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https://qmulprod.sharepoint.com/sites/CEGDataTeam/Shared Documents/- CCG &amp; PH Reporting/CH/CH Prostate Cancer (M)/"/>
    </mc:Choice>
  </mc:AlternateContent>
  <xr:revisionPtr revIDLastSave="177" documentId="8_{488375B7-66B6-4BEE-911C-32A10E668C59}" xr6:coauthVersionLast="47" xr6:coauthVersionMax="47" xr10:uidLastSave="{FEF38A60-D497-4159-9AE2-6C75FBB88AE4}"/>
  <bookViews>
    <workbookView xWindow="-120" yWindow="-120" windowWidth="29040" windowHeight="15720" tabRatio="914" firstSheet="5" activeTab="6" xr2:uid="{00000000-000D-0000-FFFF-FFFF00000000}"/>
  </bookViews>
  <sheets>
    <sheet name="DATA" sheetId="183" state="hidden" r:id="rId1"/>
    <sheet name="CONTROL" sheetId="119" state="hidden" r:id="rId2"/>
    <sheet name="HEADERTOGGLE" sheetId="216" state="hidden" r:id="rId3"/>
    <sheet name="PRACTICE" sheetId="182" state="hidden" r:id="rId4"/>
    <sheet name="Quarterly" sheetId="212" state="hidden" r:id="rId5"/>
    <sheet name="INFORMATION" sheetId="223" r:id="rId6"/>
    <sheet name="PSA" sheetId="213" r:id="rId7"/>
    <sheet name="Change Log" sheetId="222" r:id="rId8"/>
  </sheets>
  <externalReferences>
    <externalReference r:id="rId9"/>
  </externalReferences>
  <definedNames>
    <definedName name="_xlnm._FilterDatabase" localSheetId="2" hidden="1">HEADERTOGGLE!$K$2:$L$2</definedName>
    <definedName name="ANCHOR" localSheetId="5">INDIRECT([1]CONTROL!$C$9)</definedName>
    <definedName name="ANCHOR">INDIRECT(CONTROL!$C$9)</definedName>
    <definedName name="DATA" localSheetId="5">INDIRECT([1]CONTROL!$C$5)</definedName>
    <definedName name="DATA">INDIRECT(CONTROL!$C$5)</definedName>
    <definedName name="DataCheck" localSheetId="5">INDIRECT([1]CONTROL!$C$14)</definedName>
    <definedName name="DataCheck">INDIRECT(CONTROL!$C$14)</definedName>
    <definedName name="DataID" localSheetId="5">INDIRECT([1]CONTROL!$C$12)</definedName>
    <definedName name="DataID">INDIRECT(CONTROL!$C$12)</definedName>
    <definedName name="DATE_SELECT" localSheetId="5">[1]CONTROL!$E$2:$H$23</definedName>
    <definedName name="DATE_SELECT">CONTROL!$E$2:$H$23</definedName>
    <definedName name="DATEtable_Q">CONTROL!$E$18:$H$23</definedName>
    <definedName name="HEADER">#REF!</definedName>
    <definedName name="HeaderTable">#REF!</definedName>
    <definedName name="IND" localSheetId="5">INDIRECT([1]CONTROL!$C$8)</definedName>
    <definedName name="IND">INDIRECT(CONTROL!$C$8)</definedName>
    <definedName name="NwID" localSheetId="5">INDIRECT([1]CONTROL!$C$15)</definedName>
    <definedName name="NwID">INDIRECT(CONTROL!$C$15)</definedName>
    <definedName name="Offset_Cum">#REF!</definedName>
    <definedName name="OrgEXCL" localSheetId="5">INDIRECT([1]CONTROL!$C$13)</definedName>
    <definedName name="OrgEXCL">INDIRECT(CONTROL!$C$13)</definedName>
    <definedName name="OrgID" localSheetId="5">INDIRECT([1]CONTROL!$C$10)</definedName>
    <definedName name="OrgID">INDIRECT(CONTROL!$C$10)</definedName>
    <definedName name="PCA_Cumulative">#REF!</definedName>
    <definedName name="PRACTICE" localSheetId="5">[1]PRACTICE!$A$1:$F$51</definedName>
    <definedName name="PRACTICE">PRACTICE!$A$1:$F$51</definedName>
    <definedName name="PREVANCHOR" localSheetId="5">INDIRECT([1]CONTROL!$C$24)</definedName>
    <definedName name="PREVANCHOR">INDIRECT(CONTROL!$C$24)</definedName>
    <definedName name="PREVIND" localSheetId="5">INDIRECT([1]CONTROL!$C$23)</definedName>
    <definedName name="PREVIND">INDIRECT(CONTROL!$C$23)</definedName>
    <definedName name="PREVOrgID" localSheetId="5">INDIRECT([1]CONTROL!$C$25)</definedName>
    <definedName name="PREVOrgID">INDIRECT(CONTROL!$C$25)</definedName>
    <definedName name="PREVREL_D" localSheetId="5">INDIRECT([1]CONTROL!$C$26)</definedName>
    <definedName name="PREVREL_D">INDIRECT(CONTROL!$C$26)</definedName>
    <definedName name="REL_D" localSheetId="5">INDIRECT([1]CONTROL!$C$11)</definedName>
    <definedName name="REL_D">INDIRECT(CONTROL!$C$11)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2" i="183" l="1"/>
  <c r="Y1" i="183" s="1"/>
  <c r="Z2" i="183"/>
  <c r="Z1" i="183" s="1"/>
  <c r="Y3" i="183"/>
  <c r="Z3" i="183"/>
  <c r="B36" i="213"/>
  <c r="B37" i="213"/>
  <c r="B38" i="213"/>
  <c r="B39" i="213"/>
  <c r="B40" i="213"/>
  <c r="B41" i="213"/>
  <c r="F262" i="183" l="1"/>
  <c r="G262" i="183" s="1"/>
  <c r="H262" i="183"/>
  <c r="F263" i="183"/>
  <c r="G263" i="183" s="1"/>
  <c r="H263" i="183"/>
  <c r="F264" i="183"/>
  <c r="G264" i="183" s="1"/>
  <c r="H264" i="183"/>
  <c r="F265" i="183"/>
  <c r="G265" i="183" s="1"/>
  <c r="H265" i="183"/>
  <c r="F266" i="183"/>
  <c r="G266" i="183" s="1"/>
  <c r="H266" i="183"/>
  <c r="F267" i="183"/>
  <c r="G267" i="183" s="1"/>
  <c r="H267" i="183"/>
  <c r="F268" i="183"/>
  <c r="G268" i="183" s="1"/>
  <c r="H268" i="183"/>
  <c r="F269" i="183"/>
  <c r="G269" i="183" s="1"/>
  <c r="H269" i="183"/>
  <c r="F270" i="183"/>
  <c r="G270" i="183" s="1"/>
  <c r="H270" i="183"/>
  <c r="F271" i="183"/>
  <c r="G271" i="183" s="1"/>
  <c r="H271" i="183"/>
  <c r="F272" i="183"/>
  <c r="G272" i="183" s="1"/>
  <c r="H272" i="183"/>
  <c r="F273" i="183"/>
  <c r="G273" i="183" s="1"/>
  <c r="H273" i="183"/>
  <c r="F274" i="183"/>
  <c r="G274" i="183" s="1"/>
  <c r="H274" i="183"/>
  <c r="F275" i="183"/>
  <c r="G275" i="183" s="1"/>
  <c r="H275" i="183"/>
  <c r="F276" i="183"/>
  <c r="G276" i="183" s="1"/>
  <c r="H276" i="183"/>
  <c r="F277" i="183"/>
  <c r="G277" i="183" s="1"/>
  <c r="H277" i="183"/>
  <c r="F278" i="183"/>
  <c r="G278" i="183" s="1"/>
  <c r="H278" i="183"/>
  <c r="F279" i="183"/>
  <c r="G279" i="183" s="1"/>
  <c r="H279" i="183"/>
  <c r="F280" i="183"/>
  <c r="G280" i="183" s="1"/>
  <c r="H280" i="183"/>
  <c r="F281" i="183"/>
  <c r="G281" i="183" s="1"/>
  <c r="H281" i="183"/>
  <c r="F282" i="183"/>
  <c r="G282" i="183" s="1"/>
  <c r="H282" i="183"/>
  <c r="F283" i="183"/>
  <c r="G283" i="183" s="1"/>
  <c r="H283" i="183"/>
  <c r="F284" i="183"/>
  <c r="G284" i="183" s="1"/>
  <c r="H284" i="183"/>
  <c r="F285" i="183"/>
  <c r="G285" i="183" s="1"/>
  <c r="H285" i="183"/>
  <c r="F286" i="183"/>
  <c r="G286" i="183" s="1"/>
  <c r="H286" i="183"/>
  <c r="F287" i="183"/>
  <c r="G287" i="183" s="1"/>
  <c r="H287" i="183"/>
  <c r="F288" i="183"/>
  <c r="G288" i="183" s="1"/>
  <c r="H288" i="183"/>
  <c r="F289" i="183"/>
  <c r="G289" i="183" s="1"/>
  <c r="H289" i="183"/>
  <c r="F290" i="183"/>
  <c r="G290" i="183" s="1"/>
  <c r="H290" i="183"/>
  <c r="F291" i="183"/>
  <c r="G291" i="183" s="1"/>
  <c r="H291" i="183"/>
  <c r="F292" i="183"/>
  <c r="G292" i="183" s="1"/>
  <c r="H292" i="183"/>
  <c r="F293" i="183"/>
  <c r="G293" i="183" s="1"/>
  <c r="H293" i="183"/>
  <c r="F294" i="183"/>
  <c r="G294" i="183" s="1"/>
  <c r="H294" i="183"/>
  <c r="F295" i="183"/>
  <c r="G295" i="183" s="1"/>
  <c r="H295" i="183"/>
  <c r="F296" i="183"/>
  <c r="G296" i="183" s="1"/>
  <c r="H296" i="183"/>
  <c r="F297" i="183"/>
  <c r="G297" i="183" s="1"/>
  <c r="H297" i="183"/>
  <c r="F298" i="183"/>
  <c r="G298" i="183" s="1"/>
  <c r="H298" i="183"/>
  <c r="F299" i="183"/>
  <c r="G299" i="183" s="1"/>
  <c r="H299" i="183"/>
  <c r="F300" i="183"/>
  <c r="G300" i="183" s="1"/>
  <c r="H300" i="183"/>
  <c r="F301" i="183"/>
  <c r="G301" i="183" s="1"/>
  <c r="H301" i="183"/>
  <c r="F302" i="183"/>
  <c r="G302" i="183" s="1"/>
  <c r="H302" i="183"/>
  <c r="F303" i="183"/>
  <c r="G303" i="183" s="1"/>
  <c r="H303" i="183"/>
  <c r="F304" i="183"/>
  <c r="G304" i="183" s="1"/>
  <c r="H304" i="183"/>
  <c r="F305" i="183"/>
  <c r="G305" i="183" s="1"/>
  <c r="H305" i="183"/>
  <c r="F306" i="183"/>
  <c r="G306" i="183" s="1"/>
  <c r="H306" i="183"/>
  <c r="F307" i="183"/>
  <c r="G307" i="183" s="1"/>
  <c r="H307" i="183"/>
  <c r="F308" i="183"/>
  <c r="G308" i="183" s="1"/>
  <c r="H308" i="183"/>
  <c r="F309" i="183"/>
  <c r="G309" i="183" s="1"/>
  <c r="H309" i="183"/>
  <c r="F310" i="183"/>
  <c r="G310" i="183" s="1"/>
  <c r="H310" i="183"/>
  <c r="F311" i="183"/>
  <c r="G311" i="183" s="1"/>
  <c r="H311" i="183"/>
  <c r="F312" i="183"/>
  <c r="G312" i="183" s="1"/>
  <c r="H312" i="183"/>
  <c r="F313" i="183"/>
  <c r="G313" i="183" s="1"/>
  <c r="H313" i="183"/>
  <c r="F314" i="183"/>
  <c r="G314" i="183" s="1"/>
  <c r="H314" i="183"/>
  <c r="F315" i="183"/>
  <c r="G315" i="183" s="1"/>
  <c r="H315" i="183"/>
  <c r="F316" i="183"/>
  <c r="G316" i="183" s="1"/>
  <c r="H316" i="183"/>
  <c r="F317" i="183"/>
  <c r="G317" i="183" s="1"/>
  <c r="H317" i="183"/>
  <c r="F318" i="183"/>
  <c r="G318" i="183" s="1"/>
  <c r="H318" i="183"/>
  <c r="F319" i="183"/>
  <c r="G319" i="183" s="1"/>
  <c r="H319" i="183"/>
  <c r="F320" i="183"/>
  <c r="G320" i="183" s="1"/>
  <c r="H320" i="183"/>
  <c r="F321" i="183"/>
  <c r="G321" i="183" s="1"/>
  <c r="H321" i="183"/>
  <c r="F322" i="183"/>
  <c r="G322" i="183" s="1"/>
  <c r="H322" i="183"/>
  <c r="F323" i="183"/>
  <c r="G323" i="183" s="1"/>
  <c r="H323" i="183"/>
  <c r="F324" i="183"/>
  <c r="G324" i="183" s="1"/>
  <c r="H324" i="183"/>
  <c r="F325" i="183"/>
  <c r="G325" i="183" s="1"/>
  <c r="H325" i="183"/>
  <c r="F326" i="183"/>
  <c r="G326" i="183" s="1"/>
  <c r="H326" i="183"/>
  <c r="F327" i="183"/>
  <c r="G327" i="183" s="1"/>
  <c r="H327" i="183"/>
  <c r="F328" i="183"/>
  <c r="G328" i="183" s="1"/>
  <c r="H328" i="183"/>
  <c r="F329" i="183"/>
  <c r="G329" i="183" s="1"/>
  <c r="H329" i="183"/>
  <c r="F330" i="183"/>
  <c r="G330" i="183" s="1"/>
  <c r="H330" i="183"/>
  <c r="F331" i="183"/>
  <c r="G331" i="183" s="1"/>
  <c r="H331" i="183"/>
  <c r="F332" i="183"/>
  <c r="G332" i="183" s="1"/>
  <c r="H332" i="183"/>
  <c r="F333" i="183"/>
  <c r="G333" i="183" s="1"/>
  <c r="H333" i="183"/>
  <c r="F334" i="183"/>
  <c r="G334" i="183" s="1"/>
  <c r="H334" i="183"/>
  <c r="F335" i="183"/>
  <c r="G335" i="183" s="1"/>
  <c r="H335" i="183"/>
  <c r="F336" i="183"/>
  <c r="G336" i="183" s="1"/>
  <c r="H336" i="183"/>
  <c r="F337" i="183"/>
  <c r="G337" i="183" s="1"/>
  <c r="H337" i="183"/>
  <c r="F338" i="183"/>
  <c r="G338" i="183" s="1"/>
  <c r="H338" i="183"/>
  <c r="F339" i="183"/>
  <c r="G339" i="183" s="1"/>
  <c r="H339" i="183"/>
  <c r="F340" i="183"/>
  <c r="G340" i="183" s="1"/>
  <c r="H340" i="183"/>
  <c r="F341" i="183"/>
  <c r="G341" i="183" s="1"/>
  <c r="H341" i="183"/>
  <c r="F342" i="183"/>
  <c r="G342" i="183" s="1"/>
  <c r="H342" i="183"/>
  <c r="F343" i="183"/>
  <c r="G343" i="183" s="1"/>
  <c r="H343" i="183"/>
  <c r="F344" i="183"/>
  <c r="G344" i="183" s="1"/>
  <c r="H344" i="183"/>
  <c r="F345" i="183"/>
  <c r="G345" i="183" s="1"/>
  <c r="H345" i="183"/>
  <c r="F346" i="183"/>
  <c r="G346" i="183" s="1"/>
  <c r="H346" i="183"/>
  <c r="F347" i="183"/>
  <c r="G347" i="183" s="1"/>
  <c r="H347" i="183"/>
  <c r="F348" i="183"/>
  <c r="G348" i="183" s="1"/>
  <c r="H348" i="183"/>
  <c r="F349" i="183"/>
  <c r="G349" i="183" s="1"/>
  <c r="H349" i="183"/>
  <c r="F350" i="183"/>
  <c r="G350" i="183" s="1"/>
  <c r="H350" i="183"/>
  <c r="F351" i="183"/>
  <c r="G351" i="183" s="1"/>
  <c r="H351" i="183"/>
  <c r="F352" i="183"/>
  <c r="G352" i="183" s="1"/>
  <c r="H352" i="183"/>
  <c r="F353" i="183"/>
  <c r="G353" i="183" s="1"/>
  <c r="H353" i="183"/>
  <c r="F354" i="183"/>
  <c r="G354" i="183" s="1"/>
  <c r="H354" i="183"/>
  <c r="F355" i="183"/>
  <c r="G355" i="183" s="1"/>
  <c r="H355" i="183"/>
  <c r="F356" i="183"/>
  <c r="G356" i="183" s="1"/>
  <c r="H356" i="183"/>
  <c r="F357" i="183"/>
  <c r="G357" i="183" s="1"/>
  <c r="H357" i="183"/>
  <c r="F358" i="183"/>
  <c r="G358" i="183" s="1"/>
  <c r="H358" i="183"/>
  <c r="F359" i="183"/>
  <c r="G359" i="183" s="1"/>
  <c r="H359" i="183"/>
  <c r="F360" i="183"/>
  <c r="G360" i="183" s="1"/>
  <c r="H360" i="183"/>
  <c r="F361" i="183"/>
  <c r="G361" i="183" s="1"/>
  <c r="H361" i="183"/>
  <c r="F362" i="183"/>
  <c r="G362" i="183" s="1"/>
  <c r="H362" i="183"/>
  <c r="F363" i="183"/>
  <c r="G363" i="183" s="1"/>
  <c r="H363" i="183"/>
  <c r="F364" i="183"/>
  <c r="G364" i="183" s="1"/>
  <c r="H364" i="183"/>
  <c r="F365" i="183"/>
  <c r="G365" i="183" s="1"/>
  <c r="H365" i="183"/>
  <c r="F366" i="183"/>
  <c r="G366" i="183" s="1"/>
  <c r="H366" i="183"/>
  <c r="F367" i="183"/>
  <c r="G367" i="183" s="1"/>
  <c r="H367" i="183"/>
  <c r="F368" i="183"/>
  <c r="G368" i="183" s="1"/>
  <c r="H368" i="183"/>
  <c r="F369" i="183"/>
  <c r="G369" i="183" s="1"/>
  <c r="H369" i="183"/>
  <c r="F370" i="183"/>
  <c r="G370" i="183" s="1"/>
  <c r="H370" i="183"/>
  <c r="F371" i="183"/>
  <c r="G371" i="183" s="1"/>
  <c r="H371" i="183"/>
  <c r="F372" i="183"/>
  <c r="G372" i="183" s="1"/>
  <c r="H372" i="183"/>
  <c r="F373" i="183"/>
  <c r="G373" i="183" s="1"/>
  <c r="H373" i="183"/>
  <c r="F374" i="183"/>
  <c r="G374" i="183" s="1"/>
  <c r="H374" i="183"/>
  <c r="F375" i="183"/>
  <c r="G375" i="183" s="1"/>
  <c r="H375" i="183"/>
  <c r="F376" i="183"/>
  <c r="G376" i="183" s="1"/>
  <c r="H376" i="183"/>
  <c r="F377" i="183"/>
  <c r="G377" i="183" s="1"/>
  <c r="H377" i="183"/>
  <c r="F378" i="183"/>
  <c r="G378" i="183" s="1"/>
  <c r="H378" i="183"/>
  <c r="F379" i="183"/>
  <c r="G379" i="183" s="1"/>
  <c r="H379" i="183"/>
  <c r="F380" i="183"/>
  <c r="G380" i="183" s="1"/>
  <c r="H380" i="183"/>
  <c r="F381" i="183"/>
  <c r="G381" i="183" s="1"/>
  <c r="H381" i="183"/>
  <c r="F382" i="183"/>
  <c r="G382" i="183" s="1"/>
  <c r="H382" i="183"/>
  <c r="F383" i="183"/>
  <c r="G383" i="183" s="1"/>
  <c r="H383" i="183"/>
  <c r="F384" i="183"/>
  <c r="G384" i="183" s="1"/>
  <c r="H384" i="183"/>
  <c r="F385" i="183"/>
  <c r="G385" i="183" s="1"/>
  <c r="H385" i="183"/>
  <c r="F386" i="183"/>
  <c r="G386" i="183" s="1"/>
  <c r="H386" i="183"/>
  <c r="F387" i="183"/>
  <c r="G387" i="183" s="1"/>
  <c r="H387" i="183"/>
  <c r="F388" i="183"/>
  <c r="G388" i="183" s="1"/>
  <c r="H388" i="183"/>
  <c r="F389" i="183"/>
  <c r="G389" i="183" s="1"/>
  <c r="H389" i="183"/>
  <c r="F390" i="183"/>
  <c r="G390" i="183" s="1"/>
  <c r="H390" i="183"/>
  <c r="F391" i="183"/>
  <c r="G391" i="183" s="1"/>
  <c r="H391" i="183"/>
  <c r="F392" i="183"/>
  <c r="G392" i="183" s="1"/>
  <c r="H392" i="183"/>
  <c r="F393" i="183"/>
  <c r="G393" i="183" s="1"/>
  <c r="H393" i="183"/>
  <c r="F394" i="183"/>
  <c r="G394" i="183" s="1"/>
  <c r="H394" i="183"/>
  <c r="F395" i="183"/>
  <c r="G395" i="183" s="1"/>
  <c r="H395" i="183"/>
  <c r="F396" i="183"/>
  <c r="G396" i="183" s="1"/>
  <c r="H396" i="183"/>
  <c r="F397" i="183"/>
  <c r="G397" i="183" s="1"/>
  <c r="H397" i="183"/>
  <c r="F398" i="183"/>
  <c r="G398" i="183" s="1"/>
  <c r="H398" i="183"/>
  <c r="F399" i="183"/>
  <c r="G399" i="183" s="1"/>
  <c r="H399" i="183"/>
  <c r="F400" i="183"/>
  <c r="G400" i="183" s="1"/>
  <c r="H400" i="183"/>
  <c r="F401" i="183"/>
  <c r="G401" i="183" s="1"/>
  <c r="H401" i="183"/>
  <c r="F402" i="183"/>
  <c r="G402" i="183" s="1"/>
  <c r="H402" i="183"/>
  <c r="F403" i="183"/>
  <c r="G403" i="183" s="1"/>
  <c r="H403" i="183"/>
  <c r="F404" i="183"/>
  <c r="G404" i="183" s="1"/>
  <c r="H404" i="183"/>
  <c r="F405" i="183"/>
  <c r="G405" i="183" s="1"/>
  <c r="H405" i="183"/>
  <c r="F406" i="183"/>
  <c r="G406" i="183" s="1"/>
  <c r="H406" i="183"/>
  <c r="F407" i="183"/>
  <c r="G407" i="183" s="1"/>
  <c r="H407" i="183"/>
  <c r="F408" i="183"/>
  <c r="G408" i="183" s="1"/>
  <c r="H408" i="183"/>
  <c r="F409" i="183"/>
  <c r="G409" i="183" s="1"/>
  <c r="H409" i="183"/>
  <c r="F410" i="183"/>
  <c r="G410" i="183" s="1"/>
  <c r="H410" i="183"/>
  <c r="F411" i="183"/>
  <c r="G411" i="183" s="1"/>
  <c r="H411" i="183"/>
  <c r="F412" i="183"/>
  <c r="G412" i="183" s="1"/>
  <c r="H412" i="183"/>
  <c r="F413" i="183"/>
  <c r="G413" i="183" s="1"/>
  <c r="H413" i="183"/>
  <c r="F414" i="183"/>
  <c r="G414" i="183" s="1"/>
  <c r="H414" i="183"/>
  <c r="F415" i="183"/>
  <c r="G415" i="183" s="1"/>
  <c r="H415" i="183"/>
  <c r="F416" i="183"/>
  <c r="G416" i="183" s="1"/>
  <c r="H416" i="183"/>
  <c r="F417" i="183"/>
  <c r="G417" i="183" s="1"/>
  <c r="H417" i="183"/>
  <c r="F418" i="183"/>
  <c r="G418" i="183" s="1"/>
  <c r="H418" i="183"/>
  <c r="F419" i="183"/>
  <c r="G419" i="183" s="1"/>
  <c r="H419" i="183"/>
  <c r="F420" i="183"/>
  <c r="G420" i="183" s="1"/>
  <c r="H420" i="183"/>
  <c r="F421" i="183"/>
  <c r="G421" i="183" s="1"/>
  <c r="H421" i="183"/>
  <c r="F422" i="183"/>
  <c r="G422" i="183" s="1"/>
  <c r="H422" i="183"/>
  <c r="F423" i="183"/>
  <c r="G423" i="183" s="1"/>
  <c r="H423" i="183"/>
  <c r="F424" i="183"/>
  <c r="G424" i="183" s="1"/>
  <c r="H424" i="183"/>
  <c r="F425" i="183"/>
  <c r="G425" i="183" s="1"/>
  <c r="H425" i="183"/>
  <c r="F426" i="183"/>
  <c r="G426" i="183" s="1"/>
  <c r="H426" i="183"/>
  <c r="F427" i="183"/>
  <c r="G427" i="183" s="1"/>
  <c r="H427" i="183"/>
  <c r="F428" i="183"/>
  <c r="G428" i="183" s="1"/>
  <c r="H428" i="183"/>
  <c r="F429" i="183"/>
  <c r="G429" i="183" s="1"/>
  <c r="H429" i="183"/>
  <c r="F430" i="183"/>
  <c r="G430" i="183" s="1"/>
  <c r="H430" i="183"/>
  <c r="F431" i="183"/>
  <c r="G431" i="183" s="1"/>
  <c r="H431" i="183"/>
  <c r="F432" i="183"/>
  <c r="G432" i="183" s="1"/>
  <c r="H432" i="183"/>
  <c r="F433" i="183"/>
  <c r="G433" i="183" s="1"/>
  <c r="H433" i="183"/>
  <c r="F434" i="183"/>
  <c r="G434" i="183" s="1"/>
  <c r="H434" i="183"/>
  <c r="F435" i="183"/>
  <c r="G435" i="183" s="1"/>
  <c r="H435" i="183"/>
  <c r="F436" i="183"/>
  <c r="G436" i="183" s="1"/>
  <c r="H436" i="183"/>
  <c r="F437" i="183"/>
  <c r="G437" i="183" s="1"/>
  <c r="H437" i="183"/>
  <c r="F438" i="183"/>
  <c r="G438" i="183" s="1"/>
  <c r="H438" i="183"/>
  <c r="F439" i="183"/>
  <c r="G439" i="183" s="1"/>
  <c r="H439" i="183"/>
  <c r="F440" i="183"/>
  <c r="G440" i="183" s="1"/>
  <c r="H440" i="183"/>
  <c r="F441" i="183"/>
  <c r="G441" i="183" s="1"/>
  <c r="H441" i="183"/>
  <c r="F442" i="183"/>
  <c r="G442" i="183" s="1"/>
  <c r="H442" i="183"/>
  <c r="F443" i="183"/>
  <c r="G443" i="183" s="1"/>
  <c r="H443" i="183"/>
  <c r="F444" i="183"/>
  <c r="G444" i="183" s="1"/>
  <c r="H444" i="183"/>
  <c r="F445" i="183"/>
  <c r="G445" i="183" s="1"/>
  <c r="H445" i="183"/>
  <c r="F446" i="183"/>
  <c r="G446" i="183" s="1"/>
  <c r="H446" i="183"/>
  <c r="F447" i="183"/>
  <c r="G447" i="183" s="1"/>
  <c r="H447" i="183"/>
  <c r="F448" i="183"/>
  <c r="G448" i="183" s="1"/>
  <c r="H448" i="183"/>
  <c r="F449" i="183"/>
  <c r="G449" i="183" s="1"/>
  <c r="H449" i="183"/>
  <c r="F450" i="183"/>
  <c r="G450" i="183" s="1"/>
  <c r="H450" i="183"/>
  <c r="F451" i="183"/>
  <c r="G451" i="183" s="1"/>
  <c r="H451" i="183"/>
  <c r="F452" i="183"/>
  <c r="G452" i="183" s="1"/>
  <c r="H452" i="183"/>
  <c r="F453" i="183"/>
  <c r="G453" i="183" s="1"/>
  <c r="H453" i="183"/>
  <c r="F454" i="183"/>
  <c r="G454" i="183" s="1"/>
  <c r="H454" i="183"/>
  <c r="F455" i="183"/>
  <c r="G455" i="183" s="1"/>
  <c r="H455" i="183"/>
  <c r="F456" i="183"/>
  <c r="G456" i="183" s="1"/>
  <c r="H456" i="183"/>
  <c r="F457" i="183"/>
  <c r="G457" i="183" s="1"/>
  <c r="H457" i="183"/>
  <c r="F458" i="183"/>
  <c r="G458" i="183" s="1"/>
  <c r="H458" i="183"/>
  <c r="F459" i="183"/>
  <c r="G459" i="183" s="1"/>
  <c r="H459" i="183"/>
  <c r="F460" i="183"/>
  <c r="G460" i="183" s="1"/>
  <c r="H460" i="183"/>
  <c r="F461" i="183"/>
  <c r="G461" i="183" s="1"/>
  <c r="H461" i="183"/>
  <c r="F462" i="183"/>
  <c r="G462" i="183" s="1"/>
  <c r="H462" i="183"/>
  <c r="F463" i="183"/>
  <c r="G463" i="183" s="1"/>
  <c r="H463" i="183"/>
  <c r="F464" i="183"/>
  <c r="G464" i="183" s="1"/>
  <c r="H464" i="183"/>
  <c r="F465" i="183"/>
  <c r="G465" i="183" s="1"/>
  <c r="H465" i="183"/>
  <c r="F466" i="183"/>
  <c r="G466" i="183" s="1"/>
  <c r="H466" i="183"/>
  <c r="F467" i="183"/>
  <c r="G467" i="183" s="1"/>
  <c r="H467" i="183"/>
  <c r="F468" i="183"/>
  <c r="G468" i="183" s="1"/>
  <c r="H468" i="183"/>
  <c r="F469" i="183"/>
  <c r="G469" i="183" s="1"/>
  <c r="H469" i="183"/>
  <c r="F470" i="183"/>
  <c r="G470" i="183" s="1"/>
  <c r="H470" i="183"/>
  <c r="F471" i="183"/>
  <c r="G471" i="183" s="1"/>
  <c r="H471" i="183"/>
  <c r="F472" i="183"/>
  <c r="G472" i="183" s="1"/>
  <c r="H472" i="183"/>
  <c r="F473" i="183"/>
  <c r="G473" i="183" s="1"/>
  <c r="H473" i="183"/>
  <c r="F474" i="183"/>
  <c r="G474" i="183"/>
  <c r="H474" i="183"/>
  <c r="F475" i="183"/>
  <c r="G475" i="183" s="1"/>
  <c r="H475" i="183"/>
  <c r="F476" i="183"/>
  <c r="G476" i="183" s="1"/>
  <c r="H476" i="183"/>
  <c r="F477" i="183"/>
  <c r="G477" i="183" s="1"/>
  <c r="H477" i="183"/>
  <c r="F478" i="183"/>
  <c r="G478" i="183" s="1"/>
  <c r="H478" i="183"/>
  <c r="F479" i="183"/>
  <c r="G479" i="183" s="1"/>
  <c r="H479" i="183"/>
  <c r="F480" i="183"/>
  <c r="G480" i="183" s="1"/>
  <c r="H480" i="183"/>
  <c r="F481" i="183"/>
  <c r="G481" i="183" s="1"/>
  <c r="H481" i="183"/>
  <c r="F482" i="183"/>
  <c r="G482" i="183" s="1"/>
  <c r="H482" i="183"/>
  <c r="F483" i="183"/>
  <c r="G483" i="183" s="1"/>
  <c r="H483" i="183"/>
  <c r="F484" i="183"/>
  <c r="G484" i="183" s="1"/>
  <c r="H484" i="183"/>
  <c r="F485" i="183"/>
  <c r="G485" i="183" s="1"/>
  <c r="H485" i="183"/>
  <c r="F486" i="183"/>
  <c r="G486" i="183" s="1"/>
  <c r="H486" i="183"/>
  <c r="F487" i="183"/>
  <c r="G487" i="183" s="1"/>
  <c r="H487" i="183"/>
  <c r="F488" i="183"/>
  <c r="G488" i="183" s="1"/>
  <c r="H488" i="183"/>
  <c r="F489" i="183"/>
  <c r="G489" i="183" s="1"/>
  <c r="H489" i="183"/>
  <c r="F490" i="183"/>
  <c r="G490" i="183" s="1"/>
  <c r="H490" i="183"/>
  <c r="F491" i="183"/>
  <c r="G491" i="183" s="1"/>
  <c r="H491" i="183"/>
  <c r="F492" i="183"/>
  <c r="G492" i="183" s="1"/>
  <c r="H492" i="183"/>
  <c r="F493" i="183"/>
  <c r="G493" i="183" s="1"/>
  <c r="H493" i="183"/>
  <c r="F494" i="183"/>
  <c r="G494" i="183" s="1"/>
  <c r="H494" i="183"/>
  <c r="F495" i="183"/>
  <c r="G495" i="183" s="1"/>
  <c r="H495" i="183"/>
  <c r="F496" i="183"/>
  <c r="G496" i="183" s="1"/>
  <c r="H496" i="183"/>
  <c r="F497" i="183"/>
  <c r="G497" i="183" s="1"/>
  <c r="H497" i="183"/>
  <c r="F498" i="183"/>
  <c r="G498" i="183" s="1"/>
  <c r="H498" i="183"/>
  <c r="F499" i="183"/>
  <c r="G499" i="183" s="1"/>
  <c r="H499" i="183"/>
  <c r="F500" i="183"/>
  <c r="G500" i="183"/>
  <c r="H500" i="183"/>
  <c r="F501" i="183"/>
  <c r="G501" i="183" s="1"/>
  <c r="H501" i="183"/>
  <c r="F502" i="183"/>
  <c r="G502" i="183" s="1"/>
  <c r="H502" i="183"/>
  <c r="F503" i="183"/>
  <c r="G503" i="183" s="1"/>
  <c r="H503" i="183"/>
  <c r="F504" i="183"/>
  <c r="G504" i="183" s="1"/>
  <c r="H504" i="183"/>
  <c r="F505" i="183"/>
  <c r="G505" i="183" s="1"/>
  <c r="H505" i="183"/>
  <c r="F506" i="183"/>
  <c r="G506" i="183" s="1"/>
  <c r="H506" i="183"/>
  <c r="F507" i="183"/>
  <c r="G507" i="183" s="1"/>
  <c r="H507" i="183"/>
  <c r="F508" i="183"/>
  <c r="G508" i="183" s="1"/>
  <c r="H508" i="183"/>
  <c r="F509" i="183"/>
  <c r="G509" i="183" s="1"/>
  <c r="H509" i="183"/>
  <c r="F510" i="183"/>
  <c r="G510" i="183" s="1"/>
  <c r="H510" i="183"/>
  <c r="F511" i="183"/>
  <c r="G511" i="183" s="1"/>
  <c r="H511" i="183"/>
  <c r="F512" i="183"/>
  <c r="G512" i="183" s="1"/>
  <c r="H512" i="183"/>
  <c r="F513" i="183"/>
  <c r="G513" i="183" s="1"/>
  <c r="H513" i="183"/>
  <c r="F514" i="183"/>
  <c r="G514" i="183"/>
  <c r="H514" i="183"/>
  <c r="F515" i="183"/>
  <c r="G515" i="183" s="1"/>
  <c r="H515" i="183"/>
  <c r="F516" i="183"/>
  <c r="G516" i="183" s="1"/>
  <c r="H516" i="183"/>
  <c r="F517" i="183"/>
  <c r="G517" i="183" s="1"/>
  <c r="H517" i="183"/>
  <c r="F518" i="183"/>
  <c r="G518" i="183" s="1"/>
  <c r="H518" i="183"/>
  <c r="F519" i="183"/>
  <c r="G519" i="183" s="1"/>
  <c r="H519" i="183"/>
  <c r="F520" i="183"/>
  <c r="G520" i="183" s="1"/>
  <c r="H520" i="183"/>
  <c r="D520" i="183" s="1"/>
  <c r="F521" i="183"/>
  <c r="G521" i="183" s="1"/>
  <c r="H521" i="183"/>
  <c r="D521" i="183" s="1"/>
  <c r="F522" i="183"/>
  <c r="G522" i="183" s="1"/>
  <c r="H522" i="183"/>
  <c r="D522" i="183" s="1"/>
  <c r="F523" i="183"/>
  <c r="G523" i="183" s="1"/>
  <c r="H523" i="183"/>
  <c r="D523" i="183" s="1"/>
  <c r="F524" i="183"/>
  <c r="G524" i="183" s="1"/>
  <c r="H524" i="183"/>
  <c r="D524" i="183" s="1"/>
  <c r="F525" i="183"/>
  <c r="G525" i="183" s="1"/>
  <c r="H525" i="183"/>
  <c r="D525" i="183" s="1"/>
  <c r="F241" i="183"/>
  <c r="G241" i="183" s="1"/>
  <c r="H241" i="183"/>
  <c r="F242" i="183"/>
  <c r="G242" i="183" s="1"/>
  <c r="H242" i="183"/>
  <c r="F243" i="183"/>
  <c r="G243" i="183" s="1"/>
  <c r="H243" i="183"/>
  <c r="F244" i="183"/>
  <c r="G244" i="183" s="1"/>
  <c r="H244" i="183"/>
  <c r="F245" i="183"/>
  <c r="G245" i="183" s="1"/>
  <c r="H245" i="183"/>
  <c r="F246" i="183"/>
  <c r="G246" i="183" s="1"/>
  <c r="H246" i="183"/>
  <c r="F247" i="183"/>
  <c r="G247" i="183" s="1"/>
  <c r="H247" i="183"/>
  <c r="F248" i="183"/>
  <c r="G248" i="183" s="1"/>
  <c r="H248" i="183"/>
  <c r="F249" i="183"/>
  <c r="G249" i="183" s="1"/>
  <c r="H249" i="183"/>
  <c r="F250" i="183"/>
  <c r="G250" i="183" s="1"/>
  <c r="H250" i="183"/>
  <c r="F251" i="183"/>
  <c r="G251" i="183" s="1"/>
  <c r="H251" i="183"/>
  <c r="F252" i="183"/>
  <c r="G252" i="183" s="1"/>
  <c r="H252" i="183"/>
  <c r="F253" i="183"/>
  <c r="G253" i="183" s="1"/>
  <c r="H253" i="183"/>
  <c r="F254" i="183"/>
  <c r="G254" i="183" s="1"/>
  <c r="H254" i="183"/>
  <c r="F255" i="183"/>
  <c r="G255" i="183" s="1"/>
  <c r="H255" i="183"/>
  <c r="F256" i="183"/>
  <c r="G256" i="183" s="1"/>
  <c r="H256" i="183"/>
  <c r="F257" i="183"/>
  <c r="G257" i="183" s="1"/>
  <c r="H257" i="183"/>
  <c r="F258" i="183"/>
  <c r="G258" i="183" s="1"/>
  <c r="H258" i="183"/>
  <c r="F259" i="183"/>
  <c r="G259" i="183" s="1"/>
  <c r="H259" i="183"/>
  <c r="F260" i="183"/>
  <c r="G260" i="183" s="1"/>
  <c r="H260" i="183"/>
  <c r="F261" i="183"/>
  <c r="G261" i="183" s="1"/>
  <c r="H261" i="183"/>
  <c r="F47" i="183"/>
  <c r="G47" i="183" s="1"/>
  <c r="H47" i="183"/>
  <c r="D47" i="183" s="1"/>
  <c r="F48" i="183"/>
  <c r="G48" i="183" s="1"/>
  <c r="H48" i="183"/>
  <c r="F49" i="183"/>
  <c r="G49" i="183" s="1"/>
  <c r="H49" i="183"/>
  <c r="F50" i="183"/>
  <c r="G50" i="183" s="1"/>
  <c r="H50" i="183"/>
  <c r="F51" i="183"/>
  <c r="G51" i="183" s="1"/>
  <c r="H51" i="183"/>
  <c r="F52" i="183"/>
  <c r="G52" i="183" s="1"/>
  <c r="H52" i="183"/>
  <c r="F53" i="183"/>
  <c r="G53" i="183" s="1"/>
  <c r="H53" i="183"/>
  <c r="F54" i="183"/>
  <c r="G54" i="183" s="1"/>
  <c r="H54" i="183"/>
  <c r="F55" i="183"/>
  <c r="G55" i="183" s="1"/>
  <c r="H55" i="183"/>
  <c r="F56" i="183"/>
  <c r="G56" i="183" s="1"/>
  <c r="H56" i="183"/>
  <c r="F57" i="183"/>
  <c r="G57" i="183" s="1"/>
  <c r="H57" i="183"/>
  <c r="F58" i="183"/>
  <c r="G58" i="183" s="1"/>
  <c r="H58" i="183"/>
  <c r="F59" i="183"/>
  <c r="G59" i="183" s="1"/>
  <c r="H59" i="183"/>
  <c r="F60" i="183"/>
  <c r="G60" i="183" s="1"/>
  <c r="H60" i="183"/>
  <c r="F61" i="183"/>
  <c r="G61" i="183" s="1"/>
  <c r="H61" i="183"/>
  <c r="F62" i="183"/>
  <c r="G62" i="183" s="1"/>
  <c r="H62" i="183"/>
  <c r="F63" i="183"/>
  <c r="G63" i="183" s="1"/>
  <c r="H63" i="183"/>
  <c r="F64" i="183"/>
  <c r="G64" i="183" s="1"/>
  <c r="H64" i="183"/>
  <c r="W2" i="183"/>
  <c r="W1" i="183" s="1"/>
  <c r="X2" i="183"/>
  <c r="X1" i="183" s="1"/>
  <c r="W3" i="183"/>
  <c r="X3" i="183"/>
  <c r="C2" i="212" l="1"/>
  <c r="E3" i="212" l="1"/>
  <c r="F3" i="212"/>
  <c r="M3" i="212"/>
  <c r="K3" i="212"/>
  <c r="I3" i="212"/>
  <c r="G3" i="212"/>
  <c r="B42" i="213" l="1"/>
  <c r="B43" i="213"/>
  <c r="B44" i="213"/>
  <c r="B45" i="213"/>
  <c r="B46" i="213"/>
  <c r="B47" i="213"/>
  <c r="B48" i="213"/>
  <c r="B49" i="213"/>
  <c r="B22" i="213"/>
  <c r="B23" i="213"/>
  <c r="B24" i="213"/>
  <c r="B25" i="213"/>
  <c r="B26" i="213"/>
  <c r="B27" i="213"/>
  <c r="B28" i="213"/>
  <c r="B29" i="213"/>
  <c r="B30" i="213"/>
  <c r="B31" i="213"/>
  <c r="B32" i="213"/>
  <c r="B33" i="213"/>
  <c r="B34" i="213"/>
  <c r="B35" i="213"/>
  <c r="B6" i="213"/>
  <c r="B7" i="213"/>
  <c r="B8" i="213"/>
  <c r="B9" i="213"/>
  <c r="B10" i="213"/>
  <c r="B11" i="213"/>
  <c r="B12" i="213"/>
  <c r="B13" i="213"/>
  <c r="B14" i="213"/>
  <c r="B15" i="213"/>
  <c r="B16" i="213"/>
  <c r="B17" i="213"/>
  <c r="B18" i="213"/>
  <c r="B19" i="213"/>
  <c r="B20" i="213"/>
  <c r="B21" i="213"/>
  <c r="B5" i="213"/>
  <c r="B36" i="212"/>
  <c r="B37" i="212"/>
  <c r="B38" i="212"/>
  <c r="B39" i="212"/>
  <c r="B40" i="212"/>
  <c r="B41" i="212"/>
  <c r="B42" i="212"/>
  <c r="B43" i="212"/>
  <c r="B44" i="212"/>
  <c r="B21" i="212"/>
  <c r="B22" i="212"/>
  <c r="B23" i="212"/>
  <c r="B24" i="212"/>
  <c r="B25" i="212"/>
  <c r="B26" i="212"/>
  <c r="B27" i="212"/>
  <c r="B28" i="212"/>
  <c r="B29" i="212"/>
  <c r="B30" i="212"/>
  <c r="B31" i="212"/>
  <c r="B32" i="212"/>
  <c r="B33" i="212"/>
  <c r="B34" i="212"/>
  <c r="B35" i="212"/>
  <c r="B6" i="212"/>
  <c r="B7" i="212"/>
  <c r="B8" i="212"/>
  <c r="B9" i="212"/>
  <c r="B10" i="212"/>
  <c r="B11" i="212"/>
  <c r="B12" i="212"/>
  <c r="B13" i="212"/>
  <c r="B14" i="212"/>
  <c r="B15" i="212"/>
  <c r="B16" i="212"/>
  <c r="B17" i="212"/>
  <c r="B18" i="212"/>
  <c r="B19" i="212"/>
  <c r="B20" i="212"/>
  <c r="B5" i="212"/>
  <c r="F65" i="183" l="1"/>
  <c r="G65" i="183" s="1"/>
  <c r="H65" i="183"/>
  <c r="F66" i="183"/>
  <c r="G66" i="183" s="1"/>
  <c r="H66" i="183"/>
  <c r="F67" i="183"/>
  <c r="G67" i="183" s="1"/>
  <c r="H67" i="183"/>
  <c r="F68" i="183"/>
  <c r="G68" i="183" s="1"/>
  <c r="H68" i="183"/>
  <c r="F69" i="183"/>
  <c r="G69" i="183" s="1"/>
  <c r="H69" i="183"/>
  <c r="F70" i="183"/>
  <c r="G70" i="183" s="1"/>
  <c r="H70" i="183"/>
  <c r="F71" i="183"/>
  <c r="G71" i="183" s="1"/>
  <c r="H71" i="183"/>
  <c r="F72" i="183"/>
  <c r="G72" i="183" s="1"/>
  <c r="H72" i="183"/>
  <c r="F73" i="183"/>
  <c r="G73" i="183" s="1"/>
  <c r="H73" i="183"/>
  <c r="F74" i="183"/>
  <c r="G74" i="183" s="1"/>
  <c r="H74" i="183"/>
  <c r="F75" i="183"/>
  <c r="G75" i="183" s="1"/>
  <c r="H75" i="183"/>
  <c r="F76" i="183"/>
  <c r="G76" i="183" s="1"/>
  <c r="H76" i="183"/>
  <c r="F77" i="183"/>
  <c r="G77" i="183" s="1"/>
  <c r="H77" i="183"/>
  <c r="F78" i="183"/>
  <c r="G78" i="183" s="1"/>
  <c r="H78" i="183"/>
  <c r="F79" i="183"/>
  <c r="G79" i="183" s="1"/>
  <c r="H79" i="183"/>
  <c r="F80" i="183"/>
  <c r="G80" i="183" s="1"/>
  <c r="H80" i="183"/>
  <c r="F81" i="183"/>
  <c r="G81" i="183" s="1"/>
  <c r="H81" i="183"/>
  <c r="F82" i="183"/>
  <c r="G82" i="183" s="1"/>
  <c r="H82" i="183"/>
  <c r="F83" i="183"/>
  <c r="G83" i="183" s="1"/>
  <c r="H83" i="183"/>
  <c r="F84" i="183"/>
  <c r="G84" i="183" s="1"/>
  <c r="H84" i="183"/>
  <c r="F85" i="183"/>
  <c r="G85" i="183" s="1"/>
  <c r="H85" i="183"/>
  <c r="F86" i="183"/>
  <c r="G86" i="183" s="1"/>
  <c r="H86" i="183"/>
  <c r="F87" i="183"/>
  <c r="G87" i="183" s="1"/>
  <c r="H87" i="183"/>
  <c r="F88" i="183"/>
  <c r="G88" i="183" s="1"/>
  <c r="H88" i="183"/>
  <c r="F89" i="183"/>
  <c r="G89" i="183" s="1"/>
  <c r="H89" i="183"/>
  <c r="F90" i="183"/>
  <c r="G90" i="183" s="1"/>
  <c r="H90" i="183"/>
  <c r="F91" i="183"/>
  <c r="G91" i="183" s="1"/>
  <c r="H91" i="183"/>
  <c r="F92" i="183"/>
  <c r="G92" i="183" s="1"/>
  <c r="H92" i="183"/>
  <c r="F93" i="183"/>
  <c r="G93" i="183" s="1"/>
  <c r="H93" i="183"/>
  <c r="F94" i="183"/>
  <c r="G94" i="183" s="1"/>
  <c r="H94" i="183"/>
  <c r="F95" i="183"/>
  <c r="G95" i="183" s="1"/>
  <c r="H95" i="183"/>
  <c r="F96" i="183"/>
  <c r="G96" i="183" s="1"/>
  <c r="H96" i="183"/>
  <c r="F97" i="183"/>
  <c r="G97" i="183" s="1"/>
  <c r="H97" i="183"/>
  <c r="F98" i="183"/>
  <c r="G98" i="183" s="1"/>
  <c r="H98" i="183"/>
  <c r="F99" i="183"/>
  <c r="G99" i="183" s="1"/>
  <c r="H99" i="183"/>
  <c r="F100" i="183"/>
  <c r="G100" i="183" s="1"/>
  <c r="H100" i="183"/>
  <c r="F101" i="183"/>
  <c r="G101" i="183" s="1"/>
  <c r="H101" i="183"/>
  <c r="F102" i="183"/>
  <c r="G102" i="183" s="1"/>
  <c r="H102" i="183"/>
  <c r="F103" i="183"/>
  <c r="G103" i="183" s="1"/>
  <c r="H103" i="183"/>
  <c r="F104" i="183"/>
  <c r="G104" i="183" s="1"/>
  <c r="H104" i="183"/>
  <c r="F105" i="183"/>
  <c r="G105" i="183" s="1"/>
  <c r="H105" i="183"/>
  <c r="F106" i="183"/>
  <c r="G106" i="183" s="1"/>
  <c r="H106" i="183"/>
  <c r="F107" i="183"/>
  <c r="G107" i="183" s="1"/>
  <c r="H107" i="183"/>
  <c r="F108" i="183"/>
  <c r="G108" i="183" s="1"/>
  <c r="H108" i="183"/>
  <c r="F109" i="183"/>
  <c r="G109" i="183" s="1"/>
  <c r="H109" i="183"/>
  <c r="F110" i="183"/>
  <c r="G110" i="183" s="1"/>
  <c r="H110" i="183"/>
  <c r="F111" i="183"/>
  <c r="G111" i="183" s="1"/>
  <c r="H111" i="183"/>
  <c r="F112" i="183"/>
  <c r="G112" i="183" s="1"/>
  <c r="H112" i="183"/>
  <c r="F113" i="183"/>
  <c r="G113" i="183" s="1"/>
  <c r="H113" i="183"/>
  <c r="F114" i="183"/>
  <c r="G114" i="183" s="1"/>
  <c r="H114" i="183"/>
  <c r="F115" i="183"/>
  <c r="G115" i="183" s="1"/>
  <c r="H115" i="183"/>
  <c r="F116" i="183"/>
  <c r="G116" i="183" s="1"/>
  <c r="H116" i="183"/>
  <c r="F117" i="183"/>
  <c r="G117" i="183" s="1"/>
  <c r="H117" i="183"/>
  <c r="F118" i="183"/>
  <c r="G118" i="183" s="1"/>
  <c r="H118" i="183"/>
  <c r="F119" i="183"/>
  <c r="G119" i="183" s="1"/>
  <c r="H119" i="183"/>
  <c r="F120" i="183"/>
  <c r="G120" i="183" s="1"/>
  <c r="H120" i="183"/>
  <c r="F121" i="183"/>
  <c r="G121" i="183" s="1"/>
  <c r="H121" i="183"/>
  <c r="F122" i="183"/>
  <c r="G122" i="183" s="1"/>
  <c r="H122" i="183"/>
  <c r="F123" i="183"/>
  <c r="G123" i="183" s="1"/>
  <c r="H123" i="183"/>
  <c r="F124" i="183"/>
  <c r="G124" i="183" s="1"/>
  <c r="H124" i="183"/>
  <c r="F125" i="183"/>
  <c r="G125" i="183" s="1"/>
  <c r="H125" i="183"/>
  <c r="F126" i="183"/>
  <c r="G126" i="183" s="1"/>
  <c r="H126" i="183"/>
  <c r="F127" i="183"/>
  <c r="G127" i="183" s="1"/>
  <c r="H127" i="183"/>
  <c r="F128" i="183"/>
  <c r="G128" i="183" s="1"/>
  <c r="H128" i="183"/>
  <c r="F129" i="183"/>
  <c r="G129" i="183" s="1"/>
  <c r="H129" i="183"/>
  <c r="F130" i="183"/>
  <c r="G130" i="183" s="1"/>
  <c r="H130" i="183"/>
  <c r="F131" i="183"/>
  <c r="G131" i="183" s="1"/>
  <c r="H131" i="183"/>
  <c r="F132" i="183"/>
  <c r="G132" i="183" s="1"/>
  <c r="H132" i="183"/>
  <c r="F133" i="183"/>
  <c r="G133" i="183" s="1"/>
  <c r="H133" i="183"/>
  <c r="F134" i="183"/>
  <c r="G134" i="183" s="1"/>
  <c r="H134" i="183"/>
  <c r="F135" i="183"/>
  <c r="G135" i="183" s="1"/>
  <c r="H135" i="183"/>
  <c r="F136" i="183"/>
  <c r="G136" i="183" s="1"/>
  <c r="H136" i="183"/>
  <c r="F137" i="183"/>
  <c r="G137" i="183" s="1"/>
  <c r="H137" i="183"/>
  <c r="F138" i="183"/>
  <c r="G138" i="183" s="1"/>
  <c r="H138" i="183"/>
  <c r="F139" i="183"/>
  <c r="G139" i="183" s="1"/>
  <c r="H139" i="183"/>
  <c r="F140" i="183"/>
  <c r="G140" i="183" s="1"/>
  <c r="H140" i="183"/>
  <c r="F141" i="183"/>
  <c r="G141" i="183" s="1"/>
  <c r="H141" i="183"/>
  <c r="F142" i="183"/>
  <c r="G142" i="183" s="1"/>
  <c r="H142" i="183"/>
  <c r="F143" i="183"/>
  <c r="G143" i="183" s="1"/>
  <c r="H143" i="183"/>
  <c r="F144" i="183"/>
  <c r="G144" i="183" s="1"/>
  <c r="H144" i="183"/>
  <c r="F145" i="183"/>
  <c r="G145" i="183" s="1"/>
  <c r="H145" i="183"/>
  <c r="F146" i="183"/>
  <c r="G146" i="183" s="1"/>
  <c r="H146" i="183"/>
  <c r="F147" i="183"/>
  <c r="G147" i="183" s="1"/>
  <c r="H147" i="183"/>
  <c r="F148" i="183"/>
  <c r="G148" i="183" s="1"/>
  <c r="H148" i="183"/>
  <c r="F149" i="183"/>
  <c r="G149" i="183" s="1"/>
  <c r="H149" i="183"/>
  <c r="F150" i="183"/>
  <c r="G150" i="183" s="1"/>
  <c r="H150" i="183"/>
  <c r="F151" i="183"/>
  <c r="G151" i="183" s="1"/>
  <c r="H151" i="183"/>
  <c r="F152" i="183"/>
  <c r="G152" i="183" s="1"/>
  <c r="H152" i="183"/>
  <c r="F153" i="183"/>
  <c r="G153" i="183" s="1"/>
  <c r="H153" i="183"/>
  <c r="F154" i="183"/>
  <c r="G154" i="183" s="1"/>
  <c r="H154" i="183"/>
  <c r="F155" i="183"/>
  <c r="G155" i="183" s="1"/>
  <c r="H155" i="183"/>
  <c r="F156" i="183"/>
  <c r="G156" i="183" s="1"/>
  <c r="H156" i="183"/>
  <c r="F157" i="183"/>
  <c r="G157" i="183" s="1"/>
  <c r="H157" i="183"/>
  <c r="F158" i="183"/>
  <c r="G158" i="183" s="1"/>
  <c r="H158" i="183"/>
  <c r="F159" i="183"/>
  <c r="G159" i="183" s="1"/>
  <c r="H159" i="183"/>
  <c r="F160" i="183"/>
  <c r="G160" i="183" s="1"/>
  <c r="H160" i="183"/>
  <c r="F161" i="183"/>
  <c r="G161" i="183" s="1"/>
  <c r="H161" i="183"/>
  <c r="F162" i="183"/>
  <c r="G162" i="183" s="1"/>
  <c r="H162" i="183"/>
  <c r="F163" i="183"/>
  <c r="G163" i="183" s="1"/>
  <c r="H163" i="183"/>
  <c r="F164" i="183"/>
  <c r="G164" i="183" s="1"/>
  <c r="H164" i="183"/>
  <c r="F165" i="183"/>
  <c r="G165" i="183" s="1"/>
  <c r="H165" i="183"/>
  <c r="F166" i="183"/>
  <c r="G166" i="183" s="1"/>
  <c r="H166" i="183"/>
  <c r="F167" i="183"/>
  <c r="G167" i="183" s="1"/>
  <c r="H167" i="183"/>
  <c r="F168" i="183"/>
  <c r="G168" i="183" s="1"/>
  <c r="H168" i="183"/>
  <c r="F169" i="183"/>
  <c r="G169" i="183" s="1"/>
  <c r="H169" i="183"/>
  <c r="F170" i="183"/>
  <c r="G170" i="183" s="1"/>
  <c r="H170" i="183"/>
  <c r="F171" i="183"/>
  <c r="G171" i="183" s="1"/>
  <c r="H171" i="183"/>
  <c r="F172" i="183"/>
  <c r="G172" i="183" s="1"/>
  <c r="H172" i="183"/>
  <c r="F173" i="183"/>
  <c r="G173" i="183" s="1"/>
  <c r="H173" i="183"/>
  <c r="F174" i="183"/>
  <c r="G174" i="183" s="1"/>
  <c r="H174" i="183"/>
  <c r="F175" i="183"/>
  <c r="G175" i="183" s="1"/>
  <c r="H175" i="183"/>
  <c r="F176" i="183"/>
  <c r="G176" i="183" s="1"/>
  <c r="H176" i="183"/>
  <c r="F177" i="183"/>
  <c r="G177" i="183" s="1"/>
  <c r="H177" i="183"/>
  <c r="F178" i="183"/>
  <c r="G178" i="183" s="1"/>
  <c r="H178" i="183"/>
  <c r="F179" i="183"/>
  <c r="G179" i="183" s="1"/>
  <c r="H179" i="183"/>
  <c r="F180" i="183"/>
  <c r="G180" i="183" s="1"/>
  <c r="H180" i="183"/>
  <c r="F181" i="183"/>
  <c r="G181" i="183" s="1"/>
  <c r="H181" i="183"/>
  <c r="F182" i="183"/>
  <c r="G182" i="183" s="1"/>
  <c r="H182" i="183"/>
  <c r="F183" i="183"/>
  <c r="G183" i="183" s="1"/>
  <c r="H183" i="183"/>
  <c r="F184" i="183"/>
  <c r="G184" i="183" s="1"/>
  <c r="H184" i="183"/>
  <c r="F185" i="183"/>
  <c r="G185" i="183" s="1"/>
  <c r="H185" i="183"/>
  <c r="F186" i="183"/>
  <c r="G186" i="183" s="1"/>
  <c r="H186" i="183"/>
  <c r="F187" i="183"/>
  <c r="G187" i="183" s="1"/>
  <c r="H187" i="183"/>
  <c r="F188" i="183"/>
  <c r="G188" i="183" s="1"/>
  <c r="H188" i="183"/>
  <c r="F189" i="183"/>
  <c r="G189" i="183" s="1"/>
  <c r="H189" i="183"/>
  <c r="F190" i="183"/>
  <c r="G190" i="183" s="1"/>
  <c r="H190" i="183"/>
  <c r="F191" i="183"/>
  <c r="G191" i="183" s="1"/>
  <c r="H191" i="183"/>
  <c r="F192" i="183"/>
  <c r="G192" i="183" s="1"/>
  <c r="H192" i="183"/>
  <c r="F193" i="183"/>
  <c r="G193" i="183" s="1"/>
  <c r="H193" i="183"/>
  <c r="F194" i="183"/>
  <c r="G194" i="183" s="1"/>
  <c r="H194" i="183"/>
  <c r="F195" i="183"/>
  <c r="G195" i="183" s="1"/>
  <c r="H195" i="183"/>
  <c r="F196" i="183"/>
  <c r="G196" i="183" s="1"/>
  <c r="H196" i="183"/>
  <c r="F197" i="183"/>
  <c r="G197" i="183" s="1"/>
  <c r="H197" i="183"/>
  <c r="F198" i="183"/>
  <c r="G198" i="183" s="1"/>
  <c r="H198" i="183"/>
  <c r="F199" i="183"/>
  <c r="G199" i="183" s="1"/>
  <c r="H199" i="183"/>
  <c r="F200" i="183"/>
  <c r="G200" i="183" s="1"/>
  <c r="H200" i="183"/>
  <c r="F201" i="183"/>
  <c r="G201" i="183" s="1"/>
  <c r="H201" i="183"/>
  <c r="F202" i="183"/>
  <c r="G202" i="183" s="1"/>
  <c r="H202" i="183"/>
  <c r="F203" i="183"/>
  <c r="G203" i="183" s="1"/>
  <c r="H203" i="183"/>
  <c r="F204" i="183"/>
  <c r="G204" i="183" s="1"/>
  <c r="H204" i="183"/>
  <c r="F205" i="183"/>
  <c r="G205" i="183" s="1"/>
  <c r="H205" i="183"/>
  <c r="F206" i="183"/>
  <c r="G206" i="183" s="1"/>
  <c r="H206" i="183"/>
  <c r="F207" i="183"/>
  <c r="G207" i="183" s="1"/>
  <c r="H207" i="183"/>
  <c r="F208" i="183"/>
  <c r="G208" i="183" s="1"/>
  <c r="H208" i="183"/>
  <c r="F209" i="183"/>
  <c r="G209" i="183" s="1"/>
  <c r="H209" i="183"/>
  <c r="F210" i="183"/>
  <c r="G210" i="183" s="1"/>
  <c r="H210" i="183"/>
  <c r="F211" i="183"/>
  <c r="G211" i="183" s="1"/>
  <c r="H211" i="183"/>
  <c r="F212" i="183"/>
  <c r="G212" i="183" s="1"/>
  <c r="H212" i="183"/>
  <c r="F213" i="183"/>
  <c r="G213" i="183" s="1"/>
  <c r="H213" i="183"/>
  <c r="F214" i="183"/>
  <c r="G214" i="183" s="1"/>
  <c r="H214" i="183"/>
  <c r="F215" i="183"/>
  <c r="G215" i="183" s="1"/>
  <c r="H215" i="183"/>
  <c r="F216" i="183"/>
  <c r="G216" i="183" s="1"/>
  <c r="H216" i="183"/>
  <c r="F217" i="183"/>
  <c r="G217" i="183" s="1"/>
  <c r="H217" i="183"/>
  <c r="F218" i="183"/>
  <c r="G218" i="183" s="1"/>
  <c r="H218" i="183"/>
  <c r="F219" i="183"/>
  <c r="G219" i="183" s="1"/>
  <c r="H219" i="183"/>
  <c r="F220" i="183"/>
  <c r="G220" i="183" s="1"/>
  <c r="H220" i="183"/>
  <c r="F221" i="183"/>
  <c r="G221" i="183" s="1"/>
  <c r="H221" i="183"/>
  <c r="F222" i="183"/>
  <c r="G222" i="183" s="1"/>
  <c r="H222" i="183"/>
  <c r="F223" i="183"/>
  <c r="G223" i="183" s="1"/>
  <c r="H223" i="183"/>
  <c r="F224" i="183"/>
  <c r="G224" i="183" s="1"/>
  <c r="H224" i="183"/>
  <c r="F225" i="183"/>
  <c r="G225" i="183" s="1"/>
  <c r="H225" i="183"/>
  <c r="F226" i="183"/>
  <c r="G226" i="183" s="1"/>
  <c r="H226" i="183"/>
  <c r="F227" i="183"/>
  <c r="G227" i="183" s="1"/>
  <c r="H227" i="183"/>
  <c r="F228" i="183"/>
  <c r="G228" i="183" s="1"/>
  <c r="H228" i="183"/>
  <c r="F229" i="183"/>
  <c r="G229" i="183" s="1"/>
  <c r="H229" i="183"/>
  <c r="F230" i="183"/>
  <c r="G230" i="183" s="1"/>
  <c r="H230" i="183"/>
  <c r="F231" i="183"/>
  <c r="G231" i="183" s="1"/>
  <c r="H231" i="183"/>
  <c r="F232" i="183"/>
  <c r="G232" i="183" s="1"/>
  <c r="H232" i="183"/>
  <c r="F233" i="183"/>
  <c r="G233" i="183" s="1"/>
  <c r="H233" i="183"/>
  <c r="F234" i="183"/>
  <c r="G234" i="183" s="1"/>
  <c r="H234" i="183"/>
  <c r="F235" i="183"/>
  <c r="G235" i="183" s="1"/>
  <c r="H235" i="183"/>
  <c r="F236" i="183"/>
  <c r="G236" i="183" s="1"/>
  <c r="H236" i="183"/>
  <c r="F237" i="183"/>
  <c r="G237" i="183" s="1"/>
  <c r="H237" i="183"/>
  <c r="F238" i="183"/>
  <c r="G238" i="183" s="1"/>
  <c r="H238" i="183"/>
  <c r="F239" i="183"/>
  <c r="G239" i="183" s="1"/>
  <c r="H239" i="183"/>
  <c r="F240" i="183"/>
  <c r="G240" i="183" s="1"/>
  <c r="H240" i="183"/>
  <c r="A4" i="183"/>
  <c r="A5" i="183" s="1"/>
  <c r="A6" i="183" s="1"/>
  <c r="B4" i="183"/>
  <c r="B5" i="183" s="1"/>
  <c r="B6" i="183" s="1"/>
  <c r="C4" i="183"/>
  <c r="C5" i="183" s="1"/>
  <c r="C6" i="183" s="1"/>
  <c r="E4" i="183"/>
  <c r="E5" i="183" s="1"/>
  <c r="E6" i="183" s="1"/>
  <c r="H4" i="183"/>
  <c r="F4" i="183" s="1"/>
  <c r="G4" i="183" s="1"/>
  <c r="F5" i="183"/>
  <c r="G5" i="183" s="1"/>
  <c r="H5" i="183"/>
  <c r="D5" i="183" s="1"/>
  <c r="F6" i="183"/>
  <c r="G6" i="183" s="1"/>
  <c r="H6" i="183"/>
  <c r="D6" i="183" l="1"/>
  <c r="D4" i="183"/>
  <c r="A7" i="183"/>
  <c r="A8" i="183" s="1"/>
  <c r="A9" i="183" s="1"/>
  <c r="A10" i="183" s="1"/>
  <c r="A11" i="183" s="1"/>
  <c r="A12" i="183" s="1"/>
  <c r="A13" i="183" s="1"/>
  <c r="A14" i="183" s="1"/>
  <c r="A15" i="183" s="1"/>
  <c r="A16" i="183" s="1"/>
  <c r="A17" i="183" s="1"/>
  <c r="A18" i="183" s="1"/>
  <c r="A19" i="183" s="1"/>
  <c r="A20" i="183" s="1"/>
  <c r="A21" i="183" s="1"/>
  <c r="A22" i="183" s="1"/>
  <c r="A23" i="183" s="1"/>
  <c r="A24" i="183" s="1"/>
  <c r="A25" i="183" s="1"/>
  <c r="A26" i="183" s="1"/>
  <c r="A27" i="183" s="1"/>
  <c r="A28" i="183" s="1"/>
  <c r="A29" i="183" s="1"/>
  <c r="A30" i="183" s="1"/>
  <c r="A31" i="183" s="1"/>
  <c r="A32" i="183" s="1"/>
  <c r="A33" i="183" s="1"/>
  <c r="A34" i="183" s="1"/>
  <c r="A35" i="183" s="1"/>
  <c r="A36" i="183" s="1"/>
  <c r="A37" i="183" s="1"/>
  <c r="A38" i="183" s="1"/>
  <c r="A39" i="183" s="1"/>
  <c r="A40" i="183" s="1"/>
  <c r="A41" i="183" s="1"/>
  <c r="A42" i="183" s="1"/>
  <c r="A43" i="183" s="1"/>
  <c r="A44" i="183" s="1"/>
  <c r="A45" i="183" s="1"/>
  <c r="A46" i="183" s="1"/>
  <c r="A47" i="183" s="1"/>
  <c r="A48" i="183" s="1"/>
  <c r="B7" i="183"/>
  <c r="B8" i="183" s="1"/>
  <c r="B9" i="183" s="1"/>
  <c r="B10" i="183" s="1"/>
  <c r="B11" i="183" s="1"/>
  <c r="B12" i="183" s="1"/>
  <c r="B13" i="183" s="1"/>
  <c r="B14" i="183" s="1"/>
  <c r="B15" i="183" s="1"/>
  <c r="B16" i="183" s="1"/>
  <c r="B17" i="183" s="1"/>
  <c r="B18" i="183" s="1"/>
  <c r="B19" i="183" s="1"/>
  <c r="B20" i="183" s="1"/>
  <c r="B21" i="183" s="1"/>
  <c r="B22" i="183" s="1"/>
  <c r="B23" i="183" s="1"/>
  <c r="B24" i="183" s="1"/>
  <c r="B25" i="183" s="1"/>
  <c r="B26" i="183" s="1"/>
  <c r="B27" i="183" s="1"/>
  <c r="B28" i="183" s="1"/>
  <c r="B29" i="183" s="1"/>
  <c r="B30" i="183" s="1"/>
  <c r="B31" i="183" s="1"/>
  <c r="B32" i="183" s="1"/>
  <c r="B33" i="183" s="1"/>
  <c r="B34" i="183" s="1"/>
  <c r="B35" i="183" s="1"/>
  <c r="B36" i="183" s="1"/>
  <c r="B37" i="183" s="1"/>
  <c r="B38" i="183" s="1"/>
  <c r="B39" i="183" s="1"/>
  <c r="B40" i="183" s="1"/>
  <c r="B41" i="183" s="1"/>
  <c r="B42" i="183" s="1"/>
  <c r="B43" i="183" s="1"/>
  <c r="B44" i="183" s="1"/>
  <c r="B45" i="183" s="1"/>
  <c r="B46" i="183" s="1"/>
  <c r="B47" i="183" s="1"/>
  <c r="B48" i="183" s="1"/>
  <c r="B49" i="183" s="1"/>
  <c r="B50" i="183" s="1"/>
  <c r="B51" i="183" s="1"/>
  <c r="B52" i="183" s="1"/>
  <c r="B53" i="183" s="1"/>
  <c r="B54" i="183" s="1"/>
  <c r="B55" i="183" s="1"/>
  <c r="B56" i="183" s="1"/>
  <c r="B57" i="183" s="1"/>
  <c r="B58" i="183" s="1"/>
  <c r="B59" i="183" s="1"/>
  <c r="B60" i="183" s="1"/>
  <c r="B61" i="183" s="1"/>
  <c r="B62" i="183" s="1"/>
  <c r="B63" i="183" s="1"/>
  <c r="B64" i="183" s="1"/>
  <c r="C7" i="183"/>
  <c r="C8" i="183" s="1"/>
  <c r="C9" i="183" s="1"/>
  <c r="C10" i="183" s="1"/>
  <c r="C11" i="183" s="1"/>
  <c r="C12" i="183" s="1"/>
  <c r="C13" i="183" s="1"/>
  <c r="C14" i="183" s="1"/>
  <c r="C15" i="183" s="1"/>
  <c r="C16" i="183" s="1"/>
  <c r="C17" i="183" s="1"/>
  <c r="C18" i="183" s="1"/>
  <c r="C19" i="183" s="1"/>
  <c r="C20" i="183" s="1"/>
  <c r="C21" i="183" s="1"/>
  <c r="C22" i="183" s="1"/>
  <c r="C23" i="183" s="1"/>
  <c r="C24" i="183" s="1"/>
  <c r="C25" i="183" s="1"/>
  <c r="C26" i="183" s="1"/>
  <c r="C27" i="183" s="1"/>
  <c r="C28" i="183" s="1"/>
  <c r="C29" i="183" s="1"/>
  <c r="C30" i="183" s="1"/>
  <c r="C31" i="183" s="1"/>
  <c r="C32" i="183" s="1"/>
  <c r="C33" i="183" s="1"/>
  <c r="C34" i="183" s="1"/>
  <c r="C35" i="183" s="1"/>
  <c r="C36" i="183" s="1"/>
  <c r="C37" i="183" s="1"/>
  <c r="C38" i="183" s="1"/>
  <c r="C39" i="183" s="1"/>
  <c r="C40" i="183" s="1"/>
  <c r="C41" i="183" s="1"/>
  <c r="C42" i="183" s="1"/>
  <c r="C43" i="183" s="1"/>
  <c r="C44" i="183" s="1"/>
  <c r="C45" i="183" s="1"/>
  <c r="C46" i="183" s="1"/>
  <c r="C47" i="183" s="1"/>
  <c r="C48" i="183" s="1"/>
  <c r="C49" i="183" s="1"/>
  <c r="C50" i="183" s="1"/>
  <c r="C51" i="183" s="1"/>
  <c r="C52" i="183" s="1"/>
  <c r="C53" i="183" s="1"/>
  <c r="C54" i="183" s="1"/>
  <c r="C55" i="183" s="1"/>
  <c r="C56" i="183" s="1"/>
  <c r="C57" i="183" s="1"/>
  <c r="C58" i="183" s="1"/>
  <c r="C59" i="183" s="1"/>
  <c r="C60" i="183" s="1"/>
  <c r="C61" i="183" s="1"/>
  <c r="C62" i="183" s="1"/>
  <c r="C63" i="183" s="1"/>
  <c r="C64" i="183" s="1"/>
  <c r="E7" i="183"/>
  <c r="E8" i="183" s="1"/>
  <c r="E9" i="183" s="1"/>
  <c r="E10" i="183" s="1"/>
  <c r="E11" i="183" s="1"/>
  <c r="E12" i="183" s="1"/>
  <c r="E13" i="183" s="1"/>
  <c r="E14" i="183" s="1"/>
  <c r="E15" i="183" s="1"/>
  <c r="E16" i="183" s="1"/>
  <c r="E17" i="183" s="1"/>
  <c r="E18" i="183" s="1"/>
  <c r="E19" i="183" s="1"/>
  <c r="E20" i="183" s="1"/>
  <c r="E21" i="183" s="1"/>
  <c r="E22" i="183" s="1"/>
  <c r="E23" i="183" s="1"/>
  <c r="E24" i="183" s="1"/>
  <c r="E25" i="183" s="1"/>
  <c r="E26" i="183" s="1"/>
  <c r="E27" i="183" s="1"/>
  <c r="E28" i="183" s="1"/>
  <c r="E29" i="183" s="1"/>
  <c r="E30" i="183" s="1"/>
  <c r="E31" i="183" s="1"/>
  <c r="E32" i="183" s="1"/>
  <c r="E33" i="183" s="1"/>
  <c r="E34" i="183" s="1"/>
  <c r="E35" i="183" s="1"/>
  <c r="E36" i="183" s="1"/>
  <c r="E37" i="183" s="1"/>
  <c r="E38" i="183" s="1"/>
  <c r="E39" i="183" s="1"/>
  <c r="E40" i="183" s="1"/>
  <c r="E41" i="183" s="1"/>
  <c r="E42" i="183" s="1"/>
  <c r="E43" i="183" s="1"/>
  <c r="E44" i="183" s="1"/>
  <c r="E45" i="183" s="1"/>
  <c r="E46" i="183" s="1"/>
  <c r="E47" i="183" s="1"/>
  <c r="E48" i="183" s="1"/>
  <c r="E49" i="183" s="1"/>
  <c r="E50" i="183" s="1"/>
  <c r="E51" i="183" s="1"/>
  <c r="E52" i="183" s="1"/>
  <c r="E53" i="183" s="1"/>
  <c r="E54" i="183" s="1"/>
  <c r="E55" i="183" s="1"/>
  <c r="E56" i="183" s="1"/>
  <c r="E57" i="183" s="1"/>
  <c r="E58" i="183" s="1"/>
  <c r="E59" i="183" s="1"/>
  <c r="E60" i="183" s="1"/>
  <c r="E61" i="183" s="1"/>
  <c r="E62" i="183" s="1"/>
  <c r="E63" i="183" s="1"/>
  <c r="E64" i="183" s="1"/>
  <c r="F7" i="183"/>
  <c r="G7" i="183" s="1"/>
  <c r="H7" i="183"/>
  <c r="F8" i="183"/>
  <c r="G8" i="183" s="1"/>
  <c r="H8" i="183"/>
  <c r="F9" i="183"/>
  <c r="G9" i="183" s="1"/>
  <c r="H9" i="183"/>
  <c r="F10" i="183"/>
  <c r="G10" i="183" s="1"/>
  <c r="H10" i="183"/>
  <c r="F11" i="183"/>
  <c r="G11" i="183" s="1"/>
  <c r="H11" i="183"/>
  <c r="F12" i="183"/>
  <c r="G12" i="183" s="1"/>
  <c r="H12" i="183"/>
  <c r="F13" i="183"/>
  <c r="G13" i="183" s="1"/>
  <c r="H13" i="183"/>
  <c r="F14" i="183"/>
  <c r="G14" i="183" s="1"/>
  <c r="H14" i="183"/>
  <c r="F15" i="183"/>
  <c r="G15" i="183" s="1"/>
  <c r="H15" i="183"/>
  <c r="F16" i="183"/>
  <c r="G16" i="183" s="1"/>
  <c r="H16" i="183"/>
  <c r="F17" i="183"/>
  <c r="G17" i="183" s="1"/>
  <c r="H17" i="183"/>
  <c r="F18" i="183"/>
  <c r="G18" i="183" s="1"/>
  <c r="H18" i="183"/>
  <c r="F19" i="183"/>
  <c r="G19" i="183" s="1"/>
  <c r="H19" i="183"/>
  <c r="F20" i="183"/>
  <c r="G20" i="183" s="1"/>
  <c r="H20" i="183"/>
  <c r="F21" i="183"/>
  <c r="G21" i="183" s="1"/>
  <c r="H21" i="183"/>
  <c r="F22" i="183"/>
  <c r="G22" i="183" s="1"/>
  <c r="H22" i="183"/>
  <c r="F23" i="183"/>
  <c r="G23" i="183" s="1"/>
  <c r="H23" i="183"/>
  <c r="F24" i="183"/>
  <c r="G24" i="183" s="1"/>
  <c r="H24" i="183"/>
  <c r="F25" i="183"/>
  <c r="G25" i="183" s="1"/>
  <c r="H25" i="183"/>
  <c r="F26" i="183"/>
  <c r="G26" i="183" s="1"/>
  <c r="H26" i="183"/>
  <c r="F27" i="183"/>
  <c r="G27" i="183" s="1"/>
  <c r="H27" i="183"/>
  <c r="F28" i="183"/>
  <c r="G28" i="183" s="1"/>
  <c r="H28" i="183"/>
  <c r="F29" i="183"/>
  <c r="G29" i="183" s="1"/>
  <c r="H29" i="183"/>
  <c r="F30" i="183"/>
  <c r="G30" i="183" s="1"/>
  <c r="H30" i="183"/>
  <c r="F31" i="183"/>
  <c r="G31" i="183" s="1"/>
  <c r="H31" i="183"/>
  <c r="F32" i="183"/>
  <c r="G32" i="183" s="1"/>
  <c r="H32" i="183"/>
  <c r="F33" i="183"/>
  <c r="G33" i="183" s="1"/>
  <c r="H33" i="183"/>
  <c r="F34" i="183"/>
  <c r="G34" i="183" s="1"/>
  <c r="H34" i="183"/>
  <c r="F35" i="183"/>
  <c r="G35" i="183" s="1"/>
  <c r="H35" i="183"/>
  <c r="F36" i="183"/>
  <c r="G36" i="183" s="1"/>
  <c r="H36" i="183"/>
  <c r="F37" i="183"/>
  <c r="G37" i="183" s="1"/>
  <c r="H37" i="183"/>
  <c r="F38" i="183"/>
  <c r="G38" i="183" s="1"/>
  <c r="H38" i="183"/>
  <c r="F39" i="183"/>
  <c r="G39" i="183" s="1"/>
  <c r="H39" i="183"/>
  <c r="F40" i="183"/>
  <c r="G40" i="183" s="1"/>
  <c r="H40" i="183"/>
  <c r="F41" i="183"/>
  <c r="G41" i="183" s="1"/>
  <c r="H41" i="183"/>
  <c r="F42" i="183"/>
  <c r="G42" i="183" s="1"/>
  <c r="H42" i="183"/>
  <c r="F43" i="183"/>
  <c r="G43" i="183" s="1"/>
  <c r="H43" i="183"/>
  <c r="F44" i="183"/>
  <c r="G44" i="183" s="1"/>
  <c r="H44" i="183"/>
  <c r="F45" i="183"/>
  <c r="G45" i="183" s="1"/>
  <c r="H45" i="183"/>
  <c r="F46" i="183"/>
  <c r="G46" i="183" s="1"/>
  <c r="H46" i="183"/>
  <c r="A49" i="183" l="1"/>
  <c r="A50" i="183" s="1"/>
  <c r="D48" i="183"/>
  <c r="D7" i="183"/>
  <c r="D8" i="183"/>
  <c r="D45" i="183"/>
  <c r="D19" i="183"/>
  <c r="D40" i="183"/>
  <c r="D12" i="183"/>
  <c r="D24" i="183"/>
  <c r="D46" i="183"/>
  <c r="D41" i="183"/>
  <c r="D20" i="183"/>
  <c r="D11" i="183"/>
  <c r="D15" i="183"/>
  <c r="D23" i="183"/>
  <c r="D16" i="183"/>
  <c r="D36" i="183"/>
  <c r="D32" i="183"/>
  <c r="D28" i="183"/>
  <c r="D42" i="183"/>
  <c r="D37" i="183"/>
  <c r="D33" i="183"/>
  <c r="D29" i="183"/>
  <c r="D25" i="183"/>
  <c r="D21" i="183"/>
  <c r="D17" i="183"/>
  <c r="D13" i="183"/>
  <c r="D9" i="183"/>
  <c r="D43" i="183"/>
  <c r="D38" i="183"/>
  <c r="D34" i="183"/>
  <c r="D30" i="183"/>
  <c r="D26" i="183"/>
  <c r="D22" i="183"/>
  <c r="D18" i="183"/>
  <c r="D14" i="183"/>
  <c r="D10" i="183"/>
  <c r="D44" i="183"/>
  <c r="D39" i="183"/>
  <c r="D35" i="183"/>
  <c r="D31" i="183"/>
  <c r="D27" i="183"/>
  <c r="D49" i="183" l="1"/>
  <c r="A51" i="183"/>
  <c r="D50" i="183"/>
  <c r="C65" i="183"/>
  <c r="C66" i="183" s="1"/>
  <c r="C67" i="183" s="1"/>
  <c r="C68" i="183" s="1"/>
  <c r="C69" i="183" s="1"/>
  <c r="C70" i="183" s="1"/>
  <c r="C71" i="183" s="1"/>
  <c r="C72" i="183" s="1"/>
  <c r="C73" i="183" s="1"/>
  <c r="C74" i="183" s="1"/>
  <c r="C75" i="183" s="1"/>
  <c r="C76" i="183" s="1"/>
  <c r="C77" i="183" s="1"/>
  <c r="C78" i="183" s="1"/>
  <c r="C79" i="183" s="1"/>
  <c r="C80" i="183" s="1"/>
  <c r="C81" i="183" s="1"/>
  <c r="C82" i="183" s="1"/>
  <c r="C83" i="183" s="1"/>
  <c r="C84" i="183" s="1"/>
  <c r="C85" i="183" s="1"/>
  <c r="C86" i="183" s="1"/>
  <c r="C87" i="183" s="1"/>
  <c r="C88" i="183" s="1"/>
  <c r="C89" i="183" s="1"/>
  <c r="C90" i="183" s="1"/>
  <c r="C91" i="183" s="1"/>
  <c r="C92" i="183" s="1"/>
  <c r="C93" i="183" s="1"/>
  <c r="C94" i="183" s="1"/>
  <c r="C95" i="183" s="1"/>
  <c r="C96" i="183" s="1"/>
  <c r="C97" i="183" s="1"/>
  <c r="C98" i="183" s="1"/>
  <c r="C99" i="183" s="1"/>
  <c r="C100" i="183" s="1"/>
  <c r="C101" i="183" s="1"/>
  <c r="C102" i="183" s="1"/>
  <c r="C103" i="183" s="1"/>
  <c r="C104" i="183" s="1"/>
  <c r="C105" i="183" s="1"/>
  <c r="C106" i="183" s="1"/>
  <c r="C107" i="183" s="1"/>
  <c r="C108" i="183" s="1"/>
  <c r="C109" i="183" s="1"/>
  <c r="C110" i="183" s="1"/>
  <c r="C111" i="183" s="1"/>
  <c r="C112" i="183" s="1"/>
  <c r="C113" i="183" s="1"/>
  <c r="C114" i="183" s="1"/>
  <c r="C115" i="183" s="1"/>
  <c r="C116" i="183" s="1"/>
  <c r="C117" i="183" s="1"/>
  <c r="C118" i="183" s="1"/>
  <c r="C119" i="183" s="1"/>
  <c r="C120" i="183" s="1"/>
  <c r="C121" i="183" s="1"/>
  <c r="C122" i="183" s="1"/>
  <c r="C123" i="183" s="1"/>
  <c r="C124" i="183" s="1"/>
  <c r="C125" i="183" s="1"/>
  <c r="C126" i="183" s="1"/>
  <c r="C127" i="183" s="1"/>
  <c r="C128" i="183" s="1"/>
  <c r="C129" i="183" s="1"/>
  <c r="C130" i="183" s="1"/>
  <c r="C131" i="183" s="1"/>
  <c r="C132" i="183" s="1"/>
  <c r="C133" i="183" s="1"/>
  <c r="C134" i="183" s="1"/>
  <c r="C135" i="183" s="1"/>
  <c r="C136" i="183" s="1"/>
  <c r="C137" i="183" s="1"/>
  <c r="C138" i="183" s="1"/>
  <c r="C139" i="183" s="1"/>
  <c r="C140" i="183" s="1"/>
  <c r="C141" i="183" s="1"/>
  <c r="C142" i="183" s="1"/>
  <c r="C143" i="183" s="1"/>
  <c r="C144" i="183" s="1"/>
  <c r="C145" i="183" s="1"/>
  <c r="C146" i="183" s="1"/>
  <c r="C147" i="183" s="1"/>
  <c r="C148" i="183" s="1"/>
  <c r="C149" i="183" s="1"/>
  <c r="C150" i="183" s="1"/>
  <c r="C151" i="183" s="1"/>
  <c r="C152" i="183" s="1"/>
  <c r="C153" i="183" s="1"/>
  <c r="C154" i="183" s="1"/>
  <c r="C155" i="183" s="1"/>
  <c r="C156" i="183" s="1"/>
  <c r="C157" i="183" s="1"/>
  <c r="C158" i="183" s="1"/>
  <c r="C159" i="183" s="1"/>
  <c r="C160" i="183" s="1"/>
  <c r="C161" i="183" s="1"/>
  <c r="C162" i="183" s="1"/>
  <c r="C163" i="183" s="1"/>
  <c r="C164" i="183" s="1"/>
  <c r="C165" i="183" s="1"/>
  <c r="C166" i="183" s="1"/>
  <c r="C167" i="183" s="1"/>
  <c r="C168" i="183" s="1"/>
  <c r="C169" i="183" s="1"/>
  <c r="C170" i="183" s="1"/>
  <c r="C171" i="183" s="1"/>
  <c r="C172" i="183" s="1"/>
  <c r="C173" i="183" s="1"/>
  <c r="C174" i="183" s="1"/>
  <c r="C175" i="183" s="1"/>
  <c r="C176" i="183" s="1"/>
  <c r="C177" i="183" s="1"/>
  <c r="C178" i="183" s="1"/>
  <c r="C179" i="183" s="1"/>
  <c r="C180" i="183" s="1"/>
  <c r="C181" i="183" s="1"/>
  <c r="C182" i="183" s="1"/>
  <c r="C183" i="183" s="1"/>
  <c r="C184" i="183" s="1"/>
  <c r="C185" i="183" s="1"/>
  <c r="C186" i="183" s="1"/>
  <c r="C187" i="183" s="1"/>
  <c r="C188" i="183" s="1"/>
  <c r="C189" i="183" s="1"/>
  <c r="C190" i="183" s="1"/>
  <c r="C191" i="183" s="1"/>
  <c r="C192" i="183" s="1"/>
  <c r="C193" i="183" s="1"/>
  <c r="C194" i="183" s="1"/>
  <c r="C195" i="183" s="1"/>
  <c r="C196" i="183" s="1"/>
  <c r="C197" i="183" s="1"/>
  <c r="C198" i="183" s="1"/>
  <c r="C199" i="183" s="1"/>
  <c r="C200" i="183" s="1"/>
  <c r="C201" i="183" s="1"/>
  <c r="C202" i="183" s="1"/>
  <c r="C203" i="183" s="1"/>
  <c r="C204" i="183" s="1"/>
  <c r="C205" i="183" s="1"/>
  <c r="C206" i="183" s="1"/>
  <c r="C207" i="183" s="1"/>
  <c r="C208" i="183" s="1"/>
  <c r="C209" i="183" s="1"/>
  <c r="C210" i="183" s="1"/>
  <c r="C211" i="183" s="1"/>
  <c r="C212" i="183" s="1"/>
  <c r="C213" i="183" s="1"/>
  <c r="C214" i="183" s="1"/>
  <c r="C215" i="183" s="1"/>
  <c r="C216" i="183" s="1"/>
  <c r="C217" i="183" s="1"/>
  <c r="C218" i="183" s="1"/>
  <c r="C219" i="183" s="1"/>
  <c r="C220" i="183" s="1"/>
  <c r="C221" i="183" s="1"/>
  <c r="C222" i="183" s="1"/>
  <c r="C223" i="183" s="1"/>
  <c r="C224" i="183" s="1"/>
  <c r="C225" i="183" s="1"/>
  <c r="C226" i="183" s="1"/>
  <c r="C227" i="183" s="1"/>
  <c r="C228" i="183" s="1"/>
  <c r="C229" i="183" s="1"/>
  <c r="C230" i="183" s="1"/>
  <c r="C231" i="183" s="1"/>
  <c r="C232" i="183" s="1"/>
  <c r="C233" i="183" s="1"/>
  <c r="C234" i="183" s="1"/>
  <c r="C235" i="183" s="1"/>
  <c r="C236" i="183" s="1"/>
  <c r="C237" i="183" s="1"/>
  <c r="C238" i="183" s="1"/>
  <c r="C239" i="183" s="1"/>
  <c r="C240" i="183" s="1"/>
  <c r="C241" i="183" s="1"/>
  <c r="C242" i="183" s="1"/>
  <c r="C243" i="183" s="1"/>
  <c r="C244" i="183" s="1"/>
  <c r="C245" i="183" s="1"/>
  <c r="C246" i="183" s="1"/>
  <c r="C247" i="183" s="1"/>
  <c r="C248" i="183" s="1"/>
  <c r="C249" i="183" s="1"/>
  <c r="C250" i="183" s="1"/>
  <c r="C251" i="183" s="1"/>
  <c r="C252" i="183" s="1"/>
  <c r="C253" i="183" s="1"/>
  <c r="C254" i="183" s="1"/>
  <c r="C255" i="183" s="1"/>
  <c r="C256" i="183" s="1"/>
  <c r="C257" i="183" s="1"/>
  <c r="C258" i="183" s="1"/>
  <c r="C259" i="183" s="1"/>
  <c r="C260" i="183" s="1"/>
  <c r="C261" i="183" s="1"/>
  <c r="C262" i="183" s="1"/>
  <c r="C263" i="183" s="1"/>
  <c r="C264" i="183" s="1"/>
  <c r="C265" i="183" s="1"/>
  <c r="C266" i="183" s="1"/>
  <c r="C267" i="183" s="1"/>
  <c r="C268" i="183" s="1"/>
  <c r="C269" i="183" s="1"/>
  <c r="C270" i="183" s="1"/>
  <c r="C271" i="183" s="1"/>
  <c r="C272" i="183" s="1"/>
  <c r="C273" i="183" s="1"/>
  <c r="C274" i="183" s="1"/>
  <c r="C275" i="183" s="1"/>
  <c r="C276" i="183" s="1"/>
  <c r="C277" i="183" s="1"/>
  <c r="C278" i="183" s="1"/>
  <c r="C279" i="183" s="1"/>
  <c r="C280" i="183" s="1"/>
  <c r="C281" i="183" s="1"/>
  <c r="C282" i="183" s="1"/>
  <c r="C283" i="183" s="1"/>
  <c r="C284" i="183" s="1"/>
  <c r="C285" i="183" s="1"/>
  <c r="C286" i="183" s="1"/>
  <c r="C287" i="183" s="1"/>
  <c r="C288" i="183" s="1"/>
  <c r="C289" i="183" s="1"/>
  <c r="C290" i="183" s="1"/>
  <c r="C291" i="183" s="1"/>
  <c r="C292" i="183" s="1"/>
  <c r="C293" i="183" s="1"/>
  <c r="C294" i="183" s="1"/>
  <c r="C295" i="183" s="1"/>
  <c r="C296" i="183" s="1"/>
  <c r="C297" i="183" s="1"/>
  <c r="C298" i="183" s="1"/>
  <c r="C299" i="183" s="1"/>
  <c r="C300" i="183" s="1"/>
  <c r="C301" i="183" s="1"/>
  <c r="C302" i="183" s="1"/>
  <c r="C303" i="183" s="1"/>
  <c r="C304" i="183" s="1"/>
  <c r="C305" i="183" s="1"/>
  <c r="C306" i="183" s="1"/>
  <c r="C307" i="183" s="1"/>
  <c r="C308" i="183" s="1"/>
  <c r="C309" i="183" s="1"/>
  <c r="C310" i="183" s="1"/>
  <c r="C311" i="183" s="1"/>
  <c r="C312" i="183" s="1"/>
  <c r="C313" i="183" s="1"/>
  <c r="C314" i="183" s="1"/>
  <c r="C315" i="183" s="1"/>
  <c r="C316" i="183" s="1"/>
  <c r="C317" i="183" s="1"/>
  <c r="C318" i="183" s="1"/>
  <c r="C319" i="183" s="1"/>
  <c r="C320" i="183" s="1"/>
  <c r="C321" i="183" s="1"/>
  <c r="C322" i="183" s="1"/>
  <c r="C323" i="183" s="1"/>
  <c r="C324" i="183" s="1"/>
  <c r="C325" i="183" s="1"/>
  <c r="C326" i="183" s="1"/>
  <c r="C327" i="183" s="1"/>
  <c r="C328" i="183" s="1"/>
  <c r="C329" i="183" s="1"/>
  <c r="C330" i="183" s="1"/>
  <c r="C331" i="183" s="1"/>
  <c r="C332" i="183" s="1"/>
  <c r="C333" i="183" s="1"/>
  <c r="C334" i="183" s="1"/>
  <c r="C335" i="183" s="1"/>
  <c r="C336" i="183" s="1"/>
  <c r="C337" i="183" s="1"/>
  <c r="C338" i="183" s="1"/>
  <c r="C339" i="183" s="1"/>
  <c r="C340" i="183" s="1"/>
  <c r="C341" i="183" s="1"/>
  <c r="C342" i="183" s="1"/>
  <c r="C343" i="183" s="1"/>
  <c r="C344" i="183" s="1"/>
  <c r="C345" i="183" s="1"/>
  <c r="C346" i="183" s="1"/>
  <c r="C347" i="183" s="1"/>
  <c r="C348" i="183" s="1"/>
  <c r="C349" i="183" s="1"/>
  <c r="C350" i="183" s="1"/>
  <c r="C351" i="183" s="1"/>
  <c r="C352" i="183" s="1"/>
  <c r="C353" i="183" s="1"/>
  <c r="C354" i="183" s="1"/>
  <c r="C355" i="183" s="1"/>
  <c r="C356" i="183" s="1"/>
  <c r="C357" i="183" s="1"/>
  <c r="C358" i="183" s="1"/>
  <c r="C359" i="183" s="1"/>
  <c r="C360" i="183" s="1"/>
  <c r="C361" i="183" s="1"/>
  <c r="C362" i="183" s="1"/>
  <c r="C363" i="183" s="1"/>
  <c r="C364" i="183" s="1"/>
  <c r="C365" i="183" s="1"/>
  <c r="C366" i="183" s="1"/>
  <c r="C367" i="183" s="1"/>
  <c r="C368" i="183" s="1"/>
  <c r="C369" i="183" s="1"/>
  <c r="C370" i="183" s="1"/>
  <c r="C371" i="183" s="1"/>
  <c r="C372" i="183" s="1"/>
  <c r="C373" i="183" s="1"/>
  <c r="C374" i="183" s="1"/>
  <c r="C375" i="183" s="1"/>
  <c r="C376" i="183" s="1"/>
  <c r="C377" i="183" s="1"/>
  <c r="C378" i="183" s="1"/>
  <c r="C379" i="183" s="1"/>
  <c r="C380" i="183" s="1"/>
  <c r="C381" i="183" s="1"/>
  <c r="C382" i="183" s="1"/>
  <c r="C383" i="183" s="1"/>
  <c r="C384" i="183" s="1"/>
  <c r="C385" i="183" s="1"/>
  <c r="C386" i="183" s="1"/>
  <c r="C387" i="183" s="1"/>
  <c r="C388" i="183" s="1"/>
  <c r="C389" i="183" s="1"/>
  <c r="C390" i="183" s="1"/>
  <c r="C391" i="183" s="1"/>
  <c r="C392" i="183" s="1"/>
  <c r="C393" i="183" s="1"/>
  <c r="C394" i="183" s="1"/>
  <c r="C395" i="183" s="1"/>
  <c r="C396" i="183" s="1"/>
  <c r="C397" i="183" s="1"/>
  <c r="C398" i="183" s="1"/>
  <c r="C399" i="183" s="1"/>
  <c r="C400" i="183" s="1"/>
  <c r="C401" i="183" s="1"/>
  <c r="C402" i="183" s="1"/>
  <c r="C403" i="183" s="1"/>
  <c r="C404" i="183" s="1"/>
  <c r="C405" i="183" s="1"/>
  <c r="C406" i="183" s="1"/>
  <c r="C407" i="183" s="1"/>
  <c r="C408" i="183" s="1"/>
  <c r="C409" i="183" s="1"/>
  <c r="C410" i="183" s="1"/>
  <c r="C411" i="183" s="1"/>
  <c r="C412" i="183" s="1"/>
  <c r="C413" i="183" s="1"/>
  <c r="C414" i="183" s="1"/>
  <c r="C415" i="183" s="1"/>
  <c r="C416" i="183" s="1"/>
  <c r="C417" i="183" s="1"/>
  <c r="C418" i="183" s="1"/>
  <c r="C419" i="183" s="1"/>
  <c r="C420" i="183" s="1"/>
  <c r="C421" i="183" s="1"/>
  <c r="C422" i="183" s="1"/>
  <c r="C423" i="183" s="1"/>
  <c r="C424" i="183" s="1"/>
  <c r="C425" i="183" s="1"/>
  <c r="C426" i="183" s="1"/>
  <c r="C427" i="183" s="1"/>
  <c r="C428" i="183" s="1"/>
  <c r="C429" i="183" s="1"/>
  <c r="C430" i="183" s="1"/>
  <c r="C431" i="183" s="1"/>
  <c r="C432" i="183" s="1"/>
  <c r="C433" i="183" s="1"/>
  <c r="C434" i="183" s="1"/>
  <c r="C435" i="183" s="1"/>
  <c r="C436" i="183" s="1"/>
  <c r="C437" i="183" s="1"/>
  <c r="C438" i="183" s="1"/>
  <c r="C439" i="183" s="1"/>
  <c r="C440" i="183" s="1"/>
  <c r="C441" i="183" s="1"/>
  <c r="C442" i="183" s="1"/>
  <c r="C443" i="183" s="1"/>
  <c r="C444" i="183" s="1"/>
  <c r="C445" i="183" s="1"/>
  <c r="C446" i="183" s="1"/>
  <c r="C447" i="183" s="1"/>
  <c r="C448" i="183" s="1"/>
  <c r="C449" i="183" s="1"/>
  <c r="C450" i="183" s="1"/>
  <c r="C451" i="183" s="1"/>
  <c r="C452" i="183" s="1"/>
  <c r="C453" i="183" s="1"/>
  <c r="C454" i="183" s="1"/>
  <c r="C455" i="183" s="1"/>
  <c r="C456" i="183" s="1"/>
  <c r="C457" i="183" s="1"/>
  <c r="C458" i="183" s="1"/>
  <c r="C459" i="183" s="1"/>
  <c r="C460" i="183" s="1"/>
  <c r="C461" i="183" s="1"/>
  <c r="C462" i="183" s="1"/>
  <c r="C463" i="183" s="1"/>
  <c r="C464" i="183" s="1"/>
  <c r="C465" i="183" s="1"/>
  <c r="C466" i="183" s="1"/>
  <c r="C467" i="183" s="1"/>
  <c r="C468" i="183" s="1"/>
  <c r="C469" i="183" s="1"/>
  <c r="C470" i="183" s="1"/>
  <c r="C471" i="183" s="1"/>
  <c r="C472" i="183" s="1"/>
  <c r="C473" i="183" s="1"/>
  <c r="C474" i="183" s="1"/>
  <c r="C475" i="183" s="1"/>
  <c r="C476" i="183" s="1"/>
  <c r="C477" i="183" s="1"/>
  <c r="C478" i="183" s="1"/>
  <c r="C479" i="183" s="1"/>
  <c r="C480" i="183" s="1"/>
  <c r="C481" i="183" s="1"/>
  <c r="C482" i="183" s="1"/>
  <c r="C483" i="183" s="1"/>
  <c r="C484" i="183" s="1"/>
  <c r="C485" i="183" s="1"/>
  <c r="C486" i="183" s="1"/>
  <c r="C487" i="183" s="1"/>
  <c r="C488" i="183" s="1"/>
  <c r="C489" i="183" s="1"/>
  <c r="C490" i="183" s="1"/>
  <c r="C491" i="183" s="1"/>
  <c r="C492" i="183" s="1"/>
  <c r="C493" i="183" s="1"/>
  <c r="C494" i="183" s="1"/>
  <c r="C495" i="183" s="1"/>
  <c r="C496" i="183" s="1"/>
  <c r="C497" i="183" s="1"/>
  <c r="C498" i="183" s="1"/>
  <c r="C499" i="183" s="1"/>
  <c r="C500" i="183" s="1"/>
  <c r="C501" i="183" s="1"/>
  <c r="C502" i="183" s="1"/>
  <c r="C503" i="183" s="1"/>
  <c r="C504" i="183" s="1"/>
  <c r="C505" i="183" s="1"/>
  <c r="C506" i="183" s="1"/>
  <c r="C507" i="183" s="1"/>
  <c r="C508" i="183" s="1"/>
  <c r="C509" i="183" s="1"/>
  <c r="C510" i="183" s="1"/>
  <c r="C511" i="183" s="1"/>
  <c r="C512" i="183" s="1"/>
  <c r="C513" i="183" s="1"/>
  <c r="C514" i="183" s="1"/>
  <c r="C515" i="183" s="1"/>
  <c r="C516" i="183" s="1"/>
  <c r="C517" i="183" s="1"/>
  <c r="C518" i="183" s="1"/>
  <c r="C519" i="183" s="1"/>
  <c r="C520" i="183" s="1"/>
  <c r="C521" i="183" s="1"/>
  <c r="C522" i="183" s="1"/>
  <c r="C523" i="183" s="1"/>
  <c r="C524" i="183" s="1"/>
  <c r="C525" i="183" s="1"/>
  <c r="B65" i="183"/>
  <c r="B66" i="183" s="1"/>
  <c r="B67" i="183" s="1"/>
  <c r="B68" i="183" s="1"/>
  <c r="B69" i="183" s="1"/>
  <c r="B70" i="183" s="1"/>
  <c r="B71" i="183" s="1"/>
  <c r="B72" i="183" s="1"/>
  <c r="B73" i="183" s="1"/>
  <c r="B74" i="183" s="1"/>
  <c r="B75" i="183" s="1"/>
  <c r="B76" i="183" s="1"/>
  <c r="B77" i="183" s="1"/>
  <c r="B78" i="183" s="1"/>
  <c r="B79" i="183" s="1"/>
  <c r="B80" i="183" s="1"/>
  <c r="B81" i="183" s="1"/>
  <c r="B82" i="183" s="1"/>
  <c r="B83" i="183" s="1"/>
  <c r="B84" i="183" s="1"/>
  <c r="B85" i="183" s="1"/>
  <c r="B86" i="183" s="1"/>
  <c r="B87" i="183" s="1"/>
  <c r="B88" i="183" s="1"/>
  <c r="B89" i="183" s="1"/>
  <c r="B90" i="183" s="1"/>
  <c r="B91" i="183" s="1"/>
  <c r="B92" i="183" s="1"/>
  <c r="B93" i="183" s="1"/>
  <c r="B94" i="183" s="1"/>
  <c r="B95" i="183" s="1"/>
  <c r="B96" i="183" s="1"/>
  <c r="B97" i="183" s="1"/>
  <c r="B98" i="183" s="1"/>
  <c r="B99" i="183" s="1"/>
  <c r="B100" i="183" s="1"/>
  <c r="B101" i="183" s="1"/>
  <c r="B102" i="183" s="1"/>
  <c r="B103" i="183" s="1"/>
  <c r="B104" i="183" s="1"/>
  <c r="B105" i="183" s="1"/>
  <c r="B106" i="183" s="1"/>
  <c r="B107" i="183" s="1"/>
  <c r="B108" i="183" s="1"/>
  <c r="B109" i="183" s="1"/>
  <c r="B110" i="183" s="1"/>
  <c r="B111" i="183" s="1"/>
  <c r="B112" i="183" s="1"/>
  <c r="B113" i="183" s="1"/>
  <c r="B114" i="183" s="1"/>
  <c r="B115" i="183" s="1"/>
  <c r="B116" i="183" s="1"/>
  <c r="B117" i="183" s="1"/>
  <c r="B118" i="183" s="1"/>
  <c r="B119" i="183" s="1"/>
  <c r="B120" i="183" s="1"/>
  <c r="B121" i="183" s="1"/>
  <c r="B122" i="183" s="1"/>
  <c r="B123" i="183" s="1"/>
  <c r="B124" i="183" s="1"/>
  <c r="B125" i="183" s="1"/>
  <c r="B126" i="183" s="1"/>
  <c r="B127" i="183" s="1"/>
  <c r="B128" i="183" s="1"/>
  <c r="B129" i="183" s="1"/>
  <c r="B130" i="183" s="1"/>
  <c r="B131" i="183" s="1"/>
  <c r="B132" i="183" s="1"/>
  <c r="B133" i="183" s="1"/>
  <c r="B134" i="183" s="1"/>
  <c r="B135" i="183" s="1"/>
  <c r="B136" i="183" s="1"/>
  <c r="B137" i="183" s="1"/>
  <c r="B138" i="183" s="1"/>
  <c r="B139" i="183" s="1"/>
  <c r="B140" i="183" s="1"/>
  <c r="B141" i="183" s="1"/>
  <c r="B142" i="183" s="1"/>
  <c r="B143" i="183" s="1"/>
  <c r="B144" i="183" s="1"/>
  <c r="B145" i="183" s="1"/>
  <c r="B146" i="183" s="1"/>
  <c r="B147" i="183" s="1"/>
  <c r="B148" i="183" s="1"/>
  <c r="B149" i="183" s="1"/>
  <c r="B150" i="183" s="1"/>
  <c r="B151" i="183" s="1"/>
  <c r="B152" i="183" s="1"/>
  <c r="B153" i="183" s="1"/>
  <c r="B154" i="183" s="1"/>
  <c r="B155" i="183" s="1"/>
  <c r="B156" i="183" s="1"/>
  <c r="B157" i="183" s="1"/>
  <c r="B158" i="183" s="1"/>
  <c r="B159" i="183" s="1"/>
  <c r="B160" i="183" s="1"/>
  <c r="B161" i="183" s="1"/>
  <c r="B162" i="183" s="1"/>
  <c r="B163" i="183" s="1"/>
  <c r="B164" i="183" s="1"/>
  <c r="B165" i="183" s="1"/>
  <c r="B166" i="183" s="1"/>
  <c r="B167" i="183" s="1"/>
  <c r="B168" i="183" s="1"/>
  <c r="B169" i="183" s="1"/>
  <c r="B170" i="183" s="1"/>
  <c r="B171" i="183" s="1"/>
  <c r="B172" i="183" s="1"/>
  <c r="B173" i="183" s="1"/>
  <c r="B174" i="183" s="1"/>
  <c r="B175" i="183" s="1"/>
  <c r="B176" i="183" s="1"/>
  <c r="B177" i="183" s="1"/>
  <c r="B178" i="183" s="1"/>
  <c r="B179" i="183" s="1"/>
  <c r="B180" i="183" s="1"/>
  <c r="B181" i="183" s="1"/>
  <c r="B182" i="183" s="1"/>
  <c r="B183" i="183" s="1"/>
  <c r="B184" i="183" s="1"/>
  <c r="B185" i="183" s="1"/>
  <c r="B186" i="183" s="1"/>
  <c r="B187" i="183" s="1"/>
  <c r="B188" i="183" s="1"/>
  <c r="B189" i="183" s="1"/>
  <c r="B190" i="183" s="1"/>
  <c r="B191" i="183" s="1"/>
  <c r="B192" i="183" s="1"/>
  <c r="B193" i="183" s="1"/>
  <c r="B194" i="183" s="1"/>
  <c r="B195" i="183" s="1"/>
  <c r="B196" i="183" s="1"/>
  <c r="B197" i="183" s="1"/>
  <c r="B198" i="183" s="1"/>
  <c r="B199" i="183" s="1"/>
  <c r="B200" i="183" s="1"/>
  <c r="B201" i="183" s="1"/>
  <c r="B202" i="183" s="1"/>
  <c r="B203" i="183" s="1"/>
  <c r="B204" i="183" s="1"/>
  <c r="B205" i="183" s="1"/>
  <c r="B206" i="183" s="1"/>
  <c r="B207" i="183" s="1"/>
  <c r="B208" i="183" s="1"/>
  <c r="B209" i="183" s="1"/>
  <c r="B210" i="183" s="1"/>
  <c r="B211" i="183" s="1"/>
  <c r="B212" i="183" s="1"/>
  <c r="B213" i="183" s="1"/>
  <c r="B214" i="183" s="1"/>
  <c r="B215" i="183" s="1"/>
  <c r="B216" i="183" s="1"/>
  <c r="B217" i="183" s="1"/>
  <c r="B218" i="183" s="1"/>
  <c r="B219" i="183" s="1"/>
  <c r="B220" i="183" s="1"/>
  <c r="B221" i="183" s="1"/>
  <c r="B222" i="183" s="1"/>
  <c r="B223" i="183" s="1"/>
  <c r="B224" i="183" s="1"/>
  <c r="B225" i="183" s="1"/>
  <c r="B226" i="183" s="1"/>
  <c r="B227" i="183" s="1"/>
  <c r="B228" i="183" s="1"/>
  <c r="B229" i="183" s="1"/>
  <c r="B230" i="183" s="1"/>
  <c r="B231" i="183" s="1"/>
  <c r="B232" i="183" s="1"/>
  <c r="B233" i="183" s="1"/>
  <c r="B234" i="183" s="1"/>
  <c r="B235" i="183" s="1"/>
  <c r="B236" i="183" s="1"/>
  <c r="B237" i="183" s="1"/>
  <c r="B238" i="183" s="1"/>
  <c r="B239" i="183" s="1"/>
  <c r="B240" i="183" s="1"/>
  <c r="B241" i="183" s="1"/>
  <c r="B242" i="183" s="1"/>
  <c r="B243" i="183" s="1"/>
  <c r="B244" i="183" s="1"/>
  <c r="B245" i="183" s="1"/>
  <c r="B246" i="183" s="1"/>
  <c r="B247" i="183" s="1"/>
  <c r="B248" i="183" s="1"/>
  <c r="B249" i="183" s="1"/>
  <c r="B250" i="183" s="1"/>
  <c r="B251" i="183" s="1"/>
  <c r="B252" i="183" s="1"/>
  <c r="B253" i="183" s="1"/>
  <c r="B254" i="183" s="1"/>
  <c r="B255" i="183" s="1"/>
  <c r="B256" i="183" s="1"/>
  <c r="B257" i="183" s="1"/>
  <c r="B258" i="183" s="1"/>
  <c r="B259" i="183" s="1"/>
  <c r="B260" i="183" s="1"/>
  <c r="B261" i="183" s="1"/>
  <c r="B262" i="183" s="1"/>
  <c r="B263" i="183" s="1"/>
  <c r="B264" i="183" s="1"/>
  <c r="B265" i="183" s="1"/>
  <c r="B266" i="183" s="1"/>
  <c r="B267" i="183" s="1"/>
  <c r="B268" i="183" s="1"/>
  <c r="B269" i="183" s="1"/>
  <c r="B270" i="183" s="1"/>
  <c r="B271" i="183" s="1"/>
  <c r="B272" i="183" s="1"/>
  <c r="B273" i="183" s="1"/>
  <c r="B274" i="183" s="1"/>
  <c r="B275" i="183" s="1"/>
  <c r="B276" i="183" s="1"/>
  <c r="B277" i="183" s="1"/>
  <c r="B278" i="183" s="1"/>
  <c r="B279" i="183" s="1"/>
  <c r="B280" i="183" s="1"/>
  <c r="B281" i="183" s="1"/>
  <c r="B282" i="183" s="1"/>
  <c r="B283" i="183" s="1"/>
  <c r="B284" i="183" s="1"/>
  <c r="B285" i="183" s="1"/>
  <c r="B286" i="183" s="1"/>
  <c r="B287" i="183" s="1"/>
  <c r="B288" i="183" s="1"/>
  <c r="B289" i="183" s="1"/>
  <c r="B290" i="183" s="1"/>
  <c r="B291" i="183" s="1"/>
  <c r="B292" i="183" s="1"/>
  <c r="B293" i="183" s="1"/>
  <c r="B294" i="183" s="1"/>
  <c r="B295" i="183" s="1"/>
  <c r="B296" i="183" s="1"/>
  <c r="B297" i="183" s="1"/>
  <c r="B298" i="183" s="1"/>
  <c r="B299" i="183" s="1"/>
  <c r="B300" i="183" s="1"/>
  <c r="B301" i="183" s="1"/>
  <c r="B302" i="183" s="1"/>
  <c r="B303" i="183" s="1"/>
  <c r="B304" i="183" s="1"/>
  <c r="B305" i="183" s="1"/>
  <c r="B306" i="183" s="1"/>
  <c r="B307" i="183" s="1"/>
  <c r="B308" i="183" s="1"/>
  <c r="B309" i="183" s="1"/>
  <c r="B310" i="183" s="1"/>
  <c r="B311" i="183" s="1"/>
  <c r="B312" i="183" s="1"/>
  <c r="B313" i="183" s="1"/>
  <c r="B314" i="183" s="1"/>
  <c r="B315" i="183" s="1"/>
  <c r="B316" i="183" s="1"/>
  <c r="B317" i="183" s="1"/>
  <c r="B318" i="183" s="1"/>
  <c r="B319" i="183" s="1"/>
  <c r="B320" i="183" s="1"/>
  <c r="B321" i="183" s="1"/>
  <c r="B322" i="183" s="1"/>
  <c r="B323" i="183" s="1"/>
  <c r="B324" i="183" s="1"/>
  <c r="B325" i="183" s="1"/>
  <c r="B326" i="183" s="1"/>
  <c r="B327" i="183" s="1"/>
  <c r="B328" i="183" s="1"/>
  <c r="B329" i="183" s="1"/>
  <c r="B330" i="183" s="1"/>
  <c r="B331" i="183" s="1"/>
  <c r="B332" i="183" s="1"/>
  <c r="B333" i="183" s="1"/>
  <c r="B334" i="183" s="1"/>
  <c r="B335" i="183" s="1"/>
  <c r="B336" i="183" s="1"/>
  <c r="B337" i="183" s="1"/>
  <c r="B338" i="183" s="1"/>
  <c r="B339" i="183" s="1"/>
  <c r="B340" i="183" s="1"/>
  <c r="B341" i="183" s="1"/>
  <c r="B342" i="183" s="1"/>
  <c r="B343" i="183" s="1"/>
  <c r="B344" i="183" s="1"/>
  <c r="B345" i="183" s="1"/>
  <c r="B346" i="183" s="1"/>
  <c r="B347" i="183" s="1"/>
  <c r="B348" i="183" s="1"/>
  <c r="B349" i="183" s="1"/>
  <c r="B350" i="183" s="1"/>
  <c r="B351" i="183" s="1"/>
  <c r="B352" i="183" s="1"/>
  <c r="B353" i="183" s="1"/>
  <c r="B354" i="183" s="1"/>
  <c r="B355" i="183" s="1"/>
  <c r="B356" i="183" s="1"/>
  <c r="B357" i="183" s="1"/>
  <c r="B358" i="183" s="1"/>
  <c r="B359" i="183" s="1"/>
  <c r="B360" i="183" s="1"/>
  <c r="B361" i="183" s="1"/>
  <c r="B362" i="183" s="1"/>
  <c r="B363" i="183" s="1"/>
  <c r="B364" i="183" s="1"/>
  <c r="B365" i="183" s="1"/>
  <c r="B366" i="183" s="1"/>
  <c r="B367" i="183" s="1"/>
  <c r="B368" i="183" s="1"/>
  <c r="B369" i="183" s="1"/>
  <c r="B370" i="183" s="1"/>
  <c r="B371" i="183" s="1"/>
  <c r="B372" i="183" s="1"/>
  <c r="B373" i="183" s="1"/>
  <c r="B374" i="183" s="1"/>
  <c r="B375" i="183" s="1"/>
  <c r="B376" i="183" s="1"/>
  <c r="B377" i="183" s="1"/>
  <c r="B378" i="183" s="1"/>
  <c r="B379" i="183" s="1"/>
  <c r="B380" i="183" s="1"/>
  <c r="B381" i="183" s="1"/>
  <c r="B382" i="183" s="1"/>
  <c r="B383" i="183" s="1"/>
  <c r="B384" i="183" s="1"/>
  <c r="B385" i="183" s="1"/>
  <c r="B386" i="183" s="1"/>
  <c r="B387" i="183" s="1"/>
  <c r="B388" i="183" s="1"/>
  <c r="B389" i="183" s="1"/>
  <c r="B390" i="183" s="1"/>
  <c r="B391" i="183" s="1"/>
  <c r="B392" i="183" s="1"/>
  <c r="B393" i="183" s="1"/>
  <c r="B394" i="183" s="1"/>
  <c r="B395" i="183" s="1"/>
  <c r="B396" i="183" s="1"/>
  <c r="B397" i="183" s="1"/>
  <c r="B398" i="183" s="1"/>
  <c r="B399" i="183" s="1"/>
  <c r="B400" i="183" s="1"/>
  <c r="B401" i="183" s="1"/>
  <c r="B402" i="183" s="1"/>
  <c r="B403" i="183" s="1"/>
  <c r="B404" i="183" s="1"/>
  <c r="B405" i="183" s="1"/>
  <c r="B406" i="183" s="1"/>
  <c r="B407" i="183" s="1"/>
  <c r="B408" i="183" s="1"/>
  <c r="B409" i="183" s="1"/>
  <c r="B410" i="183" s="1"/>
  <c r="B411" i="183" s="1"/>
  <c r="B412" i="183" s="1"/>
  <c r="B413" i="183" s="1"/>
  <c r="B414" i="183" s="1"/>
  <c r="B415" i="183" s="1"/>
  <c r="B416" i="183" s="1"/>
  <c r="B417" i="183" s="1"/>
  <c r="B418" i="183" s="1"/>
  <c r="B419" i="183" s="1"/>
  <c r="B420" i="183" s="1"/>
  <c r="B421" i="183" s="1"/>
  <c r="B422" i="183" s="1"/>
  <c r="B423" i="183" s="1"/>
  <c r="B424" i="183" s="1"/>
  <c r="B425" i="183" s="1"/>
  <c r="B426" i="183" s="1"/>
  <c r="B427" i="183" s="1"/>
  <c r="B428" i="183" s="1"/>
  <c r="B429" i="183" s="1"/>
  <c r="B430" i="183" s="1"/>
  <c r="B431" i="183" s="1"/>
  <c r="B432" i="183" s="1"/>
  <c r="B433" i="183" s="1"/>
  <c r="B434" i="183" s="1"/>
  <c r="B435" i="183" s="1"/>
  <c r="B436" i="183" s="1"/>
  <c r="B437" i="183" s="1"/>
  <c r="B438" i="183" s="1"/>
  <c r="B439" i="183" s="1"/>
  <c r="B440" i="183" s="1"/>
  <c r="B441" i="183" s="1"/>
  <c r="B442" i="183" s="1"/>
  <c r="B443" i="183" s="1"/>
  <c r="B444" i="183" s="1"/>
  <c r="B445" i="183" s="1"/>
  <c r="B446" i="183" s="1"/>
  <c r="B447" i="183" s="1"/>
  <c r="B448" i="183" s="1"/>
  <c r="B449" i="183" s="1"/>
  <c r="B450" i="183" s="1"/>
  <c r="B451" i="183" s="1"/>
  <c r="B452" i="183" s="1"/>
  <c r="B453" i="183" s="1"/>
  <c r="B454" i="183" s="1"/>
  <c r="B455" i="183" s="1"/>
  <c r="B456" i="183" s="1"/>
  <c r="B457" i="183" s="1"/>
  <c r="B458" i="183" s="1"/>
  <c r="B459" i="183" s="1"/>
  <c r="B460" i="183" s="1"/>
  <c r="B461" i="183" s="1"/>
  <c r="B462" i="183" s="1"/>
  <c r="B463" i="183" s="1"/>
  <c r="B464" i="183" s="1"/>
  <c r="B465" i="183" s="1"/>
  <c r="B466" i="183" s="1"/>
  <c r="B467" i="183" s="1"/>
  <c r="B468" i="183" s="1"/>
  <c r="B469" i="183" s="1"/>
  <c r="B470" i="183" s="1"/>
  <c r="B471" i="183" s="1"/>
  <c r="B472" i="183" s="1"/>
  <c r="B473" i="183" s="1"/>
  <c r="B474" i="183" s="1"/>
  <c r="B475" i="183" s="1"/>
  <c r="B476" i="183" s="1"/>
  <c r="B477" i="183" s="1"/>
  <c r="B478" i="183" s="1"/>
  <c r="B479" i="183" s="1"/>
  <c r="B480" i="183" s="1"/>
  <c r="B481" i="183" s="1"/>
  <c r="B482" i="183" s="1"/>
  <c r="B483" i="183" s="1"/>
  <c r="B484" i="183" s="1"/>
  <c r="B485" i="183" s="1"/>
  <c r="B486" i="183" s="1"/>
  <c r="B487" i="183" s="1"/>
  <c r="B488" i="183" s="1"/>
  <c r="B489" i="183" s="1"/>
  <c r="B490" i="183" s="1"/>
  <c r="B491" i="183" s="1"/>
  <c r="B492" i="183" s="1"/>
  <c r="B493" i="183" s="1"/>
  <c r="B494" i="183" s="1"/>
  <c r="B495" i="183" s="1"/>
  <c r="B496" i="183" s="1"/>
  <c r="B497" i="183" s="1"/>
  <c r="B498" i="183" s="1"/>
  <c r="B499" i="183" s="1"/>
  <c r="B500" i="183" s="1"/>
  <c r="B501" i="183" s="1"/>
  <c r="B502" i="183" s="1"/>
  <c r="B503" i="183" s="1"/>
  <c r="B504" i="183" s="1"/>
  <c r="B505" i="183" s="1"/>
  <c r="B506" i="183" s="1"/>
  <c r="B507" i="183" s="1"/>
  <c r="B508" i="183" s="1"/>
  <c r="B509" i="183" s="1"/>
  <c r="B510" i="183" s="1"/>
  <c r="B511" i="183" s="1"/>
  <c r="B512" i="183" s="1"/>
  <c r="B513" i="183" s="1"/>
  <c r="B514" i="183" s="1"/>
  <c r="B515" i="183" s="1"/>
  <c r="B516" i="183" s="1"/>
  <c r="B517" i="183" s="1"/>
  <c r="B518" i="183" s="1"/>
  <c r="B519" i="183" s="1"/>
  <c r="B520" i="183" s="1"/>
  <c r="B521" i="183" s="1"/>
  <c r="B522" i="183" s="1"/>
  <c r="B523" i="183" s="1"/>
  <c r="B524" i="183" s="1"/>
  <c r="B525" i="183" s="1"/>
  <c r="A52" i="183" l="1"/>
  <c r="D51" i="183"/>
  <c r="S2" i="183"/>
  <c r="S1" i="183" s="1"/>
  <c r="T2" i="183"/>
  <c r="T1" i="183" s="1"/>
  <c r="U2" i="183"/>
  <c r="U1" i="183" s="1"/>
  <c r="V2" i="183"/>
  <c r="V1" i="183" s="1"/>
  <c r="S3" i="183"/>
  <c r="T3" i="183"/>
  <c r="U3" i="183"/>
  <c r="V3" i="183"/>
  <c r="A53" i="183" l="1"/>
  <c r="D52" i="183"/>
  <c r="N12" i="182"/>
  <c r="A54" i="183" l="1"/>
  <c r="D53" i="183"/>
  <c r="N23" i="182"/>
  <c r="N18" i="182"/>
  <c r="A55" i="183" l="1"/>
  <c r="D54" i="183"/>
  <c r="A37" i="213"/>
  <c r="C40" i="213"/>
  <c r="A38" i="213"/>
  <c r="A39" i="213"/>
  <c r="C40" i="212"/>
  <c r="A39" i="212"/>
  <c r="C41" i="212"/>
  <c r="C39" i="213"/>
  <c r="A40" i="213"/>
  <c r="C38" i="213"/>
  <c r="C37" i="213"/>
  <c r="A40" i="212"/>
  <c r="A41" i="212"/>
  <c r="C39" i="212"/>
  <c r="A56" i="183" l="1"/>
  <c r="D55" i="183"/>
  <c r="A49" i="213"/>
  <c r="C48" i="213"/>
  <c r="A47" i="213"/>
  <c r="C46" i="213"/>
  <c r="A43" i="213"/>
  <c r="A42" i="213"/>
  <c r="A41" i="213"/>
  <c r="A36" i="213"/>
  <c r="C35" i="213"/>
  <c r="A34" i="213"/>
  <c r="C32" i="213"/>
  <c r="A31" i="213"/>
  <c r="A29" i="213"/>
  <c r="C2" i="213"/>
  <c r="B2" i="213"/>
  <c r="C44" i="212"/>
  <c r="A44" i="212"/>
  <c r="C43" i="212"/>
  <c r="A43" i="212"/>
  <c r="C42" i="212"/>
  <c r="A42" i="212"/>
  <c r="C38" i="212"/>
  <c r="A38" i="212"/>
  <c r="C37" i="212"/>
  <c r="A37" i="212"/>
  <c r="C36" i="212"/>
  <c r="A36" i="212"/>
  <c r="C35" i="212"/>
  <c r="A35" i="212"/>
  <c r="C34" i="212"/>
  <c r="A34" i="212"/>
  <c r="C33" i="212"/>
  <c r="A33" i="212"/>
  <c r="C32" i="212"/>
  <c r="A32" i="212"/>
  <c r="C31" i="212"/>
  <c r="A31" i="212"/>
  <c r="C30" i="212"/>
  <c r="A30" i="212"/>
  <c r="C29" i="212"/>
  <c r="A29" i="212"/>
  <c r="C28" i="212"/>
  <c r="A28" i="212"/>
  <c r="C27" i="212"/>
  <c r="A27" i="212"/>
  <c r="C26" i="212"/>
  <c r="A26" i="212"/>
  <c r="C25" i="212"/>
  <c r="A25" i="212"/>
  <c r="C24" i="212"/>
  <c r="A24" i="212"/>
  <c r="C23" i="212"/>
  <c r="A23" i="212"/>
  <c r="C22" i="212"/>
  <c r="A22" i="212"/>
  <c r="C21" i="212"/>
  <c r="A21" i="212"/>
  <c r="C20" i="212"/>
  <c r="A20" i="212"/>
  <c r="C19" i="212"/>
  <c r="A19" i="212"/>
  <c r="C18" i="212"/>
  <c r="A18" i="212"/>
  <c r="C17" i="212"/>
  <c r="A17" i="212"/>
  <c r="C16" i="212"/>
  <c r="A16" i="212"/>
  <c r="C15" i="212"/>
  <c r="A15" i="212"/>
  <c r="C14" i="212"/>
  <c r="A14" i="212"/>
  <c r="C13" i="212"/>
  <c r="A13" i="212"/>
  <c r="C12" i="212"/>
  <c r="A12" i="212"/>
  <c r="C11" i="212"/>
  <c r="A11" i="212"/>
  <c r="C10" i="212"/>
  <c r="A10" i="212"/>
  <c r="C9" i="212"/>
  <c r="A9" i="212"/>
  <c r="C8" i="212"/>
  <c r="A8" i="212"/>
  <c r="C7" i="212"/>
  <c r="A7" i="212"/>
  <c r="C6" i="212"/>
  <c r="A6" i="212"/>
  <c r="C5" i="212"/>
  <c r="A5" i="212"/>
  <c r="B2" i="212"/>
  <c r="J3" i="216"/>
  <c r="J2" i="216"/>
  <c r="R3" i="183"/>
  <c r="R2" i="183"/>
  <c r="R1" i="183" s="1"/>
  <c r="B20" i="119"/>
  <c r="B5" i="119"/>
  <c r="A57" i="183" l="1"/>
  <c r="D56" i="183"/>
  <c r="A7" i="213"/>
  <c r="C15" i="213"/>
  <c r="C8" i="213"/>
  <c r="A23" i="213"/>
  <c r="C9" i="213"/>
  <c r="C16" i="213"/>
  <c r="C24" i="213"/>
  <c r="C10" i="213"/>
  <c r="C11" i="213"/>
  <c r="C12" i="213"/>
  <c r="A27" i="213"/>
  <c r="C13" i="213"/>
  <c r="C20" i="213"/>
  <c r="C6" i="213"/>
  <c r="C14" i="213"/>
  <c r="C5" i="213"/>
  <c r="N17" i="182"/>
  <c r="A12" i="213"/>
  <c r="C45" i="213"/>
  <c r="A45" i="213"/>
  <c r="A13" i="213"/>
  <c r="A14" i="213"/>
  <c r="A9" i="213"/>
  <c r="A10" i="213"/>
  <c r="A8" i="213"/>
  <c r="A5" i="213"/>
  <c r="A18" i="213"/>
  <c r="C18" i="213"/>
  <c r="A11" i="213"/>
  <c r="A33" i="213"/>
  <c r="C33" i="213"/>
  <c r="C21" i="213"/>
  <c r="A21" i="213"/>
  <c r="A26" i="213"/>
  <c r="C26" i="213"/>
  <c r="A6" i="213"/>
  <c r="C7" i="213"/>
  <c r="C44" i="213"/>
  <c r="A44" i="213"/>
  <c r="A15" i="213"/>
  <c r="A19" i="213"/>
  <c r="C25" i="213"/>
  <c r="C19" i="213"/>
  <c r="A24" i="213"/>
  <c r="A32" i="213"/>
  <c r="A35" i="213"/>
  <c r="A17" i="213"/>
  <c r="C23" i="213"/>
  <c r="A28" i="213"/>
  <c r="C17" i="213"/>
  <c r="A22" i="213"/>
  <c r="C28" i="213"/>
  <c r="A30" i="213"/>
  <c r="A16" i="213"/>
  <c r="C22" i="213"/>
  <c r="C27" i="213"/>
  <c r="C30" i="213"/>
  <c r="A20" i="213"/>
  <c r="A25" i="213"/>
  <c r="C31" i="213"/>
  <c r="C34" i="213"/>
  <c r="C42" i="213"/>
  <c r="C43" i="213"/>
  <c r="C49" i="213"/>
  <c r="C29" i="213"/>
  <c r="C36" i="213"/>
  <c r="C41" i="213"/>
  <c r="A48" i="213"/>
  <c r="A46" i="213"/>
  <c r="C47" i="213"/>
  <c r="B7" i="119"/>
  <c r="B22" i="119"/>
  <c r="B21" i="119" a="1"/>
  <c r="A58" i="183" l="1"/>
  <c r="D57" i="183"/>
  <c r="B21" i="119"/>
  <c r="C20" i="119" s="1"/>
  <c r="C23" i="119"/>
  <c r="C8" i="119"/>
  <c r="B25" i="119"/>
  <c r="A59" i="183" l="1"/>
  <c r="D58" i="183"/>
  <c r="C24" i="119"/>
  <c r="C25" i="119"/>
  <c r="B11" i="119"/>
  <c r="B10" i="119"/>
  <c r="B26" i="119"/>
  <c r="B12" i="119"/>
  <c r="B13" i="119"/>
  <c r="A60" i="183" l="1"/>
  <c r="D59" i="183"/>
  <c r="C26" i="119"/>
  <c r="A61" i="183" l="1"/>
  <c r="D60" i="183"/>
  <c r="A62" i="183" l="1"/>
  <c r="D61" i="183"/>
  <c r="A63" i="183" l="1"/>
  <c r="D62" i="183"/>
  <c r="A64" i="183" l="1"/>
  <c r="D63" i="183"/>
  <c r="D64" i="183" l="1"/>
  <c r="A65" i="183"/>
  <c r="D65" i="183" l="1"/>
  <c r="A66" i="183"/>
  <c r="D66" i="183" l="1"/>
  <c r="A67" i="183"/>
  <c r="D67" i="183" l="1"/>
  <c r="A68" i="183"/>
  <c r="D68" i="183" l="1"/>
  <c r="A69" i="183"/>
  <c r="D69" i="183" l="1"/>
  <c r="A70" i="183"/>
  <c r="D70" i="183" l="1"/>
  <c r="A71" i="183"/>
  <c r="D71" i="183" l="1"/>
  <c r="A72" i="183"/>
  <c r="D72" i="183" l="1"/>
  <c r="A73" i="183"/>
  <c r="D73" i="183" l="1"/>
  <c r="A74" i="183"/>
  <c r="D74" i="183" l="1"/>
  <c r="A75" i="183"/>
  <c r="D75" i="183" l="1"/>
  <c r="A76" i="183"/>
  <c r="D76" i="183" l="1"/>
  <c r="A77" i="183"/>
  <c r="D77" i="183" l="1"/>
  <c r="A78" i="183"/>
  <c r="D78" i="183" l="1"/>
  <c r="A79" i="183"/>
  <c r="D79" i="183" l="1"/>
  <c r="A80" i="183"/>
  <c r="D80" i="183" l="1"/>
  <c r="A81" i="183"/>
  <c r="D81" i="183" l="1"/>
  <c r="A82" i="183"/>
  <c r="D82" i="183" l="1"/>
  <c r="A83" i="183"/>
  <c r="D83" i="183" l="1"/>
  <c r="A84" i="183"/>
  <c r="D84" i="183" l="1"/>
  <c r="A85" i="183"/>
  <c r="D85" i="183" l="1"/>
  <c r="A86" i="183"/>
  <c r="D86" i="183" l="1"/>
  <c r="A87" i="183"/>
  <c r="D87" i="183" l="1"/>
  <c r="A88" i="183"/>
  <c r="D88" i="183" l="1"/>
  <c r="A89" i="183"/>
  <c r="D89" i="183" l="1"/>
  <c r="A90" i="183"/>
  <c r="A91" i="183" l="1"/>
  <c r="D90" i="183"/>
  <c r="A92" i="183" l="1"/>
  <c r="D91" i="183"/>
  <c r="A93" i="183" l="1"/>
  <c r="D92" i="183"/>
  <c r="A94" i="183" l="1"/>
  <c r="D93" i="183"/>
  <c r="D94" i="183" l="1"/>
  <c r="A95" i="183"/>
  <c r="D95" i="183" l="1"/>
  <c r="A96" i="183"/>
  <c r="D96" i="183" l="1"/>
  <c r="A97" i="183"/>
  <c r="D97" i="183" l="1"/>
  <c r="A98" i="183"/>
  <c r="A99" i="183" l="1"/>
  <c r="D98" i="183"/>
  <c r="D99" i="183" l="1"/>
  <c r="A100" i="183"/>
  <c r="D100" i="183" l="1"/>
  <c r="A101" i="183"/>
  <c r="D101" i="183" l="1"/>
  <c r="A102" i="183"/>
  <c r="A103" i="183" l="1"/>
  <c r="D102" i="183"/>
  <c r="A104" i="183" l="1"/>
  <c r="D103" i="183"/>
  <c r="D104" i="183" l="1"/>
  <c r="A105" i="183"/>
  <c r="D105" i="183" l="1"/>
  <c r="A106" i="183"/>
  <c r="D106" i="183" l="1"/>
  <c r="A107" i="183"/>
  <c r="A108" i="183" l="1"/>
  <c r="D107" i="183"/>
  <c r="D108" i="183" l="1"/>
  <c r="A109" i="183"/>
  <c r="D109" i="183" l="1"/>
  <c r="A110" i="183"/>
  <c r="D110" i="183" l="1"/>
  <c r="A111" i="183"/>
  <c r="D111" i="183" l="1"/>
  <c r="A112" i="183"/>
  <c r="D112" i="183" l="1"/>
  <c r="A113" i="183"/>
  <c r="D113" i="183" l="1"/>
  <c r="A114" i="183"/>
  <c r="D114" i="183" l="1"/>
  <c r="A115" i="183"/>
  <c r="A116" i="183" l="1"/>
  <c r="D115" i="183"/>
  <c r="A117" i="183" l="1"/>
  <c r="D116" i="183"/>
  <c r="A118" i="183" l="1"/>
  <c r="D117" i="183"/>
  <c r="D118" i="183" l="1"/>
  <c r="A119" i="183"/>
  <c r="D119" i="183" l="1"/>
  <c r="A120" i="183"/>
  <c r="D120" i="183" l="1"/>
  <c r="A121" i="183"/>
  <c r="D121" i="183" l="1"/>
  <c r="A122" i="183"/>
  <c r="D122" i="183" l="1"/>
  <c r="A123" i="183"/>
  <c r="D123" i="183" l="1"/>
  <c r="A124" i="183"/>
  <c r="D124" i="183" l="1"/>
  <c r="A125" i="183"/>
  <c r="A126" i="183" l="1"/>
  <c r="D125" i="183"/>
  <c r="D126" i="183" l="1"/>
  <c r="A127" i="183"/>
  <c r="D127" i="183" l="1"/>
  <c r="A128" i="183"/>
  <c r="D128" i="183" l="1"/>
  <c r="A129" i="183"/>
  <c r="D130" i="183"/>
  <c r="A130" i="183" l="1"/>
  <c r="A131" i="183" s="1"/>
  <c r="A132" i="183" s="1"/>
  <c r="D129" i="183"/>
  <c r="D131" i="183"/>
  <c r="D132" i="183" l="1"/>
  <c r="A133" i="183"/>
  <c r="A134" i="183" l="1"/>
  <c r="D133" i="183"/>
  <c r="A135" i="183" l="1"/>
  <c r="D134" i="183"/>
  <c r="D135" i="183" l="1"/>
  <c r="A136" i="183"/>
  <c r="D136" i="183" l="1"/>
  <c r="A137" i="183"/>
  <c r="D137" i="183" l="1"/>
  <c r="A138" i="183"/>
  <c r="D138" i="183" l="1"/>
  <c r="A139" i="183"/>
  <c r="D139" i="183" l="1"/>
  <c r="A140" i="183"/>
  <c r="D140" i="183" l="1"/>
  <c r="A141" i="183"/>
  <c r="D141" i="183" l="1"/>
  <c r="A142" i="183"/>
  <c r="D142" i="183" l="1"/>
  <c r="A143" i="183"/>
  <c r="D143" i="183" l="1"/>
  <c r="A144" i="183"/>
  <c r="D144" i="183" l="1"/>
  <c r="A145" i="183"/>
  <c r="D145" i="183" l="1"/>
  <c r="A146" i="183"/>
  <c r="D146" i="183" l="1"/>
  <c r="A147" i="183"/>
  <c r="D147" i="183" l="1"/>
  <c r="A148" i="183"/>
  <c r="D148" i="183" l="1"/>
  <c r="A149" i="183"/>
  <c r="D149" i="183" l="1"/>
  <c r="A150" i="183"/>
  <c r="D150" i="183" l="1"/>
  <c r="A151" i="183"/>
  <c r="D151" i="183" l="1"/>
  <c r="A152" i="183"/>
  <c r="D152" i="183" l="1"/>
  <c r="A153" i="183"/>
  <c r="D153" i="183" l="1"/>
  <c r="A154" i="183"/>
  <c r="D154" i="183" l="1"/>
  <c r="A155" i="183"/>
  <c r="D155" i="183" l="1"/>
  <c r="A156" i="183"/>
  <c r="D156" i="183" l="1"/>
  <c r="A157" i="183"/>
  <c r="D157" i="183" l="1"/>
  <c r="A158" i="183"/>
  <c r="D158" i="183" l="1"/>
  <c r="A159" i="183"/>
  <c r="D159" i="183" l="1"/>
  <c r="A160" i="183"/>
  <c r="D160" i="183" l="1"/>
  <c r="A161" i="183"/>
  <c r="D161" i="183" l="1"/>
  <c r="A162" i="183"/>
  <c r="D162" i="183" l="1"/>
  <c r="A163" i="183"/>
  <c r="D163" i="183" l="1"/>
  <c r="A164" i="183"/>
  <c r="D164" i="183" l="1"/>
  <c r="A165" i="183"/>
  <c r="D165" i="183" l="1"/>
  <c r="A166" i="183"/>
  <c r="D166" i="183" l="1"/>
  <c r="A167" i="183"/>
  <c r="D167" i="183" l="1"/>
  <c r="A168" i="183"/>
  <c r="D168" i="183" l="1"/>
  <c r="A169" i="183"/>
  <c r="D169" i="183" l="1"/>
  <c r="A170" i="183"/>
  <c r="D170" i="183" l="1"/>
  <c r="A171" i="183"/>
  <c r="D171" i="183" l="1"/>
  <c r="A172" i="183"/>
  <c r="D172" i="183" l="1"/>
  <c r="A173" i="183"/>
  <c r="D173" i="183" l="1"/>
  <c r="A174" i="183"/>
  <c r="D174" i="183" l="1"/>
  <c r="A175" i="183"/>
  <c r="D175" i="183" l="1"/>
  <c r="A176" i="183"/>
  <c r="A177" i="183" l="1"/>
  <c r="D176" i="183"/>
  <c r="A178" i="183" l="1"/>
  <c r="D177" i="183"/>
  <c r="D178" i="183" l="1"/>
  <c r="A179" i="183"/>
  <c r="D179" i="183" l="1"/>
  <c r="A180" i="183"/>
  <c r="D180" i="183" l="1"/>
  <c r="A181" i="183"/>
  <c r="D181" i="183" l="1"/>
  <c r="A182" i="183"/>
  <c r="D182" i="183" l="1"/>
  <c r="A183" i="183"/>
  <c r="D183" i="183" l="1"/>
  <c r="A184" i="183"/>
  <c r="D184" i="183" l="1"/>
  <c r="A185" i="183"/>
  <c r="D185" i="183" l="1"/>
  <c r="A186" i="183"/>
  <c r="D186" i="183" l="1"/>
  <c r="A187" i="183"/>
  <c r="D187" i="183" l="1"/>
  <c r="A188" i="183"/>
  <c r="D188" i="183" l="1"/>
  <c r="A189" i="183"/>
  <c r="D189" i="183" l="1"/>
  <c r="A190" i="183"/>
  <c r="D190" i="183" l="1"/>
  <c r="A191" i="183"/>
  <c r="D191" i="183" l="1"/>
  <c r="A192" i="183"/>
  <c r="D192" i="183" l="1"/>
  <c r="A193" i="183"/>
  <c r="D193" i="183" l="1"/>
  <c r="A194" i="183"/>
  <c r="D194" i="183" l="1"/>
  <c r="A195" i="183"/>
  <c r="D195" i="183" l="1"/>
  <c r="A196" i="183"/>
  <c r="D196" i="183" l="1"/>
  <c r="A197" i="183"/>
  <c r="D197" i="183" l="1"/>
  <c r="A198" i="183"/>
  <c r="D198" i="183" l="1"/>
  <c r="A199" i="183"/>
  <c r="D199" i="183" l="1"/>
  <c r="A200" i="183"/>
  <c r="D200" i="183" l="1"/>
  <c r="A201" i="183"/>
  <c r="D201" i="183" l="1"/>
  <c r="A202" i="183"/>
  <c r="D202" i="183" l="1"/>
  <c r="A203" i="183"/>
  <c r="D203" i="183" l="1"/>
  <c r="A204" i="183"/>
  <c r="D204" i="183" l="1"/>
  <c r="A205" i="183"/>
  <c r="D205" i="183" l="1"/>
  <c r="A206" i="183"/>
  <c r="D206" i="183" l="1"/>
  <c r="A207" i="183"/>
  <c r="D207" i="183" l="1"/>
  <c r="A208" i="183"/>
  <c r="D208" i="183" l="1"/>
  <c r="A209" i="183"/>
  <c r="D209" i="183" l="1"/>
  <c r="A210" i="183"/>
  <c r="D210" i="183" l="1"/>
  <c r="A211" i="183"/>
  <c r="D211" i="183" l="1"/>
  <c r="A212" i="183"/>
  <c r="D212" i="183" l="1"/>
  <c r="A213" i="183"/>
  <c r="D213" i="183" l="1"/>
  <c r="A214" i="183"/>
  <c r="D214" i="183" l="1"/>
  <c r="A215" i="183"/>
  <c r="D215" i="183" l="1"/>
  <c r="A216" i="183"/>
  <c r="D216" i="183" l="1"/>
  <c r="A217" i="183"/>
  <c r="D217" i="183" l="1"/>
  <c r="A218" i="183"/>
  <c r="D218" i="183" l="1"/>
  <c r="A219" i="183"/>
  <c r="A220" i="183" l="1"/>
  <c r="D219" i="183"/>
  <c r="A221" i="183" l="1"/>
  <c r="D220" i="183"/>
  <c r="D221" i="183" l="1"/>
  <c r="A222" i="183"/>
  <c r="D222" i="183" l="1"/>
  <c r="A223" i="183"/>
  <c r="D223" i="183" l="1"/>
  <c r="A224" i="183"/>
  <c r="D224" i="183" l="1"/>
  <c r="A225" i="183"/>
  <c r="D225" i="183" l="1"/>
  <c r="A226" i="183"/>
  <c r="D226" i="183" l="1"/>
  <c r="A227" i="183"/>
  <c r="D227" i="183" l="1"/>
  <c r="A228" i="183"/>
  <c r="D228" i="183" l="1"/>
  <c r="A229" i="183"/>
  <c r="D229" i="183" l="1"/>
  <c r="A230" i="183"/>
  <c r="D230" i="183" l="1"/>
  <c r="A231" i="183"/>
  <c r="D231" i="183" l="1"/>
  <c r="A232" i="183"/>
  <c r="D232" i="183" l="1"/>
  <c r="A233" i="183"/>
  <c r="D233" i="183" l="1"/>
  <c r="A234" i="183"/>
  <c r="D234" i="183" l="1"/>
  <c r="A235" i="183"/>
  <c r="D235" i="183" l="1"/>
  <c r="A236" i="183"/>
  <c r="D236" i="183" l="1"/>
  <c r="A237" i="183"/>
  <c r="D237" i="183" l="1"/>
  <c r="A238" i="183"/>
  <c r="D238" i="183" l="1"/>
  <c r="A239" i="183"/>
  <c r="D239" i="183" l="1"/>
  <c r="A240" i="183"/>
  <c r="A241" i="183" l="1"/>
  <c r="D240" i="183"/>
  <c r="D241" i="183" l="1"/>
  <c r="A242" i="183"/>
  <c r="D242" i="183" l="1"/>
  <c r="A243" i="183"/>
  <c r="A244" i="183" l="1"/>
  <c r="D243" i="183"/>
  <c r="A245" i="183" l="1"/>
  <c r="D244" i="183"/>
  <c r="D245" i="183" l="1"/>
  <c r="A246" i="183"/>
  <c r="A247" i="183" l="1"/>
  <c r="D246" i="183"/>
  <c r="A248" i="183" l="1"/>
  <c r="D247" i="183"/>
  <c r="A249" i="183" l="1"/>
  <c r="D248" i="183"/>
  <c r="A250" i="183" l="1"/>
  <c r="D249" i="183"/>
  <c r="A251" i="183" l="1"/>
  <c r="D250" i="183"/>
  <c r="A252" i="183" l="1"/>
  <c r="D251" i="183"/>
  <c r="A253" i="183" l="1"/>
  <c r="D252" i="183"/>
  <c r="D253" i="183" l="1"/>
  <c r="A254" i="183"/>
  <c r="D254" i="183" l="1"/>
  <c r="A255" i="183"/>
  <c r="A256" i="183" l="1"/>
  <c r="D255" i="183"/>
  <c r="A257" i="183" l="1"/>
  <c r="D256" i="183"/>
  <c r="A258" i="183" l="1"/>
  <c r="D257" i="183"/>
  <c r="D258" i="183" l="1"/>
  <c r="A259" i="183"/>
  <c r="D259" i="183" l="1"/>
  <c r="A260" i="183"/>
  <c r="A261" i="183" l="1"/>
  <c r="D260" i="183"/>
  <c r="A262" i="183" l="1"/>
  <c r="D261" i="183"/>
  <c r="D262" i="183" l="1"/>
  <c r="A263" i="183"/>
  <c r="D263" i="183" l="1"/>
  <c r="A264" i="183"/>
  <c r="D264" i="183" l="1"/>
  <c r="A265" i="183"/>
  <c r="D265" i="183" l="1"/>
  <c r="A266" i="183"/>
  <c r="D266" i="183" l="1"/>
  <c r="A267" i="183"/>
  <c r="A268" i="183" l="1"/>
  <c r="D267" i="183"/>
  <c r="D268" i="183" l="1"/>
  <c r="A269" i="183"/>
  <c r="A270" i="183" l="1"/>
  <c r="D269" i="183"/>
  <c r="A271" i="183" l="1"/>
  <c r="D270" i="183"/>
  <c r="A272" i="183" l="1"/>
  <c r="D271" i="183"/>
  <c r="A273" i="183" l="1"/>
  <c r="D272" i="183"/>
  <c r="A274" i="183" l="1"/>
  <c r="D273" i="183"/>
  <c r="A275" i="183" l="1"/>
  <c r="D274" i="183"/>
  <c r="D275" i="183" l="1"/>
  <c r="A276" i="183"/>
  <c r="D276" i="183" l="1"/>
  <c r="A277" i="183"/>
  <c r="D277" i="183" l="1"/>
  <c r="A278" i="183"/>
  <c r="A279" i="183" l="1"/>
  <c r="D278" i="183"/>
  <c r="A280" i="183" l="1"/>
  <c r="D279" i="183"/>
  <c r="A281" i="183" l="1"/>
  <c r="D280" i="183"/>
  <c r="A282" i="183" l="1"/>
  <c r="D281" i="183"/>
  <c r="A283" i="183" l="1"/>
  <c r="D282" i="183"/>
  <c r="A284" i="183" l="1"/>
  <c r="D283" i="183"/>
  <c r="D284" i="183" l="1"/>
  <c r="A285" i="183"/>
  <c r="D285" i="183" l="1"/>
  <c r="A286" i="183"/>
  <c r="D286" i="183" l="1"/>
  <c r="A287" i="183"/>
  <c r="D287" i="183" l="1"/>
  <c r="A288" i="183"/>
  <c r="D290" i="183"/>
  <c r="A289" i="183" l="1"/>
  <c r="D288" i="183"/>
  <c r="D291" i="183"/>
  <c r="A290" i="183" l="1"/>
  <c r="A291" i="183" s="1"/>
  <c r="A292" i="183" s="1"/>
  <c r="A293" i="183" s="1"/>
  <c r="D289" i="183"/>
  <c r="D292" i="183" l="1"/>
  <c r="A294" i="183"/>
  <c r="D293" i="183"/>
  <c r="D294" i="183" l="1"/>
  <c r="A295" i="183"/>
  <c r="A296" i="183" l="1"/>
  <c r="D295" i="183"/>
  <c r="D296" i="183" l="1"/>
  <c r="A297" i="183"/>
  <c r="A298" i="183" l="1"/>
  <c r="D297" i="183"/>
  <c r="A299" i="183" l="1"/>
  <c r="D298" i="183"/>
  <c r="A300" i="183" l="1"/>
  <c r="D299" i="183"/>
  <c r="A301" i="183" l="1"/>
  <c r="D300" i="183"/>
  <c r="A302" i="183" l="1"/>
  <c r="D301" i="183"/>
  <c r="D302" i="183" l="1"/>
  <c r="A303" i="183"/>
  <c r="A304" i="183" l="1"/>
  <c r="D303" i="183"/>
  <c r="D304" i="183" l="1"/>
  <c r="A305" i="183"/>
  <c r="D305" i="183" l="1"/>
  <c r="A306" i="183"/>
  <c r="D306" i="183" l="1"/>
  <c r="A307" i="183"/>
  <c r="D307" i="183" l="1"/>
  <c r="A308" i="183"/>
  <c r="D308" i="183" l="1"/>
  <c r="A309" i="183"/>
  <c r="D309" i="183" l="1"/>
  <c r="A310" i="183"/>
  <c r="D310" i="183" l="1"/>
  <c r="A311" i="183"/>
  <c r="D311" i="183" l="1"/>
  <c r="A312" i="183"/>
  <c r="D312" i="183" l="1"/>
  <c r="A313" i="183"/>
  <c r="D313" i="183" l="1"/>
  <c r="A314" i="183"/>
  <c r="D314" i="183" l="1"/>
  <c r="A315" i="183"/>
  <c r="D315" i="183" l="1"/>
  <c r="A316" i="183"/>
  <c r="D316" i="183" l="1"/>
  <c r="A317" i="183"/>
  <c r="D317" i="183" l="1"/>
  <c r="A318" i="183"/>
  <c r="D318" i="183" l="1"/>
  <c r="A319" i="183"/>
  <c r="D319" i="183" l="1"/>
  <c r="A320" i="183"/>
  <c r="D320" i="183" l="1"/>
  <c r="A321" i="183"/>
  <c r="D321" i="183" l="1"/>
  <c r="A322" i="183"/>
  <c r="D322" i="183" l="1"/>
  <c r="A323" i="183"/>
  <c r="D323" i="183" l="1"/>
  <c r="A324" i="183"/>
  <c r="D324" i="183" l="1"/>
  <c r="A325" i="183"/>
  <c r="D325" i="183" l="1"/>
  <c r="A326" i="183"/>
  <c r="D326" i="183" l="1"/>
  <c r="A327" i="183"/>
  <c r="D327" i="183" l="1"/>
  <c r="A328" i="183"/>
  <c r="D328" i="183" l="1"/>
  <c r="A329" i="183"/>
  <c r="D329" i="183" l="1"/>
  <c r="A330" i="183"/>
  <c r="D330" i="183" l="1"/>
  <c r="A331" i="183"/>
  <c r="D331" i="183" l="1"/>
  <c r="A332" i="183"/>
  <c r="D332" i="183" l="1"/>
  <c r="A333" i="183"/>
  <c r="D333" i="183" l="1"/>
  <c r="A334" i="183"/>
  <c r="D334" i="183" l="1"/>
  <c r="A335" i="183"/>
  <c r="D335" i="183" l="1"/>
  <c r="A336" i="183"/>
  <c r="D336" i="183" l="1"/>
  <c r="A337" i="183"/>
  <c r="D337" i="183" l="1"/>
  <c r="A338" i="183"/>
  <c r="D338" i="183" l="1"/>
  <c r="A339" i="183"/>
  <c r="D339" i="183" l="1"/>
  <c r="A340" i="183"/>
  <c r="D340" i="183" l="1"/>
  <c r="A341" i="183"/>
  <c r="D341" i="183" l="1"/>
  <c r="A342" i="183"/>
  <c r="D342" i="183" l="1"/>
  <c r="A343" i="183"/>
  <c r="D343" i="183" l="1"/>
  <c r="A344" i="183"/>
  <c r="D344" i="183" l="1"/>
  <c r="A345" i="183"/>
  <c r="D345" i="183" l="1"/>
  <c r="A346" i="183"/>
  <c r="D346" i="183" l="1"/>
  <c r="A347" i="183"/>
  <c r="D347" i="183" l="1"/>
  <c r="A348" i="183"/>
  <c r="D348" i="183" l="1"/>
  <c r="A349" i="183"/>
  <c r="D349" i="183" l="1"/>
  <c r="A350" i="183"/>
  <c r="D350" i="183" l="1"/>
  <c r="A351" i="183"/>
  <c r="D351" i="183" l="1"/>
  <c r="A352" i="183"/>
  <c r="D352" i="183" l="1"/>
  <c r="A353" i="183"/>
  <c r="D353" i="183" l="1"/>
  <c r="A354" i="183"/>
  <c r="D354" i="183" l="1"/>
  <c r="A355" i="183"/>
  <c r="D355" i="183" l="1"/>
  <c r="A356" i="183"/>
  <c r="D356" i="183" l="1"/>
  <c r="A357" i="183"/>
  <c r="D357" i="183" l="1"/>
  <c r="A358" i="183"/>
  <c r="D358" i="183" l="1"/>
  <c r="A359" i="183"/>
  <c r="D359" i="183" l="1"/>
  <c r="A360" i="183"/>
  <c r="D360" i="183" l="1"/>
  <c r="A361" i="183"/>
  <c r="D361" i="183" l="1"/>
  <c r="A362" i="183"/>
  <c r="D362" i="183" l="1"/>
  <c r="A363" i="183"/>
  <c r="D363" i="183" l="1"/>
  <c r="A364" i="183"/>
  <c r="D364" i="183" l="1"/>
  <c r="A365" i="183"/>
  <c r="D365" i="183" l="1"/>
  <c r="A366" i="183"/>
  <c r="D366" i="183" l="1"/>
  <c r="A367" i="183"/>
  <c r="D367" i="183" l="1"/>
  <c r="A368" i="183"/>
  <c r="D368" i="183" l="1"/>
  <c r="A369" i="183"/>
  <c r="D369" i="183" l="1"/>
  <c r="A370" i="183"/>
  <c r="D370" i="183" l="1"/>
  <c r="A371" i="183"/>
  <c r="D371" i="183" l="1"/>
  <c r="A372" i="183"/>
  <c r="D372" i="183" l="1"/>
  <c r="A373" i="183"/>
  <c r="D373" i="183" l="1"/>
  <c r="A374" i="183"/>
  <c r="D374" i="183" l="1"/>
  <c r="A375" i="183"/>
  <c r="D375" i="183" l="1"/>
  <c r="A376" i="183"/>
  <c r="D376" i="183" l="1"/>
  <c r="A377" i="183"/>
  <c r="D377" i="183" l="1"/>
  <c r="A378" i="183"/>
  <c r="D378" i="183" l="1"/>
  <c r="A379" i="183"/>
  <c r="D379" i="183" l="1"/>
  <c r="A380" i="183"/>
  <c r="D380" i="183" l="1"/>
  <c r="A381" i="183"/>
  <c r="D381" i="183" l="1"/>
  <c r="A382" i="183"/>
  <c r="D382" i="183" l="1"/>
  <c r="A383" i="183"/>
  <c r="D383" i="183" l="1"/>
  <c r="A384" i="183"/>
  <c r="D384" i="183" l="1"/>
  <c r="A385" i="183"/>
  <c r="D385" i="183" l="1"/>
  <c r="A386" i="183"/>
  <c r="D386" i="183" l="1"/>
  <c r="A387" i="183"/>
  <c r="D387" i="183" l="1"/>
  <c r="A388" i="183"/>
  <c r="D388" i="183" l="1"/>
  <c r="A389" i="183"/>
  <c r="D389" i="183" l="1"/>
  <c r="A390" i="183"/>
  <c r="D390" i="183" l="1"/>
  <c r="A391" i="183"/>
  <c r="D391" i="183" l="1"/>
  <c r="A392" i="183"/>
  <c r="D392" i="183" l="1"/>
  <c r="A393" i="183"/>
  <c r="D393" i="183" l="1"/>
  <c r="A394" i="183"/>
  <c r="D394" i="183" l="1"/>
  <c r="A395" i="183"/>
  <c r="D395" i="183" l="1"/>
  <c r="A396" i="183"/>
  <c r="D396" i="183" l="1"/>
  <c r="A397" i="183"/>
  <c r="D397" i="183" l="1"/>
  <c r="A398" i="183"/>
  <c r="D398" i="183" l="1"/>
  <c r="A399" i="183"/>
  <c r="D399" i="183" l="1"/>
  <c r="A400" i="183"/>
  <c r="D400" i="183" l="1"/>
  <c r="A401" i="183"/>
  <c r="D401" i="183" l="1"/>
  <c r="A402" i="183"/>
  <c r="D402" i="183" l="1"/>
  <c r="A403" i="183"/>
  <c r="D403" i="183" l="1"/>
  <c r="A404" i="183"/>
  <c r="D404" i="183" l="1"/>
  <c r="A405" i="183"/>
  <c r="D405" i="183" l="1"/>
  <c r="A406" i="183"/>
  <c r="D406" i="183" l="1"/>
  <c r="A407" i="183"/>
  <c r="D407" i="183" l="1"/>
  <c r="A408" i="183"/>
  <c r="D408" i="183" l="1"/>
  <c r="A409" i="183"/>
  <c r="D409" i="183" l="1"/>
  <c r="A410" i="183"/>
  <c r="D410" i="183" l="1"/>
  <c r="A411" i="183"/>
  <c r="D411" i="183" l="1"/>
  <c r="A412" i="183"/>
  <c r="D412" i="183" l="1"/>
  <c r="A413" i="183"/>
  <c r="D413" i="183" l="1"/>
  <c r="A414" i="183"/>
  <c r="D414" i="183" l="1"/>
  <c r="A415" i="183"/>
  <c r="D415" i="183" l="1"/>
  <c r="A416" i="183"/>
  <c r="D416" i="183" l="1"/>
  <c r="A417" i="183"/>
  <c r="D417" i="183" l="1"/>
  <c r="A418" i="183"/>
  <c r="D418" i="183" l="1"/>
  <c r="A419" i="183"/>
  <c r="D419" i="183" l="1"/>
  <c r="A420" i="183"/>
  <c r="D420" i="183" l="1"/>
  <c r="A421" i="183"/>
  <c r="D421" i="183" l="1"/>
  <c r="A422" i="183"/>
  <c r="D422" i="183" l="1"/>
  <c r="A423" i="183"/>
  <c r="D423" i="183" l="1"/>
  <c r="A424" i="183"/>
  <c r="D424" i="183" l="1"/>
  <c r="A425" i="183"/>
  <c r="D425" i="183" l="1"/>
  <c r="A426" i="183"/>
  <c r="D426" i="183" l="1"/>
  <c r="A427" i="183"/>
  <c r="D427" i="183" l="1"/>
  <c r="A428" i="183"/>
  <c r="D428" i="183" l="1"/>
  <c r="A429" i="183"/>
  <c r="D429" i="183" l="1"/>
  <c r="A430" i="183"/>
  <c r="D430" i="183" l="1"/>
  <c r="A431" i="183"/>
  <c r="D431" i="183" l="1"/>
  <c r="A432" i="183"/>
  <c r="D432" i="183" l="1"/>
  <c r="A433" i="183"/>
  <c r="D433" i="183" l="1"/>
  <c r="A434" i="183"/>
  <c r="D434" i="183" l="1"/>
  <c r="A435" i="183"/>
  <c r="D435" i="183" l="1"/>
  <c r="A436" i="183"/>
  <c r="D436" i="183" l="1"/>
  <c r="A437" i="183"/>
  <c r="D437" i="183" l="1"/>
  <c r="A438" i="183"/>
  <c r="D438" i="183" l="1"/>
  <c r="A439" i="183"/>
  <c r="D439" i="183" l="1"/>
  <c r="A440" i="183"/>
  <c r="D440" i="183" l="1"/>
  <c r="A441" i="183"/>
  <c r="D441" i="183" l="1"/>
  <c r="A442" i="183"/>
  <c r="D442" i="183" l="1"/>
  <c r="A443" i="183"/>
  <c r="D443" i="183" l="1"/>
  <c r="A444" i="183"/>
  <c r="D444" i="183" l="1"/>
  <c r="A445" i="183"/>
  <c r="D445" i="183" l="1"/>
  <c r="A446" i="183"/>
  <c r="D446" i="183" l="1"/>
  <c r="A447" i="183"/>
  <c r="D447" i="183" l="1"/>
  <c r="A448" i="183"/>
  <c r="D448" i="183" l="1"/>
  <c r="A449" i="183"/>
  <c r="D449" i="183" l="1"/>
  <c r="A450" i="183"/>
  <c r="D450" i="183" l="1"/>
  <c r="A451" i="183"/>
  <c r="D451" i="183" l="1"/>
  <c r="A452" i="183"/>
  <c r="D452" i="183" l="1"/>
  <c r="A453" i="183"/>
  <c r="D453" i="183" l="1"/>
  <c r="A454" i="183"/>
  <c r="D454" i="183" l="1"/>
  <c r="A455" i="183"/>
  <c r="D455" i="183" l="1"/>
  <c r="A456" i="183"/>
  <c r="D456" i="183" l="1"/>
  <c r="A457" i="183"/>
  <c r="D457" i="183" l="1"/>
  <c r="A458" i="183"/>
  <c r="D458" i="183" l="1"/>
  <c r="A459" i="183"/>
  <c r="D459" i="183" l="1"/>
  <c r="A460" i="183"/>
  <c r="D460" i="183" l="1"/>
  <c r="A461" i="183"/>
  <c r="D461" i="183" l="1"/>
  <c r="A462" i="183"/>
  <c r="D462" i="183" l="1"/>
  <c r="A463" i="183"/>
  <c r="D463" i="183" l="1"/>
  <c r="A464" i="183"/>
  <c r="D464" i="183" l="1"/>
  <c r="A465" i="183"/>
  <c r="D465" i="183" l="1"/>
  <c r="A466" i="183"/>
  <c r="D466" i="183" l="1"/>
  <c r="A467" i="183"/>
  <c r="D467" i="183" l="1"/>
  <c r="A468" i="183"/>
  <c r="D468" i="183" l="1"/>
  <c r="A469" i="183"/>
  <c r="D469" i="183" l="1"/>
  <c r="A470" i="183"/>
  <c r="D470" i="183" l="1"/>
  <c r="A471" i="183"/>
  <c r="D471" i="183" l="1"/>
  <c r="A472" i="183"/>
  <c r="D472" i="183" l="1"/>
  <c r="A473" i="183"/>
  <c r="D473" i="183" l="1"/>
  <c r="A474" i="183"/>
  <c r="D474" i="183" l="1"/>
  <c r="A475" i="183"/>
  <c r="D475" i="183" l="1"/>
  <c r="A476" i="183"/>
  <c r="D476" i="183" l="1"/>
  <c r="A477" i="183"/>
  <c r="D477" i="183" l="1"/>
  <c r="A478" i="183"/>
  <c r="D478" i="183" l="1"/>
  <c r="A479" i="183"/>
  <c r="D479" i="183" l="1"/>
  <c r="A480" i="183"/>
  <c r="D480" i="183" l="1"/>
  <c r="A481" i="183"/>
  <c r="D481" i="183" l="1"/>
  <c r="A482" i="183"/>
  <c r="D482" i="183" l="1"/>
  <c r="A483" i="183"/>
  <c r="D483" i="183" l="1"/>
  <c r="A484" i="183"/>
  <c r="D484" i="183" l="1"/>
  <c r="A485" i="183"/>
  <c r="D485" i="183" l="1"/>
  <c r="A486" i="183"/>
  <c r="D486" i="183" l="1"/>
  <c r="A487" i="183"/>
  <c r="D487" i="183" l="1"/>
  <c r="A488" i="183"/>
  <c r="D488" i="183" l="1"/>
  <c r="A489" i="183"/>
  <c r="D489" i="183" l="1"/>
  <c r="A490" i="183"/>
  <c r="D490" i="183" l="1"/>
  <c r="A491" i="183"/>
  <c r="D491" i="183" l="1"/>
  <c r="A492" i="183"/>
  <c r="D492" i="183" l="1"/>
  <c r="A493" i="183"/>
  <c r="D493" i="183" l="1"/>
  <c r="A494" i="183"/>
  <c r="D494" i="183" l="1"/>
  <c r="A495" i="183"/>
  <c r="D495" i="183" l="1"/>
  <c r="A496" i="183"/>
  <c r="D496" i="183" l="1"/>
  <c r="A497" i="183"/>
  <c r="D497" i="183" l="1"/>
  <c r="A498" i="183"/>
  <c r="D498" i="183" l="1"/>
  <c r="A499" i="183"/>
  <c r="D499" i="183" l="1"/>
  <c r="A500" i="183"/>
  <c r="D500" i="183" l="1"/>
  <c r="A501" i="183"/>
  <c r="D501" i="183" l="1"/>
  <c r="A502" i="183"/>
  <c r="D502" i="183" l="1"/>
  <c r="A503" i="183"/>
  <c r="D503" i="183" l="1"/>
  <c r="A504" i="183"/>
  <c r="D504" i="183" l="1"/>
  <c r="A505" i="183"/>
  <c r="D505" i="183" l="1"/>
  <c r="A506" i="183"/>
  <c r="D506" i="183" l="1"/>
  <c r="A507" i="183"/>
  <c r="D507" i="183" l="1"/>
  <c r="A508" i="183"/>
  <c r="D508" i="183" l="1"/>
  <c r="A509" i="183"/>
  <c r="D509" i="183" l="1"/>
  <c r="A510" i="183"/>
  <c r="D510" i="183" l="1"/>
  <c r="A511" i="183"/>
  <c r="D511" i="183" l="1"/>
  <c r="A512" i="183"/>
  <c r="D512" i="183" l="1"/>
  <c r="A513" i="183"/>
  <c r="D513" i="183" l="1"/>
  <c r="A514" i="183"/>
  <c r="D514" i="183" l="1"/>
  <c r="A515" i="183"/>
  <c r="D515" i="183" l="1"/>
  <c r="A516" i="183"/>
  <c r="D516" i="183" l="1"/>
  <c r="A517" i="183"/>
  <c r="D517" i="183" l="1"/>
  <c r="A518" i="183"/>
  <c r="D518" i="183" l="1"/>
  <c r="A519" i="183"/>
  <c r="D519" i="183" l="1"/>
  <c r="A520" i="183"/>
  <c r="A521" i="183" s="1"/>
  <c r="A522" i="183" s="1"/>
  <c r="A523" i="183" l="1"/>
  <c r="A524" i="183" l="1"/>
  <c r="A525" i="183" l="1"/>
  <c r="B6" i="119" a="1"/>
  <c r="B6" i="119" l="1"/>
  <c r="C12" i="119" l="1"/>
  <c r="C15" i="119"/>
  <c r="C9" i="119"/>
  <c r="C5" i="119"/>
  <c r="C11" i="119"/>
  <c r="C13" i="119"/>
  <c r="C10" i="119"/>
  <c r="C14" i="119"/>
  <c r="I23" i="213" a="1"/>
  <c r="D7" i="212"/>
  <c r="K39" i="213" a="1"/>
  <c r="I12" i="212"/>
  <c r="Q17" i="213" a="1"/>
  <c r="F26" i="213" a="1"/>
  <c r="G23" i="213" a="1"/>
  <c r="G17" i="212"/>
  <c r="G24" i="212"/>
  <c r="D37" i="212"/>
  <c r="F18" i="212"/>
  <c r="E29" i="213" a="1"/>
  <c r="E16" i="212"/>
  <c r="O19" i="213" a="1"/>
  <c r="I9" i="212"/>
  <c r="O38" i="213" a="1"/>
  <c r="G13" i="212"/>
  <c r="I13" i="213" a="1"/>
  <c r="I19" i="213" a="1"/>
  <c r="D23" i="212"/>
  <c r="M25" i="213" a="1"/>
  <c r="E33" i="212"/>
  <c r="G30" i="213" a="1"/>
  <c r="O7" i="213" a="1"/>
  <c r="E32" i="212"/>
  <c r="D11" i="213"/>
  <c r="G14" i="212"/>
  <c r="I8" i="212"/>
  <c r="O37" i="213" a="1"/>
  <c r="M17" i="213" a="1"/>
  <c r="Q14" i="213" a="1"/>
  <c r="G37" i="212"/>
  <c r="F33" i="213" a="1"/>
  <c r="E30" i="213" a="1"/>
  <c r="E18" i="213" a="1"/>
  <c r="F12" i="212"/>
  <c r="M20" i="213" a="1"/>
  <c r="K11" i="212"/>
  <c r="E35" i="213" a="1"/>
  <c r="M7" i="212"/>
  <c r="G26" i="212"/>
  <c r="I41" i="213" a="1"/>
  <c r="F14" i="213" a="1"/>
  <c r="F11" i="212"/>
  <c r="D28" i="212"/>
  <c r="E25" i="212"/>
  <c r="G20" i="213" a="1"/>
  <c r="F19" i="213" a="1"/>
  <c r="M8" i="213" a="1"/>
  <c r="M38" i="212"/>
  <c r="M39" i="213" a="1"/>
  <c r="F8" i="213" a="1"/>
  <c r="F34" i="212"/>
  <c r="O22" i="213" a="1"/>
  <c r="M27" i="212"/>
  <c r="E25" i="213" a="1"/>
  <c r="E16" i="213" a="1"/>
  <c r="E31" i="213" a="1"/>
  <c r="K15" i="213" a="1"/>
  <c r="I12" i="213" a="1"/>
  <c r="E23" i="212"/>
  <c r="O13" i="213" a="1"/>
  <c r="K44" i="212"/>
  <c r="K25" i="213" a="1"/>
  <c r="Q16" i="213" a="1"/>
  <c r="I16" i="213" a="1"/>
  <c r="Q9" i="213" a="1"/>
  <c r="F15" i="212"/>
  <c r="M30" i="213" a="1"/>
  <c r="M28" i="212"/>
  <c r="M10" i="213" a="1"/>
  <c r="M32" i="212"/>
  <c r="F7" i="213" a="1"/>
  <c r="D6" i="213"/>
  <c r="M19" i="213" a="1"/>
  <c r="O26" i="213" a="1"/>
  <c r="M9" i="213" a="1"/>
  <c r="Q20" i="213" a="1"/>
  <c r="I5" i="213" a="1"/>
  <c r="E9" i="213" a="1"/>
  <c r="K39" i="212"/>
  <c r="K8" i="213" a="1"/>
  <c r="G40" i="212"/>
  <c r="O5" i="213" a="1"/>
  <c r="O29" i="213" a="1"/>
  <c r="G7" i="212"/>
  <c r="M19" i="212"/>
  <c r="I42" i="212"/>
  <c r="I11" i="213" a="1"/>
  <c r="D40" i="213"/>
  <c r="M15" i="213" a="1"/>
  <c r="F6" i="213" a="1"/>
  <c r="E11" i="213" a="1"/>
  <c r="D18" i="213"/>
  <c r="K27" i="213" a="1"/>
  <c r="I35" i="213" a="1"/>
  <c r="M34" i="213" a="1"/>
  <c r="K20" i="212"/>
  <c r="O41" i="213" a="1"/>
  <c r="D31" i="212"/>
  <c r="E30" i="212"/>
  <c r="M10" i="212"/>
  <c r="G29" i="212"/>
  <c r="K26" i="213" a="1"/>
  <c r="K40" i="213" a="1"/>
  <c r="D25" i="212"/>
  <c r="G32" i="212"/>
  <c r="Q29" i="213" a="1"/>
  <c r="D31" i="213"/>
  <c r="I30" i="212"/>
  <c r="D29" i="212"/>
  <c r="E7" i="213" a="1"/>
  <c r="D24" i="212"/>
  <c r="E29" i="212"/>
  <c r="O10" i="213" a="1"/>
  <c r="F28" i="213" a="1"/>
  <c r="I25" i="212"/>
  <c r="D36" i="213"/>
  <c r="I34" i="212"/>
  <c r="I19" i="212"/>
  <c r="D22" i="212"/>
  <c r="M29" i="213" a="1"/>
  <c r="M26" i="212"/>
  <c r="F20" i="212"/>
  <c r="D43" i="212"/>
  <c r="G28" i="213" a="1"/>
  <c r="I27" i="213" a="1"/>
  <c r="E27" i="212"/>
  <c r="F39" i="213" a="1"/>
  <c r="K9" i="213" a="1"/>
  <c r="E20" i="213" a="1"/>
  <c r="G6" i="213" a="1"/>
  <c r="E40" i="212"/>
  <c r="I40" i="213" a="1"/>
  <c r="K35" i="212"/>
  <c r="E17" i="212"/>
  <c r="Q6" i="213" a="1"/>
  <c r="G15" i="213" a="1"/>
  <c r="G33" i="213" a="1"/>
  <c r="O9" i="213" a="1"/>
  <c r="K5" i="213" a="1"/>
  <c r="D24" i="213"/>
  <c r="D15" i="212"/>
  <c r="F31" i="213" a="1"/>
  <c r="G8" i="213" a="1"/>
  <c r="I14" i="212"/>
  <c r="E32" i="213" a="1"/>
  <c r="O21" i="213" a="1"/>
  <c r="G25" i="212"/>
  <c r="D15" i="213"/>
  <c r="I20" i="212"/>
  <c r="I33" i="213" a="1"/>
  <c r="F16" i="213" a="1"/>
  <c r="I32" i="213" a="1"/>
  <c r="G15" i="212"/>
  <c r="G40" i="213" a="1"/>
  <c r="G14" i="213" a="1"/>
  <c r="O35" i="213" a="1"/>
  <c r="G38" i="212"/>
  <c r="D5" i="212"/>
  <c r="D5" i="213"/>
  <c r="O34" i="213" a="1"/>
  <c r="K31" i="213" a="1"/>
  <c r="I25" i="213" a="1"/>
  <c r="M36" i="213" a="1"/>
  <c r="F28" i="212"/>
  <c r="E8" i="213" a="1"/>
  <c r="Q10" i="213" a="1"/>
  <c r="O11" i="213" a="1"/>
  <c r="E10" i="213" a="1"/>
  <c r="F16" i="212"/>
  <c r="F42" i="212"/>
  <c r="I40" i="212"/>
  <c r="D21" i="213"/>
  <c r="F7" i="212"/>
  <c r="M24" i="213" a="1"/>
  <c r="G5" i="213" a="1"/>
  <c r="D20" i="212"/>
  <c r="K36" i="213" a="1"/>
  <c r="D41" i="212"/>
  <c r="I39" i="212"/>
  <c r="D40" i="212"/>
  <c r="G27" i="213" a="1"/>
  <c r="M37" i="212"/>
  <c r="M41" i="212"/>
  <c r="K33" i="212"/>
  <c r="F25" i="213" a="1"/>
  <c r="I35" i="212"/>
  <c r="M31" i="212"/>
  <c r="O15" i="213" a="1"/>
  <c r="D12" i="212"/>
  <c r="I37" i="212"/>
  <c r="I26" i="212"/>
  <c r="E41" i="213" a="1"/>
  <c r="E14" i="213" a="1"/>
  <c r="Q35" i="213" a="1"/>
  <c r="I26" i="213" a="1"/>
  <c r="K30" i="213" a="1"/>
  <c r="K7" i="213" a="1"/>
  <c r="G36" i="213" a="1"/>
  <c r="M23" i="212"/>
  <c r="E19" i="213" a="1"/>
  <c r="M17" i="212"/>
  <c r="K33" i="213" a="1"/>
  <c r="D13" i="212"/>
  <c r="I22" i="213" a="1"/>
  <c r="E36" i="213" a="1"/>
  <c r="M27" i="213" a="1"/>
  <c r="O27" i="213" a="1"/>
  <c r="I18" i="212"/>
  <c r="K34" i="213" a="1"/>
  <c r="G22" i="213" a="1"/>
  <c r="I38" i="213" a="1"/>
  <c r="G26" i="213" a="1"/>
  <c r="Q40" i="213" a="1"/>
  <c r="I14" i="213" a="1"/>
  <c r="Q5" i="213" a="1"/>
  <c r="K22" i="213" a="1"/>
  <c r="I22" i="212"/>
  <c r="F17" i="213" a="1"/>
  <c r="K25" i="212"/>
  <c r="D7" i="213"/>
  <c r="E18" i="212"/>
  <c r="F44" i="212"/>
  <c r="K37" i="213" a="1"/>
  <c r="I31" i="213" a="1"/>
  <c r="D17" i="213"/>
  <c r="K17" i="212"/>
  <c r="D42" i="212"/>
  <c r="I5" i="212"/>
  <c r="K34" i="212"/>
  <c r="K13" i="213" a="1"/>
  <c r="M36" i="212"/>
  <c r="G25" i="213" a="1"/>
  <c r="M41" i="213" a="1"/>
  <c r="F15" i="213" a="1"/>
  <c r="E13" i="212"/>
  <c r="K13" i="212"/>
  <c r="G9" i="213" a="1"/>
  <c r="I37" i="213" a="1"/>
  <c r="D8" i="213"/>
  <c r="I6" i="212"/>
  <c r="G12" i="212"/>
  <c r="K12" i="213" a="1"/>
  <c r="I6" i="213" a="1"/>
  <c r="M5" i="212"/>
  <c r="G18" i="212"/>
  <c r="F5" i="213" a="1"/>
  <c r="M39" i="212"/>
  <c r="D10" i="212"/>
  <c r="E15" i="213" a="1"/>
  <c r="I31" i="212"/>
  <c r="Q37" i="213" a="1"/>
  <c r="K19" i="213" a="1"/>
  <c r="I7" i="213" a="1"/>
  <c r="G24" i="213" a="1"/>
  <c r="D44" i="212"/>
  <c r="O23" i="213" a="1"/>
  <c r="F32" i="212"/>
  <c r="D27" i="212"/>
  <c r="E37" i="212"/>
  <c r="F33" i="212"/>
  <c r="D10" i="213"/>
  <c r="M12" i="213" a="1"/>
  <c r="I41" i="212"/>
  <c r="E39" i="212"/>
  <c r="K26" i="212"/>
  <c r="E28" i="213" a="1"/>
  <c r="I28" i="213" a="1"/>
  <c r="G16" i="213" a="1"/>
  <c r="D35" i="212"/>
  <c r="M26" i="213" a="1"/>
  <c r="G19" i="213" a="1"/>
  <c r="D13" i="213"/>
  <c r="I28" i="212"/>
  <c r="E41" i="212"/>
  <c r="G16" i="212"/>
  <c r="G34" i="213" a="1"/>
  <c r="F24" i="213" a="1"/>
  <c r="I27" i="212"/>
  <c r="I15" i="213" a="1"/>
  <c r="I20" i="213" a="1"/>
  <c r="F37" i="212"/>
  <c r="Q12" i="213" a="1"/>
  <c r="Q34" i="213" a="1"/>
  <c r="M6" i="213" a="1"/>
  <c r="O18" i="213" a="1"/>
  <c r="E17" i="213" a="1"/>
  <c r="K29" i="213" a="1"/>
  <c r="K24" i="213" a="1"/>
  <c r="I21" i="212"/>
  <c r="K6" i="212"/>
  <c r="D38" i="213"/>
  <c r="D34" i="212"/>
  <c r="F29" i="213" a="1"/>
  <c r="Q11" i="213" a="1"/>
  <c r="Q8" i="213" a="1"/>
  <c r="G31" i="212"/>
  <c r="O20" i="213" a="1"/>
  <c r="M5" i="213" a="1"/>
  <c r="Q22" i="213" a="1"/>
  <c r="E12" i="212"/>
  <c r="D30" i="212"/>
  <c r="G17" i="213" a="1"/>
  <c r="I17" i="213" a="1"/>
  <c r="M12" i="212"/>
  <c r="I13" i="212"/>
  <c r="E36" i="212"/>
  <c r="K18" i="213" a="1"/>
  <c r="D26" i="213"/>
  <c r="E34" i="213" a="1"/>
  <c r="G32" i="213" a="1"/>
  <c r="O36" i="213" a="1"/>
  <c r="G20" i="212"/>
  <c r="D9" i="212"/>
  <c r="E10" i="212"/>
  <c r="D16" i="212"/>
  <c r="G13" i="213" a="1"/>
  <c r="Q21" i="213" a="1"/>
  <c r="F30" i="212"/>
  <c r="M13" i="212"/>
  <c r="E21" i="212"/>
  <c r="O39" i="213" a="1"/>
  <c r="D16" i="213"/>
  <c r="G34" i="212"/>
  <c r="G42" i="212"/>
  <c r="K18" i="212"/>
  <c r="E7" i="212"/>
  <c r="M31" i="213" a="1"/>
  <c r="K37" i="212"/>
  <c r="G39" i="213" a="1"/>
  <c r="M8" i="212"/>
  <c r="I43" i="212"/>
  <c r="F40" i="212"/>
  <c r="E43" i="212"/>
  <c r="D32" i="212"/>
  <c r="E26" i="213" a="1"/>
  <c r="O14" i="213" a="1"/>
  <c r="K19" i="212"/>
  <c r="M20" i="212"/>
  <c r="E44" i="212"/>
  <c r="F27" i="213" a="1"/>
  <c r="M30" i="212"/>
  <c r="E13" i="213" a="1"/>
  <c r="F21" i="212"/>
  <c r="D11" i="212"/>
  <c r="F5" i="212"/>
  <c r="D14" i="213"/>
  <c r="Q26" i="213" a="1"/>
  <c r="G27" i="212"/>
  <c r="K43" i="212"/>
  <c r="I11" i="212"/>
  <c r="D19" i="213"/>
  <c r="O6" i="213" a="1"/>
  <c r="D26" i="212"/>
  <c r="Q25" i="213" a="1"/>
  <c r="I9" i="213" a="1"/>
  <c r="E6" i="212"/>
  <c r="G10" i="213" a="1"/>
  <c r="K5" i="212"/>
  <c r="Q38" i="213" a="1"/>
  <c r="K15" i="212"/>
  <c r="M13" i="213" a="1"/>
  <c r="Q24" i="213" a="1"/>
  <c r="E22" i="212"/>
  <c r="E9" i="212"/>
  <c r="M11" i="212"/>
  <c r="G22" i="212"/>
  <c r="E14" i="212"/>
  <c r="K32" i="212"/>
  <c r="F8" i="212"/>
  <c r="E27" i="213" a="1"/>
  <c r="O17" i="213" a="1"/>
  <c r="I44" i="212"/>
  <c r="K41" i="212"/>
  <c r="G43" i="212"/>
  <c r="E20" i="212"/>
  <c r="I18" i="213" a="1"/>
  <c r="Q36" i="213" a="1"/>
  <c r="D35" i="213"/>
  <c r="D9" i="213"/>
  <c r="D8" i="212"/>
  <c r="M18" i="212"/>
  <c r="I24" i="212"/>
  <c r="E31" i="212"/>
  <c r="I23" i="212"/>
  <c r="E26" i="212"/>
  <c r="G19" i="212"/>
  <c r="Q7" i="213" a="1"/>
  <c r="Q39" i="213" a="1"/>
  <c r="D22" i="213"/>
  <c r="M22" i="212"/>
  <c r="M43" i="212"/>
  <c r="K20" i="213" a="1"/>
  <c r="M21" i="212"/>
  <c r="E5" i="213" a="1"/>
  <c r="M14" i="213" a="1"/>
  <c r="G33" i="212"/>
  <c r="D17" i="212"/>
  <c r="O40" i="213" a="1"/>
  <c r="M42" i="212"/>
  <c r="G12" i="213" a="1"/>
  <c r="F6" i="212"/>
  <c r="M14" i="212"/>
  <c r="E19" i="212"/>
  <c r="K38" i="212"/>
  <c r="O31" i="213" a="1"/>
  <c r="F13" i="212"/>
  <c r="M33" i="212"/>
  <c r="K29" i="212"/>
  <c r="D25" i="213"/>
  <c r="F23" i="212"/>
  <c r="I24" i="213" a="1"/>
  <c r="F38" i="212"/>
  <c r="F13" i="213" a="1"/>
  <c r="I29" i="213" a="1"/>
  <c r="F23" i="213" a="1"/>
  <c r="G41" i="212"/>
  <c r="G29" i="213" a="1"/>
  <c r="O33" i="213" a="1"/>
  <c r="F12" i="213" a="1"/>
  <c r="G30" i="212"/>
  <c r="E42" i="212"/>
  <c r="F41" i="212"/>
  <c r="K9" i="212"/>
  <c r="E40" i="213" a="1"/>
  <c r="E23" i="213" a="1"/>
  <c r="D32" i="213"/>
  <c r="D27" i="213"/>
  <c r="F14" i="212"/>
  <c r="F40" i="213" a="1"/>
  <c r="K12" i="212"/>
  <c r="I21" i="213" a="1"/>
  <c r="M23" i="213" a="1"/>
  <c r="G7" i="213" a="1"/>
  <c r="F22" i="212"/>
  <c r="I33" i="212"/>
  <c r="I32" i="212"/>
  <c r="E33" i="213" a="1"/>
  <c r="D23" i="213"/>
  <c r="I17" i="212"/>
  <c r="O25" i="213" a="1"/>
  <c r="M18" i="213" a="1"/>
  <c r="I10" i="213" a="1"/>
  <c r="E28" i="212"/>
  <c r="K27" i="212"/>
  <c r="M22" i="213" a="1"/>
  <c r="K38" i="213" a="1"/>
  <c r="E21" i="213" a="1"/>
  <c r="I16" i="212"/>
  <c r="M24" i="212"/>
  <c r="K10" i="212"/>
  <c r="K28" i="212"/>
  <c r="E8" i="212"/>
  <c r="M40" i="212"/>
  <c r="F18" i="213" a="1"/>
  <c r="I30" i="213" a="1"/>
  <c r="Q27" i="213" a="1"/>
  <c r="F43" i="212"/>
  <c r="Q19" i="213" a="1"/>
  <c r="M9" i="212"/>
  <c r="K10" i="213" a="1"/>
  <c r="M35" i="213" a="1"/>
  <c r="D41" i="213"/>
  <c r="D6" i="212"/>
  <c r="F35" i="212"/>
  <c r="G37" i="213" a="1"/>
  <c r="G23" i="212"/>
  <c r="K6" i="213" a="1"/>
  <c r="D12" i="213"/>
  <c r="G28" i="212"/>
  <c r="K16" i="212"/>
  <c r="F19" i="212"/>
  <c r="G35" i="212"/>
  <c r="G10" i="212"/>
  <c r="D29" i="213"/>
  <c r="E24" i="213" a="1"/>
  <c r="K24" i="212"/>
  <c r="M44" i="212"/>
  <c r="G38" i="213" a="1"/>
  <c r="F39" i="212"/>
  <c r="I29" i="212"/>
  <c r="K40" i="212"/>
  <c r="M35" i="212"/>
  <c r="E37" i="213" a="1"/>
  <c r="Q23" i="213" a="1"/>
  <c r="G11" i="213" a="1"/>
  <c r="Q41" i="213" a="1"/>
  <c r="F30" i="213" a="1"/>
  <c r="O30" i="213" a="1"/>
  <c r="M7" i="213" a="1"/>
  <c r="E15" i="212"/>
  <c r="M6" i="212"/>
  <c r="G21" i="212"/>
  <c r="O12" i="213" a="1"/>
  <c r="K31" i="212"/>
  <c r="D19" i="212"/>
  <c r="E38" i="213" a="1"/>
  <c r="I36" i="212"/>
  <c r="M28" i="213" a="1"/>
  <c r="I10" i="212"/>
  <c r="K16" i="213" a="1"/>
  <c r="D39" i="213"/>
  <c r="D20" i="213"/>
  <c r="I39" i="213" a="1"/>
  <c r="F38" i="213" a="1"/>
  <c r="K11" i="213" a="1"/>
  <c r="M11" i="213" a="1"/>
  <c r="F25" i="212"/>
  <c r="E11" i="212"/>
  <c r="D37" i="213"/>
  <c r="F36" i="213" a="1"/>
  <c r="F34" i="213" a="1"/>
  <c r="F41" i="213" a="1"/>
  <c r="E6" i="213" a="1"/>
  <c r="G6" i="212"/>
  <c r="K21" i="212"/>
  <c r="M15" i="212"/>
  <c r="K42" i="212"/>
  <c r="F37" i="213" a="1"/>
  <c r="M16" i="213" a="1"/>
  <c r="D21" i="212"/>
  <c r="G9" i="212"/>
  <c r="M37" i="213" a="1"/>
  <c r="D28" i="213"/>
  <c r="E39" i="213" a="1"/>
  <c r="F35" i="213" a="1"/>
  <c r="F10" i="212"/>
  <c r="E12" i="213" a="1"/>
  <c r="G11" i="212"/>
  <c r="I36" i="213" a="1"/>
  <c r="F17" i="212"/>
  <c r="M25" i="212"/>
  <c r="K23" i="213" a="1"/>
  <c r="F32" i="213" a="1"/>
  <c r="E35" i="212"/>
  <c r="Q15" i="213" a="1"/>
  <c r="F20" i="213" a="1"/>
  <c r="K30" i="212"/>
  <c r="M21" i="213" a="1"/>
  <c r="G39" i="212"/>
  <c r="K8" i="212"/>
  <c r="G44" i="212"/>
  <c r="I7" i="212"/>
  <c r="I38" i="212"/>
  <c r="G41" i="213" a="1"/>
  <c r="M16" i="212"/>
  <c r="K14" i="212"/>
  <c r="K14" i="213" a="1"/>
  <c r="F22" i="213" a="1"/>
  <c r="K35" i="213" a="1"/>
  <c r="D33" i="213"/>
  <c r="K28" i="213" a="1"/>
  <c r="O16" i="213" a="1"/>
  <c r="D18" i="212"/>
  <c r="M29" i="212"/>
  <c r="K41" i="213" a="1"/>
  <c r="F21" i="213" a="1"/>
  <c r="E5" i="212"/>
  <c r="O32" i="213" a="1"/>
  <c r="K36" i="212"/>
  <c r="G8" i="212"/>
  <c r="O8" i="213" a="1"/>
  <c r="K23" i="212"/>
  <c r="D34" i="213"/>
  <c r="D33" i="212"/>
  <c r="F9" i="212"/>
  <c r="E38" i="212"/>
  <c r="I15" i="212"/>
  <c r="M34" i="212"/>
  <c r="Q30" i="213" a="1"/>
  <c r="F27" i="212"/>
  <c r="K17" i="213" a="1"/>
  <c r="K21" i="213" a="1"/>
  <c r="F31" i="212"/>
  <c r="F36" i="212"/>
  <c r="K7" i="212"/>
  <c r="D30" i="213"/>
  <c r="Q31" i="213" a="1"/>
  <c r="O28" i="213" a="1"/>
  <c r="Q18" i="213" a="1"/>
  <c r="O24" i="213" a="1"/>
  <c r="M38" i="213" a="1"/>
  <c r="D14" i="212"/>
  <c r="G35" i="213" a="1"/>
  <c r="Q34" i="213" l="1"/>
  <c r="Q6" i="213"/>
  <c r="Q8" i="213"/>
  <c r="O11" i="213"/>
  <c r="O20" i="213"/>
  <c r="O35" i="213"/>
  <c r="O36" i="213"/>
  <c r="O39" i="213"/>
  <c r="O6" i="213"/>
  <c r="O8" i="213"/>
  <c r="O33" i="213"/>
  <c r="Q25" i="213"/>
  <c r="Q9" i="213"/>
  <c r="Q17" i="213"/>
  <c r="Q37" i="213"/>
  <c r="Q15" i="213"/>
  <c r="Q31" i="213"/>
  <c r="O16" i="213"/>
  <c r="Q22" i="213"/>
  <c r="O9" i="213"/>
  <c r="O7" i="213"/>
  <c r="Q41" i="213"/>
  <c r="Q12" i="213"/>
  <c r="O40" i="213"/>
  <c r="Q40" i="213"/>
  <c r="O38" i="213"/>
  <c r="Q26" i="213"/>
  <c r="O12" i="213"/>
  <c r="O26" i="213"/>
  <c r="Q38" i="213"/>
  <c r="Q35" i="213"/>
  <c r="O22" i="213"/>
  <c r="Q23" i="213"/>
  <c r="O34" i="213"/>
  <c r="O18" i="213"/>
  <c r="O37" i="213"/>
  <c r="O15" i="213"/>
  <c r="O14" i="213"/>
  <c r="Q16" i="213"/>
  <c r="Q19" i="213"/>
  <c r="Q36" i="213"/>
  <c r="O31" i="213"/>
  <c r="O32" i="213"/>
  <c r="O30" i="213"/>
  <c r="O13" i="213"/>
  <c r="O41" i="213"/>
  <c r="O19" i="213"/>
  <c r="O27" i="213"/>
  <c r="Q7" i="213"/>
  <c r="Q39" i="213"/>
  <c r="Q14" i="213"/>
  <c r="Q11" i="213"/>
  <c r="O25" i="213"/>
  <c r="Q10" i="213"/>
  <c r="O29" i="213"/>
  <c r="Q18" i="213"/>
  <c r="O24" i="213"/>
  <c r="Q24" i="213"/>
  <c r="O10" i="213"/>
  <c r="O17" i="213"/>
  <c r="Q30" i="213"/>
  <c r="Q29" i="213"/>
  <c r="O23" i="213"/>
  <c r="Q21" i="213"/>
  <c r="Q20" i="213"/>
  <c r="O28" i="213"/>
  <c r="O21" i="213"/>
  <c r="Q27" i="213"/>
  <c r="K29" i="213"/>
  <c r="M30" i="213"/>
  <c r="I23" i="213"/>
  <c r="S23" i="213" s="1"/>
  <c r="J14" i="212"/>
  <c r="O14" i="212"/>
  <c r="I10" i="213"/>
  <c r="S10" i="213" s="1"/>
  <c r="H10" i="212"/>
  <c r="N27" i="212"/>
  <c r="G38" i="213"/>
  <c r="E28" i="213"/>
  <c r="I7" i="213"/>
  <c r="L27" i="212"/>
  <c r="I16" i="213"/>
  <c r="N6" i="212"/>
  <c r="J43" i="212"/>
  <c r="O43" i="212"/>
  <c r="E35" i="213"/>
  <c r="L34" i="212"/>
  <c r="N42" i="212"/>
  <c r="N31" i="212"/>
  <c r="J17" i="212"/>
  <c r="O17" i="212"/>
  <c r="L19" i="212"/>
  <c r="O13" i="212"/>
  <c r="J13" i="212"/>
  <c r="H37" i="212"/>
  <c r="H34" i="212"/>
  <c r="K8" i="213"/>
  <c r="G28" i="213"/>
  <c r="L18" i="212"/>
  <c r="L8" i="212"/>
  <c r="H42" i="212"/>
  <c r="K24" i="213"/>
  <c r="N34" i="212"/>
  <c r="E30" i="213"/>
  <c r="K25" i="213"/>
  <c r="L28" i="212"/>
  <c r="J26" i="212"/>
  <c r="O26" i="212"/>
  <c r="H6" i="212"/>
  <c r="O29" i="212"/>
  <c r="J29" i="212"/>
  <c r="E7" i="213"/>
  <c r="G9" i="213"/>
  <c r="E38" i="213"/>
  <c r="E19" i="213"/>
  <c r="K36" i="213"/>
  <c r="G11" i="213"/>
  <c r="G23" i="213"/>
  <c r="E5" i="213"/>
  <c r="L21" i="212"/>
  <c r="G6" i="213"/>
  <c r="G17" i="213"/>
  <c r="M23" i="213"/>
  <c r="M17" i="213"/>
  <c r="E12" i="213"/>
  <c r="D46" i="213"/>
  <c r="E9" i="213"/>
  <c r="I18" i="213"/>
  <c r="S18" i="213" s="1"/>
  <c r="F25" i="213"/>
  <c r="K20" i="213"/>
  <c r="E34" i="213"/>
  <c r="E37" i="213"/>
  <c r="G5" i="213"/>
  <c r="O25" i="212"/>
  <c r="J25" i="212"/>
  <c r="G34" i="213"/>
  <c r="O41" i="212"/>
  <c r="J41" i="212"/>
  <c r="J44" i="212"/>
  <c r="O44" i="212"/>
  <c r="N11" i="212"/>
  <c r="L44" i="212"/>
  <c r="F20" i="213"/>
  <c r="O18" i="212"/>
  <c r="J18" i="212"/>
  <c r="N15" i="212"/>
  <c r="E23" i="213"/>
  <c r="N40" i="212"/>
  <c r="O33" i="212"/>
  <c r="J33" i="212"/>
  <c r="G35" i="213"/>
  <c r="H44" i="212"/>
  <c r="L10" i="212"/>
  <c r="K40" i="213"/>
  <c r="G19" i="213"/>
  <c r="H23" i="212"/>
  <c r="J22" i="212"/>
  <c r="O22" i="212"/>
  <c r="K34" i="213"/>
  <c r="F39" i="213"/>
  <c r="L15" i="212"/>
  <c r="F15" i="213"/>
  <c r="I37" i="213"/>
  <c r="S37" i="213" s="1"/>
  <c r="F16" i="213"/>
  <c r="G29" i="213"/>
  <c r="I30" i="213"/>
  <c r="S30" i="213" s="1"/>
  <c r="L20" i="212"/>
  <c r="D48" i="213"/>
  <c r="N33" i="212"/>
  <c r="N8" i="212"/>
  <c r="O23" i="212"/>
  <c r="J23" i="212"/>
  <c r="K31" i="213"/>
  <c r="K37" i="213"/>
  <c r="L40" i="212"/>
  <c r="G16" i="213"/>
  <c r="E20" i="213"/>
  <c r="I22" i="213"/>
  <c r="S22" i="213" s="1"/>
  <c r="O35" i="212"/>
  <c r="J35" i="212"/>
  <c r="M8" i="213"/>
  <c r="H38" i="212"/>
  <c r="I11" i="213"/>
  <c r="S11" i="213" s="1"/>
  <c r="L25" i="212"/>
  <c r="L6" i="212"/>
  <c r="N20" i="212"/>
  <c r="G20" i="213"/>
  <c r="I19" i="213"/>
  <c r="S19" i="213" s="1"/>
  <c r="K26" i="213"/>
  <c r="I9" i="213"/>
  <c r="F34" i="213"/>
  <c r="G32" i="213"/>
  <c r="F12" i="213"/>
  <c r="K16" i="213"/>
  <c r="M13" i="213"/>
  <c r="K11" i="213"/>
  <c r="H18" i="212"/>
  <c r="D49" i="213"/>
  <c r="E14" i="213"/>
  <c r="H31" i="212"/>
  <c r="H7" i="212"/>
  <c r="J9" i="212"/>
  <c r="O9" i="212"/>
  <c r="M29" i="213"/>
  <c r="F26" i="213"/>
  <c r="I41" i="213"/>
  <c r="S41" i="213" s="1"/>
  <c r="F32" i="213"/>
  <c r="L23" i="212"/>
  <c r="H27" i="212"/>
  <c r="E10" i="213"/>
  <c r="E36" i="213"/>
  <c r="N18" i="212"/>
  <c r="K17" i="213"/>
  <c r="H40" i="212"/>
  <c r="K39" i="213"/>
  <c r="F24" i="213"/>
  <c r="O19" i="212"/>
  <c r="J19" i="212"/>
  <c r="O5" i="213"/>
  <c r="G37" i="213"/>
  <c r="I40" i="213"/>
  <c r="S40" i="213" s="1"/>
  <c r="H13" i="212"/>
  <c r="E15" i="213"/>
  <c r="M34" i="213"/>
  <c r="H9" i="212"/>
  <c r="I15" i="213"/>
  <c r="M38" i="213"/>
  <c r="I6" i="213"/>
  <c r="F29" i="213"/>
  <c r="G12" i="213"/>
  <c r="N39" i="212"/>
  <c r="I20" i="213"/>
  <c r="S20" i="213" s="1"/>
  <c r="E39" i="213"/>
  <c r="L9" i="212"/>
  <c r="M41" i="213"/>
  <c r="F41" i="213"/>
  <c r="H32" i="212"/>
  <c r="I35" i="213"/>
  <c r="S35" i="213" s="1"/>
  <c r="E40" i="213"/>
  <c r="I21" i="213"/>
  <c r="S21" i="213" s="1"/>
  <c r="L32" i="212"/>
  <c r="N12" i="212"/>
  <c r="G26" i="213"/>
  <c r="M9" i="213"/>
  <c r="M31" i="213"/>
  <c r="L13" i="212"/>
  <c r="N23" i="212"/>
  <c r="E18" i="213"/>
  <c r="F17" i="213"/>
  <c r="M24" i="213"/>
  <c r="O31" i="212"/>
  <c r="J31" i="212"/>
  <c r="G24" i="213"/>
  <c r="N25" i="212"/>
  <c r="O40" i="212"/>
  <c r="J40" i="212"/>
  <c r="E32" i="213"/>
  <c r="M19" i="213"/>
  <c r="N29" i="212"/>
  <c r="N22" i="212"/>
  <c r="N28" i="212"/>
  <c r="L29" i="212"/>
  <c r="I27" i="213"/>
  <c r="S27" i="213" s="1"/>
  <c r="I29" i="213"/>
  <c r="S29" i="213" s="1"/>
  <c r="H25" i="212"/>
  <c r="L24" i="212"/>
  <c r="G22" i="213"/>
  <c r="F21" i="213"/>
  <c r="F28" i="213"/>
  <c r="O42" i="212"/>
  <c r="J42" i="212"/>
  <c r="N44" i="212"/>
  <c r="F37" i="213"/>
  <c r="O15" i="212"/>
  <c r="J15" i="212"/>
  <c r="E31" i="213"/>
  <c r="K22" i="213"/>
  <c r="N30" i="212"/>
  <c r="I5" i="213"/>
  <c r="M20" i="213"/>
  <c r="I14" i="213"/>
  <c r="S14" i="213" s="1"/>
  <c r="J20" i="212"/>
  <c r="O20" i="212"/>
  <c r="O30" i="212"/>
  <c r="J30" i="212"/>
  <c r="I38" i="213"/>
  <c r="S38" i="213" s="1"/>
  <c r="M37" i="213"/>
  <c r="J24" i="212"/>
  <c r="O24" i="212"/>
  <c r="L41" i="212"/>
  <c r="E24" i="213"/>
  <c r="E8" i="213"/>
  <c r="F40" i="213"/>
  <c r="G10" i="213"/>
  <c r="N7" i="212"/>
  <c r="N41" i="212"/>
  <c r="F33" i="213"/>
  <c r="N32" i="212"/>
  <c r="L30" i="212"/>
  <c r="I13" i="213"/>
  <c r="M45" i="212"/>
  <c r="D45" i="213"/>
  <c r="F30" i="213"/>
  <c r="G8" i="213"/>
  <c r="K21" i="213"/>
  <c r="H35" i="212"/>
  <c r="F31" i="213"/>
  <c r="N21" i="212"/>
  <c r="G39" i="213"/>
  <c r="M12" i="213"/>
  <c r="K9" i="213"/>
  <c r="K27" i="213"/>
  <c r="G25" i="213"/>
  <c r="H11" i="212"/>
  <c r="K19" i="213"/>
  <c r="F6" i="213"/>
  <c r="K35" i="213"/>
  <c r="L43" i="212"/>
  <c r="N14" i="212"/>
  <c r="K5" i="213"/>
  <c r="L39" i="212"/>
  <c r="I26" i="213"/>
  <c r="S26" i="213" s="1"/>
  <c r="F27" i="213"/>
  <c r="F35" i="213"/>
  <c r="M16" i="213"/>
  <c r="I39" i="213"/>
  <c r="S39" i="213" s="1"/>
  <c r="O38" i="212"/>
  <c r="J38" i="212"/>
  <c r="H14" i="212"/>
  <c r="J27" i="212"/>
  <c r="O27" i="212"/>
  <c r="E33" i="213"/>
  <c r="N38" i="212"/>
  <c r="I25" i="213"/>
  <c r="S25" i="213" s="1"/>
  <c r="M18" i="213"/>
  <c r="N9" i="212"/>
  <c r="M21" i="213"/>
  <c r="H12" i="212"/>
  <c r="N35" i="212"/>
  <c r="H30" i="212"/>
  <c r="F14" i="213"/>
  <c r="H19" i="212"/>
  <c r="N24" i="212"/>
  <c r="H16" i="212"/>
  <c r="I33" i="213"/>
  <c r="S33" i="213" s="1"/>
  <c r="H28" i="212"/>
  <c r="D47" i="213"/>
  <c r="L7" i="212"/>
  <c r="N13" i="212"/>
  <c r="D43" i="213"/>
  <c r="L12" i="212"/>
  <c r="F19" i="213"/>
  <c r="K38" i="213"/>
  <c r="L33" i="212"/>
  <c r="E25" i="213"/>
  <c r="I24" i="213"/>
  <c r="S24" i="213" s="1"/>
  <c r="K14" i="213"/>
  <c r="N37" i="212"/>
  <c r="I12" i="213"/>
  <c r="M26" i="213"/>
  <c r="K33" i="213"/>
  <c r="I36" i="213"/>
  <c r="S36" i="213" s="1"/>
  <c r="G13" i="213"/>
  <c r="M39" i="213"/>
  <c r="H33" i="212"/>
  <c r="G15" i="213"/>
  <c r="K13" i="213"/>
  <c r="D42" i="213"/>
  <c r="L37" i="212"/>
  <c r="M5" i="213"/>
  <c r="E16" i="213"/>
  <c r="N26" i="212"/>
  <c r="I45" i="212"/>
  <c r="O5" i="212"/>
  <c r="M6" i="213"/>
  <c r="K28" i="213"/>
  <c r="O36" i="212"/>
  <c r="G40" i="213"/>
  <c r="F22" i="213"/>
  <c r="J11" i="212"/>
  <c r="O11" i="212"/>
  <c r="G36" i="213"/>
  <c r="I17" i="213"/>
  <c r="S17" i="213" s="1"/>
  <c r="M11" i="213"/>
  <c r="G33" i="213"/>
  <c r="O37" i="212"/>
  <c r="J37" i="212"/>
  <c r="O34" i="212"/>
  <c r="J34" i="212"/>
  <c r="K15" i="213"/>
  <c r="L14" i="212"/>
  <c r="H17" i="212"/>
  <c r="K41" i="213"/>
  <c r="J6" i="212"/>
  <c r="O6" i="212"/>
  <c r="J32" i="212"/>
  <c r="O32" i="212"/>
  <c r="K7" i="213"/>
  <c r="M36" i="213"/>
  <c r="E17" i="213"/>
  <c r="L26" i="212"/>
  <c r="F23" i="213"/>
  <c r="J10" i="212"/>
  <c r="O10" i="212"/>
  <c r="F8" i="213"/>
  <c r="M25" i="213"/>
  <c r="O21" i="212"/>
  <c r="J21" i="212"/>
  <c r="E13" i="213"/>
  <c r="G27" i="213"/>
  <c r="H8" i="212"/>
  <c r="F18" i="213"/>
  <c r="L11" i="212"/>
  <c r="E21" i="213"/>
  <c r="E6" i="213"/>
  <c r="O28" i="212"/>
  <c r="J28" i="212"/>
  <c r="G30" i="213"/>
  <c r="L16" i="212"/>
  <c r="K10" i="213"/>
  <c r="N43" i="212"/>
  <c r="F7" i="213"/>
  <c r="N10" i="212"/>
  <c r="L35" i="212"/>
  <c r="N19" i="212"/>
  <c r="J39" i="212"/>
  <c r="O39" i="212"/>
  <c r="L17" i="212"/>
  <c r="O16" i="212"/>
  <c r="J16" i="212"/>
  <c r="H20" i="212"/>
  <c r="J7" i="212"/>
  <c r="O7" i="212"/>
  <c r="M28" i="213"/>
  <c r="K30" i="213"/>
  <c r="I32" i="213"/>
  <c r="S32" i="213" s="1"/>
  <c r="N16" i="212"/>
  <c r="F38" i="213"/>
  <c r="K12" i="213"/>
  <c r="I28" i="213"/>
  <c r="S28" i="213" s="1"/>
  <c r="H22" i="212"/>
  <c r="M27" i="213"/>
  <c r="H41" i="212"/>
  <c r="H43" i="212"/>
  <c r="H15" i="212"/>
  <c r="E27" i="213"/>
  <c r="M7" i="213"/>
  <c r="M14" i="213"/>
  <c r="O8" i="212"/>
  <c r="J8" i="212"/>
  <c r="G14" i="213"/>
  <c r="M22" i="213"/>
  <c r="E41" i="213"/>
  <c r="M15" i="213"/>
  <c r="J12" i="212"/>
  <c r="O12" i="212"/>
  <c r="H21" i="212"/>
  <c r="M35" i="213"/>
  <c r="I31" i="213"/>
  <c r="S31" i="213" s="1"/>
  <c r="F5" i="213"/>
  <c r="M10" i="213"/>
  <c r="K23" i="213"/>
  <c r="E26" i="213"/>
  <c r="N17" i="212"/>
  <c r="K6" i="213"/>
  <c r="F36" i="213"/>
  <c r="E29" i="213"/>
  <c r="D44" i="213"/>
  <c r="D50" i="213"/>
  <c r="G41" i="213"/>
  <c r="L31" i="212"/>
  <c r="H39" i="212"/>
  <c r="L42" i="212"/>
  <c r="L38" i="212"/>
  <c r="G7" i="213"/>
  <c r="K18" i="213"/>
  <c r="E11" i="213"/>
  <c r="F13" i="213"/>
  <c r="Q5" i="213"/>
  <c r="M33" i="213" a="1"/>
  <c r="D38" i="212"/>
  <c r="F24" i="212"/>
  <c r="F29" i="212"/>
  <c r="F26" i="212"/>
  <c r="Q33" i="213" a="1"/>
  <c r="E34" i="212"/>
  <c r="G21" i="213" a="1"/>
  <c r="D36" i="212"/>
  <c r="D39" i="212"/>
  <c r="F10" i="213" a="1"/>
  <c r="F11" i="213" a="1"/>
  <c r="G36" i="212"/>
  <c r="Q28" i="213" a="1"/>
  <c r="E22" i="213" a="1"/>
  <c r="F9" i="213" a="1"/>
  <c r="G18" i="213" a="1"/>
  <c r="Q32" i="213" a="1"/>
  <c r="M32" i="213" a="1"/>
  <c r="K32" i="213" a="1"/>
  <c r="Q13" i="213" a="1"/>
  <c r="M40" i="213" a="1"/>
  <c r="K22" i="212"/>
  <c r="E24" i="212"/>
  <c r="I8" i="213" a="1"/>
  <c r="I34" i="213" a="1"/>
  <c r="G5" i="212"/>
  <c r="G31" i="213" a="1"/>
  <c r="I34" i="213" l="1"/>
  <c r="S34" i="213" s="1"/>
  <c r="G18" i="213"/>
  <c r="G47" i="213" s="1"/>
  <c r="Q28" i="213"/>
  <c r="R28" i="213" s="1"/>
  <c r="G21" i="213"/>
  <c r="H21" i="213" s="1"/>
  <c r="M32" i="213"/>
  <c r="M43" i="213" s="1"/>
  <c r="L22" i="212"/>
  <c r="K45" i="212"/>
  <c r="D45" i="212"/>
  <c r="G31" i="213"/>
  <c r="G48" i="213" s="1"/>
  <c r="F9" i="213"/>
  <c r="R9" i="213" s="1"/>
  <c r="H29" i="212"/>
  <c r="L36" i="212"/>
  <c r="H36" i="212"/>
  <c r="J36" i="212"/>
  <c r="N36" i="212"/>
  <c r="Q33" i="213"/>
  <c r="Q48" i="213" s="1"/>
  <c r="G45" i="212"/>
  <c r="N45" i="212" s="1"/>
  <c r="L5" i="212"/>
  <c r="J5" i="212"/>
  <c r="H5" i="212"/>
  <c r="N5" i="212"/>
  <c r="K32" i="213"/>
  <c r="K43" i="213" s="1"/>
  <c r="F11" i="213"/>
  <c r="N11" i="213" s="1"/>
  <c r="M40" i="213"/>
  <c r="N40" i="213" s="1"/>
  <c r="E22" i="213"/>
  <c r="E50" i="213" s="1"/>
  <c r="M33" i="213"/>
  <c r="M48" i="213" s="1"/>
  <c r="Q32" i="213"/>
  <c r="R32" i="213" s="1"/>
  <c r="F10" i="213"/>
  <c r="R10" i="213" s="1"/>
  <c r="E45" i="212"/>
  <c r="I8" i="213"/>
  <c r="S8" i="213" s="1"/>
  <c r="Q13" i="213"/>
  <c r="R13" i="213" s="1"/>
  <c r="F45" i="212"/>
  <c r="H24" i="212"/>
  <c r="H26" i="212"/>
  <c r="G42" i="213"/>
  <c r="E46" i="213"/>
  <c r="P37" i="213"/>
  <c r="R41" i="213"/>
  <c r="P39" i="213"/>
  <c r="G49" i="213"/>
  <c r="P26" i="213"/>
  <c r="K42" i="213"/>
  <c r="P23" i="213"/>
  <c r="P29" i="213"/>
  <c r="R36" i="213"/>
  <c r="P34" i="213"/>
  <c r="R26" i="213"/>
  <c r="P35" i="213"/>
  <c r="E42" i="213"/>
  <c r="R29" i="213"/>
  <c r="P27" i="213"/>
  <c r="R23" i="213"/>
  <c r="P38" i="213"/>
  <c r="R22" i="213"/>
  <c r="H19" i="213"/>
  <c r="N19" i="213"/>
  <c r="L19" i="213"/>
  <c r="J19" i="213"/>
  <c r="N18" i="213"/>
  <c r="J18" i="213"/>
  <c r="L18" i="213"/>
  <c r="M42" i="213"/>
  <c r="I48" i="213"/>
  <c r="S48" i="213" s="1"/>
  <c r="S9" i="213"/>
  <c r="R20" i="213"/>
  <c r="P24" i="213"/>
  <c r="P32" i="213"/>
  <c r="I43" i="213"/>
  <c r="S43" i="213" s="1"/>
  <c r="S12" i="213"/>
  <c r="L28" i="213"/>
  <c r="J28" i="213"/>
  <c r="N28" i="213"/>
  <c r="H28" i="213"/>
  <c r="O45" i="212"/>
  <c r="K44" i="213"/>
  <c r="N21" i="213"/>
  <c r="J21" i="213"/>
  <c r="L21" i="213"/>
  <c r="Q44" i="213"/>
  <c r="H27" i="213"/>
  <c r="N27" i="213"/>
  <c r="L27" i="213"/>
  <c r="J27" i="213"/>
  <c r="J31" i="213"/>
  <c r="N31" i="213"/>
  <c r="L31" i="213"/>
  <c r="S13" i="213"/>
  <c r="I42" i="213"/>
  <c r="S42" i="213" s="1"/>
  <c r="H40" i="213"/>
  <c r="L40" i="213"/>
  <c r="J40" i="213"/>
  <c r="N17" i="213"/>
  <c r="H17" i="213"/>
  <c r="L17" i="213"/>
  <c r="J17" i="213"/>
  <c r="S15" i="213"/>
  <c r="N13" i="213"/>
  <c r="L13" i="213"/>
  <c r="H13" i="213"/>
  <c r="F42" i="213"/>
  <c r="J13" i="213"/>
  <c r="N8" i="213"/>
  <c r="H8" i="213"/>
  <c r="L8" i="213"/>
  <c r="K45" i="213"/>
  <c r="K49" i="213"/>
  <c r="M46" i="213"/>
  <c r="S7" i="213"/>
  <c r="R21" i="213"/>
  <c r="R18" i="213"/>
  <c r="P31" i="213"/>
  <c r="P18" i="213"/>
  <c r="P12" i="213"/>
  <c r="O43" i="213"/>
  <c r="P7" i="213"/>
  <c r="O45" i="213"/>
  <c r="R17" i="213"/>
  <c r="P36" i="213"/>
  <c r="L24" i="213"/>
  <c r="N24" i="213"/>
  <c r="H24" i="213"/>
  <c r="J24" i="213"/>
  <c r="L16" i="213"/>
  <c r="N16" i="213"/>
  <c r="J16" i="213"/>
  <c r="F47" i="213"/>
  <c r="H16" i="213"/>
  <c r="H32" i="213"/>
  <c r="J32" i="213"/>
  <c r="M49" i="213"/>
  <c r="M45" i="213"/>
  <c r="J23" i="213"/>
  <c r="L23" i="213"/>
  <c r="H23" i="213"/>
  <c r="N23" i="213"/>
  <c r="J22" i="213"/>
  <c r="N22" i="213"/>
  <c r="H22" i="213"/>
  <c r="L22" i="213"/>
  <c r="K48" i="213"/>
  <c r="N30" i="213"/>
  <c r="L30" i="213"/>
  <c r="H30" i="213"/>
  <c r="J30" i="213"/>
  <c r="H33" i="213"/>
  <c r="L33" i="213"/>
  <c r="J33" i="213"/>
  <c r="G43" i="213"/>
  <c r="J12" i="213"/>
  <c r="L12" i="213"/>
  <c r="F43" i="213"/>
  <c r="N12" i="213"/>
  <c r="H12" i="213"/>
  <c r="F49" i="213"/>
  <c r="J15" i="213"/>
  <c r="L15" i="213"/>
  <c r="H15" i="213"/>
  <c r="N15" i="213"/>
  <c r="E45" i="213"/>
  <c r="R30" i="213"/>
  <c r="P25" i="213"/>
  <c r="P19" i="213"/>
  <c r="R19" i="213"/>
  <c r="R40" i="213"/>
  <c r="P16" i="213"/>
  <c r="O47" i="213"/>
  <c r="R25" i="213"/>
  <c r="K47" i="213"/>
  <c r="H20" i="213"/>
  <c r="L20" i="213"/>
  <c r="N20" i="213"/>
  <c r="J20" i="213"/>
  <c r="P20" i="213"/>
  <c r="N25" i="213"/>
  <c r="L25" i="213"/>
  <c r="H25" i="213"/>
  <c r="J25" i="213"/>
  <c r="L14" i="213"/>
  <c r="N14" i="213"/>
  <c r="H14" i="213"/>
  <c r="J14" i="213"/>
  <c r="N29" i="213"/>
  <c r="H29" i="213"/>
  <c r="J29" i="213"/>
  <c r="L29" i="213"/>
  <c r="L26" i="213"/>
  <c r="N26" i="213"/>
  <c r="J26" i="213"/>
  <c r="H26" i="213"/>
  <c r="E48" i="213"/>
  <c r="E44" i="213"/>
  <c r="R27" i="213"/>
  <c r="P17" i="213"/>
  <c r="P41" i="213"/>
  <c r="R16" i="213"/>
  <c r="Q47" i="213"/>
  <c r="P22" i="213"/>
  <c r="P40" i="213"/>
  <c r="R31" i="213"/>
  <c r="P33" i="213"/>
  <c r="R8" i="213"/>
  <c r="E49" i="213"/>
  <c r="G45" i="213"/>
  <c r="N38" i="213"/>
  <c r="H38" i="213"/>
  <c r="L38" i="213"/>
  <c r="J38" i="213"/>
  <c r="H36" i="213"/>
  <c r="N36" i="213"/>
  <c r="L36" i="213"/>
  <c r="J36" i="213"/>
  <c r="J7" i="213"/>
  <c r="L7" i="213"/>
  <c r="H7" i="213"/>
  <c r="N7" i="213"/>
  <c r="J37" i="213"/>
  <c r="H37" i="213"/>
  <c r="L37" i="213"/>
  <c r="N37" i="213"/>
  <c r="L41" i="213"/>
  <c r="N41" i="213"/>
  <c r="H41" i="213"/>
  <c r="J41" i="213"/>
  <c r="S6" i="213"/>
  <c r="I46" i="213"/>
  <c r="S46" i="213" s="1"/>
  <c r="N39" i="213"/>
  <c r="J39" i="213"/>
  <c r="H39" i="213"/>
  <c r="L39" i="213"/>
  <c r="P21" i="213"/>
  <c r="R14" i="213"/>
  <c r="P13" i="213"/>
  <c r="O42" i="213"/>
  <c r="P14" i="213"/>
  <c r="R35" i="213"/>
  <c r="R15" i="213"/>
  <c r="P8" i="213"/>
  <c r="R6" i="213"/>
  <c r="Q46" i="213"/>
  <c r="R7" i="213"/>
  <c r="Q45" i="213"/>
  <c r="O48" i="213"/>
  <c r="G46" i="213"/>
  <c r="R5" i="213"/>
  <c r="P5" i="213"/>
  <c r="J5" i="213"/>
  <c r="N5" i="213"/>
  <c r="H5" i="213"/>
  <c r="L5" i="213"/>
  <c r="K46" i="213"/>
  <c r="M44" i="213"/>
  <c r="N35" i="213"/>
  <c r="J35" i="213"/>
  <c r="H35" i="213"/>
  <c r="L35" i="213"/>
  <c r="H6" i="213"/>
  <c r="F46" i="213"/>
  <c r="N6" i="213"/>
  <c r="J6" i="213"/>
  <c r="L6" i="213"/>
  <c r="S5" i="213"/>
  <c r="I44" i="213"/>
  <c r="S44" i="213" s="1"/>
  <c r="O44" i="213"/>
  <c r="O50" i="213"/>
  <c r="H34" i="213"/>
  <c r="L34" i="213"/>
  <c r="N34" i="213"/>
  <c r="G44" i="213"/>
  <c r="E43" i="213"/>
  <c r="I47" i="213"/>
  <c r="S47" i="213" s="1"/>
  <c r="S16" i="213"/>
  <c r="P28" i="213"/>
  <c r="R24" i="213"/>
  <c r="R39" i="213"/>
  <c r="P30" i="213"/>
  <c r="P15" i="213"/>
  <c r="O49" i="213"/>
  <c r="R38" i="213"/>
  <c r="R12" i="213"/>
  <c r="R37" i="213"/>
  <c r="P6" i="213"/>
  <c r="O46" i="213"/>
  <c r="R34" i="213"/>
  <c r="N9" i="213" l="1"/>
  <c r="F48" i="213"/>
  <c r="R48" i="213" s="1"/>
  <c r="I49" i="213"/>
  <c r="S49" i="213" s="1"/>
  <c r="Q49" i="213"/>
  <c r="R49" i="213" s="1"/>
  <c r="N32" i="213"/>
  <c r="G50" i="213"/>
  <c r="H18" i="213"/>
  <c r="J34" i="213"/>
  <c r="H31" i="213"/>
  <c r="H9" i="213"/>
  <c r="R46" i="213"/>
  <c r="P43" i="213"/>
  <c r="P47" i="213"/>
  <c r="R47" i="213"/>
  <c r="R33" i="213"/>
  <c r="P49" i="213"/>
  <c r="P42" i="213"/>
  <c r="N46" i="213"/>
  <c r="P46" i="213"/>
  <c r="N43" i="213"/>
  <c r="N49" i="213"/>
  <c r="L47" i="213"/>
  <c r="L42" i="213"/>
  <c r="N42" i="213"/>
  <c r="L49" i="213"/>
  <c r="J43" i="213"/>
  <c r="L43" i="213"/>
  <c r="L9" i="213"/>
  <c r="J9" i="213"/>
  <c r="L46" i="213"/>
  <c r="P9" i="213"/>
  <c r="H49" i="213"/>
  <c r="H46" i="213"/>
  <c r="J46" i="213"/>
  <c r="H42" i="213"/>
  <c r="J42" i="213"/>
  <c r="H47" i="213"/>
  <c r="J47" i="213"/>
  <c r="H43" i="213"/>
  <c r="J45" i="212"/>
  <c r="L45" i="212"/>
  <c r="H45" i="212"/>
  <c r="F44" i="213"/>
  <c r="R11" i="213"/>
  <c r="J11" i="213"/>
  <c r="P11" i="213"/>
  <c r="K50" i="213"/>
  <c r="M47" i="213"/>
  <c r="N47" i="213" s="1"/>
  <c r="L32" i="213"/>
  <c r="H11" i="213"/>
  <c r="L11" i="213"/>
  <c r="M50" i="213"/>
  <c r="P10" i="213"/>
  <c r="F45" i="213"/>
  <c r="J10" i="213"/>
  <c r="N33" i="213"/>
  <c r="E47" i="213"/>
  <c r="H10" i="213"/>
  <c r="F50" i="213"/>
  <c r="N10" i="213"/>
  <c r="L10" i="213"/>
  <c r="I50" i="213"/>
  <c r="Q43" i="213"/>
  <c r="R43" i="213" s="1"/>
  <c r="J8" i="213"/>
  <c r="I45" i="213"/>
  <c r="S45" i="213" s="1"/>
  <c r="Q50" i="213"/>
  <c r="Q42" i="213"/>
  <c r="R42" i="213" s="1"/>
  <c r="S50" i="213"/>
  <c r="N48" i="213" l="1"/>
  <c r="J48" i="213"/>
  <c r="P48" i="213"/>
  <c r="L48" i="213"/>
  <c r="H48" i="213"/>
  <c r="J49" i="213"/>
  <c r="P44" i="213"/>
  <c r="R44" i="213"/>
  <c r="P45" i="213"/>
  <c r="R45" i="213"/>
  <c r="L44" i="213"/>
  <c r="N44" i="213"/>
  <c r="L45" i="213"/>
  <c r="N45" i="213"/>
  <c r="H45" i="213"/>
  <c r="J45" i="213"/>
  <c r="H44" i="213"/>
  <c r="J44" i="213"/>
  <c r="J50" i="213"/>
  <c r="N50" i="213"/>
  <c r="L50" i="213"/>
  <c r="H50" i="213"/>
  <c r="R50" i="213"/>
  <c r="P50" i="213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<sst xmlns="http://schemas.openxmlformats.org/spreadsheetml/2006/main" count="1547" uniqueCount="355">
  <si>
    <t>Practice Name</t>
  </si>
  <si>
    <t>Network</t>
  </si>
  <si>
    <t>F84624</t>
  </si>
  <si>
    <t>NW2</t>
  </si>
  <si>
    <t>F84716</t>
  </si>
  <si>
    <t>Allerton Road Surgery</t>
  </si>
  <si>
    <t>NW1</t>
  </si>
  <si>
    <t>F84060</t>
  </si>
  <si>
    <t>Athena Medical Centre</t>
  </si>
  <si>
    <t>SE1</t>
  </si>
  <si>
    <t>F84636</t>
  </si>
  <si>
    <t>Barretts Grove Surgery</t>
  </si>
  <si>
    <t>F84008</t>
  </si>
  <si>
    <t>Barton House Health Centre</t>
  </si>
  <si>
    <t>F84038</t>
  </si>
  <si>
    <t>Beechwood Medical Centre</t>
  </si>
  <si>
    <t>SW1</t>
  </si>
  <si>
    <t>F84694</t>
  </si>
  <si>
    <t>Brooke Road Surgery</t>
  </si>
  <si>
    <t>F84036</t>
  </si>
  <si>
    <t xml:space="preserve">Cedar Practice </t>
  </si>
  <si>
    <t>F84668</t>
  </si>
  <si>
    <t>Clapton Surgery</t>
  </si>
  <si>
    <t>NE2</t>
  </si>
  <si>
    <t>F84686</t>
  </si>
  <si>
    <t xml:space="preserve">Cranwich Road Surgery </t>
  </si>
  <si>
    <t>NE1</t>
  </si>
  <si>
    <t>F84063</t>
  </si>
  <si>
    <t>Dalston Practice</t>
  </si>
  <si>
    <t>F84072</t>
  </si>
  <si>
    <t>De Beauvoir Surgery</t>
  </si>
  <si>
    <t>SW2</t>
  </si>
  <si>
    <t>F84685</t>
  </si>
  <si>
    <t>Elm Practice</t>
  </si>
  <si>
    <t>F84601</t>
  </si>
  <si>
    <t xml:space="preserve">Elsdale Street Surgery </t>
  </si>
  <si>
    <t>SE2</t>
  </si>
  <si>
    <t>F84080</t>
  </si>
  <si>
    <t>F84632</t>
  </si>
  <si>
    <t>Greenhouse Health Centre</t>
  </si>
  <si>
    <t>F84720</t>
  </si>
  <si>
    <t>Healy Medical Centre</t>
  </si>
  <si>
    <t>F84119</t>
  </si>
  <si>
    <t>Heron Practice</t>
  </si>
  <si>
    <t>F84692</t>
  </si>
  <si>
    <t>Hoxton Surgery</t>
  </si>
  <si>
    <t>F84015</t>
  </si>
  <si>
    <t>Kingsmead Healthcare</t>
  </si>
  <si>
    <t>F84719</t>
  </si>
  <si>
    <t>Latimer Health Centre</t>
  </si>
  <si>
    <t>F84096</t>
  </si>
  <si>
    <t>Lawson Practice</t>
  </si>
  <si>
    <t>F84105</t>
  </si>
  <si>
    <t>Lea Surgery</t>
  </si>
  <si>
    <t>F84021</t>
  </si>
  <si>
    <t>London Fields Medical Centre</t>
  </si>
  <si>
    <t>F84003</t>
  </si>
  <si>
    <t>F84640</t>
  </si>
  <si>
    <t>Neaman Practice</t>
  </si>
  <si>
    <t>F84018</t>
  </si>
  <si>
    <t>Nightingale Practice</t>
  </si>
  <si>
    <t>F84117</t>
  </si>
  <si>
    <t>Queensbridge Group Practice</t>
  </si>
  <si>
    <t>F84035</t>
  </si>
  <si>
    <t>Richmond Road Medical Center</t>
  </si>
  <si>
    <t>F84619</t>
  </si>
  <si>
    <t>Riverside Practice</t>
  </si>
  <si>
    <t>F84711</t>
  </si>
  <si>
    <t>Rosewood Practice</t>
  </si>
  <si>
    <t>F84621</t>
  </si>
  <si>
    <t>Sandringham Road Practice</t>
  </si>
  <si>
    <t>F84635</t>
  </si>
  <si>
    <t>Shoreditch Park Surgery</t>
  </si>
  <si>
    <t>F84033</t>
  </si>
  <si>
    <t>Somerford Grove Health Centre</t>
  </si>
  <si>
    <t>F84043</t>
  </si>
  <si>
    <t>Y03049</t>
  </si>
  <si>
    <t>Spring Hill Practice</t>
  </si>
  <si>
    <t>F84013</t>
  </si>
  <si>
    <t>Stamford Hill Group Practice</t>
  </si>
  <si>
    <t>F84115</t>
  </si>
  <si>
    <t>Statham Grove Surgery</t>
  </si>
  <si>
    <t>Y00403</t>
  </si>
  <si>
    <t>Trowbridge Practice</t>
  </si>
  <si>
    <t>F84069</t>
  </si>
  <si>
    <t>Well Street Surgery</t>
  </si>
  <si>
    <t>F84620</t>
  </si>
  <si>
    <t>Wick Health Centre</t>
  </si>
  <si>
    <t>Total</t>
  </si>
  <si>
    <t>DATA</t>
  </si>
  <si>
    <t>Address</t>
  </si>
  <si>
    <t>Select M</t>
  </si>
  <si>
    <t>DateID</t>
  </si>
  <si>
    <t>Q</t>
  </si>
  <si>
    <t>REL_D</t>
  </si>
  <si>
    <t>Version</t>
  </si>
  <si>
    <t>Data (Y/N)</t>
  </si>
  <si>
    <t>Q0</t>
  </si>
  <si>
    <t>Q Work Sheet</t>
  </si>
  <si>
    <t>Q1</t>
  </si>
  <si>
    <t>Header Row</t>
  </si>
  <si>
    <t>Data</t>
  </si>
  <si>
    <t>Rows</t>
  </si>
  <si>
    <t>Q2</t>
  </si>
  <si>
    <t>Columns</t>
  </si>
  <si>
    <t>IND</t>
  </si>
  <si>
    <t xml:space="preserve"> -</t>
  </si>
  <si>
    <t>ANCHOR</t>
  </si>
  <si>
    <t>Q3</t>
  </si>
  <si>
    <t>OrgID</t>
  </si>
  <si>
    <t>DataID</t>
  </si>
  <si>
    <t>Q4</t>
  </si>
  <si>
    <t>OrgEXCL</t>
  </si>
  <si>
    <t>DataCheck</t>
  </si>
  <si>
    <t>NwID</t>
  </si>
  <si>
    <t>PREVDATA</t>
  </si>
  <si>
    <t>Select Q</t>
  </si>
  <si>
    <t>Baseline</t>
  </si>
  <si>
    <t>Work Sheet</t>
  </si>
  <si>
    <t>Quarter 1</t>
  </si>
  <si>
    <t>Quarter 2</t>
  </si>
  <si>
    <t>Quarter 3</t>
  </si>
  <si>
    <t>Quarter 4</t>
  </si>
  <si>
    <t>PREVIND</t>
  </si>
  <si>
    <t>EOY</t>
  </si>
  <si>
    <t>PREVANCHOR</t>
  </si>
  <si>
    <t>PREVOrgID</t>
  </si>
  <si>
    <t>PREVREL_D</t>
  </si>
  <si>
    <t>City</t>
  </si>
  <si>
    <t>Y01177</t>
  </si>
  <si>
    <t>RUN_D</t>
  </si>
  <si>
    <t>AuditID</t>
  </si>
  <si>
    <t>Audit2ID</t>
  </si>
  <si>
    <t>AUDIT_T</t>
  </si>
  <si>
    <t>X</t>
  </si>
  <si>
    <t>AUDIT_DD</t>
  </si>
  <si>
    <t>AUDIT_CT</t>
  </si>
  <si>
    <t>AUDIT_C</t>
  </si>
  <si>
    <t>AUDITOrg</t>
  </si>
  <si>
    <t>Alt AuditID:</t>
  </si>
  <si>
    <t>REL_D-RUN_DAuditID</t>
  </si>
  <si>
    <t>9b1F</t>
  </si>
  <si>
    <t>9b1G</t>
  </si>
  <si>
    <t>Filter:</t>
  </si>
  <si>
    <t>IND markers:</t>
  </si>
  <si>
    <t>#</t>
  </si>
  <si>
    <t>}</t>
  </si>
  <si>
    <t>CH0000</t>
  </si>
  <si>
    <t>1st IND</t>
  </si>
  <si>
    <t xml:space="preserve">(XX-Place) N2
</t>
  </si>
  <si>
    <t>(B-by-B) N6</t>
  </si>
  <si>
    <t xml:space="preserve"> 9b1F (XX-Place) N2</t>
  </si>
  <si>
    <t>RED: Search IND+Titles don't match</t>
  </si>
  <si>
    <t>1st Title</t>
  </si>
  <si>
    <t>Condition</t>
  </si>
  <si>
    <t>Indicator Type</t>
  </si>
  <si>
    <t>Alphabetical</t>
  </si>
  <si>
    <t>PCN</t>
  </si>
  <si>
    <t>iLTC01-RV01</t>
  </si>
  <si>
    <t>iLTC10-RA01</t>
  </si>
  <si>
    <t>Asthma</t>
  </si>
  <si>
    <t>Case Finding</t>
  </si>
  <si>
    <t>iLTC03-CP04</t>
  </si>
  <si>
    <t>iLTC10-RA02</t>
  </si>
  <si>
    <t>LTC1-D03</t>
  </si>
  <si>
    <t>LTC1-A01</t>
  </si>
  <si>
    <t>iLTC03-PS03</t>
  </si>
  <si>
    <t>iLTC05-AS01</t>
  </si>
  <si>
    <t>At Risk</t>
  </si>
  <si>
    <t>LTC1-A02</t>
  </si>
  <si>
    <t>iLTC03-RV04</t>
  </si>
  <si>
    <t>LTC1-A04</t>
  </si>
  <si>
    <t>iLTC04-CP05</t>
  </si>
  <si>
    <t>iLTC05-RV02</t>
  </si>
  <si>
    <t>LTC1-A05</t>
  </si>
  <si>
    <t>iLTC04-RV05</t>
  </si>
  <si>
    <t>iLTC06-RV03</t>
  </si>
  <si>
    <t>LTC1-C01</t>
  </si>
  <si>
    <t>LTC1-A06</t>
  </si>
  <si>
    <t>iLTC05-CP01</t>
  </si>
  <si>
    <t>LTC1-C01-0</t>
  </si>
  <si>
    <t>LTC1-A07</t>
  </si>
  <si>
    <t>iLTC05-CP02</t>
  </si>
  <si>
    <t>LTC1-C03</t>
  </si>
  <si>
    <t>LTC1-A08</t>
  </si>
  <si>
    <t>iLTC05-CP03</t>
  </si>
  <si>
    <t>LTC1-C03-0</t>
  </si>
  <si>
    <t>Additional Support</t>
  </si>
  <si>
    <t>iLTC05-PS01</t>
  </si>
  <si>
    <t>LTC1-F04</t>
  </si>
  <si>
    <t>LTC1-B01</t>
  </si>
  <si>
    <t>Atrial Fibrilation</t>
  </si>
  <si>
    <t>Review</t>
  </si>
  <si>
    <t>iLTC05-Tb05</t>
  </si>
  <si>
    <t>LTC1-H01</t>
  </si>
  <si>
    <t>iLTC05-Tb06</t>
  </si>
  <si>
    <t>CKD</t>
  </si>
  <si>
    <t>iLTC05-Tc04</t>
  </si>
  <si>
    <t>iLTC07-Tb01</t>
  </si>
  <si>
    <t>iLTC05-Th01</t>
  </si>
  <si>
    <t>iLTC12-Tb02</t>
  </si>
  <si>
    <t>iLTC08-Tb03</t>
  </si>
  <si>
    <t>LTC1-I02</t>
  </si>
  <si>
    <t>LTC1-C04-0</t>
  </si>
  <si>
    <t>iLTC09-Tb04</t>
  </si>
  <si>
    <t>Co-Morbidities</t>
  </si>
  <si>
    <t>LTC1-C04</t>
  </si>
  <si>
    <t>Care Planning</t>
  </si>
  <si>
    <t>LTC1-D01</t>
  </si>
  <si>
    <t>iLTC11-Tb07</t>
  </si>
  <si>
    <t>LTC1-F01</t>
  </si>
  <si>
    <t>LTC1-D02</t>
  </si>
  <si>
    <t>iLTC09-Tc02</t>
  </si>
  <si>
    <t>iLTC12-Tc01</t>
  </si>
  <si>
    <t>LTC1-F02</t>
  </si>
  <si>
    <t>LTC1-F03</t>
  </si>
  <si>
    <t>Treatment BP</t>
  </si>
  <si>
    <t>iLTC11-Tc03</t>
  </si>
  <si>
    <t>LTC1-K01</t>
  </si>
  <si>
    <t>LTC1-E01</t>
  </si>
  <si>
    <t>iLTC10-TA01</t>
  </si>
  <si>
    <t>LTC1-K02</t>
  </si>
  <si>
    <t>Treatment Statins</t>
  </si>
  <si>
    <t>LTC1-K03</t>
  </si>
  <si>
    <t>LTC1-L02</t>
  </si>
  <si>
    <t>COPD</t>
  </si>
  <si>
    <t>LTC1-J01</t>
  </si>
  <si>
    <t>Treatment Diabetes</t>
  </si>
  <si>
    <t>Diabetes</t>
  </si>
  <si>
    <t>LTC1-G02</t>
  </si>
  <si>
    <t>Treatment Atrial Fibrilation</t>
  </si>
  <si>
    <t>Treatment Renal</t>
  </si>
  <si>
    <t>LTC1-I01</t>
  </si>
  <si>
    <t>LTC1-I05</t>
  </si>
  <si>
    <t>LTC1-L10</t>
  </si>
  <si>
    <t>Self Management Support</t>
  </si>
  <si>
    <t>LTC1-L12</t>
  </si>
  <si>
    <t>Heart Failure</t>
  </si>
  <si>
    <t>Smoking</t>
  </si>
  <si>
    <t>LTC1-L04a</t>
  </si>
  <si>
    <t>LTC1-L04b</t>
  </si>
  <si>
    <t>LTC1-L04c</t>
  </si>
  <si>
    <t>LTC1-L04d</t>
  </si>
  <si>
    <t>Other</t>
  </si>
  <si>
    <t>Hepatitis B</t>
  </si>
  <si>
    <t>LTC1-L05</t>
  </si>
  <si>
    <t>LTC1-L03</t>
  </si>
  <si>
    <t>Hypertension</t>
  </si>
  <si>
    <t xml:space="preserve">Learning Difficulties </t>
  </si>
  <si>
    <t>LTC1-L06</t>
  </si>
  <si>
    <t>LTC1-L08</t>
  </si>
  <si>
    <t>Select Practice</t>
  </si>
  <si>
    <t>DN Team</t>
  </si>
  <si>
    <t>Patch</t>
  </si>
  <si>
    <t>Neighbourhood</t>
  </si>
  <si>
    <t>Quadrant</t>
  </si>
  <si>
    <t>NACS</t>
  </si>
  <si>
    <t>SumIf - when PCN toggles</t>
  </si>
  <si>
    <t>Exlude</t>
  </si>
  <si>
    <t>NW</t>
  </si>
  <si>
    <t>SE</t>
  </si>
  <si>
    <t>SW</t>
  </si>
  <si>
    <t>NE</t>
  </si>
  <si>
    <t>Springfield Park</t>
  </si>
  <si>
    <t>Hackney Downs</t>
  </si>
  <si>
    <t>Woodberry Wetlands</t>
  </si>
  <si>
    <t>Clissold Park</t>
  </si>
  <si>
    <t>Hackney Marshes</t>
  </si>
  <si>
    <t>Well Street Common</t>
  </si>
  <si>
    <t xml:space="preserve">London Fields  </t>
  </si>
  <si>
    <t>Shoreditch Park &amp; City</t>
  </si>
  <si>
    <t>Listsize</t>
  </si>
  <si>
    <t>%</t>
  </si>
  <si>
    <t>Payment</t>
  </si>
  <si>
    <t>v8.0</t>
  </si>
  <si>
    <t>Abney and Sorsby removed</t>
  </si>
  <si>
    <t>{EY01} re-named to WITHOUT BMI</t>
  </si>
  <si>
    <t>{EY01a} re-named WITH BMI</t>
  </si>
  <si>
    <t>Targets updated</t>
  </si>
  <si>
    <t>[Quarter Payment] tab - {payable pre-con activity} changed to {pre-con activity WITHOUT BMI}</t>
  </si>
  <si>
    <t>{EY02F} re-named WITH BP</t>
  </si>
  <si>
    <t>{EY02E} re-named WITHOUT BP</t>
  </si>
  <si>
    <t>[Quarter Payment] tab - {payable post-natal activity} changed to {post-natal activity WITHOUT BP}</t>
  </si>
  <si>
    <t>[GPC KPI] tab re-named [Performance Outcome]</t>
  </si>
  <si>
    <t>Prostate Cancer</t>
  </si>
  <si>
    <t>PSA-00</t>
  </si>
  <si>
    <t>PSA-01</t>
  </si>
  <si>
    <t>PSA-02</t>
  </si>
  <si>
    <t>PSA-03</t>
  </si>
  <si>
    <t>PSA-04</t>
  </si>
  <si>
    <t>PSA-05</t>
  </si>
  <si>
    <t>Discharged from Secondary Care &amp; Monitored in Primary Care</t>
  </si>
  <si>
    <t>Antigen Done OR 3 Invites Offered</t>
  </si>
  <si>
    <t>Antigen Done Only</t>
  </si>
  <si>
    <t>3 Invites Offered Only</t>
  </si>
  <si>
    <t>PSA-SS01</t>
  </si>
  <si>
    <t xml:space="preserve">Prostate Cancer Register (Currently Registered)    </t>
  </si>
  <si>
    <t>Prostate Cancer Register (Left &amp; Died)</t>
  </si>
  <si>
    <t xml:space="preserve">Prostate Cancer Register (Currently Registered)   </t>
  </si>
  <si>
    <t>v3</t>
  </si>
  <si>
    <t>Removed (F84041) Southgate Rd MC &amp; Whiston Rd Surgery Practice closed</t>
  </si>
  <si>
    <t>PSA-07</t>
  </si>
  <si>
    <t>PSA-06</t>
  </si>
  <si>
    <t>Welcome appt offered</t>
  </si>
  <si>
    <t>v3.1</t>
  </si>
  <si>
    <t>Holistic needs assessment</t>
  </si>
  <si>
    <t>New Search added {PSA-06} Welcome appt offered &amp; {PSA-07} Holistic needs assessment</t>
  </si>
  <si>
    <t>April 2024</t>
  </si>
  <si>
    <t>v1</t>
  </si>
  <si>
    <t>{PSA-AR}</t>
  </si>
  <si>
    <t>Last Run:</t>
  </si>
  <si>
    <t>Population Count</t>
  </si>
  <si>
    <t>Search</t>
  </si>
  <si>
    <t>{PSA-00} Listsize</t>
  </si>
  <si>
    <t>{PSA-SS01} Prostate Cancer - Register (Current)</t>
  </si>
  <si>
    <t>{PSA-01} Prostate Cancer Register (L&amp;D)</t>
  </si>
  <si>
    <t>{PSA-02} Discharged from Secondary Care &amp; Monitored in Primary Care</t>
  </si>
  <si>
    <t>{PSA-03} Antigen Done OR 3 Invites [ PAYMENT]</t>
  </si>
  <si>
    <t>{PSA-04} Antigen Done</t>
  </si>
  <si>
    <t>{PSA-05} 3 invites only</t>
  </si>
  <si>
    <t>{PSA-06} Welcome appt offered</t>
  </si>
  <si>
    <t>{PSA-07} Holistic needs assessment</t>
  </si>
  <si>
    <t>Males</t>
  </si>
  <si>
    <t>Organisation Code</t>
  </si>
  <si>
    <t>Relative Date:</t>
  </si>
  <si>
    <t>Females</t>
  </si>
  <si>
    <t>01052024-25062024PSA-AR</t>
  </si>
  <si>
    <t>May 2024</t>
  </si>
  <si>
    <t>June 2024</t>
  </si>
  <si>
    <t>July 2024</t>
  </si>
  <si>
    <t>August 2024</t>
  </si>
  <si>
    <t>September 2024</t>
  </si>
  <si>
    <t>October 2024</t>
  </si>
  <si>
    <t>November 2024</t>
  </si>
  <si>
    <t>December 2024</t>
  </si>
  <si>
    <t>January 2025</t>
  </si>
  <si>
    <t>February 2025</t>
  </si>
  <si>
    <t>March 2025</t>
  </si>
  <si>
    <t>April 2025</t>
  </si>
  <si>
    <t>Year to Date (01/04/2024)</t>
  </si>
  <si>
    <t>Lower Clapton General Practice</t>
  </si>
  <si>
    <t>01072024-02072024PSA-AR</t>
  </si>
  <si>
    <t xml:space="preserve"> </t>
  </si>
  <si>
    <t>01082024-13082024PSA-AR</t>
  </si>
  <si>
    <t>Elm, Gadhvi and Rosewood data manually merged for Q1. Merged on EMIS from 12/08/24 for July dashboard onward.</t>
  </si>
  <si>
    <t>Fountayne Road Medical Practice</t>
  </si>
  <si>
    <t>01092024-04092024PSA-AR</t>
  </si>
  <si>
    <t>01102024-04102024PSA-AR</t>
  </si>
  <si>
    <t>01042024-04042024PSA-AR</t>
  </si>
  <si>
    <t>01112024-10112024PSA-AR</t>
  </si>
  <si>
    <t>01122024-02122024PSA-AR</t>
  </si>
  <si>
    <t>01012025-02012025PSA-AR</t>
  </si>
  <si>
    <t>01022025-06022025PSA-AR</t>
  </si>
  <si>
    <t>01032025-03032025PSA-AR</t>
  </si>
  <si>
    <t>01042025-02042025PSA-AR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</si>
</sst>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_-* #,##0_-;\-* #,##0_-;_-* &quot;-&quot;??_-;_-@_-"/>
  </numFmts>
  <fonts count="3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3" tint="0.79998168889431442"/>
      <name val="Calibri"/>
      <family val="2"/>
      <scheme val="minor"/>
    </font>
    <font>
      <sz val="10"/>
      <name val="Calibri"/>
      <family val="2"/>
      <scheme val="minor"/>
    </font>
    <font>
      <sz val="10"/>
      <color theme="4" tint="-0.249977111117893"/>
      <name val="Calibri"/>
      <family val="2"/>
      <scheme val="minor"/>
    </font>
    <font>
      <b/>
      <sz val="10"/>
      <color theme="4" tint="-0.249977111117893"/>
      <name val="Calibri"/>
      <family val="2"/>
      <scheme val="minor"/>
    </font>
    <font>
      <sz val="11"/>
      <color theme="4"/>
      <name val="Calibri"/>
      <family val="2"/>
      <scheme val="minor"/>
    </font>
    <font>
      <b/>
      <sz val="14"/>
      <name val="Calibri"/>
      <family val="2"/>
      <scheme val="minor"/>
    </font>
    <font>
      <sz val="10"/>
      <color theme="3" tint="0.39997558519241921"/>
      <name val="Calibri"/>
      <family val="2"/>
      <scheme val="minor"/>
    </font>
    <font>
      <sz val="10"/>
      <color theme="2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i/>
      <sz val="11"/>
      <color rgb="FF212121"/>
      <name val="Calibri"/>
      <family val="2"/>
      <scheme val="minor"/>
    </font>
    <font>
      <sz val="8"/>
      <color theme="4" tint="0.59999389629810485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</font>
    <font>
      <sz val="9"/>
      <color theme="1"/>
      <name val="Segoe UI"/>
      <family val="2"/>
    </font>
    <font>
      <sz val="8"/>
      <color theme="4" tint="-0.249977111117893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6"/>
      <name val="Calibri"/>
      <family val="2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E3EBF5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/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indexed="64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/>
      <top/>
      <bottom style="thin">
        <color theme="0" tint="-4.9989318521683403E-2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theme="0" tint="-4.9989318521683403E-2"/>
      </bottom>
      <diagonal/>
    </border>
    <border>
      <left/>
      <right style="thin">
        <color indexed="64"/>
      </right>
      <top style="thin">
        <color theme="0" tint="-4.9989318521683403E-2"/>
      </top>
      <bottom style="thin">
        <color theme="0" tint="-4.9989318521683403E-2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indexed="64"/>
      </left>
      <right style="thin">
        <color indexed="64"/>
      </right>
      <top style="thin">
        <color theme="0" tint="-4.9989318521683403E-2"/>
      </top>
      <bottom/>
      <diagonal/>
    </border>
    <border>
      <left style="thin">
        <color theme="3" tint="0.39997558519241921"/>
      </left>
      <right style="thin">
        <color indexed="64"/>
      </right>
      <top/>
      <bottom style="thin">
        <color theme="0" tint="-4.9989318521683403E-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theme="0" tint="-4.9989318521683403E-2"/>
      </bottom>
      <diagonal/>
    </border>
  </borders>
  <cellStyleXfs count="12">
    <xf numFmtId="0" fontId="0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0" fillId="0" borderId="0"/>
    <xf numFmtId="9" fontId="10" fillId="0" borderId="0" applyFont="0" applyFill="0" applyBorder="0" applyAlignment="0" applyProtection="0"/>
    <xf numFmtId="0" fontId="10" fillId="0" borderId="0"/>
    <xf numFmtId="43" fontId="10" fillId="0" borderId="0" applyFont="0" applyFill="0" applyBorder="0" applyAlignment="0" applyProtection="0"/>
  </cellStyleXfs>
  <cellXfs count="167">
    <xf numFmtId="0" fontId="0" fillId="0" borderId="0" xfId="0"/>
    <xf numFmtId="0" fontId="3" fillId="2" borderId="0" xfId="0" applyFont="1" applyFill="1"/>
    <xf numFmtId="0" fontId="2" fillId="0" borderId="0" xfId="0" applyFont="1" applyAlignment="1">
      <alignment horizontal="center"/>
    </xf>
    <xf numFmtId="0" fontId="0" fillId="0" borderId="1" xfId="0" applyBorder="1"/>
    <xf numFmtId="0" fontId="4" fillId="2" borderId="0" xfId="0" applyFont="1" applyFill="1"/>
    <xf numFmtId="0" fontId="1" fillId="2" borderId="0" xfId="0" applyFont="1" applyFill="1"/>
    <xf numFmtId="0" fontId="9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9" fillId="4" borderId="3" xfId="0" applyFont="1" applyFill="1" applyBorder="1"/>
    <xf numFmtId="22" fontId="0" fillId="0" borderId="0" xfId="0" applyNumberFormat="1"/>
    <xf numFmtId="15" fontId="0" fillId="0" borderId="0" xfId="0" applyNumberFormat="1"/>
    <xf numFmtId="0" fontId="0" fillId="0" borderId="0" xfId="0" applyAlignment="1">
      <alignment vertical="top" wrapText="1"/>
    </xf>
    <xf numFmtId="0" fontId="12" fillId="6" borderId="5" xfId="0" applyFont="1" applyFill="1" applyBorder="1"/>
    <xf numFmtId="0" fontId="0" fillId="6" borderId="4" xfId="0" applyFill="1" applyBorder="1"/>
    <xf numFmtId="0" fontId="0" fillId="6" borderId="6" xfId="0" applyFill="1" applyBorder="1" applyAlignment="1">
      <alignment vertical="top" wrapText="1"/>
    </xf>
    <xf numFmtId="0" fontId="12" fillId="6" borderId="6" xfId="0" applyFont="1" applyFill="1" applyBorder="1" applyAlignment="1">
      <alignment vertical="top" wrapText="1"/>
    </xf>
    <xf numFmtId="0" fontId="0" fillId="6" borderId="0" xfId="0" applyFill="1"/>
    <xf numFmtId="0" fontId="0" fillId="6" borderId="7" xfId="0" applyFill="1" applyBorder="1" applyAlignment="1">
      <alignment vertical="top" wrapText="1"/>
    </xf>
    <xf numFmtId="0" fontId="9" fillId="4" borderId="8" xfId="0" applyFont="1" applyFill="1" applyBorder="1"/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left" vertical="center"/>
    </xf>
    <xf numFmtId="14" fontId="1" fillId="6" borderId="0" xfId="0" applyNumberFormat="1" applyFont="1" applyFill="1"/>
    <xf numFmtId="0" fontId="11" fillId="6" borderId="6" xfId="0" applyFont="1" applyFill="1" applyBorder="1" applyAlignment="1">
      <alignment vertical="top"/>
    </xf>
    <xf numFmtId="0" fontId="7" fillId="0" borderId="0" xfId="0" applyFont="1"/>
    <xf numFmtId="0" fontId="1" fillId="5" borderId="0" xfId="0" applyFont="1" applyFill="1"/>
    <xf numFmtId="0" fontId="1" fillId="5" borderId="0" xfId="0" applyFont="1" applyFill="1" applyAlignment="1">
      <alignment horizontal="left" vertical="center"/>
    </xf>
    <xf numFmtId="0" fontId="8" fillId="3" borderId="0" xfId="0" applyFont="1" applyFill="1"/>
    <xf numFmtId="49" fontId="0" fillId="0" borderId="1" xfId="0" applyNumberFormat="1" applyBorder="1" applyAlignment="1">
      <alignment horizontal="center"/>
    </xf>
    <xf numFmtId="14" fontId="3" fillId="6" borderId="4" xfId="0" applyNumberFormat="1" applyFont="1" applyFill="1" applyBorder="1"/>
    <xf numFmtId="14" fontId="3" fillId="6" borderId="6" xfId="0" applyNumberFormat="1" applyFont="1" applyFill="1" applyBorder="1" applyAlignment="1">
      <alignment vertical="top" wrapText="1"/>
    </xf>
    <xf numFmtId="14" fontId="3" fillId="0" borderId="0" xfId="0" applyNumberFormat="1" applyFont="1"/>
    <xf numFmtId="14" fontId="3" fillId="3" borderId="1" xfId="0" applyNumberFormat="1" applyFont="1" applyFill="1" applyBorder="1"/>
    <xf numFmtId="14" fontId="1" fillId="6" borderId="4" xfId="0" applyNumberFormat="1" applyFont="1" applyFill="1" applyBorder="1"/>
    <xf numFmtId="0" fontId="0" fillId="6" borderId="10" xfId="0" applyFill="1" applyBorder="1"/>
    <xf numFmtId="14" fontId="3" fillId="6" borderId="11" xfId="0" applyNumberFormat="1" applyFont="1" applyFill="1" applyBorder="1"/>
    <xf numFmtId="14" fontId="9" fillId="6" borderId="11" xfId="0" applyNumberFormat="1" applyFont="1" applyFill="1" applyBorder="1" applyAlignment="1">
      <alignment horizontal="right"/>
    </xf>
    <xf numFmtId="14" fontId="9" fillId="6" borderId="4" xfId="0" applyNumberFormat="1" applyFont="1" applyFill="1" applyBorder="1" applyAlignment="1">
      <alignment horizontal="right"/>
    </xf>
    <xf numFmtId="0" fontId="0" fillId="0" borderId="0" xfId="0" applyAlignment="1">
      <alignment horizontal="left"/>
    </xf>
    <xf numFmtId="14" fontId="3" fillId="6" borderId="7" xfId="0" applyNumberFormat="1" applyFont="1" applyFill="1" applyBorder="1" applyAlignment="1">
      <alignment vertical="top"/>
    </xf>
    <xf numFmtId="0" fontId="9" fillId="3" borderId="1" xfId="0" applyFont="1" applyFill="1" applyBorder="1"/>
    <xf numFmtId="0" fontId="0" fillId="0" borderId="0" xfId="0" applyAlignment="1">
      <alignment horizontal="right"/>
    </xf>
    <xf numFmtId="14" fontId="0" fillId="6" borderId="4" xfId="0" applyNumberFormat="1" applyFill="1" applyBorder="1" applyAlignment="1">
      <alignment horizontal="center"/>
    </xf>
    <xf numFmtId="14" fontId="0" fillId="6" borderId="4" xfId="0" applyNumberFormat="1" applyFill="1" applyBorder="1" applyAlignment="1">
      <alignment horizontal="right"/>
    </xf>
    <xf numFmtId="14" fontId="0" fillId="6" borderId="7" xfId="0" applyNumberFormat="1" applyFill="1" applyBorder="1" applyAlignment="1">
      <alignment vertical="top" wrapText="1"/>
    </xf>
    <xf numFmtId="14" fontId="0" fillId="0" borderId="0" xfId="0" applyNumberFormat="1"/>
    <xf numFmtId="0" fontId="8" fillId="0" borderId="0" xfId="0" applyFont="1"/>
    <xf numFmtId="0" fontId="6" fillId="3" borderId="12" xfId="0" applyFont="1" applyFill="1" applyBorder="1" applyAlignment="1">
      <alignment horizontal="left"/>
    </xf>
    <xf numFmtId="0" fontId="14" fillId="3" borderId="0" xfId="0" applyFont="1" applyFill="1" applyAlignment="1">
      <alignment vertical="center"/>
    </xf>
    <xf numFmtId="0" fontId="1" fillId="2" borderId="0" xfId="0" applyFont="1" applyFill="1" applyAlignment="1">
      <alignment horizontal="left" vertical="center"/>
    </xf>
    <xf numFmtId="0" fontId="0" fillId="6" borderId="11" xfId="0" applyFill="1" applyBorder="1"/>
    <xf numFmtId="0" fontId="3" fillId="0" borderId="16" xfId="0" applyFont="1" applyBorder="1"/>
    <xf numFmtId="0" fontId="3" fillId="0" borderId="2" xfId="0" applyFont="1" applyBorder="1"/>
    <xf numFmtId="0" fontId="18" fillId="4" borderId="3" xfId="0" applyFont="1" applyFill="1" applyBorder="1" applyAlignment="1">
      <alignment horizontal="center"/>
    </xf>
    <xf numFmtId="0" fontId="1" fillId="0" borderId="0" xfId="0" applyFont="1"/>
    <xf numFmtId="14" fontId="0" fillId="0" borderId="1" xfId="0" applyNumberFormat="1" applyBorder="1" applyAlignment="1">
      <alignment horizontal="center"/>
    </xf>
    <xf numFmtId="0" fontId="19" fillId="3" borderId="0" xfId="0" applyFont="1" applyFill="1" applyAlignment="1">
      <alignment horizontal="left" vertical="center"/>
    </xf>
    <xf numFmtId="0" fontId="15" fillId="3" borderId="0" xfId="0" applyFont="1" applyFill="1"/>
    <xf numFmtId="0" fontId="14" fillId="3" borderId="0" xfId="0" applyFont="1" applyFill="1"/>
    <xf numFmtId="14" fontId="13" fillId="4" borderId="1" xfId="0" applyNumberFormat="1" applyFont="1" applyFill="1" applyBorder="1" applyAlignment="1">
      <alignment horizontal="left" vertical="center"/>
    </xf>
    <xf numFmtId="0" fontId="7" fillId="3" borderId="0" xfId="0" applyFont="1" applyFill="1"/>
    <xf numFmtId="0" fontId="15" fillId="0" borderId="0" xfId="0" applyFont="1"/>
    <xf numFmtId="14" fontId="14" fillId="3" borderId="0" xfId="0" applyNumberFormat="1" applyFont="1" applyFill="1"/>
    <xf numFmtId="0" fontId="13" fillId="4" borderId="1" xfId="0" applyFont="1" applyFill="1" applyBorder="1" applyAlignment="1">
      <alignment horizontal="left" vertical="center"/>
    </xf>
    <xf numFmtId="0" fontId="13" fillId="3" borderId="0" xfId="0" applyFont="1" applyFill="1"/>
    <xf numFmtId="0" fontId="8" fillId="4" borderId="0" xfId="0" applyFont="1" applyFill="1"/>
    <xf numFmtId="44" fontId="8" fillId="3" borderId="0" xfId="0" applyNumberFormat="1" applyFont="1" applyFill="1"/>
    <xf numFmtId="0" fontId="8" fillId="5" borderId="0" xfId="0" applyFont="1" applyFill="1"/>
    <xf numFmtId="0" fontId="14" fillId="3" borderId="0" xfId="0" applyFont="1" applyFill="1" applyAlignment="1">
      <alignment horizontal="left"/>
    </xf>
    <xf numFmtId="0" fontId="1" fillId="7" borderId="0" xfId="0" applyFont="1" applyFill="1" applyAlignment="1">
      <alignment vertical="top" wrapText="1"/>
    </xf>
    <xf numFmtId="0" fontId="8" fillId="0" borderId="13" xfId="0" applyFont="1" applyBorder="1" applyAlignment="1">
      <alignment horizontal="right"/>
    </xf>
    <xf numFmtId="14" fontId="1" fillId="6" borderId="2" xfId="0" applyNumberFormat="1" applyFont="1" applyFill="1" applyBorder="1"/>
    <xf numFmtId="14" fontId="9" fillId="0" borderId="20" xfId="0" applyNumberFormat="1" applyFont="1" applyBorder="1" applyAlignment="1">
      <alignment horizontal="center" vertical="center"/>
    </xf>
    <xf numFmtId="14" fontId="3" fillId="6" borderId="19" xfId="0" applyNumberFormat="1" applyFont="1" applyFill="1" applyBorder="1" applyAlignment="1">
      <alignment vertical="top" wrapText="1"/>
    </xf>
    <xf numFmtId="14" fontId="3" fillId="0" borderId="2" xfId="0" applyNumberFormat="1" applyFont="1" applyBorder="1"/>
    <xf numFmtId="0" fontId="8" fillId="0" borderId="13" xfId="0" applyFont="1" applyBorder="1" applyAlignment="1">
      <alignment horizontal="left"/>
    </xf>
    <xf numFmtId="0" fontId="7" fillId="0" borderId="14" xfId="0" applyFont="1" applyBorder="1"/>
    <xf numFmtId="0" fontId="11" fillId="9" borderId="2" xfId="0" applyFont="1" applyFill="1" applyBorder="1"/>
    <xf numFmtId="0" fontId="7" fillId="0" borderId="0" xfId="0" applyFont="1" applyAlignment="1">
      <alignment vertical="top"/>
    </xf>
    <xf numFmtId="0" fontId="0" fillId="0" borderId="2" xfId="0" applyBorder="1" applyAlignment="1">
      <alignment vertical="top"/>
    </xf>
    <xf numFmtId="0" fontId="0" fillId="0" borderId="2" xfId="0" applyBorder="1"/>
    <xf numFmtId="0" fontId="20" fillId="8" borderId="9" xfId="0" applyFont="1" applyFill="1" applyBorder="1"/>
    <xf numFmtId="0" fontId="13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49" fontId="7" fillId="0" borderId="0" xfId="0" applyNumberFormat="1" applyFont="1" applyAlignment="1">
      <alignment vertical="top"/>
    </xf>
    <xf numFmtId="0" fontId="0" fillId="0" borderId="9" xfId="0" applyBorder="1"/>
    <xf numFmtId="0" fontId="8" fillId="0" borderId="0" xfId="0" applyFont="1" applyAlignment="1">
      <alignment vertical="top"/>
    </xf>
    <xf numFmtId="49" fontId="21" fillId="0" borderId="0" xfId="0" applyNumberFormat="1" applyFont="1" applyAlignment="1">
      <alignment vertical="top"/>
    </xf>
    <xf numFmtId="0" fontId="0" fillId="0" borderId="0" xfId="0" applyAlignment="1">
      <alignment vertical="top"/>
    </xf>
    <xf numFmtId="0" fontId="1" fillId="0" borderId="0" xfId="0" applyFont="1" applyAlignment="1">
      <alignment vertical="top"/>
    </xf>
    <xf numFmtId="49" fontId="7" fillId="0" borderId="0" xfId="0" applyNumberFormat="1" applyFont="1"/>
    <xf numFmtId="49" fontId="8" fillId="0" borderId="0" xfId="0" applyNumberFormat="1" applyFont="1" applyAlignment="1">
      <alignment vertical="top"/>
    </xf>
    <xf numFmtId="0" fontId="7" fillId="0" borderId="18" xfId="0" applyFont="1" applyBorder="1"/>
    <xf numFmtId="44" fontId="16" fillId="3" borderId="22" xfId="7" applyFont="1" applyFill="1" applyBorder="1" applyAlignment="1">
      <alignment horizontal="right"/>
    </xf>
    <xf numFmtId="44" fontId="16" fillId="3" borderId="21" xfId="7" applyFont="1" applyFill="1" applyBorder="1" applyAlignment="1">
      <alignment horizontal="right"/>
    </xf>
    <xf numFmtId="44" fontId="17" fillId="4" borderId="23" xfId="7" applyFont="1" applyFill="1" applyBorder="1" applyAlignment="1">
      <alignment horizontal="right"/>
    </xf>
    <xf numFmtId="0" fontId="22" fillId="3" borderId="0" xfId="0" applyFont="1" applyFill="1"/>
    <xf numFmtId="0" fontId="23" fillId="0" borderId="0" xfId="0" applyFont="1"/>
    <xf numFmtId="0" fontId="23" fillId="3" borderId="0" xfId="0" applyFont="1" applyFill="1"/>
    <xf numFmtId="0" fontId="13" fillId="0" borderId="0" xfId="0" applyFont="1"/>
    <xf numFmtId="14" fontId="0" fillId="0" borderId="25" xfId="0" applyNumberFormat="1" applyBorder="1" applyAlignment="1">
      <alignment horizontal="center"/>
    </xf>
    <xf numFmtId="49" fontId="0" fillId="0" borderId="25" xfId="0" applyNumberFormat="1" applyBorder="1" applyAlignment="1">
      <alignment horizontal="center"/>
    </xf>
    <xf numFmtId="0" fontId="0" fillId="10" borderId="0" xfId="0" applyFill="1"/>
    <xf numFmtId="0" fontId="6" fillId="0" borderId="13" xfId="0" applyFont="1" applyBorder="1" applyAlignment="1">
      <alignment horizontal="left"/>
    </xf>
    <xf numFmtId="0" fontId="6" fillId="0" borderId="13" xfId="0" applyFont="1" applyBorder="1" applyAlignment="1">
      <alignment horizontal="right"/>
    </xf>
    <xf numFmtId="0" fontId="15" fillId="0" borderId="14" xfId="0" applyFont="1" applyBorder="1"/>
    <xf numFmtId="0" fontId="0" fillId="11" borderId="26" xfId="0" applyFill="1" applyBorder="1"/>
    <xf numFmtId="0" fontId="0" fillId="0" borderId="26" xfId="0" applyBorder="1"/>
    <xf numFmtId="0" fontId="24" fillId="12" borderId="0" xfId="0" applyFont="1" applyFill="1"/>
    <xf numFmtId="0" fontId="4" fillId="12" borderId="0" xfId="0" applyFont="1" applyFill="1" applyAlignment="1">
      <alignment vertical="top"/>
    </xf>
    <xf numFmtId="0" fontId="0" fillId="0" borderId="0" xfId="0" quotePrefix="1"/>
    <xf numFmtId="0" fontId="0" fillId="0" borderId="1" xfId="0" applyBorder="1" applyAlignment="1">
      <alignment horizontal="center"/>
    </xf>
    <xf numFmtId="0" fontId="0" fillId="0" borderId="25" xfId="0" applyBorder="1" applyAlignment="1">
      <alignment horizontal="center"/>
    </xf>
    <xf numFmtId="0" fontId="8" fillId="4" borderId="2" xfId="0" applyFont="1" applyFill="1" applyBorder="1" applyAlignment="1">
      <alignment vertical="top"/>
    </xf>
    <xf numFmtId="44" fontId="6" fillId="4" borderId="2" xfId="7" applyFont="1" applyFill="1" applyBorder="1" applyAlignment="1">
      <alignment vertical="top" wrapText="1"/>
    </xf>
    <xf numFmtId="0" fontId="6" fillId="13" borderId="9" xfId="0" applyFont="1" applyFill="1" applyBorder="1" applyAlignment="1">
      <alignment horizontal="center" vertical="top" wrapText="1"/>
    </xf>
    <xf numFmtId="0" fontId="6" fillId="13" borderId="2" xfId="0" applyFont="1" applyFill="1" applyBorder="1" applyAlignment="1">
      <alignment vertical="top" wrapText="1"/>
    </xf>
    <xf numFmtId="10" fontId="7" fillId="0" borderId="14" xfId="6" applyNumberFormat="1" applyFont="1" applyBorder="1"/>
    <xf numFmtId="10" fontId="7" fillId="0" borderId="18" xfId="6" applyNumberFormat="1" applyFont="1" applyBorder="1" applyAlignment="1">
      <alignment horizontal="center"/>
    </xf>
    <xf numFmtId="10" fontId="8" fillId="4" borderId="0" xfId="6" applyNumberFormat="1" applyFont="1" applyFill="1" applyBorder="1" applyAlignment="1">
      <alignment horizontal="center"/>
    </xf>
    <xf numFmtId="44" fontId="17" fillId="2" borderId="23" xfId="7" applyFont="1" applyFill="1" applyBorder="1" applyAlignment="1">
      <alignment horizontal="right"/>
    </xf>
    <xf numFmtId="0" fontId="8" fillId="14" borderId="0" xfId="0" applyFont="1" applyFill="1" applyAlignment="1">
      <alignment vertical="top"/>
    </xf>
    <xf numFmtId="0" fontId="8" fillId="14" borderId="15" xfId="0" applyFont="1" applyFill="1" applyBorder="1" applyAlignment="1">
      <alignment vertical="top" wrapText="1"/>
    </xf>
    <xf numFmtId="0" fontId="4" fillId="12" borderId="27" xfId="0" applyFont="1" applyFill="1" applyBorder="1" applyAlignment="1">
      <alignment horizontal="left" vertical="center"/>
    </xf>
    <xf numFmtId="14" fontId="26" fillId="14" borderId="0" xfId="0" applyNumberFormat="1" applyFont="1" applyFill="1" applyAlignment="1">
      <alignment horizontal="right" vertical="center"/>
    </xf>
    <xf numFmtId="0" fontId="26" fillId="14" borderId="0" xfId="0" applyFont="1" applyFill="1" applyAlignment="1">
      <alignment horizontal="center" vertical="center"/>
    </xf>
    <xf numFmtId="14" fontId="27" fillId="14" borderId="0" xfId="7" applyNumberFormat="1" applyFont="1" applyFill="1" applyBorder="1" applyAlignment="1">
      <alignment vertical="center"/>
    </xf>
    <xf numFmtId="0" fontId="25" fillId="14" borderId="0" xfId="0" applyFont="1" applyFill="1" applyAlignment="1">
      <alignment vertical="center"/>
    </xf>
    <xf numFmtId="0" fontId="25" fillId="14" borderId="0" xfId="0" applyFont="1" applyFill="1" applyAlignment="1">
      <alignment vertical="center" wrapText="1"/>
    </xf>
    <xf numFmtId="0" fontId="25" fillId="14" borderId="0" xfId="0" applyFont="1" applyFill="1" applyAlignment="1">
      <alignment horizontal="left" vertical="center"/>
    </xf>
    <xf numFmtId="0" fontId="25" fillId="14" borderId="0" xfId="0" applyFont="1" applyFill="1" applyAlignment="1">
      <alignment horizontal="center" vertical="center" wrapText="1"/>
    </xf>
    <xf numFmtId="0" fontId="6" fillId="15" borderId="9" xfId="0" applyFont="1" applyFill="1" applyBorder="1" applyAlignment="1">
      <alignment horizontal="center" vertical="top" wrapText="1"/>
    </xf>
    <xf numFmtId="0" fontId="6" fillId="15" borderId="9" xfId="0" applyFont="1" applyFill="1" applyBorder="1" applyAlignment="1">
      <alignment vertical="top" wrapText="1"/>
    </xf>
    <xf numFmtId="44" fontId="6" fillId="15" borderId="21" xfId="7" applyFont="1" applyFill="1" applyBorder="1" applyAlignment="1">
      <alignment vertical="top" wrapText="1"/>
    </xf>
    <xf numFmtId="0" fontId="28" fillId="14" borderId="0" xfId="0" applyFont="1" applyFill="1" applyAlignment="1">
      <alignment horizontal="left" vertical="center" wrapText="1"/>
    </xf>
    <xf numFmtId="0" fontId="28" fillId="14" borderId="0" xfId="0" applyFont="1" applyFill="1" applyAlignment="1">
      <alignment horizontal="left" vertical="center"/>
    </xf>
    <xf numFmtId="0" fontId="28" fillId="14" borderId="0" xfId="0" applyFont="1" applyFill="1" applyAlignment="1">
      <alignment vertical="center"/>
    </xf>
    <xf numFmtId="0" fontId="28" fillId="14" borderId="0" xfId="0" applyFont="1" applyFill="1" applyAlignment="1">
      <alignment vertical="center" wrapText="1"/>
    </xf>
    <xf numFmtId="0" fontId="24" fillId="12" borderId="28" xfId="0" applyFont="1" applyFill="1" applyBorder="1"/>
    <xf numFmtId="14" fontId="4" fillId="5" borderId="0" xfId="0" applyNumberFormat="1" applyFont="1" applyFill="1"/>
    <xf numFmtId="0" fontId="6" fillId="12" borderId="27" xfId="0" applyFont="1" applyFill="1" applyBorder="1" applyAlignment="1">
      <alignment vertical="top" wrapText="1"/>
    </xf>
    <xf numFmtId="0" fontId="6" fillId="12" borderId="28" xfId="0" applyFont="1" applyFill="1" applyBorder="1" applyAlignment="1">
      <alignment vertical="top" wrapText="1"/>
    </xf>
    <xf numFmtId="14" fontId="1" fillId="9" borderId="0" xfId="0" applyNumberFormat="1" applyFont="1" applyFill="1"/>
    <xf numFmtId="0" fontId="24" fillId="12" borderId="27" xfId="0" applyFont="1" applyFill="1" applyBorder="1"/>
    <xf numFmtId="0" fontId="0" fillId="0" borderId="0" xfId="0" applyAlignment="1">
      <alignment horizontal="center"/>
    </xf>
    <xf numFmtId="0" fontId="24" fillId="12" borderId="2" xfId="0" applyFont="1" applyFill="1" applyBorder="1"/>
    <xf numFmtId="0" fontId="6" fillId="13" borderId="9" xfId="0" applyFont="1" applyFill="1" applyBorder="1" applyAlignment="1">
      <alignment horizontal="center" vertical="center" wrapText="1"/>
    </xf>
    <xf numFmtId="0" fontId="6" fillId="12" borderId="27" xfId="0" applyFont="1" applyFill="1" applyBorder="1" applyAlignment="1">
      <alignment horizontal="center" vertical="top" wrapText="1"/>
    </xf>
    <xf numFmtId="44" fontId="6" fillId="4" borderId="2" xfId="7" applyFont="1" applyFill="1" applyBorder="1" applyAlignment="1">
      <alignment horizontal="center" vertical="top" wrapText="1"/>
    </xf>
    <xf numFmtId="0" fontId="31" fillId="0" borderId="0" xfId="0" applyFont="1" applyAlignment="1">
      <alignment vertical="center"/>
    </xf>
    <xf numFmtId="0" fontId="30" fillId="0" borderId="0" xfId="0" applyFont="1" applyAlignment="1">
      <alignment vertical="center"/>
    </xf>
    <xf numFmtId="9" fontId="15" fillId="3" borderId="24" xfId="6" applyFont="1" applyFill="1" applyBorder="1" applyAlignment="1">
      <alignment horizontal="right"/>
    </xf>
    <xf numFmtId="9" fontId="6" fillId="2" borderId="23" xfId="6" applyFont="1" applyFill="1" applyBorder="1"/>
    <xf numFmtId="0" fontId="32" fillId="14" borderId="0" xfId="0" applyFont="1" applyFill="1"/>
    <xf numFmtId="0" fontId="33" fillId="14" borderId="0" xfId="0" applyFont="1" applyFill="1"/>
    <xf numFmtId="164" fontId="7" fillId="0" borderId="14" xfId="11" applyNumberFormat="1" applyFont="1" applyBorder="1"/>
    <xf numFmtId="164" fontId="8" fillId="5" borderId="0" xfId="11" applyNumberFormat="1" applyFont="1" applyFill="1"/>
    <xf numFmtId="14" fontId="34" fillId="14" borderId="0" xfId="0" applyNumberFormat="1" applyFont="1" applyFill="1" applyAlignment="1">
      <alignment horizontal="left" vertical="center"/>
    </xf>
    <xf numFmtId="14" fontId="34" fillId="14" borderId="0" xfId="0" applyNumberFormat="1" applyFont="1" applyFill="1" applyAlignment="1">
      <alignment horizontal="right" vertical="center"/>
    </xf>
    <xf numFmtId="0" fontId="34" fillId="14" borderId="0" xfId="0" applyFont="1" applyFill="1" applyAlignment="1">
      <alignment horizontal="center" vertical="center"/>
    </xf>
    <xf numFmtId="0" fontId="34" fillId="14" borderId="0" xfId="0" applyFont="1" applyFill="1" applyAlignment="1">
      <alignment vertical="center" wrapText="1"/>
    </xf>
    <xf numFmtId="0" fontId="35" fillId="3" borderId="0" xfId="0" applyFont="1" applyFill="1" applyAlignment="1">
      <alignment horizontal="left" vertical="center"/>
    </xf>
    <xf numFmtId="0" fontId="6" fillId="12" borderId="2" xfId="0" applyFont="1" applyFill="1" applyBorder="1" applyAlignment="1">
      <alignment horizontal="left" vertical="top" wrapText="1"/>
    </xf>
    <xf numFmtId="0" fontId="6" fillId="12" borderId="17" xfId="0" applyFont="1" applyFill="1" applyBorder="1" applyAlignment="1">
      <alignment horizontal="left" vertical="top" wrapText="1"/>
    </xf>
    <xf numFmtId="0" fontId="6" fillId="5" borderId="0" xfId="0" applyFont="1" applyFill="1" applyAlignment="1">
      <alignment horizontal="left" vertical="center" wrapText="1"/>
    </xf>
    <xf numFmtId="0" fontId="6" fillId="5" borderId="15" xfId="0" applyFont="1" applyFill="1" applyBorder="1" applyAlignment="1">
      <alignment horizontal="left" vertical="center" wrapText="1"/>
    </xf>
    <xf numFmtId="0" fontId="8" fillId="9" borderId="0" xfId="0" applyFont="1" applyFill="1" applyAlignment="1">
      <alignment horizontal="center" vertical="top" wrapText="1"/>
    </xf>
    <xf numFmtId="0" fontId="8" fillId="9" borderId="15" xfId="0" applyFont="1" applyFill="1" applyBorder="1" applyAlignment="1">
      <alignment horizontal="center" vertical="top" wrapText="1"/>
    </xf>
  </cellXfs>
  <cellStyles count="12">
    <cellStyle name="Comma" xfId="11" builtinId="3"/>
    <cellStyle name="Currency" xfId="7" builtinId="4"/>
    <cellStyle name="Normal" xfId="0" builtinId="0"/>
    <cellStyle name="Normal 2" xfId="1" xr:uid="{00000000-0005-0000-0000-000002000000}"/>
    <cellStyle name="Normal 3" xfId="2" xr:uid="{00000000-0005-0000-0000-000003000000}"/>
    <cellStyle name="Normal 3 2" xfId="8" xr:uid="{00000000-0005-0000-0000-000004000000}"/>
    <cellStyle name="Normal 4" xfId="3" xr:uid="{00000000-0005-0000-0000-000005000000}"/>
    <cellStyle name="Normal 5" xfId="10" xr:uid="{00000000-0005-0000-0000-000006000000}"/>
    <cellStyle name="Percent" xfId="6" builtinId="5"/>
    <cellStyle name="Percent 2" xfId="4" xr:uid="{00000000-0005-0000-0000-000008000000}"/>
    <cellStyle name="Percent 2 2" xfId="9" xr:uid="{00000000-0005-0000-0000-000009000000}"/>
    <cellStyle name="Percent 3" xfId="5" xr:uid="{00000000-0005-0000-0000-00000A000000}"/>
  </cellStyles>
  <dxfs count="26">
    <dxf>
      <font>
        <color theme="0" tint="-0.24994659260841701"/>
      </font>
    </dxf>
    <dxf>
      <fill>
        <patternFill>
          <bgColor theme="4" tint="0.79998168889431442"/>
        </patternFill>
      </fill>
    </dxf>
    <dxf>
      <font>
        <color theme="0" tint="-0.24994659260841701"/>
      </font>
    </dxf>
    <dxf>
      <font>
        <color theme="0" tint="-0.24994659260841701"/>
      </font>
    </dxf>
    <dxf>
      <font>
        <color theme="0" tint="-0.34998626667073579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ont>
        <color rgb="FFFF0000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dd/mm/yyyy"/>
      <alignment horizontal="center" vertical="bottom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</dxf>
    <dxf>
      <numFmt numFmtId="19" formatCode="dd/mm/yyyy"/>
      <alignment horizontal="center" vertical="bottom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</dxf>
    <dxf>
      <numFmt numFmtId="0" formatCode="General"/>
      <alignment horizontal="center" vertical="bottom" textRotation="0" wrapText="0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numFmt numFmtId="19" formatCode="dd/mm/yyyy"/>
      <alignment horizontal="center" vertical="bottom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  <vertical/>
        <horizontal/>
      </border>
    </dxf>
    <dxf>
      <border outline="0">
        <top style="medium">
          <color indexed="64"/>
        </top>
        <bottom style="medium">
          <color indexed="64"/>
        </bottom>
      </border>
    </dxf>
    <dxf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fill>
        <patternFill patternType="solid">
          <fgColor indexed="64"/>
          <bgColor theme="4" tint="0.39997558519241921"/>
        </patternFill>
      </fill>
    </dxf>
    <dxf>
      <border diagonalUp="0" diagonalDown="0">
        <left/>
        <right/>
        <top/>
        <bottom/>
        <vertical/>
        <horizontal/>
      </border>
    </dxf>
  </dxfs>
  <tableStyles count="1" defaultTableStyle="TableStyleMedium2" defaultPivotStyle="PivotStyleLight16">
    <tableStyle name="Slicer Style 1" pivot="0" table="0" count="1" xr9:uid="{00000000-0011-0000-FFFF-FFFF00000000}">
      <tableStyleElement type="wholeTable" dxfId="25"/>
    </tableStyle>
  </tableStyles>
  <colors>
    <mruColors>
      <color rgb="FFE3EBF5"/>
      <color rgb="FFFFFF99"/>
      <color rgb="FFF0F3FA"/>
      <color rgb="FF006100"/>
      <color rgb="FFFFCCCC"/>
      <color rgb="FFFF9999"/>
      <color rgb="FF669900"/>
      <color rgb="FFC4D4EA"/>
      <color rgb="FFCCFF66"/>
    </mruColors>
  </colors>
  <extLst>
    <ext xmlns:x14="http://schemas.microsoft.com/office/spreadsheetml/2009/9/main" uri="{EB79DEF2-80B8-43e5-95BD-54CBDDF9020C}">
      <x14:slicerStyles defaultSlicerStyle="SlicerStyleLight1">
        <x14:slicerStyle name="Slicer Style 1"/>
      </x14:slicerStyles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eetMetadata" Target="metadata.xml"/><Relationship Id="rId18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523875</xdr:colOff>
      <xdr:row>2</xdr:row>
      <xdr:rowOff>133350</xdr:rowOff>
    </xdr:from>
    <xdr:to>
      <xdr:col>3</xdr:col>
      <xdr:colOff>276225</xdr:colOff>
      <xdr:row>6</xdr:row>
      <xdr:rowOff>142875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2E383A56-45E1-49BE-9FE7-8A5DF21674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1970" y="491490"/>
          <a:ext cx="1584960" cy="7353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542925</xdr:colOff>
      <xdr:row>8</xdr:row>
      <xdr:rowOff>76200</xdr:rowOff>
    </xdr:from>
    <xdr:to>
      <xdr:col>10</xdr:col>
      <xdr:colOff>28575</xdr:colOff>
      <xdr:row>24</xdr:row>
      <xdr:rowOff>57150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B5436443-3845-49D5-BBB7-C50C2CEF908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" y="1524000"/>
          <a:ext cx="5577840" cy="28727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495300</xdr:colOff>
      <xdr:row>24</xdr:row>
      <xdr:rowOff>0</xdr:rowOff>
    </xdr:from>
    <xdr:ext cx="5978881" cy="247184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FD6DF083-E31A-422B-B2D6-81DAB1F5C125}"/>
            </a:ext>
          </a:extLst>
        </xdr:cNvPr>
        <xdr:cNvSpPr txBox="1"/>
      </xdr:nvSpPr>
      <xdr:spPr>
        <a:xfrm>
          <a:off x="495300" y="4572000"/>
          <a:ext cx="5978881" cy="24718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GB" sz="1050">
              <a:latin typeface="Arial" panose="020B0604020202020204" pitchFamily="34" charset="0"/>
              <a:cs typeface="Arial" panose="020B0604020202020204" pitchFamily="34" charset="0"/>
            </a:rPr>
            <a:t>To</a:t>
          </a:r>
          <a:r>
            <a:rPr lang="en-GB" sz="1050" baseline="0">
              <a:latin typeface="Arial" panose="020B0604020202020204" pitchFamily="34" charset="0"/>
              <a:cs typeface="Arial" panose="020B0604020202020204" pitchFamily="34" charset="0"/>
            </a:rPr>
            <a:t> discuss this data or arrange a visit, contact your CEG </a:t>
          </a:r>
          <a:r>
            <a:rPr lang="en-GB" sz="1050" i="0" baseline="0">
              <a:latin typeface="Arial" panose="020B0604020202020204" pitchFamily="34" charset="0"/>
              <a:cs typeface="Arial" panose="020B0604020202020204" pitchFamily="34" charset="0"/>
            </a:rPr>
            <a:t>facilitator (shazia.shahzad@qmul.ac.uk)</a:t>
          </a:r>
          <a:endParaRPr lang="en-GB" sz="1050" i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1009650</xdr:colOff>
      <xdr:row>2</xdr:row>
      <xdr:rowOff>0</xdr:rowOff>
    </xdr:from>
    <xdr:to>
      <xdr:col>0</xdr:col>
      <xdr:colOff>2472690</xdr:colOff>
      <xdr:row>2</xdr:row>
      <xdr:rowOff>269240</xdr:rowOff>
    </xdr:to>
    <xdr:sp macro="" textlink="">
      <xdr:nvSpPr>
        <xdr:cNvPr id="19458" name="ToggleButton1" hidden="1">
          <a:extLst>
            <a:ext uri="{63B3BB69-23CF-44E3-9099-C40C66FF867C}">
              <a14:compatExt xmlns:a14="http://schemas.microsoft.com/office/drawing/2010/main" spid="_x0000_s19458"/>
            </a:ext>
            <a:ext uri="{FF2B5EF4-FFF2-40B4-BE49-F238E27FC236}">
              <a16:creationId xmlns:a16="http://schemas.microsoft.com/office/drawing/2014/main" id="{00000000-0008-0000-1300-0000024C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noFill/>
        <a:ln>
          <a:noFill/>
        </a:ln>
        <a:extLst>
          <a:ext uri="{91240B29-F687-4F45-9708-019B960494DF}">
            <a14:hiddenLine xmlns:a14="http://schemas.microsoft.com/office/drawing/2010/main" w="9525">
              <a:noFill/>
              <a:miter lim="800000"/>
              <a:headEnd/>
              <a:tailEnd/>
            </a14:hiddenLine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qmulprod.sharepoint.com/sites/CEGDataTeam/Shared%20Documents/-%20CCG%20&amp;%20PH%20Reporting/CH/CH%20Prostate%20Cancer%20(M)/CH%20CCG%20Prostate%20Cancer%20March%202023-24%20v1.xlsx" TargetMode="External"/><Relationship Id="rId1" Type="http://schemas.openxmlformats.org/officeDocument/2006/relationships/externalLinkPath" Target="CH%20CCG%20Prostate%20Cancer%20March%202023-24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DATA"/>
      <sheetName val="CONTROL"/>
      <sheetName val="HEADERTOGGLE"/>
      <sheetName val="PRACTICE"/>
      <sheetName val="Quarterly"/>
      <sheetName val="PSA"/>
      <sheetName val="Change Log"/>
    </sheetNames>
    <sheetDataSet>
      <sheetData sheetId="0" refreshError="1"/>
      <sheetData sheetId="1">
        <row r="2">
          <cell r="E2" t="str">
            <v>April 2023</v>
          </cell>
          <cell r="F2" t="str">
            <v>01052023-16102023PSA-AR</v>
          </cell>
          <cell r="G2" t="str">
            <v>Q0</v>
          </cell>
          <cell r="H2">
            <v>45017</v>
          </cell>
        </row>
        <row r="3">
          <cell r="E3" t="str">
            <v>May 2023</v>
          </cell>
          <cell r="F3" t="str">
            <v>01062023-17102023PSA-AR</v>
          </cell>
          <cell r="G3" t="str">
            <v>Q1</v>
          </cell>
          <cell r="H3">
            <v>45047</v>
          </cell>
        </row>
        <row r="4">
          <cell r="E4" t="str">
            <v>June 2023</v>
          </cell>
          <cell r="F4" t="str">
            <v>01072023-17102023PSA-AR</v>
          </cell>
          <cell r="G4" t="str">
            <v>Q1</v>
          </cell>
          <cell r="H4">
            <v>45078</v>
          </cell>
        </row>
        <row r="5">
          <cell r="C5" t="str">
            <v>'DATA'!$A$1:$Z$525</v>
          </cell>
          <cell r="E5" t="str">
            <v>July 2023</v>
          </cell>
          <cell r="F5" t="str">
            <v>01082023-17102023PSA-AR</v>
          </cell>
          <cell r="G5" t="str">
            <v>Q1</v>
          </cell>
          <cell r="H5">
            <v>45108</v>
          </cell>
        </row>
        <row r="6">
          <cell r="E6" t="str">
            <v>August 2023</v>
          </cell>
          <cell r="F6" t="str">
            <v>01092023-17102023PSA-AR</v>
          </cell>
          <cell r="G6" t="str">
            <v>Q2</v>
          </cell>
          <cell r="H6">
            <v>45139</v>
          </cell>
        </row>
        <row r="7">
          <cell r="E7" t="str">
            <v>September 2023</v>
          </cell>
          <cell r="F7" t="str">
            <v>01102023-17102023PSA-AR</v>
          </cell>
          <cell r="G7" t="str">
            <v>Q2</v>
          </cell>
          <cell r="H7">
            <v>45170</v>
          </cell>
        </row>
        <row r="8">
          <cell r="C8" t="str">
            <v>'DATA'!$A$1:$Z$1</v>
          </cell>
          <cell r="E8" t="str">
            <v>October 2023</v>
          </cell>
          <cell r="F8" t="str">
            <v>01112023-02112023PSA-AR</v>
          </cell>
          <cell r="G8" t="str">
            <v>Q2</v>
          </cell>
          <cell r="H8">
            <v>45200</v>
          </cell>
        </row>
        <row r="9">
          <cell r="C9" t="str">
            <v>'DATA'!$A$1:$A$525</v>
          </cell>
          <cell r="E9" t="str">
            <v>November 2023</v>
          </cell>
          <cell r="F9" t="str">
            <v>01122023-02122023PSA-AR</v>
          </cell>
          <cell r="G9" t="str">
            <v>Q3</v>
          </cell>
          <cell r="H9">
            <v>45231</v>
          </cell>
        </row>
        <row r="10">
          <cell r="C10" t="str">
            <v>'DATA'!$F$1:$F$525</v>
          </cell>
          <cell r="E10" t="str">
            <v>December 2023</v>
          </cell>
          <cell r="F10" t="str">
            <v>01012024-02012024PSA-AR</v>
          </cell>
          <cell r="G10" t="str">
            <v>Q3</v>
          </cell>
          <cell r="H10">
            <v>45261</v>
          </cell>
        </row>
        <row r="11">
          <cell r="C11" t="str">
            <v>'DATA'!$A$1:$A$525</v>
          </cell>
          <cell r="E11" t="str">
            <v>January 2024</v>
          </cell>
          <cell r="F11" t="str">
            <v>01022024-02022024PSA-AR</v>
          </cell>
          <cell r="G11" t="str">
            <v>Q3</v>
          </cell>
          <cell r="H11">
            <v>45292</v>
          </cell>
        </row>
        <row r="12">
          <cell r="C12" t="str">
            <v>'DATA'!$D$1:$D$525</v>
          </cell>
          <cell r="E12" t="str">
            <v>February 2024</v>
          </cell>
          <cell r="F12" t="str">
            <v>01032024-04032024PSA-AR</v>
          </cell>
          <cell r="G12" t="str">
            <v>Q4</v>
          </cell>
          <cell r="H12">
            <v>45323</v>
          </cell>
        </row>
        <row r="13">
          <cell r="C13" t="e">
            <v>#N/A</v>
          </cell>
          <cell r="E13" t="str">
            <v>March 2024</v>
          </cell>
          <cell r="F13" t="str">
            <v>01042024-04042024PSA-AR</v>
          </cell>
          <cell r="G13" t="str">
            <v>Q4</v>
          </cell>
          <cell r="H13">
            <v>45352</v>
          </cell>
        </row>
        <row r="14">
          <cell r="C14" t="str">
            <v>'DATA'!$H$1:$H$525</v>
          </cell>
          <cell r="E14" t="str">
            <v>April 2024</v>
          </cell>
          <cell r="G14" t="str">
            <v>Q4</v>
          </cell>
        </row>
        <row r="15">
          <cell r="C15" t="str">
            <v>'DATA'!$G$1:$G$525</v>
          </cell>
          <cell r="G15" t="str">
            <v>Q4</v>
          </cell>
        </row>
        <row r="16">
          <cell r="E16" t="str">
            <v>Select Q</v>
          </cell>
          <cell r="F16" t="str">
            <v>DateID</v>
          </cell>
          <cell r="G16" t="str">
            <v>Q</v>
          </cell>
          <cell r="H16" t="str">
            <v>REL_D</v>
          </cell>
        </row>
        <row r="17">
          <cell r="E17" t="str">
            <v>Baseline</v>
          </cell>
          <cell r="G17" t="str">
            <v>Q0</v>
          </cell>
        </row>
        <row r="18">
          <cell r="E18" t="str">
            <v>Quarter 1</v>
          </cell>
          <cell r="F18" t="str">
            <v>01072023-01082023PSA-AR</v>
          </cell>
          <cell r="G18" t="str">
            <v>Q1</v>
          </cell>
        </row>
        <row r="19">
          <cell r="E19" t="str">
            <v>Quarter 2</v>
          </cell>
          <cell r="F19" t="str">
            <v>01102023-12102023PSA-AR</v>
          </cell>
          <cell r="G19" t="str">
            <v>Q2</v>
          </cell>
        </row>
        <row r="20">
          <cell r="E20" t="str">
            <v>Quarter 3</v>
          </cell>
          <cell r="F20" t="str">
            <v>01012024-02012024PSA-AR</v>
          </cell>
          <cell r="G20" t="str">
            <v>Q3</v>
          </cell>
        </row>
        <row r="21">
          <cell r="E21" t="str">
            <v>Quarter 4</v>
          </cell>
          <cell r="G21" t="str">
            <v>Q4</v>
          </cell>
        </row>
        <row r="22">
          <cell r="E22" t="str">
            <v>Year to Date (01/04/2023)</v>
          </cell>
          <cell r="G22" t="str">
            <v>EOY</v>
          </cell>
        </row>
        <row r="23">
          <cell r="C23" t="str">
            <v>'PREVDATA'!$A$1:$A$1</v>
          </cell>
        </row>
        <row r="24">
          <cell r="C24" t="str">
            <v>'PREVDATA'!$A$1:$A$996</v>
          </cell>
        </row>
        <row r="25">
          <cell r="C25" t="e">
            <v>#REF!</v>
          </cell>
        </row>
        <row r="26">
          <cell r="C26" t="e">
            <v>#REF!</v>
          </cell>
        </row>
      </sheetData>
      <sheetData sheetId="2" refreshError="1"/>
      <sheetData sheetId="3">
        <row r="1">
          <cell r="A1" t="str">
            <v xml:space="preserve"> -</v>
          </cell>
          <cell r="B1" t="str">
            <v>Select Practice</v>
          </cell>
          <cell r="C1" t="str">
            <v>DN Team</v>
          </cell>
          <cell r="D1" t="str">
            <v>Patch</v>
          </cell>
          <cell r="E1" t="str">
            <v>Neighbourhood</v>
          </cell>
          <cell r="F1" t="str">
            <v>Quadrant</v>
          </cell>
        </row>
        <row r="2">
          <cell r="A2" t="str">
            <v>F84716</v>
          </cell>
          <cell r="B2" t="str">
            <v>Allerton Road Surgery</v>
          </cell>
          <cell r="C2" t="str">
            <v>NW1</v>
          </cell>
          <cell r="D2" t="str">
            <v>NW</v>
          </cell>
          <cell r="E2" t="str">
            <v>NW1</v>
          </cell>
          <cell r="F2" t="str">
            <v>NW</v>
          </cell>
        </row>
        <row r="3">
          <cell r="A3" t="str">
            <v>F84060</v>
          </cell>
          <cell r="B3" t="str">
            <v>Athena Medical Centre</v>
          </cell>
          <cell r="C3" t="str">
            <v>SE1</v>
          </cell>
          <cell r="D3" t="str">
            <v>SE</v>
          </cell>
          <cell r="E3" t="str">
            <v>SE1</v>
          </cell>
          <cell r="F3" t="str">
            <v>SE</v>
          </cell>
        </row>
        <row r="4">
          <cell r="A4" t="str">
            <v>F84636</v>
          </cell>
          <cell r="B4" t="str">
            <v>Barretts Grove Surgery</v>
          </cell>
          <cell r="C4" t="str">
            <v>NW2</v>
          </cell>
          <cell r="D4" t="str">
            <v>NW</v>
          </cell>
          <cell r="E4" t="str">
            <v>NW2</v>
          </cell>
          <cell r="F4" t="str">
            <v>NW</v>
          </cell>
        </row>
        <row r="5">
          <cell r="A5" t="str">
            <v>F84008</v>
          </cell>
          <cell r="B5" t="str">
            <v>Barton House Health Centre</v>
          </cell>
          <cell r="C5" t="str">
            <v>NW2</v>
          </cell>
          <cell r="D5" t="str">
            <v>NW</v>
          </cell>
          <cell r="E5" t="str">
            <v>NW2</v>
          </cell>
          <cell r="F5" t="str">
            <v>NW</v>
          </cell>
        </row>
        <row r="6">
          <cell r="A6" t="str">
            <v>F84038</v>
          </cell>
          <cell r="B6" t="str">
            <v>Beechwood Medical Centre</v>
          </cell>
          <cell r="C6" t="str">
            <v>SW1</v>
          </cell>
          <cell r="D6" t="str">
            <v>SW</v>
          </cell>
          <cell r="E6" t="str">
            <v>SW1</v>
          </cell>
          <cell r="F6" t="str">
            <v>SW</v>
          </cell>
        </row>
        <row r="7">
          <cell r="A7" t="str">
            <v>F84694</v>
          </cell>
          <cell r="B7" t="str">
            <v>Brooke Road Surgery</v>
          </cell>
          <cell r="C7" t="str">
            <v>NW2</v>
          </cell>
          <cell r="D7" t="str">
            <v>NW</v>
          </cell>
          <cell r="E7" t="str">
            <v>NW2</v>
          </cell>
          <cell r="F7" t="str">
            <v>NW</v>
          </cell>
        </row>
        <row r="8">
          <cell r="A8" t="str">
            <v>F84036</v>
          </cell>
          <cell r="B8" t="str">
            <v xml:space="preserve">Cedar Practice </v>
          </cell>
          <cell r="C8" t="str">
            <v>NW1</v>
          </cell>
          <cell r="D8" t="str">
            <v>NW</v>
          </cell>
          <cell r="E8" t="str">
            <v>NW1</v>
          </cell>
          <cell r="F8" t="str">
            <v>NW</v>
          </cell>
        </row>
        <row r="9">
          <cell r="A9" t="str">
            <v>F84668</v>
          </cell>
          <cell r="B9" t="str">
            <v>Clapton Surgery</v>
          </cell>
          <cell r="C9" t="str">
            <v>NE2</v>
          </cell>
          <cell r="D9" t="str">
            <v>NE</v>
          </cell>
          <cell r="E9" t="str">
            <v>NE2</v>
          </cell>
          <cell r="F9" t="str">
            <v>NE</v>
          </cell>
        </row>
        <row r="10">
          <cell r="A10" t="str">
            <v>F84686</v>
          </cell>
          <cell r="B10" t="str">
            <v xml:space="preserve">Cranwich Road Surgery </v>
          </cell>
          <cell r="C10" t="str">
            <v>NE1</v>
          </cell>
          <cell r="D10" t="str">
            <v>NE</v>
          </cell>
          <cell r="E10" t="str">
            <v>NE1</v>
          </cell>
          <cell r="F10" t="str">
            <v>NE</v>
          </cell>
        </row>
        <row r="11">
          <cell r="A11" t="str">
            <v>F84063</v>
          </cell>
          <cell r="B11" t="str">
            <v>Dalston Practice</v>
          </cell>
          <cell r="C11" t="str">
            <v>SW1</v>
          </cell>
          <cell r="D11" t="str">
            <v>SW</v>
          </cell>
          <cell r="E11" t="str">
            <v>SW1</v>
          </cell>
          <cell r="F11" t="str">
            <v>SW</v>
          </cell>
        </row>
        <row r="12">
          <cell r="A12" t="str">
            <v>F84072</v>
          </cell>
          <cell r="B12" t="str">
            <v>De Beauvoir Surgery</v>
          </cell>
          <cell r="C12" t="str">
            <v>SW2</v>
          </cell>
          <cell r="D12" t="str">
            <v>SW</v>
          </cell>
          <cell r="E12" t="str">
            <v>SW2</v>
          </cell>
          <cell r="F12" t="str">
            <v>SW</v>
          </cell>
        </row>
        <row r="13">
          <cell r="A13" t="str">
            <v>F84685</v>
          </cell>
          <cell r="B13" t="str">
            <v>Elm Practice</v>
          </cell>
          <cell r="C13" t="str">
            <v>NE2</v>
          </cell>
          <cell r="D13" t="str">
            <v>NE</v>
          </cell>
          <cell r="E13" t="str">
            <v>NE2</v>
          </cell>
          <cell r="F13" t="str">
            <v>NE</v>
          </cell>
        </row>
        <row r="14">
          <cell r="A14" t="str">
            <v>F84601</v>
          </cell>
          <cell r="B14" t="str">
            <v xml:space="preserve">Elsdale Street Surgery </v>
          </cell>
          <cell r="C14" t="str">
            <v>SE2</v>
          </cell>
          <cell r="D14" t="str">
            <v>SE</v>
          </cell>
          <cell r="E14" t="str">
            <v>SE2</v>
          </cell>
          <cell r="F14" t="str">
            <v>SE</v>
          </cell>
        </row>
        <row r="15">
          <cell r="A15" t="str">
            <v>F84080</v>
          </cell>
          <cell r="B15" t="str">
            <v>Gadvhi Practice</v>
          </cell>
          <cell r="C15" t="str">
            <v>NE2</v>
          </cell>
          <cell r="D15" t="str">
            <v>NE</v>
          </cell>
          <cell r="E15" t="str">
            <v>NE2</v>
          </cell>
          <cell r="F15" t="str">
            <v>NE</v>
          </cell>
        </row>
        <row r="16">
          <cell r="A16" t="str">
            <v>F84632</v>
          </cell>
          <cell r="B16" t="str">
            <v>Greenhouse Health Centre</v>
          </cell>
          <cell r="C16" t="str">
            <v>SE2</v>
          </cell>
          <cell r="D16" t="str">
            <v>SE</v>
          </cell>
          <cell r="E16" t="str">
            <v>SE2</v>
          </cell>
          <cell r="F16" t="str">
            <v>SE</v>
          </cell>
        </row>
        <row r="17">
          <cell r="A17" t="str">
            <v>F84720</v>
          </cell>
          <cell r="B17" t="str">
            <v>Healy Medical Centre</v>
          </cell>
          <cell r="C17" t="str">
            <v>NE2</v>
          </cell>
          <cell r="D17" t="str">
            <v>NE</v>
          </cell>
          <cell r="E17" t="str">
            <v>NE2</v>
          </cell>
          <cell r="F17" t="str">
            <v>NE</v>
          </cell>
        </row>
        <row r="18">
          <cell r="A18" t="str">
            <v>F84119</v>
          </cell>
          <cell r="B18" t="str">
            <v>Heron Practice</v>
          </cell>
          <cell r="C18" t="str">
            <v>NW1</v>
          </cell>
          <cell r="D18" t="str">
            <v>NW</v>
          </cell>
          <cell r="E18" t="str">
            <v>NW1</v>
          </cell>
          <cell r="F18" t="str">
            <v>NW</v>
          </cell>
        </row>
        <row r="19">
          <cell r="A19" t="str">
            <v>F84692</v>
          </cell>
          <cell r="B19" t="str">
            <v>Hoxton Surgery</v>
          </cell>
          <cell r="C19" t="str">
            <v>SW2</v>
          </cell>
          <cell r="D19" t="str">
            <v>SW</v>
          </cell>
          <cell r="E19" t="str">
            <v>SW2</v>
          </cell>
          <cell r="F19" t="str">
            <v>SW</v>
          </cell>
        </row>
        <row r="20">
          <cell r="A20" t="str">
            <v>F84015</v>
          </cell>
          <cell r="B20" t="str">
            <v>Kingsmead Healthcare</v>
          </cell>
          <cell r="C20" t="str">
            <v>SE2</v>
          </cell>
          <cell r="D20" t="str">
            <v>SE</v>
          </cell>
          <cell r="E20" t="str">
            <v>SE2</v>
          </cell>
          <cell r="F20" t="str">
            <v>SE</v>
          </cell>
        </row>
        <row r="21">
          <cell r="A21" t="str">
            <v>F84719</v>
          </cell>
          <cell r="B21" t="str">
            <v>Latimer Health Centre</v>
          </cell>
          <cell r="C21" t="str">
            <v>SE1</v>
          </cell>
          <cell r="D21" t="str">
            <v>SE</v>
          </cell>
          <cell r="E21" t="str">
            <v>SE1</v>
          </cell>
          <cell r="F21" t="str">
            <v>SE</v>
          </cell>
        </row>
        <row r="22">
          <cell r="A22" t="str">
            <v>F84096</v>
          </cell>
          <cell r="B22" t="str">
            <v>Lawson Practice</v>
          </cell>
          <cell r="C22" t="str">
            <v>SW2</v>
          </cell>
          <cell r="D22" t="str">
            <v>SW</v>
          </cell>
          <cell r="E22" t="str">
            <v>SW2</v>
          </cell>
          <cell r="F22" t="str">
            <v>SW</v>
          </cell>
        </row>
        <row r="23">
          <cell r="A23" t="str">
            <v>F84105</v>
          </cell>
          <cell r="B23" t="str">
            <v>Lea Surgery</v>
          </cell>
          <cell r="C23" t="str">
            <v>SE1</v>
          </cell>
          <cell r="D23" t="str">
            <v>SE</v>
          </cell>
          <cell r="E23" t="str">
            <v>SE1</v>
          </cell>
          <cell r="F23" t="str">
            <v>SE</v>
          </cell>
        </row>
        <row r="24">
          <cell r="A24" t="str">
            <v>F84021</v>
          </cell>
          <cell r="B24" t="str">
            <v>London Fields Medical Centre</v>
          </cell>
          <cell r="C24" t="str">
            <v>SW1</v>
          </cell>
          <cell r="D24" t="str">
            <v>SW</v>
          </cell>
          <cell r="E24" t="str">
            <v>SW1</v>
          </cell>
          <cell r="F24" t="str">
            <v>SW</v>
          </cell>
        </row>
        <row r="25">
          <cell r="A25" t="str">
            <v>F84003</v>
          </cell>
          <cell r="B25" t="str">
            <v>Lower Clapton Group Practice</v>
          </cell>
          <cell r="C25" t="str">
            <v>SE1</v>
          </cell>
          <cell r="D25" t="str">
            <v>SE</v>
          </cell>
          <cell r="E25" t="str">
            <v>SE1</v>
          </cell>
          <cell r="F25" t="str">
            <v>SE</v>
          </cell>
        </row>
        <row r="26">
          <cell r="A26" t="str">
            <v>F84640</v>
          </cell>
          <cell r="B26" t="str">
            <v>Neaman Practice</v>
          </cell>
          <cell r="C26" t="str">
            <v>SW2</v>
          </cell>
          <cell r="D26" t="str">
            <v>SW</v>
          </cell>
          <cell r="E26" t="str">
            <v>SW2</v>
          </cell>
          <cell r="F26" t="str">
            <v>SW</v>
          </cell>
        </row>
        <row r="27">
          <cell r="A27" t="str">
            <v>F84018</v>
          </cell>
          <cell r="B27" t="str">
            <v>Nightingale Practice</v>
          </cell>
          <cell r="C27" t="str">
            <v>NE2</v>
          </cell>
          <cell r="D27" t="str">
            <v>NE</v>
          </cell>
          <cell r="E27" t="str">
            <v>NE2</v>
          </cell>
          <cell r="F27" t="str">
            <v>NE</v>
          </cell>
        </row>
        <row r="28">
          <cell r="A28" t="str">
            <v>F84117</v>
          </cell>
          <cell r="B28" t="str">
            <v>Queensbridge Group Practice</v>
          </cell>
          <cell r="C28" t="str">
            <v>SW1</v>
          </cell>
          <cell r="D28" t="str">
            <v>SW</v>
          </cell>
          <cell r="E28" t="str">
            <v>SW1</v>
          </cell>
          <cell r="F28" t="str">
            <v>SW</v>
          </cell>
        </row>
        <row r="29">
          <cell r="A29" t="str">
            <v>F84035</v>
          </cell>
          <cell r="B29" t="str">
            <v>Richmond Road Medical Center</v>
          </cell>
          <cell r="C29" t="str">
            <v>SW1</v>
          </cell>
          <cell r="D29" t="str">
            <v>SW</v>
          </cell>
          <cell r="E29" t="str">
            <v>SW1</v>
          </cell>
          <cell r="F29" t="str">
            <v>SW</v>
          </cell>
        </row>
        <row r="30">
          <cell r="A30" t="str">
            <v>F84619</v>
          </cell>
          <cell r="B30" t="str">
            <v>Riverside Practice</v>
          </cell>
          <cell r="C30" t="str">
            <v>NE2</v>
          </cell>
          <cell r="D30" t="str">
            <v>NE</v>
          </cell>
          <cell r="E30" t="str">
            <v>NE2</v>
          </cell>
          <cell r="F30" t="str">
            <v>NE</v>
          </cell>
        </row>
        <row r="31">
          <cell r="A31" t="str">
            <v>F84711</v>
          </cell>
          <cell r="B31" t="str">
            <v>Rosewood Practice</v>
          </cell>
          <cell r="C31" t="str">
            <v>NE2</v>
          </cell>
          <cell r="D31" t="str">
            <v>NE</v>
          </cell>
          <cell r="E31" t="str">
            <v>NE2</v>
          </cell>
          <cell r="F31" t="str">
            <v>NE</v>
          </cell>
        </row>
        <row r="32">
          <cell r="A32" t="str">
            <v>F84621</v>
          </cell>
          <cell r="B32" t="str">
            <v>Sandringham Road Practice</v>
          </cell>
          <cell r="C32" t="str">
            <v>SW1</v>
          </cell>
          <cell r="D32" t="str">
            <v>SW</v>
          </cell>
          <cell r="E32" t="str">
            <v>SW1</v>
          </cell>
          <cell r="F32" t="str">
            <v>SW</v>
          </cell>
        </row>
        <row r="33">
          <cell r="A33" t="str">
            <v>F84635</v>
          </cell>
          <cell r="B33" t="str">
            <v>Shoreditch Park Surgery</v>
          </cell>
          <cell r="C33" t="str">
            <v>SW2</v>
          </cell>
          <cell r="D33" t="str">
            <v>SW</v>
          </cell>
          <cell r="E33" t="str">
            <v>SW2</v>
          </cell>
          <cell r="F33" t="str">
            <v>SW</v>
          </cell>
        </row>
        <row r="34">
          <cell r="A34" t="str">
            <v>F84033</v>
          </cell>
          <cell r="B34" t="str">
            <v>Somerford Grove Health Centre</v>
          </cell>
          <cell r="C34" t="str">
            <v>NW2</v>
          </cell>
          <cell r="D34" t="str">
            <v>NW</v>
          </cell>
          <cell r="E34" t="str">
            <v>NW2</v>
          </cell>
          <cell r="F34" t="str">
            <v>NW</v>
          </cell>
        </row>
        <row r="35">
          <cell r="A35" t="str">
            <v>Y03049</v>
          </cell>
          <cell r="B35" t="str">
            <v>Spring Hill Practice</v>
          </cell>
          <cell r="C35" t="str">
            <v>NE1</v>
          </cell>
          <cell r="D35" t="str">
            <v>NE</v>
          </cell>
          <cell r="E35" t="str">
            <v>NE1</v>
          </cell>
          <cell r="F35" t="str">
            <v>NE</v>
          </cell>
        </row>
        <row r="36">
          <cell r="A36" t="str">
            <v>F84013</v>
          </cell>
          <cell r="B36" t="str">
            <v>Stamford Hill Group Practice</v>
          </cell>
          <cell r="C36" t="str">
            <v>NE1</v>
          </cell>
          <cell r="D36" t="str">
            <v>NE</v>
          </cell>
          <cell r="E36" t="str">
            <v>NE1</v>
          </cell>
          <cell r="F36" t="str">
            <v>NE</v>
          </cell>
        </row>
        <row r="37">
          <cell r="A37" t="str">
            <v>F84115</v>
          </cell>
          <cell r="B37" t="str">
            <v>Statham Grove Surgery</v>
          </cell>
          <cell r="C37" t="str">
            <v>NW1</v>
          </cell>
          <cell r="D37" t="str">
            <v>NW</v>
          </cell>
          <cell r="E37" t="str">
            <v>NW1</v>
          </cell>
          <cell r="F37" t="str">
            <v>NW</v>
          </cell>
        </row>
        <row r="38">
          <cell r="A38" t="str">
            <v>Y00403</v>
          </cell>
          <cell r="B38" t="str">
            <v>Trowbridge Practice</v>
          </cell>
          <cell r="C38" t="str">
            <v>SE2</v>
          </cell>
          <cell r="D38" t="str">
            <v>SE</v>
          </cell>
          <cell r="E38" t="str">
            <v>SE2</v>
          </cell>
          <cell r="F38" t="str">
            <v>SE</v>
          </cell>
        </row>
        <row r="39">
          <cell r="A39" t="str">
            <v>F84069</v>
          </cell>
          <cell r="B39" t="str">
            <v>Well Street Surgery</v>
          </cell>
          <cell r="C39" t="str">
            <v>SE2</v>
          </cell>
          <cell r="D39" t="str">
            <v>SE</v>
          </cell>
          <cell r="E39" t="str">
            <v>SE2</v>
          </cell>
          <cell r="F39" t="str">
            <v>SE</v>
          </cell>
        </row>
        <row r="40">
          <cell r="A40" t="str">
            <v>F84620</v>
          </cell>
          <cell r="B40" t="str">
            <v>Wick Health Centre</v>
          </cell>
          <cell r="C40" t="str">
            <v>SE2</v>
          </cell>
          <cell r="D40" t="str">
            <v>SE</v>
          </cell>
          <cell r="E40" t="str">
            <v>SE2</v>
          </cell>
          <cell r="F40" t="str">
            <v>SE</v>
          </cell>
        </row>
        <row r="41">
          <cell r="A41" t="str">
            <v>NE1</v>
          </cell>
          <cell r="B41" t="str">
            <v>Springfield Park</v>
          </cell>
          <cell r="E41" t="str">
            <v>NE1</v>
          </cell>
        </row>
        <row r="42">
          <cell r="A42" t="str">
            <v>NE2</v>
          </cell>
          <cell r="B42" t="str">
            <v>Hackney Downs</v>
          </cell>
          <cell r="E42" t="str">
            <v>NE2</v>
          </cell>
        </row>
        <row r="43">
          <cell r="A43" t="str">
            <v>NW1</v>
          </cell>
          <cell r="B43" t="str">
            <v>Woodberry Wetlands</v>
          </cell>
          <cell r="E43" t="str">
            <v>NW1</v>
          </cell>
        </row>
        <row r="44">
          <cell r="A44" t="str">
            <v>NW2</v>
          </cell>
          <cell r="B44" t="str">
            <v>Clissold Park</v>
          </cell>
          <cell r="E44" t="str">
            <v>NW2</v>
          </cell>
        </row>
        <row r="45">
          <cell r="A45" t="str">
            <v>SE1</v>
          </cell>
          <cell r="B45" t="str">
            <v>Hackney Marshes</v>
          </cell>
          <cell r="E45" t="str">
            <v>SE1</v>
          </cell>
        </row>
        <row r="46">
          <cell r="A46" t="str">
            <v>SE2</v>
          </cell>
          <cell r="B46" t="str">
            <v>Well Street Common</v>
          </cell>
          <cell r="E46" t="str">
            <v>SE2</v>
          </cell>
        </row>
        <row r="47">
          <cell r="A47" t="str">
            <v>SW1</v>
          </cell>
          <cell r="B47" t="str">
            <v xml:space="preserve">London Fields  </v>
          </cell>
          <cell r="E47" t="str">
            <v>SW1</v>
          </cell>
        </row>
        <row r="48">
          <cell r="A48" t="str">
            <v>SW2</v>
          </cell>
          <cell r="B48" t="str">
            <v>Shoreditch Park &amp; City</v>
          </cell>
          <cell r="E48" t="str">
            <v>SW2</v>
          </cell>
        </row>
        <row r="49">
          <cell r="A49" t="str">
            <v>Total</v>
          </cell>
          <cell r="E49" t="str">
            <v>Total</v>
          </cell>
        </row>
      </sheetData>
      <sheetData sheetId="4" refreshError="1"/>
      <sheetData sheetId="5" refreshError="1"/>
      <sheetData sheetId="6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TableQ" displayName="DataTableQ" ref="E16:H23" totalsRowShown="0" headerRowDxfId="24" dataDxfId="23" tableBorderDxfId="22">
  <autoFilter ref="E16:H23" xr:uid="{00000000-0009-0000-0100-000001000000}"/>
  <tableColumns count="4">
    <tableColumn id="1" xr3:uid="{00000000-0010-0000-0000-000001000000}" name="Select Q" dataDxfId="21"/>
    <tableColumn id="2" xr3:uid="{00000000-0010-0000-0000-000002000000}" name="DateID" dataDxfId="20"/>
    <tableColumn id="3" xr3:uid="{00000000-0010-0000-0000-000003000000}" name="Q" dataDxfId="19"/>
    <tableColumn id="4" xr3:uid="{00000000-0010-0000-0000-000004000000}" name="REL_D" dataDxfId="18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tabColor rgb="FFFF0000"/>
  </sheetPr>
  <dimension ref="A1:Z16448"/>
  <sheetViews>
    <sheetView topLeftCell="B1" zoomScale="70" zoomScaleNormal="70" workbookViewId="0">
      <pane ySplit="4" topLeftCell="A447" activePane="bottomLeft" state="frozen"/>
      <selection activeCell="B25" sqref="B25"/>
      <selection pane="bottomLeft" activeCell="D467" sqref="D467"/>
    </sheetView>
  </sheetViews>
  <sheetFormatPr defaultRowHeight="15" x14ac:dyDescent="0.25"/>
  <cols>
    <col min="1" max="1" width="11.85546875" style="30" customWidth="1"/>
    <col min="2" max="2" width="12.7109375" style="30" customWidth="1"/>
    <col min="3" max="3" width="14.140625" style="30" customWidth="1"/>
    <col min="4" max="4" width="30.28515625" style="30" customWidth="1"/>
    <col min="5" max="5" width="9.85546875" style="30" customWidth="1"/>
    <col min="6" max="6" width="12.85546875" style="30" customWidth="1"/>
    <col min="7" max="7" width="8.85546875" style="30" bestFit="1" customWidth="1"/>
    <col min="8" max="8" width="12.7109375" style="73" customWidth="1"/>
    <col min="9" max="9" width="17.7109375" customWidth="1"/>
    <col min="10" max="10" width="2.7109375" customWidth="1"/>
    <col min="11" max="11" width="18.140625" style="44" customWidth="1"/>
    <col min="12" max="12" width="3" customWidth="1"/>
    <col min="13" max="14" width="13.7109375" customWidth="1"/>
    <col min="15" max="15" width="3" customWidth="1"/>
    <col min="16" max="16" width="10.7109375" customWidth="1"/>
    <col min="18" max="22" width="13.5703125" customWidth="1"/>
    <col min="23" max="23" width="13.5703125" style="101" customWidth="1"/>
    <col min="24" max="24" width="13.5703125" customWidth="1"/>
  </cols>
  <sheetData>
    <row r="1" spans="1:26" ht="15.75" thickBot="1" x14ac:dyDescent="0.3">
      <c r="A1" s="32" t="s">
        <v>94</v>
      </c>
      <c r="B1" s="32" t="s">
        <v>130</v>
      </c>
      <c r="C1" s="21" t="s">
        <v>131</v>
      </c>
      <c r="D1" s="32" t="s">
        <v>110</v>
      </c>
      <c r="E1" s="21" t="s">
        <v>132</v>
      </c>
      <c r="F1" s="21" t="s">
        <v>109</v>
      </c>
      <c r="G1" s="21" t="s">
        <v>114</v>
      </c>
      <c r="H1" s="70" t="s">
        <v>113</v>
      </c>
      <c r="I1" s="13" t="s">
        <v>133</v>
      </c>
      <c r="J1" s="13" t="s">
        <v>134</v>
      </c>
      <c r="K1" s="41" t="s">
        <v>135</v>
      </c>
      <c r="L1" s="13" t="s">
        <v>134</v>
      </c>
      <c r="M1" s="16" t="s">
        <v>136</v>
      </c>
      <c r="N1" s="16" t="s">
        <v>137</v>
      </c>
      <c r="O1" s="13" t="s">
        <v>134</v>
      </c>
      <c r="P1" s="16" t="s">
        <v>138</v>
      </c>
      <c r="Q1" s="33" t="s">
        <v>134</v>
      </c>
      <c r="R1" s="39" t="str">
        <f>R2</f>
        <v>PSA-00</v>
      </c>
      <c r="S1" s="39" t="str">
        <f t="shared" ref="S1:Z1" si="0">S2</f>
        <v>PSA-SS01</v>
      </c>
      <c r="T1" s="39" t="str">
        <f t="shared" si="0"/>
        <v>PSA-01</v>
      </c>
      <c r="U1" s="39" t="str">
        <f t="shared" si="0"/>
        <v>PSA-02</v>
      </c>
      <c r="V1" s="39" t="str">
        <f t="shared" si="0"/>
        <v>PSA-03</v>
      </c>
      <c r="W1" s="39" t="str">
        <f t="shared" si="0"/>
        <v>PSA-04</v>
      </c>
      <c r="X1" s="39" t="str">
        <f t="shared" si="0"/>
        <v>PSA-05</v>
      </c>
      <c r="Y1" s="39" t="str">
        <f t="shared" si="0"/>
        <v>PSA-06</v>
      </c>
      <c r="Z1" s="39" t="str">
        <f t="shared" si="0"/>
        <v>PSA-07</v>
      </c>
    </row>
    <row r="2" spans="1:26" ht="15.75" thickBot="1" x14ac:dyDescent="0.3">
      <c r="A2" s="28"/>
      <c r="B2" s="36" t="s">
        <v>139</v>
      </c>
      <c r="C2" s="31"/>
      <c r="D2" s="28" t="s">
        <v>140</v>
      </c>
      <c r="E2" s="34" t="s">
        <v>141</v>
      </c>
      <c r="F2" s="34" t="s">
        <v>142</v>
      </c>
      <c r="G2" s="35" t="s">
        <v>143</v>
      </c>
      <c r="H2" s="71"/>
      <c r="I2" s="49"/>
      <c r="J2" s="13"/>
      <c r="K2" s="42" t="s">
        <v>144</v>
      </c>
      <c r="L2" s="13"/>
      <c r="M2" s="3" t="s">
        <v>145</v>
      </c>
      <c r="N2" s="3" t="s">
        <v>146</v>
      </c>
      <c r="O2" s="13"/>
      <c r="P2" s="3" t="s">
        <v>147</v>
      </c>
      <c r="Q2" s="13" t="s">
        <v>148</v>
      </c>
      <c r="R2" s="12" t="str">
        <f t="shared" ref="R2:V2" si="1">TRIM(MID(R4,2,FIND($N$2,R4)-2))</f>
        <v>PSA-00</v>
      </c>
      <c r="S2" s="12" t="str">
        <f t="shared" si="1"/>
        <v>PSA-SS01</v>
      </c>
      <c r="T2" s="12" t="str">
        <f t="shared" si="1"/>
        <v>PSA-01</v>
      </c>
      <c r="U2" s="12" t="str">
        <f t="shared" si="1"/>
        <v>PSA-02</v>
      </c>
      <c r="V2" s="12" t="str">
        <f t="shared" si="1"/>
        <v>PSA-03</v>
      </c>
      <c r="W2" s="12" t="str">
        <f t="shared" ref="W2:X2" si="2">TRIM(MID(W4,2,FIND($N$2,W4)-2))</f>
        <v>PSA-04</v>
      </c>
      <c r="X2" s="12" t="str">
        <f t="shared" si="2"/>
        <v>PSA-05</v>
      </c>
      <c r="Y2" s="12" t="str">
        <f t="shared" ref="Y2:Z2" si="3">TRIM(MID(Y4,2,FIND($N$2,Y4)-2))</f>
        <v>PSA-06</v>
      </c>
      <c r="Z2" s="12" t="str">
        <f t="shared" si="3"/>
        <v>PSA-07</v>
      </c>
    </row>
    <row r="3" spans="1:26" s="11" customFormat="1" ht="76.5" customHeight="1" thickBot="1" x14ac:dyDescent="0.3">
      <c r="A3" s="29"/>
      <c r="B3" s="29"/>
      <c r="C3" s="29"/>
      <c r="D3" s="38"/>
      <c r="E3" s="29" t="s">
        <v>149</v>
      </c>
      <c r="F3" s="29" t="s">
        <v>150</v>
      </c>
      <c r="G3" s="29"/>
      <c r="H3" s="72"/>
      <c r="I3" s="14" t="s">
        <v>151</v>
      </c>
      <c r="J3" s="17"/>
      <c r="K3" s="43"/>
      <c r="L3" s="14"/>
      <c r="M3" s="22" t="s">
        <v>152</v>
      </c>
      <c r="N3" s="14"/>
      <c r="O3" s="14"/>
      <c r="P3" s="14"/>
      <c r="Q3" s="14" t="s">
        <v>153</v>
      </c>
      <c r="R3" s="15" t="str">
        <f t="shared" ref="R3:Z3" si="4">TRIM(MID(R4,FIND($N$2,R4)+2,LEN(R4)))</f>
        <v>Listsize</v>
      </c>
      <c r="S3" s="15" t="str">
        <f t="shared" si="4"/>
        <v>Prostate Cancer - Register (Current)</v>
      </c>
      <c r="T3" s="15" t="str">
        <f t="shared" si="4"/>
        <v>Prostate Cancer Register (L&amp;D)</v>
      </c>
      <c r="U3" s="15" t="str">
        <f t="shared" si="4"/>
        <v>Discharged from Secondary Care &amp; Monitored in Primary Care</v>
      </c>
      <c r="V3" s="15" t="str">
        <f t="shared" si="4"/>
        <v>Antigen Done OR 3 Invites [ PAYMENT]</v>
      </c>
      <c r="W3" s="15" t="str">
        <f t="shared" si="4"/>
        <v>Antigen Done</v>
      </c>
      <c r="X3" s="15" t="str">
        <f t="shared" si="4"/>
        <v>3 invites only</v>
      </c>
      <c r="Y3" s="15" t="str">
        <f t="shared" si="4"/>
        <v>Welcome appt offered</v>
      </c>
      <c r="Z3" s="15" t="str">
        <f t="shared" si="4"/>
        <v>Holistic needs assessment</v>
      </c>
    </row>
    <row r="4" spans="1:26" x14ac:dyDescent="0.25">
      <c r="A4" s="30">
        <f ca="1">IF(K4="Last Run:",OFFSET(K4,3,0),A3)</f>
        <v>45383</v>
      </c>
      <c r="B4" s="30">
        <f ca="1">IF(K4="Last Run:",INT(OFFSET(K4,1,0)),B3)</f>
        <v>45386</v>
      </c>
      <c r="C4" s="30" t="str">
        <f>IF($K4="Last Run:",TRIM(IFERROR(MID($I4,2,IFERROR(FIND($M$2,LEFT($I4,FIND($N$2,$I4))),FIND($N$2,$I4))-2),$C$2)),C3)</f>
        <v>PSA-AR</v>
      </c>
      <c r="D4" s="30" t="e">
        <f t="shared" ref="D4:D46" si="5">IF($H4=1,TEXT(A4,"ddmmyyyy")&amp;"-"&amp;TEXT(B4,"ddmmyyyy")&amp;C4,NA())</f>
        <v>#N/A</v>
      </c>
      <c r="E4" s="30" t="str">
        <f>IF($K4="Last Run:",TRIM(IFERROR(MID($I4,FIND($M$2,$I4)+1,FIND($N$2,$I4)-FIND($M$2,$I4)-1),"")),E3)</f>
        <v/>
      </c>
      <c r="F4" s="30" t="e">
        <f>IF($H4=1,IF($P4="F84122",IF($E4="N2",$P4&amp;$E$2,IF($E4="N6",$P4&amp;$F$2,$P4)),IF($P4="Total",$P$2,$P4)),NA())</f>
        <v>#N/A</v>
      </c>
      <c r="G4" s="30" t="str">
        <f t="shared" ref="G4:G46" si="6">IFERROR(VLOOKUP(F4,PRACTICE,5,0),"")</f>
        <v/>
      </c>
      <c r="H4" s="50">
        <f>(ISNUMBER(R4))*IF($H$2&lt;&gt;"",(($H$2=E4)+(P4="F84122")&gt;0),1)</f>
        <v>0</v>
      </c>
      <c r="I4" t="s">
        <v>309</v>
      </c>
      <c r="K4" t="s">
        <v>310</v>
      </c>
      <c r="M4" t="s">
        <v>311</v>
      </c>
      <c r="N4">
        <v>353241</v>
      </c>
      <c r="Q4" t="s">
        <v>312</v>
      </c>
      <c r="R4" t="s">
        <v>313</v>
      </c>
      <c r="S4" t="s">
        <v>314</v>
      </c>
      <c r="T4" t="s">
        <v>315</v>
      </c>
      <c r="U4" t="s">
        <v>316</v>
      </c>
      <c r="V4" t="s">
        <v>317</v>
      </c>
      <c r="W4" t="s">
        <v>318</v>
      </c>
      <c r="X4" t="s">
        <v>319</v>
      </c>
      <c r="Y4" t="s">
        <v>320</v>
      </c>
      <c r="Z4" t="s">
        <v>321</v>
      </c>
    </row>
    <row r="5" spans="1:26" x14ac:dyDescent="0.25">
      <c r="A5" s="30">
        <f t="shared" ref="A5:A46" ca="1" si="7">IF(K5="Last Run:",OFFSET(K5,3,0),A4)</f>
        <v>45383</v>
      </c>
      <c r="B5" s="30">
        <f ca="1">IF(K5="Last Run:",INT(OFFSET(K5,1,0)),B4)</f>
        <v>45386</v>
      </c>
      <c r="C5" s="30" t="str">
        <f t="shared" ref="C5:C64" si="8">IF($K5="Last Run:",TRIM(IFERROR(MID($I5,2,IFERROR(FIND($M$2,LEFT($I5,FIND($N$2,$I5))),FIND($N$2,$I5))-2),$C$2)),C4)</f>
        <v>PSA-AR</v>
      </c>
      <c r="D5" s="30" t="e">
        <f t="shared" si="5"/>
        <v>#N/A</v>
      </c>
      <c r="E5" s="30" t="str">
        <f t="shared" ref="E5:E64" si="9">IF($K5="Last Run:",TRIM(IFERROR(MID($I5,FIND($M$2,$I5)+1,FIND($N$2,$I5)-FIND($M$2,$I5)-1),"")),E4)</f>
        <v/>
      </c>
      <c r="F5" s="30" t="str">
        <f t="shared" ref="F5:F46" si="10">IF(P5="","-", P5)</f>
        <v>Organisation Code</v>
      </c>
      <c r="G5" s="30" t="str">
        <f t="shared" si="6"/>
        <v/>
      </c>
      <c r="H5" s="51">
        <f>(ISNUMBER(R5))*IF($H$2&lt;&gt;"",(($H$2=E5)+(P5="F84122")&gt;0),1)</f>
        <v>0</v>
      </c>
      <c r="K5" s="9">
        <v>45386.450694444444</v>
      </c>
      <c r="M5" t="s">
        <v>322</v>
      </c>
      <c r="N5">
        <v>179942</v>
      </c>
      <c r="P5" t="s">
        <v>323</v>
      </c>
      <c r="W5"/>
    </row>
    <row r="6" spans="1:26" x14ac:dyDescent="0.25">
      <c r="A6" s="30">
        <f t="shared" ca="1" si="7"/>
        <v>45383</v>
      </c>
      <c r="B6" s="30">
        <f t="shared" ref="B6:B46" ca="1" si="11">IF(K6="Last Run:",INT(OFFSET(K6,1,0)),B5)</f>
        <v>45386</v>
      </c>
      <c r="C6" s="30" t="str">
        <f t="shared" si="8"/>
        <v>PSA-AR</v>
      </c>
      <c r="D6" s="30" t="str">
        <f t="shared" ca="1" si="5"/>
        <v>01042024-04042024PSA-AR</v>
      </c>
      <c r="E6" s="30" t="str">
        <f t="shared" si="9"/>
        <v/>
      </c>
      <c r="F6" s="30" t="str">
        <f t="shared" si="10"/>
        <v>F84003</v>
      </c>
      <c r="G6" s="30" t="str">
        <f t="shared" si="6"/>
        <v>SE1</v>
      </c>
      <c r="H6" s="51">
        <f t="shared" ref="H6:H46" si="12">(ISNUMBER(R6))*IF($H$2&lt;&gt;"",(($H$2=E6)+(P6="F84122")&gt;0),1)</f>
        <v>1</v>
      </c>
      <c r="K6" t="s">
        <v>324</v>
      </c>
      <c r="M6" t="s">
        <v>325</v>
      </c>
      <c r="N6">
        <v>173299</v>
      </c>
      <c r="P6" t="s">
        <v>56</v>
      </c>
      <c r="R6">
        <v>14879</v>
      </c>
      <c r="S6">
        <v>105</v>
      </c>
      <c r="T6">
        <v>205</v>
      </c>
      <c r="U6">
        <v>1</v>
      </c>
      <c r="V6">
        <v>0</v>
      </c>
      <c r="W6">
        <v>0</v>
      </c>
      <c r="X6">
        <v>0</v>
      </c>
      <c r="Y6">
        <v>0</v>
      </c>
      <c r="Z6">
        <v>0</v>
      </c>
    </row>
    <row r="7" spans="1:26" x14ac:dyDescent="0.25">
      <c r="A7" s="30">
        <f t="shared" ca="1" si="7"/>
        <v>45383</v>
      </c>
      <c r="B7" s="30">
        <f t="shared" ca="1" si="11"/>
        <v>45386</v>
      </c>
      <c r="C7" s="30" t="str">
        <f t="shared" si="8"/>
        <v>PSA-AR</v>
      </c>
      <c r="D7" s="30" t="str">
        <f t="shared" ca="1" si="5"/>
        <v>01042024-04042024PSA-AR</v>
      </c>
      <c r="E7" s="30" t="str">
        <f t="shared" si="9"/>
        <v/>
      </c>
      <c r="F7" s="30" t="str">
        <f t="shared" si="10"/>
        <v>F84008</v>
      </c>
      <c r="G7" s="30" t="str">
        <f t="shared" si="6"/>
        <v>NW2</v>
      </c>
      <c r="H7" s="51">
        <f t="shared" si="12"/>
        <v>1</v>
      </c>
      <c r="K7" s="10">
        <v>45383</v>
      </c>
      <c r="P7" t="s">
        <v>12</v>
      </c>
      <c r="R7">
        <v>12161</v>
      </c>
      <c r="S7">
        <v>57</v>
      </c>
      <c r="T7">
        <v>166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</row>
    <row r="8" spans="1:26" x14ac:dyDescent="0.25">
      <c r="A8" s="30">
        <f t="shared" ca="1" si="7"/>
        <v>45383</v>
      </c>
      <c r="B8" s="30">
        <f t="shared" ca="1" si="11"/>
        <v>45386</v>
      </c>
      <c r="C8" s="30" t="str">
        <f t="shared" si="8"/>
        <v>PSA-AR</v>
      </c>
      <c r="D8" s="30" t="str">
        <f t="shared" ca="1" si="5"/>
        <v>01042024-04042024PSA-AR</v>
      </c>
      <c r="E8" s="30" t="str">
        <f t="shared" si="9"/>
        <v/>
      </c>
      <c r="F8" s="30" t="str">
        <f t="shared" si="10"/>
        <v>F84013</v>
      </c>
      <c r="G8" s="30" t="str">
        <f t="shared" si="6"/>
        <v>NE1</v>
      </c>
      <c r="H8" s="51">
        <f t="shared" si="12"/>
        <v>1</v>
      </c>
      <c r="K8"/>
      <c r="P8" t="s">
        <v>78</v>
      </c>
      <c r="R8">
        <v>17921</v>
      </c>
      <c r="S8">
        <v>37</v>
      </c>
      <c r="T8">
        <v>134</v>
      </c>
      <c r="U8">
        <v>2</v>
      </c>
      <c r="V8">
        <v>2</v>
      </c>
      <c r="W8">
        <v>2</v>
      </c>
      <c r="X8">
        <v>0</v>
      </c>
      <c r="Y8">
        <v>1</v>
      </c>
      <c r="Z8">
        <v>0</v>
      </c>
    </row>
    <row r="9" spans="1:26" x14ac:dyDescent="0.25">
      <c r="A9" s="30">
        <f t="shared" ca="1" si="7"/>
        <v>45383</v>
      </c>
      <c r="B9" s="30">
        <f t="shared" ca="1" si="11"/>
        <v>45386</v>
      </c>
      <c r="C9" s="30" t="str">
        <f t="shared" si="8"/>
        <v>PSA-AR</v>
      </c>
      <c r="D9" s="30" t="str">
        <f t="shared" ca="1" si="5"/>
        <v>01042024-04042024PSA-AR</v>
      </c>
      <c r="E9" s="30" t="str">
        <f t="shared" si="9"/>
        <v/>
      </c>
      <c r="F9" s="30" t="str">
        <f t="shared" si="10"/>
        <v>F84015</v>
      </c>
      <c r="G9" s="30" t="str">
        <f t="shared" si="6"/>
        <v>SE2</v>
      </c>
      <c r="H9" s="51">
        <f t="shared" si="12"/>
        <v>1</v>
      </c>
      <c r="K9"/>
      <c r="P9" t="s">
        <v>46</v>
      </c>
      <c r="R9">
        <v>5314</v>
      </c>
      <c r="S9">
        <v>45</v>
      </c>
      <c r="T9">
        <v>99</v>
      </c>
      <c r="U9">
        <v>21</v>
      </c>
      <c r="V9">
        <v>17</v>
      </c>
      <c r="W9">
        <v>17</v>
      </c>
      <c r="X9">
        <v>0</v>
      </c>
      <c r="Y9">
        <v>6</v>
      </c>
      <c r="Z9">
        <v>12</v>
      </c>
    </row>
    <row r="10" spans="1:26" x14ac:dyDescent="0.25">
      <c r="A10" s="30">
        <f t="shared" ca="1" si="7"/>
        <v>45383</v>
      </c>
      <c r="B10" s="30">
        <f t="shared" ca="1" si="11"/>
        <v>45386</v>
      </c>
      <c r="C10" s="30" t="str">
        <f t="shared" si="8"/>
        <v>PSA-AR</v>
      </c>
      <c r="D10" s="30" t="str">
        <f t="shared" ca="1" si="5"/>
        <v>01042024-04042024PSA-AR</v>
      </c>
      <c r="E10" s="30" t="str">
        <f t="shared" si="9"/>
        <v/>
      </c>
      <c r="F10" s="30" t="str">
        <f t="shared" si="10"/>
        <v>F84018</v>
      </c>
      <c r="G10" s="30" t="str">
        <f t="shared" si="6"/>
        <v>NE2</v>
      </c>
      <c r="H10" s="51">
        <f t="shared" si="12"/>
        <v>1</v>
      </c>
      <c r="K10"/>
      <c r="P10" t="s">
        <v>59</v>
      </c>
      <c r="R10">
        <v>12241</v>
      </c>
      <c r="S10">
        <v>56</v>
      </c>
      <c r="T10">
        <v>123</v>
      </c>
      <c r="U10">
        <v>12</v>
      </c>
      <c r="V10">
        <v>12</v>
      </c>
      <c r="W10">
        <v>11</v>
      </c>
      <c r="X10">
        <v>1</v>
      </c>
      <c r="Y10">
        <v>2</v>
      </c>
      <c r="Z10">
        <v>4</v>
      </c>
    </row>
    <row r="11" spans="1:26" x14ac:dyDescent="0.25">
      <c r="A11" s="30">
        <f t="shared" ca="1" si="7"/>
        <v>45383</v>
      </c>
      <c r="B11" s="30">
        <f t="shared" ca="1" si="11"/>
        <v>45386</v>
      </c>
      <c r="C11" s="30" t="str">
        <f t="shared" si="8"/>
        <v>PSA-AR</v>
      </c>
      <c r="D11" s="30" t="str">
        <f t="shared" ca="1" si="5"/>
        <v>01042024-04042024PSA-AR</v>
      </c>
      <c r="E11" s="30" t="str">
        <f t="shared" si="9"/>
        <v/>
      </c>
      <c r="F11" s="30" t="str">
        <f t="shared" si="10"/>
        <v>F84021</v>
      </c>
      <c r="G11" s="30" t="str">
        <f t="shared" si="6"/>
        <v>SW1</v>
      </c>
      <c r="H11" s="51">
        <f t="shared" si="12"/>
        <v>1</v>
      </c>
      <c r="K11"/>
      <c r="P11" t="s">
        <v>54</v>
      </c>
      <c r="R11">
        <v>11106</v>
      </c>
      <c r="S11">
        <v>46</v>
      </c>
      <c r="T11">
        <v>97</v>
      </c>
      <c r="U11">
        <v>3</v>
      </c>
      <c r="V11">
        <v>2</v>
      </c>
      <c r="W11">
        <v>2</v>
      </c>
      <c r="X11">
        <v>0</v>
      </c>
      <c r="Y11">
        <v>1</v>
      </c>
      <c r="Z11">
        <v>0</v>
      </c>
    </row>
    <row r="12" spans="1:26" x14ac:dyDescent="0.25">
      <c r="A12" s="30">
        <f t="shared" ca="1" si="7"/>
        <v>45383</v>
      </c>
      <c r="B12" s="30">
        <f t="shared" ca="1" si="11"/>
        <v>45386</v>
      </c>
      <c r="C12" s="30" t="str">
        <f t="shared" si="8"/>
        <v>PSA-AR</v>
      </c>
      <c r="D12" s="30" t="str">
        <f t="shared" ca="1" si="5"/>
        <v>01042024-04042024PSA-AR</v>
      </c>
      <c r="E12" s="30" t="str">
        <f t="shared" si="9"/>
        <v/>
      </c>
      <c r="F12" s="30" t="str">
        <f t="shared" si="10"/>
        <v>F84033</v>
      </c>
      <c r="G12" s="30" t="str">
        <f t="shared" si="6"/>
        <v>NW2</v>
      </c>
      <c r="H12" s="51">
        <f t="shared" si="12"/>
        <v>1</v>
      </c>
      <c r="K12"/>
      <c r="P12" t="s">
        <v>73</v>
      </c>
      <c r="R12">
        <v>11999</v>
      </c>
      <c r="S12">
        <v>49</v>
      </c>
      <c r="T12">
        <v>141</v>
      </c>
      <c r="U12">
        <v>3</v>
      </c>
      <c r="V12">
        <v>2</v>
      </c>
      <c r="W12">
        <v>2</v>
      </c>
      <c r="X12">
        <v>0</v>
      </c>
      <c r="Y12">
        <v>1</v>
      </c>
      <c r="Z12">
        <v>1</v>
      </c>
    </row>
    <row r="13" spans="1:26" x14ac:dyDescent="0.25">
      <c r="A13" s="30">
        <f t="shared" ca="1" si="7"/>
        <v>45383</v>
      </c>
      <c r="B13" s="30">
        <f t="shared" ca="1" si="11"/>
        <v>45386</v>
      </c>
      <c r="C13" s="30" t="str">
        <f t="shared" si="8"/>
        <v>PSA-AR</v>
      </c>
      <c r="D13" s="30" t="str">
        <f t="shared" ca="1" si="5"/>
        <v>01042024-04042024PSA-AR</v>
      </c>
      <c r="E13" s="30" t="str">
        <f t="shared" si="9"/>
        <v/>
      </c>
      <c r="F13" s="30" t="str">
        <f t="shared" si="10"/>
        <v>F84035</v>
      </c>
      <c r="G13" s="30" t="str">
        <f t="shared" si="6"/>
        <v>SW1</v>
      </c>
      <c r="H13" s="51">
        <f t="shared" si="12"/>
        <v>1</v>
      </c>
      <c r="K13"/>
      <c r="P13" t="s">
        <v>63</v>
      </c>
      <c r="R13">
        <v>21019</v>
      </c>
      <c r="S13">
        <v>36</v>
      </c>
      <c r="T13">
        <v>61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</row>
    <row r="14" spans="1:26" x14ac:dyDescent="0.25">
      <c r="A14" s="30">
        <f t="shared" ca="1" si="7"/>
        <v>45383</v>
      </c>
      <c r="B14" s="30">
        <f t="shared" ca="1" si="11"/>
        <v>45386</v>
      </c>
      <c r="C14" s="30" t="str">
        <f t="shared" si="8"/>
        <v>PSA-AR</v>
      </c>
      <c r="D14" s="30" t="str">
        <f t="shared" ca="1" si="5"/>
        <v>01042024-04042024PSA-AR</v>
      </c>
      <c r="E14" s="30" t="str">
        <f t="shared" si="9"/>
        <v/>
      </c>
      <c r="F14" s="30" t="str">
        <f t="shared" si="10"/>
        <v>F84036</v>
      </c>
      <c r="G14" s="30" t="str">
        <f t="shared" si="6"/>
        <v>NW1</v>
      </c>
      <c r="H14" s="51">
        <f t="shared" si="12"/>
        <v>1</v>
      </c>
      <c r="K14"/>
      <c r="P14" t="s">
        <v>19</v>
      </c>
      <c r="R14">
        <v>8370</v>
      </c>
      <c r="S14">
        <v>32</v>
      </c>
      <c r="T14">
        <v>71</v>
      </c>
      <c r="U14">
        <v>4</v>
      </c>
      <c r="V14">
        <v>4</v>
      </c>
      <c r="W14">
        <v>3</v>
      </c>
      <c r="X14">
        <v>1</v>
      </c>
      <c r="Y14">
        <v>0</v>
      </c>
      <c r="Z14">
        <v>0</v>
      </c>
    </row>
    <row r="15" spans="1:26" x14ac:dyDescent="0.25">
      <c r="A15" s="30">
        <f t="shared" ca="1" si="7"/>
        <v>45383</v>
      </c>
      <c r="B15" s="30">
        <f t="shared" ca="1" si="11"/>
        <v>45386</v>
      </c>
      <c r="C15" s="30" t="str">
        <f t="shared" si="8"/>
        <v>PSA-AR</v>
      </c>
      <c r="D15" s="30" t="str">
        <f t="shared" ca="1" si="5"/>
        <v>01042024-04042024PSA-AR</v>
      </c>
      <c r="E15" s="30" t="str">
        <f t="shared" si="9"/>
        <v/>
      </c>
      <c r="F15" s="30" t="str">
        <f t="shared" si="10"/>
        <v>F84038</v>
      </c>
      <c r="G15" s="30" t="str">
        <f t="shared" si="6"/>
        <v>SW1</v>
      </c>
      <c r="H15" s="51">
        <f t="shared" si="12"/>
        <v>1</v>
      </c>
      <c r="K15"/>
      <c r="P15" t="s">
        <v>14</v>
      </c>
      <c r="R15">
        <v>3844</v>
      </c>
      <c r="S15">
        <v>29</v>
      </c>
      <c r="T15">
        <v>54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</row>
    <row r="16" spans="1:26" x14ac:dyDescent="0.25">
      <c r="A16" s="30">
        <f t="shared" ca="1" si="7"/>
        <v>45383</v>
      </c>
      <c r="B16" s="30">
        <f t="shared" ca="1" si="11"/>
        <v>45386</v>
      </c>
      <c r="C16" s="30" t="str">
        <f t="shared" si="8"/>
        <v>PSA-AR</v>
      </c>
      <c r="D16" s="30" t="str">
        <f t="shared" ca="1" si="5"/>
        <v>01042024-04042024PSA-AR</v>
      </c>
      <c r="E16" s="30" t="str">
        <f t="shared" si="9"/>
        <v/>
      </c>
      <c r="F16" s="30" t="str">
        <f t="shared" si="10"/>
        <v>F84060</v>
      </c>
      <c r="G16" s="30" t="str">
        <f t="shared" si="6"/>
        <v>SE1</v>
      </c>
      <c r="H16" s="51">
        <f t="shared" si="12"/>
        <v>1</v>
      </c>
      <c r="K16"/>
      <c r="P16" t="s">
        <v>7</v>
      </c>
      <c r="R16">
        <v>4963</v>
      </c>
      <c r="S16">
        <v>41</v>
      </c>
      <c r="T16">
        <v>99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</row>
    <row r="17" spans="1:26" x14ac:dyDescent="0.25">
      <c r="A17" s="30">
        <f t="shared" ca="1" si="7"/>
        <v>45383</v>
      </c>
      <c r="B17" s="30">
        <f t="shared" ca="1" si="11"/>
        <v>45386</v>
      </c>
      <c r="C17" s="30" t="str">
        <f t="shared" si="8"/>
        <v>PSA-AR</v>
      </c>
      <c r="D17" s="30" t="str">
        <f t="shared" ca="1" si="5"/>
        <v>01042024-04042024PSA-AR</v>
      </c>
      <c r="E17" s="30" t="str">
        <f t="shared" si="9"/>
        <v/>
      </c>
      <c r="F17" s="30" t="str">
        <f t="shared" si="10"/>
        <v>F84063</v>
      </c>
      <c r="G17" s="30" t="str">
        <f t="shared" si="6"/>
        <v>SW1</v>
      </c>
      <c r="H17" s="51">
        <f t="shared" si="12"/>
        <v>1</v>
      </c>
      <c r="K17"/>
      <c r="P17" t="s">
        <v>27</v>
      </c>
      <c r="R17">
        <v>6378</v>
      </c>
      <c r="S17">
        <v>28</v>
      </c>
      <c r="T17">
        <v>62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</row>
    <row r="18" spans="1:26" x14ac:dyDescent="0.25">
      <c r="A18" s="30">
        <f t="shared" ca="1" si="7"/>
        <v>45383</v>
      </c>
      <c r="B18" s="30">
        <f t="shared" ca="1" si="11"/>
        <v>45386</v>
      </c>
      <c r="C18" s="30" t="str">
        <f t="shared" si="8"/>
        <v>PSA-AR</v>
      </c>
      <c r="D18" s="30" t="str">
        <f t="shared" ca="1" si="5"/>
        <v>01042024-04042024PSA-AR</v>
      </c>
      <c r="E18" s="30" t="str">
        <f t="shared" si="9"/>
        <v/>
      </c>
      <c r="F18" s="30" t="str">
        <f t="shared" si="10"/>
        <v>F84069</v>
      </c>
      <c r="G18" s="30" t="str">
        <f t="shared" si="6"/>
        <v>SE2</v>
      </c>
      <c r="H18" s="51">
        <f t="shared" si="12"/>
        <v>1</v>
      </c>
      <c r="K18"/>
      <c r="P18" t="s">
        <v>84</v>
      </c>
      <c r="R18">
        <v>14239</v>
      </c>
      <c r="S18">
        <v>64</v>
      </c>
      <c r="T18">
        <v>152</v>
      </c>
      <c r="U18">
        <v>1</v>
      </c>
      <c r="V18">
        <v>1</v>
      </c>
      <c r="W18">
        <v>1</v>
      </c>
      <c r="X18">
        <v>0</v>
      </c>
      <c r="Y18">
        <v>0</v>
      </c>
      <c r="Z18">
        <v>0</v>
      </c>
    </row>
    <row r="19" spans="1:26" x14ac:dyDescent="0.25">
      <c r="A19" s="30">
        <f t="shared" ca="1" si="7"/>
        <v>45383</v>
      </c>
      <c r="B19" s="30">
        <f t="shared" ca="1" si="11"/>
        <v>45386</v>
      </c>
      <c r="C19" s="30" t="str">
        <f t="shared" si="8"/>
        <v>PSA-AR</v>
      </c>
      <c r="D19" s="30" t="str">
        <f t="shared" ca="1" si="5"/>
        <v>01042024-04042024PSA-AR</v>
      </c>
      <c r="E19" s="30" t="str">
        <f t="shared" si="9"/>
        <v/>
      </c>
      <c r="F19" s="30" t="str">
        <f t="shared" si="10"/>
        <v>F84072</v>
      </c>
      <c r="G19" s="30" t="str">
        <f t="shared" si="6"/>
        <v>SW2</v>
      </c>
      <c r="H19" s="51">
        <f t="shared" si="12"/>
        <v>1</v>
      </c>
      <c r="K19"/>
      <c r="P19" t="s">
        <v>29</v>
      </c>
      <c r="R19">
        <v>12595</v>
      </c>
      <c r="S19">
        <v>32</v>
      </c>
      <c r="T19">
        <v>67</v>
      </c>
      <c r="U19">
        <v>1</v>
      </c>
      <c r="V19">
        <v>1</v>
      </c>
      <c r="W19">
        <v>1</v>
      </c>
      <c r="X19">
        <v>0</v>
      </c>
      <c r="Y19">
        <v>0</v>
      </c>
      <c r="Z19">
        <v>0</v>
      </c>
    </row>
    <row r="20" spans="1:26" x14ac:dyDescent="0.25">
      <c r="A20" s="30">
        <f t="shared" ca="1" si="7"/>
        <v>45383</v>
      </c>
      <c r="B20" s="30">
        <f t="shared" ca="1" si="11"/>
        <v>45386</v>
      </c>
      <c r="C20" s="30" t="str">
        <f t="shared" si="8"/>
        <v>PSA-AR</v>
      </c>
      <c r="D20" s="30" t="str">
        <f t="shared" ca="1" si="5"/>
        <v>01042024-04042024PSA-AR</v>
      </c>
      <c r="E20" s="30" t="str">
        <f t="shared" si="9"/>
        <v/>
      </c>
      <c r="F20" s="30" t="str">
        <f t="shared" si="10"/>
        <v>F84080</v>
      </c>
      <c r="G20" s="30" t="str">
        <f t="shared" si="6"/>
        <v>NE2</v>
      </c>
      <c r="H20" s="51">
        <f t="shared" si="12"/>
        <v>1</v>
      </c>
      <c r="K20"/>
      <c r="P20" t="s">
        <v>37</v>
      </c>
      <c r="R20">
        <v>5118</v>
      </c>
      <c r="S20">
        <v>49</v>
      </c>
      <c r="T20">
        <v>92</v>
      </c>
      <c r="U20">
        <v>1</v>
      </c>
      <c r="V20">
        <v>1</v>
      </c>
      <c r="W20">
        <v>1</v>
      </c>
      <c r="X20">
        <v>0</v>
      </c>
      <c r="Y20">
        <v>0</v>
      </c>
      <c r="Z20">
        <v>1</v>
      </c>
    </row>
    <row r="21" spans="1:26" x14ac:dyDescent="0.25">
      <c r="A21" s="30">
        <f t="shared" ca="1" si="7"/>
        <v>45383</v>
      </c>
      <c r="B21" s="30">
        <f t="shared" ca="1" si="11"/>
        <v>45386</v>
      </c>
      <c r="C21" s="30" t="str">
        <f t="shared" si="8"/>
        <v>PSA-AR</v>
      </c>
      <c r="D21" s="30" t="str">
        <f t="shared" ca="1" si="5"/>
        <v>01042024-04042024PSA-AR</v>
      </c>
      <c r="E21" s="30" t="str">
        <f t="shared" si="9"/>
        <v/>
      </c>
      <c r="F21" s="30" t="str">
        <f t="shared" si="10"/>
        <v>F84096</v>
      </c>
      <c r="G21" s="30" t="str">
        <f t="shared" si="6"/>
        <v>SW2</v>
      </c>
      <c r="H21" s="51">
        <f t="shared" si="12"/>
        <v>1</v>
      </c>
      <c r="K21"/>
      <c r="P21" t="s">
        <v>50</v>
      </c>
      <c r="R21">
        <v>16291</v>
      </c>
      <c r="S21">
        <v>71</v>
      </c>
      <c r="T21">
        <v>179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</row>
    <row r="22" spans="1:26" x14ac:dyDescent="0.25">
      <c r="A22" s="30">
        <f t="shared" ca="1" si="7"/>
        <v>45383</v>
      </c>
      <c r="B22" s="30">
        <f t="shared" ca="1" si="11"/>
        <v>45386</v>
      </c>
      <c r="C22" s="30" t="str">
        <f t="shared" si="8"/>
        <v>PSA-AR</v>
      </c>
      <c r="D22" s="30" t="str">
        <f t="shared" ca="1" si="5"/>
        <v>01042024-04042024PSA-AR</v>
      </c>
      <c r="E22" s="30" t="str">
        <f t="shared" si="9"/>
        <v/>
      </c>
      <c r="F22" s="30" t="str">
        <f t="shared" si="10"/>
        <v>F84105</v>
      </c>
      <c r="G22" s="30" t="str">
        <f t="shared" si="6"/>
        <v>SE1</v>
      </c>
      <c r="H22" s="51">
        <f t="shared" si="12"/>
        <v>1</v>
      </c>
      <c r="K22"/>
      <c r="P22" t="s">
        <v>52</v>
      </c>
      <c r="R22">
        <v>11621</v>
      </c>
      <c r="S22">
        <v>37</v>
      </c>
      <c r="T22">
        <v>109</v>
      </c>
      <c r="U22">
        <v>2</v>
      </c>
      <c r="V22">
        <v>2</v>
      </c>
      <c r="W22">
        <v>2</v>
      </c>
      <c r="X22">
        <v>0</v>
      </c>
      <c r="Y22">
        <v>2</v>
      </c>
      <c r="Z22">
        <v>0</v>
      </c>
    </row>
    <row r="23" spans="1:26" x14ac:dyDescent="0.25">
      <c r="A23" s="30">
        <f t="shared" ca="1" si="7"/>
        <v>45383</v>
      </c>
      <c r="B23" s="30">
        <f t="shared" ca="1" si="11"/>
        <v>45386</v>
      </c>
      <c r="C23" s="30" t="str">
        <f t="shared" si="8"/>
        <v>PSA-AR</v>
      </c>
      <c r="D23" s="30" t="str">
        <f t="shared" ca="1" si="5"/>
        <v>01042024-04042024PSA-AR</v>
      </c>
      <c r="E23" s="30" t="str">
        <f t="shared" si="9"/>
        <v/>
      </c>
      <c r="F23" s="30" t="str">
        <f t="shared" si="10"/>
        <v>F84115</v>
      </c>
      <c r="G23" s="30" t="str">
        <f t="shared" si="6"/>
        <v>NW1</v>
      </c>
      <c r="H23" s="51">
        <f t="shared" si="12"/>
        <v>1</v>
      </c>
      <c r="K23"/>
      <c r="P23" t="s">
        <v>80</v>
      </c>
      <c r="R23">
        <v>8706</v>
      </c>
      <c r="S23">
        <v>45</v>
      </c>
      <c r="T23">
        <v>97</v>
      </c>
      <c r="U23">
        <v>3</v>
      </c>
      <c r="V23">
        <v>3</v>
      </c>
      <c r="W23">
        <v>3</v>
      </c>
      <c r="X23">
        <v>0</v>
      </c>
      <c r="Y23">
        <v>1</v>
      </c>
      <c r="Z23">
        <v>3</v>
      </c>
    </row>
    <row r="24" spans="1:26" x14ac:dyDescent="0.25">
      <c r="A24" s="30">
        <f t="shared" ca="1" si="7"/>
        <v>45383</v>
      </c>
      <c r="B24" s="30">
        <f t="shared" ca="1" si="11"/>
        <v>45386</v>
      </c>
      <c r="C24" s="30" t="str">
        <f t="shared" si="8"/>
        <v>PSA-AR</v>
      </c>
      <c r="D24" s="30" t="str">
        <f t="shared" ca="1" si="5"/>
        <v>01042024-04042024PSA-AR</v>
      </c>
      <c r="E24" s="30" t="str">
        <f t="shared" si="9"/>
        <v/>
      </c>
      <c r="F24" s="30" t="str">
        <f t="shared" si="10"/>
        <v>F84117</v>
      </c>
      <c r="G24" s="30" t="str">
        <f t="shared" si="6"/>
        <v>SW1</v>
      </c>
      <c r="H24" s="51">
        <f t="shared" si="12"/>
        <v>1</v>
      </c>
      <c r="K24"/>
      <c r="P24" t="s">
        <v>61</v>
      </c>
      <c r="R24">
        <v>10106</v>
      </c>
      <c r="S24">
        <v>48</v>
      </c>
      <c r="T24">
        <v>121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</row>
    <row r="25" spans="1:26" x14ac:dyDescent="0.25">
      <c r="A25" s="30">
        <f t="shared" ca="1" si="7"/>
        <v>45383</v>
      </c>
      <c r="B25" s="30">
        <f t="shared" ca="1" si="11"/>
        <v>45386</v>
      </c>
      <c r="C25" s="30" t="str">
        <f t="shared" si="8"/>
        <v>PSA-AR</v>
      </c>
      <c r="D25" s="30" t="str">
        <f t="shared" ca="1" si="5"/>
        <v>01042024-04042024PSA-AR</v>
      </c>
      <c r="E25" s="30" t="str">
        <f t="shared" si="9"/>
        <v/>
      </c>
      <c r="F25" s="30" t="str">
        <f t="shared" si="10"/>
        <v>F84119</v>
      </c>
      <c r="G25" s="30" t="str">
        <f t="shared" si="6"/>
        <v>NW1</v>
      </c>
      <c r="H25" s="51">
        <f t="shared" si="12"/>
        <v>1</v>
      </c>
      <c r="K25"/>
      <c r="P25" t="s">
        <v>42</v>
      </c>
      <c r="R25">
        <v>12450</v>
      </c>
      <c r="S25">
        <v>50</v>
      </c>
      <c r="T25">
        <v>91</v>
      </c>
      <c r="U25">
        <v>7</v>
      </c>
      <c r="V25">
        <v>4</v>
      </c>
      <c r="W25">
        <v>4</v>
      </c>
      <c r="X25">
        <v>0</v>
      </c>
      <c r="Y25">
        <v>1</v>
      </c>
      <c r="Z25">
        <v>1</v>
      </c>
    </row>
    <row r="26" spans="1:26" x14ac:dyDescent="0.25">
      <c r="A26" s="30">
        <f t="shared" ca="1" si="7"/>
        <v>45383</v>
      </c>
      <c r="B26" s="30">
        <f t="shared" ca="1" si="11"/>
        <v>45386</v>
      </c>
      <c r="C26" s="30" t="str">
        <f t="shared" si="8"/>
        <v>PSA-AR</v>
      </c>
      <c r="D26" s="30" t="str">
        <f t="shared" ca="1" si="5"/>
        <v>01042024-04042024PSA-AR</v>
      </c>
      <c r="E26" s="30" t="str">
        <f t="shared" si="9"/>
        <v/>
      </c>
      <c r="F26" s="30" t="str">
        <f t="shared" si="10"/>
        <v>F84601</v>
      </c>
      <c r="G26" s="30" t="str">
        <f t="shared" si="6"/>
        <v>SE2</v>
      </c>
      <c r="H26" s="51">
        <f t="shared" si="12"/>
        <v>1</v>
      </c>
      <c r="K26"/>
      <c r="P26" t="s">
        <v>34</v>
      </c>
      <c r="R26">
        <v>7625</v>
      </c>
      <c r="S26">
        <v>30</v>
      </c>
      <c r="T26">
        <v>73</v>
      </c>
      <c r="U26">
        <v>2</v>
      </c>
      <c r="V26">
        <v>2</v>
      </c>
      <c r="W26">
        <v>2</v>
      </c>
      <c r="X26">
        <v>0</v>
      </c>
      <c r="Y26">
        <v>2</v>
      </c>
      <c r="Z26">
        <v>2</v>
      </c>
    </row>
    <row r="27" spans="1:26" x14ac:dyDescent="0.25">
      <c r="A27" s="30">
        <f t="shared" ca="1" si="7"/>
        <v>45383</v>
      </c>
      <c r="B27" s="30">
        <f t="shared" ca="1" si="11"/>
        <v>45386</v>
      </c>
      <c r="C27" s="30" t="str">
        <f t="shared" si="8"/>
        <v>PSA-AR</v>
      </c>
      <c r="D27" s="30" t="str">
        <f t="shared" ca="1" si="5"/>
        <v>01042024-04042024PSA-AR</v>
      </c>
      <c r="E27" s="30" t="str">
        <f t="shared" si="9"/>
        <v/>
      </c>
      <c r="F27" s="30" t="str">
        <f t="shared" si="10"/>
        <v>F84619</v>
      </c>
      <c r="G27" s="30" t="str">
        <f t="shared" si="6"/>
        <v>NE2</v>
      </c>
      <c r="H27" s="51">
        <f t="shared" si="12"/>
        <v>1</v>
      </c>
      <c r="K27"/>
      <c r="P27" t="s">
        <v>65</v>
      </c>
      <c r="R27">
        <v>5145</v>
      </c>
      <c r="S27">
        <v>25</v>
      </c>
      <c r="T27">
        <v>55</v>
      </c>
      <c r="U27">
        <v>2</v>
      </c>
      <c r="V27">
        <v>2</v>
      </c>
      <c r="W27">
        <v>2</v>
      </c>
      <c r="X27">
        <v>0</v>
      </c>
      <c r="Y27">
        <v>1</v>
      </c>
      <c r="Z27">
        <v>2</v>
      </c>
    </row>
    <row r="28" spans="1:26" x14ac:dyDescent="0.25">
      <c r="A28" s="30">
        <f t="shared" ca="1" si="7"/>
        <v>45383</v>
      </c>
      <c r="B28" s="30">
        <f t="shared" ca="1" si="11"/>
        <v>45386</v>
      </c>
      <c r="C28" s="30" t="str">
        <f t="shared" si="8"/>
        <v>PSA-AR</v>
      </c>
      <c r="D28" s="30" t="str">
        <f t="shared" ca="1" si="5"/>
        <v>01042024-04042024PSA-AR</v>
      </c>
      <c r="E28" s="30" t="str">
        <f t="shared" si="9"/>
        <v/>
      </c>
      <c r="F28" s="30" t="str">
        <f t="shared" si="10"/>
        <v>F84620</v>
      </c>
      <c r="G28" s="30" t="str">
        <f t="shared" si="6"/>
        <v>SE2</v>
      </c>
      <c r="H28" s="51">
        <f t="shared" si="12"/>
        <v>1</v>
      </c>
      <c r="K28"/>
      <c r="P28" t="s">
        <v>86</v>
      </c>
      <c r="R28">
        <v>8127</v>
      </c>
      <c r="S28">
        <v>51</v>
      </c>
      <c r="T28">
        <v>84</v>
      </c>
      <c r="U28">
        <v>1</v>
      </c>
      <c r="V28">
        <v>1</v>
      </c>
      <c r="W28">
        <v>1</v>
      </c>
      <c r="X28">
        <v>0</v>
      </c>
      <c r="Y28">
        <v>0</v>
      </c>
      <c r="Z28">
        <v>0</v>
      </c>
    </row>
    <row r="29" spans="1:26" x14ac:dyDescent="0.25">
      <c r="A29" s="30">
        <f t="shared" ca="1" si="7"/>
        <v>45383</v>
      </c>
      <c r="B29" s="30">
        <f t="shared" ca="1" si="11"/>
        <v>45386</v>
      </c>
      <c r="C29" s="30" t="str">
        <f t="shared" si="8"/>
        <v>PSA-AR</v>
      </c>
      <c r="D29" s="30" t="str">
        <f t="shared" ca="1" si="5"/>
        <v>01042024-04042024PSA-AR</v>
      </c>
      <c r="E29" s="30" t="str">
        <f t="shared" si="9"/>
        <v/>
      </c>
      <c r="F29" s="30" t="str">
        <f t="shared" si="10"/>
        <v>F84621</v>
      </c>
      <c r="G29" s="30" t="str">
        <f t="shared" si="6"/>
        <v>SW1</v>
      </c>
      <c r="H29" s="51">
        <f t="shared" si="12"/>
        <v>1</v>
      </c>
      <c r="K29"/>
      <c r="P29" t="s">
        <v>69</v>
      </c>
      <c r="R29">
        <v>4565</v>
      </c>
      <c r="S29">
        <v>33</v>
      </c>
      <c r="T29">
        <v>90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</row>
    <row r="30" spans="1:26" x14ac:dyDescent="0.25">
      <c r="A30" s="30">
        <f t="shared" ca="1" si="7"/>
        <v>45383</v>
      </c>
      <c r="B30" s="30">
        <f t="shared" ca="1" si="11"/>
        <v>45386</v>
      </c>
      <c r="C30" s="30" t="str">
        <f t="shared" si="8"/>
        <v>PSA-AR</v>
      </c>
      <c r="D30" s="30" t="str">
        <f t="shared" ca="1" si="5"/>
        <v>01042024-04042024PSA-AR</v>
      </c>
      <c r="E30" s="30" t="str">
        <f t="shared" si="9"/>
        <v/>
      </c>
      <c r="F30" s="30" t="str">
        <f t="shared" si="10"/>
        <v>F84632</v>
      </c>
      <c r="G30" s="30" t="str">
        <f t="shared" si="6"/>
        <v>SE2</v>
      </c>
      <c r="H30" s="51">
        <f t="shared" si="12"/>
        <v>1</v>
      </c>
      <c r="K30"/>
      <c r="P30" t="s">
        <v>38</v>
      </c>
      <c r="R30">
        <v>1218</v>
      </c>
      <c r="S30">
        <v>7</v>
      </c>
      <c r="T30">
        <v>15</v>
      </c>
      <c r="U30">
        <v>0</v>
      </c>
      <c r="V30">
        <v>0</v>
      </c>
      <c r="W30">
        <v>0</v>
      </c>
      <c r="X30">
        <v>0</v>
      </c>
      <c r="Y30">
        <v>0</v>
      </c>
      <c r="Z30">
        <v>0</v>
      </c>
    </row>
    <row r="31" spans="1:26" x14ac:dyDescent="0.25">
      <c r="A31" s="30">
        <f t="shared" ca="1" si="7"/>
        <v>45383</v>
      </c>
      <c r="B31" s="30">
        <f t="shared" ca="1" si="11"/>
        <v>45386</v>
      </c>
      <c r="C31" s="30" t="str">
        <f t="shared" si="8"/>
        <v>PSA-AR</v>
      </c>
      <c r="D31" s="30" t="str">
        <f t="shared" ca="1" si="5"/>
        <v>01042024-04042024PSA-AR</v>
      </c>
      <c r="E31" s="30" t="str">
        <f t="shared" si="9"/>
        <v/>
      </c>
      <c r="F31" s="30" t="str">
        <f t="shared" si="10"/>
        <v>F84635</v>
      </c>
      <c r="G31" s="30" t="str">
        <f t="shared" si="6"/>
        <v>SW2</v>
      </c>
      <c r="H31" s="51">
        <f t="shared" si="12"/>
        <v>1</v>
      </c>
      <c r="K31"/>
      <c r="P31" t="s">
        <v>71</v>
      </c>
      <c r="R31">
        <v>9198</v>
      </c>
      <c r="S31">
        <v>25</v>
      </c>
      <c r="T31">
        <v>80</v>
      </c>
      <c r="U31">
        <v>3</v>
      </c>
      <c r="V31">
        <v>2</v>
      </c>
      <c r="W31">
        <v>2</v>
      </c>
      <c r="X31">
        <v>0</v>
      </c>
      <c r="Y31">
        <v>1</v>
      </c>
      <c r="Z31">
        <v>1</v>
      </c>
    </row>
    <row r="32" spans="1:26" x14ac:dyDescent="0.25">
      <c r="A32" s="30">
        <f t="shared" ca="1" si="7"/>
        <v>45383</v>
      </c>
      <c r="B32" s="30">
        <f t="shared" ca="1" si="11"/>
        <v>45386</v>
      </c>
      <c r="C32" s="30" t="str">
        <f t="shared" si="8"/>
        <v>PSA-AR</v>
      </c>
      <c r="D32" s="30" t="str">
        <f t="shared" ca="1" si="5"/>
        <v>01042024-04042024PSA-AR</v>
      </c>
      <c r="E32" s="30" t="str">
        <f t="shared" si="9"/>
        <v/>
      </c>
      <c r="F32" s="30" t="str">
        <f t="shared" si="10"/>
        <v>F84636</v>
      </c>
      <c r="G32" s="30" t="str">
        <f t="shared" si="6"/>
        <v>NW2</v>
      </c>
      <c r="H32" s="51">
        <f t="shared" si="12"/>
        <v>1</v>
      </c>
      <c r="K32"/>
      <c r="P32" t="s">
        <v>10</v>
      </c>
      <c r="R32">
        <v>6825</v>
      </c>
      <c r="S32">
        <v>19</v>
      </c>
      <c r="T32">
        <v>44</v>
      </c>
      <c r="U32">
        <v>0</v>
      </c>
      <c r="V32">
        <v>0</v>
      </c>
      <c r="W32">
        <v>0</v>
      </c>
      <c r="X32">
        <v>0</v>
      </c>
      <c r="Y32">
        <v>0</v>
      </c>
      <c r="Z32">
        <v>0</v>
      </c>
    </row>
    <row r="33" spans="1:26" x14ac:dyDescent="0.25">
      <c r="A33" s="30">
        <f t="shared" ca="1" si="7"/>
        <v>45383</v>
      </c>
      <c r="B33" s="30">
        <f t="shared" ca="1" si="11"/>
        <v>45386</v>
      </c>
      <c r="C33" s="30" t="str">
        <f t="shared" si="8"/>
        <v>PSA-AR</v>
      </c>
      <c r="D33" s="30" t="str">
        <f t="shared" ca="1" si="5"/>
        <v>01042024-04042024PSA-AR</v>
      </c>
      <c r="E33" s="30" t="str">
        <f t="shared" si="9"/>
        <v/>
      </c>
      <c r="F33" s="30" t="str">
        <f t="shared" si="10"/>
        <v>F84640</v>
      </c>
      <c r="G33" s="30" t="str">
        <f t="shared" si="6"/>
        <v>SW2</v>
      </c>
      <c r="H33" s="51">
        <f t="shared" si="12"/>
        <v>1</v>
      </c>
      <c r="K33"/>
      <c r="P33" t="s">
        <v>57</v>
      </c>
      <c r="R33">
        <v>9150</v>
      </c>
      <c r="S33">
        <v>66</v>
      </c>
      <c r="T33">
        <v>168</v>
      </c>
      <c r="U33">
        <v>0</v>
      </c>
      <c r="V33">
        <v>0</v>
      </c>
      <c r="W33">
        <v>0</v>
      </c>
      <c r="X33">
        <v>0</v>
      </c>
      <c r="Y33">
        <v>0</v>
      </c>
      <c r="Z33">
        <v>0</v>
      </c>
    </row>
    <row r="34" spans="1:26" x14ac:dyDescent="0.25">
      <c r="A34" s="30">
        <f t="shared" ca="1" si="7"/>
        <v>45383</v>
      </c>
      <c r="B34" s="30">
        <f t="shared" ca="1" si="11"/>
        <v>45386</v>
      </c>
      <c r="C34" s="30" t="str">
        <f t="shared" si="8"/>
        <v>PSA-AR</v>
      </c>
      <c r="D34" s="30" t="str">
        <f t="shared" ca="1" si="5"/>
        <v>01042024-04042024PSA-AR</v>
      </c>
      <c r="E34" s="30" t="str">
        <f t="shared" si="9"/>
        <v/>
      </c>
      <c r="F34" s="30" t="str">
        <f t="shared" si="10"/>
        <v>F84668</v>
      </c>
      <c r="G34" s="30" t="str">
        <f t="shared" si="6"/>
        <v>NE2</v>
      </c>
      <c r="H34" s="51">
        <f t="shared" si="12"/>
        <v>1</v>
      </c>
      <c r="K34"/>
      <c r="P34" t="s">
        <v>21</v>
      </c>
      <c r="R34">
        <v>6068</v>
      </c>
      <c r="S34">
        <v>16</v>
      </c>
      <c r="T34">
        <v>52</v>
      </c>
      <c r="U34">
        <v>16</v>
      </c>
      <c r="V34">
        <v>16</v>
      </c>
      <c r="W34">
        <v>13</v>
      </c>
      <c r="X34">
        <v>3</v>
      </c>
      <c r="Y34">
        <v>16</v>
      </c>
      <c r="Z34">
        <v>16</v>
      </c>
    </row>
    <row r="35" spans="1:26" x14ac:dyDescent="0.25">
      <c r="A35" s="30">
        <f t="shared" ca="1" si="7"/>
        <v>45383</v>
      </c>
      <c r="B35" s="30">
        <f t="shared" ca="1" si="11"/>
        <v>45386</v>
      </c>
      <c r="C35" s="30" t="str">
        <f t="shared" si="8"/>
        <v>PSA-AR</v>
      </c>
      <c r="D35" s="30" t="str">
        <f t="shared" ca="1" si="5"/>
        <v>01042024-04042024PSA-AR</v>
      </c>
      <c r="E35" s="30" t="str">
        <f t="shared" si="9"/>
        <v/>
      </c>
      <c r="F35" s="30" t="str">
        <f t="shared" si="10"/>
        <v>F84685</v>
      </c>
      <c r="G35" s="30" t="str">
        <f t="shared" si="6"/>
        <v>NE2</v>
      </c>
      <c r="H35" s="51">
        <f t="shared" si="12"/>
        <v>1</v>
      </c>
      <c r="K35"/>
      <c r="P35" t="s">
        <v>32</v>
      </c>
      <c r="R35">
        <v>3003</v>
      </c>
      <c r="S35">
        <v>13</v>
      </c>
      <c r="T35">
        <v>34</v>
      </c>
      <c r="U35">
        <v>2</v>
      </c>
      <c r="V35">
        <v>2</v>
      </c>
      <c r="W35">
        <v>2</v>
      </c>
      <c r="X35">
        <v>0</v>
      </c>
      <c r="Y35">
        <v>0</v>
      </c>
      <c r="Z35">
        <v>2</v>
      </c>
    </row>
    <row r="36" spans="1:26" x14ac:dyDescent="0.25">
      <c r="A36" s="30">
        <f t="shared" ca="1" si="7"/>
        <v>45383</v>
      </c>
      <c r="B36" s="30">
        <f t="shared" ca="1" si="11"/>
        <v>45386</v>
      </c>
      <c r="C36" s="30" t="str">
        <f t="shared" si="8"/>
        <v>PSA-AR</v>
      </c>
      <c r="D36" s="30" t="str">
        <f t="shared" ca="1" si="5"/>
        <v>01042024-04042024PSA-AR</v>
      </c>
      <c r="E36" s="30" t="str">
        <f t="shared" si="9"/>
        <v/>
      </c>
      <c r="F36" s="30" t="str">
        <f t="shared" si="10"/>
        <v>F84686</v>
      </c>
      <c r="G36" s="30" t="str">
        <f t="shared" si="6"/>
        <v>NE1</v>
      </c>
      <c r="H36" s="51">
        <f t="shared" si="12"/>
        <v>1</v>
      </c>
      <c r="K36"/>
      <c r="P36" t="s">
        <v>24</v>
      </c>
      <c r="R36">
        <v>8923</v>
      </c>
      <c r="S36">
        <v>10</v>
      </c>
      <c r="T36">
        <v>19</v>
      </c>
      <c r="U36">
        <v>0</v>
      </c>
      <c r="V36">
        <v>0</v>
      </c>
      <c r="W36">
        <v>0</v>
      </c>
      <c r="X36">
        <v>0</v>
      </c>
      <c r="Y36">
        <v>0</v>
      </c>
      <c r="Z36">
        <v>0</v>
      </c>
    </row>
    <row r="37" spans="1:26" x14ac:dyDescent="0.25">
      <c r="A37" s="30">
        <f t="shared" ca="1" si="7"/>
        <v>45383</v>
      </c>
      <c r="B37" s="30">
        <f t="shared" ca="1" si="11"/>
        <v>45386</v>
      </c>
      <c r="C37" s="30" t="str">
        <f t="shared" si="8"/>
        <v>PSA-AR</v>
      </c>
      <c r="D37" s="30" t="str">
        <f t="shared" ca="1" si="5"/>
        <v>01042024-04042024PSA-AR</v>
      </c>
      <c r="E37" s="30" t="str">
        <f t="shared" si="9"/>
        <v/>
      </c>
      <c r="F37" s="30" t="str">
        <f t="shared" si="10"/>
        <v>F84692</v>
      </c>
      <c r="G37" s="30" t="str">
        <f t="shared" si="6"/>
        <v>SW2</v>
      </c>
      <c r="H37" s="51">
        <f t="shared" si="12"/>
        <v>1</v>
      </c>
      <c r="K37"/>
      <c r="P37" t="s">
        <v>44</v>
      </c>
      <c r="R37">
        <v>9107</v>
      </c>
      <c r="S37">
        <v>26</v>
      </c>
      <c r="T37">
        <v>73</v>
      </c>
      <c r="U37">
        <v>0</v>
      </c>
      <c r="V37">
        <v>0</v>
      </c>
      <c r="W37">
        <v>0</v>
      </c>
      <c r="X37">
        <v>0</v>
      </c>
      <c r="Y37">
        <v>0</v>
      </c>
      <c r="Z37">
        <v>0</v>
      </c>
    </row>
    <row r="38" spans="1:26" x14ac:dyDescent="0.25">
      <c r="A38" s="30">
        <f t="shared" ca="1" si="7"/>
        <v>45383</v>
      </c>
      <c r="B38" s="30">
        <f t="shared" ca="1" si="11"/>
        <v>45386</v>
      </c>
      <c r="C38" s="30" t="str">
        <f t="shared" si="8"/>
        <v>PSA-AR</v>
      </c>
      <c r="D38" s="30" t="str">
        <f t="shared" ca="1" si="5"/>
        <v>01042024-04042024PSA-AR</v>
      </c>
      <c r="E38" s="30" t="str">
        <f t="shared" si="9"/>
        <v/>
      </c>
      <c r="F38" s="30" t="str">
        <f t="shared" si="10"/>
        <v>F84694</v>
      </c>
      <c r="G38" s="30" t="str">
        <f t="shared" si="6"/>
        <v>NW2</v>
      </c>
      <c r="H38" s="51">
        <f t="shared" si="12"/>
        <v>1</v>
      </c>
      <c r="K38"/>
      <c r="P38" t="s">
        <v>17</v>
      </c>
      <c r="R38">
        <v>4680</v>
      </c>
      <c r="S38">
        <v>13</v>
      </c>
      <c r="T38">
        <v>31</v>
      </c>
      <c r="U38">
        <v>8</v>
      </c>
      <c r="V38">
        <v>6</v>
      </c>
      <c r="W38">
        <v>6</v>
      </c>
      <c r="X38">
        <v>0</v>
      </c>
      <c r="Y38">
        <v>6</v>
      </c>
      <c r="Z38">
        <v>6</v>
      </c>
    </row>
    <row r="39" spans="1:26" x14ac:dyDescent="0.25">
      <c r="A39" s="30">
        <f t="shared" ca="1" si="7"/>
        <v>45383</v>
      </c>
      <c r="B39" s="30">
        <f t="shared" ca="1" si="11"/>
        <v>45386</v>
      </c>
      <c r="C39" s="30" t="str">
        <f t="shared" si="8"/>
        <v>PSA-AR</v>
      </c>
      <c r="D39" s="30" t="str">
        <f t="shared" ca="1" si="5"/>
        <v>01042024-04042024PSA-AR</v>
      </c>
      <c r="E39" s="30" t="str">
        <f t="shared" si="9"/>
        <v/>
      </c>
      <c r="F39" s="30" t="str">
        <f t="shared" si="10"/>
        <v>F84711</v>
      </c>
      <c r="G39" s="30" t="str">
        <f t="shared" si="6"/>
        <v>NE2</v>
      </c>
      <c r="H39" s="51">
        <f t="shared" si="12"/>
        <v>1</v>
      </c>
      <c r="K39"/>
      <c r="P39" t="s">
        <v>67</v>
      </c>
      <c r="R39">
        <v>1788</v>
      </c>
      <c r="S39">
        <v>11</v>
      </c>
      <c r="T39">
        <v>23</v>
      </c>
      <c r="U39">
        <v>1</v>
      </c>
      <c r="V39">
        <v>1</v>
      </c>
      <c r="W39">
        <v>1</v>
      </c>
      <c r="X39">
        <v>0</v>
      </c>
      <c r="Y39">
        <v>0</v>
      </c>
      <c r="Z39">
        <v>0</v>
      </c>
    </row>
    <row r="40" spans="1:26" x14ac:dyDescent="0.25">
      <c r="A40" s="30">
        <f t="shared" ca="1" si="7"/>
        <v>45383</v>
      </c>
      <c r="B40" s="30">
        <f t="shared" ca="1" si="11"/>
        <v>45386</v>
      </c>
      <c r="C40" s="30" t="str">
        <f t="shared" si="8"/>
        <v>PSA-AR</v>
      </c>
      <c r="D40" s="30" t="str">
        <f t="shared" ca="1" si="5"/>
        <v>01042024-04042024PSA-AR</v>
      </c>
      <c r="E40" s="30" t="str">
        <f t="shared" si="9"/>
        <v/>
      </c>
      <c r="F40" s="30" t="str">
        <f t="shared" si="10"/>
        <v>F84716</v>
      </c>
      <c r="G40" s="30" t="str">
        <f t="shared" si="6"/>
        <v>NW1</v>
      </c>
      <c r="H40" s="51">
        <f t="shared" si="12"/>
        <v>1</v>
      </c>
      <c r="K40"/>
      <c r="P40" t="s">
        <v>4</v>
      </c>
      <c r="R40">
        <v>5861</v>
      </c>
      <c r="S40">
        <v>15</v>
      </c>
      <c r="T40">
        <v>40</v>
      </c>
      <c r="U40">
        <v>1</v>
      </c>
      <c r="V40">
        <v>1</v>
      </c>
      <c r="W40">
        <v>1</v>
      </c>
      <c r="X40">
        <v>0</v>
      </c>
      <c r="Y40">
        <v>0</v>
      </c>
      <c r="Z40">
        <v>0</v>
      </c>
    </row>
    <row r="41" spans="1:26" x14ac:dyDescent="0.25">
      <c r="A41" s="30">
        <f t="shared" ca="1" si="7"/>
        <v>45383</v>
      </c>
      <c r="B41" s="30">
        <f t="shared" ca="1" si="11"/>
        <v>45386</v>
      </c>
      <c r="C41" s="30" t="str">
        <f t="shared" si="8"/>
        <v>PSA-AR</v>
      </c>
      <c r="D41" s="30" t="str">
        <f t="shared" ca="1" si="5"/>
        <v>01042024-04042024PSA-AR</v>
      </c>
      <c r="E41" s="30" t="str">
        <f t="shared" si="9"/>
        <v/>
      </c>
      <c r="F41" s="30" t="str">
        <f t="shared" si="10"/>
        <v>F84719</v>
      </c>
      <c r="G41" s="30" t="str">
        <f t="shared" si="6"/>
        <v>SE1</v>
      </c>
      <c r="H41" s="51">
        <f t="shared" si="12"/>
        <v>1</v>
      </c>
      <c r="K41"/>
      <c r="P41" t="s">
        <v>48</v>
      </c>
      <c r="R41">
        <v>5196</v>
      </c>
      <c r="S41">
        <v>34</v>
      </c>
      <c r="T41">
        <v>109</v>
      </c>
      <c r="U41">
        <v>17</v>
      </c>
      <c r="V41">
        <v>13</v>
      </c>
      <c r="W41">
        <v>13</v>
      </c>
      <c r="X41">
        <v>0</v>
      </c>
      <c r="Y41">
        <v>14</v>
      </c>
      <c r="Z41">
        <v>15</v>
      </c>
    </row>
    <row r="42" spans="1:26" x14ac:dyDescent="0.25">
      <c r="A42" s="30">
        <f t="shared" ca="1" si="7"/>
        <v>45383</v>
      </c>
      <c r="B42" s="30">
        <f t="shared" ca="1" si="11"/>
        <v>45386</v>
      </c>
      <c r="C42" s="30" t="str">
        <f t="shared" si="8"/>
        <v>PSA-AR</v>
      </c>
      <c r="D42" s="30" t="str">
        <f t="shared" ca="1" si="5"/>
        <v>01042024-04042024PSA-AR</v>
      </c>
      <c r="E42" s="30" t="str">
        <f t="shared" si="9"/>
        <v/>
      </c>
      <c r="F42" s="30" t="str">
        <f t="shared" si="10"/>
        <v>F84720</v>
      </c>
      <c r="G42" s="30" t="str">
        <f t="shared" si="6"/>
        <v>NE2</v>
      </c>
      <c r="H42" s="51">
        <f t="shared" si="12"/>
        <v>1</v>
      </c>
      <c r="K42"/>
      <c r="P42" t="s">
        <v>40</v>
      </c>
      <c r="R42">
        <v>5773</v>
      </c>
      <c r="S42">
        <v>44</v>
      </c>
      <c r="T42">
        <v>109</v>
      </c>
      <c r="U42">
        <v>0</v>
      </c>
      <c r="V42">
        <v>0</v>
      </c>
      <c r="W42">
        <v>0</v>
      </c>
      <c r="X42">
        <v>0</v>
      </c>
      <c r="Y42">
        <v>0</v>
      </c>
      <c r="Z42">
        <v>0</v>
      </c>
    </row>
    <row r="43" spans="1:26" x14ac:dyDescent="0.25">
      <c r="A43" s="30">
        <f t="shared" ca="1" si="7"/>
        <v>45383</v>
      </c>
      <c r="B43" s="30">
        <f t="shared" ca="1" si="11"/>
        <v>45386</v>
      </c>
      <c r="C43" s="30" t="str">
        <f t="shared" si="8"/>
        <v>PSA-AR</v>
      </c>
      <c r="D43" s="30" t="str">
        <f t="shared" ca="1" si="5"/>
        <v>01042024-04042024PSA-AR</v>
      </c>
      <c r="E43" s="30" t="str">
        <f t="shared" si="9"/>
        <v/>
      </c>
      <c r="F43" s="30" t="str">
        <f t="shared" si="10"/>
        <v>Y00403</v>
      </c>
      <c r="G43" s="30" t="str">
        <f t="shared" si="6"/>
        <v>SE2</v>
      </c>
      <c r="H43" s="51">
        <f t="shared" si="12"/>
        <v>1</v>
      </c>
      <c r="K43"/>
      <c r="P43" t="s">
        <v>82</v>
      </c>
      <c r="R43">
        <v>7997</v>
      </c>
      <c r="S43">
        <v>15</v>
      </c>
      <c r="T43">
        <v>23</v>
      </c>
      <c r="U43">
        <v>2</v>
      </c>
      <c r="V43">
        <v>0</v>
      </c>
      <c r="W43">
        <v>0</v>
      </c>
      <c r="X43">
        <v>0</v>
      </c>
      <c r="Y43">
        <v>0</v>
      </c>
      <c r="Z43">
        <v>0</v>
      </c>
    </row>
    <row r="44" spans="1:26" x14ac:dyDescent="0.25">
      <c r="A44" s="30">
        <f t="shared" ca="1" si="7"/>
        <v>45383</v>
      </c>
      <c r="B44" s="30">
        <f t="shared" ca="1" si="11"/>
        <v>45386</v>
      </c>
      <c r="C44" s="30" t="str">
        <f t="shared" si="8"/>
        <v>PSA-AR</v>
      </c>
      <c r="D44" s="30" t="str">
        <f t="shared" ca="1" si="5"/>
        <v>01042024-04042024PSA-AR</v>
      </c>
      <c r="E44" s="30" t="str">
        <f t="shared" si="9"/>
        <v/>
      </c>
      <c r="F44" s="30" t="str">
        <f t="shared" si="10"/>
        <v>Y03049</v>
      </c>
      <c r="G44" s="30" t="str">
        <f t="shared" si="6"/>
        <v>NE1</v>
      </c>
      <c r="H44" s="51">
        <f t="shared" si="12"/>
        <v>1</v>
      </c>
      <c r="K44"/>
      <c r="P44" t="s">
        <v>76</v>
      </c>
      <c r="R44">
        <v>16326</v>
      </c>
      <c r="S44">
        <v>52</v>
      </c>
      <c r="T44">
        <v>106</v>
      </c>
      <c r="U44">
        <v>1</v>
      </c>
      <c r="V44">
        <v>1</v>
      </c>
      <c r="W44">
        <v>1</v>
      </c>
      <c r="X44">
        <v>0</v>
      </c>
      <c r="Y44">
        <v>0</v>
      </c>
      <c r="Z44">
        <v>1</v>
      </c>
    </row>
    <row r="45" spans="1:26" x14ac:dyDescent="0.25">
      <c r="A45" s="30">
        <f t="shared" ca="1" si="7"/>
        <v>45383</v>
      </c>
      <c r="B45" s="30">
        <f t="shared" ca="1" si="11"/>
        <v>45386</v>
      </c>
      <c r="C45" s="30" t="str">
        <f t="shared" si="8"/>
        <v>PSA-AR</v>
      </c>
      <c r="D45" s="30" t="str">
        <f t="shared" ca="1" si="5"/>
        <v>01042024-04042024PSA-AR</v>
      </c>
      <c r="E45" s="30" t="str">
        <f t="shared" si="9"/>
        <v/>
      </c>
      <c r="F45" s="30" t="str">
        <f t="shared" si="10"/>
        <v>Total</v>
      </c>
      <c r="G45" s="30" t="str">
        <f t="shared" si="6"/>
        <v>Total</v>
      </c>
      <c r="H45" s="51">
        <f t="shared" si="12"/>
        <v>1</v>
      </c>
      <c r="K45"/>
      <c r="P45" t="s">
        <v>88</v>
      </c>
      <c r="R45">
        <v>347896</v>
      </c>
      <c r="S45">
        <v>1462</v>
      </c>
      <c r="T45">
        <v>3448</v>
      </c>
      <c r="U45">
        <v>117</v>
      </c>
      <c r="V45">
        <v>98</v>
      </c>
      <c r="W45">
        <v>93</v>
      </c>
      <c r="X45">
        <v>5</v>
      </c>
      <c r="Y45">
        <v>55</v>
      </c>
      <c r="Z45">
        <v>67</v>
      </c>
    </row>
    <row r="46" spans="1:26" x14ac:dyDescent="0.25">
      <c r="A46" s="30">
        <f t="shared" ca="1" si="7"/>
        <v>45413</v>
      </c>
      <c r="B46" s="30">
        <f t="shared" ca="1" si="11"/>
        <v>45468</v>
      </c>
      <c r="C46" s="30" t="str">
        <f t="shared" si="8"/>
        <v>PSA-AR</v>
      </c>
      <c r="D46" s="30" t="e">
        <f t="shared" si="5"/>
        <v>#N/A</v>
      </c>
      <c r="E46" s="30" t="str">
        <f t="shared" si="9"/>
        <v/>
      </c>
      <c r="F46" s="30" t="str">
        <f t="shared" si="10"/>
        <v>-</v>
      </c>
      <c r="G46" s="30" t="str">
        <f t="shared" si="6"/>
        <v/>
      </c>
      <c r="H46" s="51">
        <f t="shared" si="12"/>
        <v>0</v>
      </c>
      <c r="I46" t="s">
        <v>309</v>
      </c>
      <c r="K46" t="s">
        <v>310</v>
      </c>
      <c r="M46" t="s">
        <v>311</v>
      </c>
      <c r="N46">
        <v>352919</v>
      </c>
      <c r="Q46" t="s">
        <v>312</v>
      </c>
      <c r="R46" t="s">
        <v>313</v>
      </c>
      <c r="S46" t="s">
        <v>314</v>
      </c>
      <c r="T46" t="s">
        <v>315</v>
      </c>
      <c r="U46" t="s">
        <v>316</v>
      </c>
      <c r="V46" t="s">
        <v>317</v>
      </c>
      <c r="W46" t="s">
        <v>318</v>
      </c>
      <c r="X46" t="s">
        <v>319</v>
      </c>
      <c r="Y46" t="s">
        <v>320</v>
      </c>
      <c r="Z46" t="s">
        <v>321</v>
      </c>
    </row>
    <row r="47" spans="1:26" x14ac:dyDescent="0.25">
      <c r="A47" s="30">
        <f t="shared" ref="A47:A64" ca="1" si="13">IF(K47="Last Run:",OFFSET(K47,3,0),A46)</f>
        <v>45413</v>
      </c>
      <c r="B47" s="30">
        <f t="shared" ref="B47:B64" ca="1" si="14">IF(K47="Last Run:",INT(OFFSET(K47,1,0)),B46)</f>
        <v>45468</v>
      </c>
      <c r="C47" s="30" t="str">
        <f t="shared" si="8"/>
        <v>PSA-AR</v>
      </c>
      <c r="D47" s="30" t="e">
        <f t="shared" ref="D47:D64" si="15">IF($H47=1,TEXT(A47,"ddmmyyyy")&amp;"-"&amp;TEXT(B47,"ddmmyyyy")&amp;C47,NA())</f>
        <v>#N/A</v>
      </c>
      <c r="E47" s="30" t="str">
        <f t="shared" si="9"/>
        <v/>
      </c>
      <c r="F47" s="30" t="str">
        <f t="shared" ref="F47:F64" si="16">IF(P47="","-", P47)</f>
        <v>Organisation Code</v>
      </c>
      <c r="G47" s="30" t="str">
        <f t="shared" ref="G47:G64" si="17">IFERROR(VLOOKUP(F47,PRACTICE,5,0),"")</f>
        <v/>
      </c>
      <c r="H47" s="51">
        <f t="shared" ref="H47:H64" si="18">(ISNUMBER(R47))*IF($H$2&lt;&gt;"",(($H$2=E47)+(P47="F84122")&gt;0),1)</f>
        <v>0</v>
      </c>
      <c r="K47" s="9">
        <v>45468.432638888888</v>
      </c>
      <c r="M47" t="s">
        <v>322</v>
      </c>
      <c r="N47">
        <v>179704</v>
      </c>
      <c r="P47" t="s">
        <v>323</v>
      </c>
      <c r="W47"/>
    </row>
    <row r="48" spans="1:26" x14ac:dyDescent="0.25">
      <c r="A48" s="30">
        <f t="shared" ca="1" si="13"/>
        <v>45413</v>
      </c>
      <c r="B48" s="30">
        <f t="shared" ca="1" si="14"/>
        <v>45468</v>
      </c>
      <c r="C48" s="30" t="str">
        <f t="shared" si="8"/>
        <v>PSA-AR</v>
      </c>
      <c r="D48" s="30" t="str">
        <f t="shared" ca="1" si="15"/>
        <v>01052024-25062024PSA-AR</v>
      </c>
      <c r="E48" s="30" t="str">
        <f t="shared" si="9"/>
        <v/>
      </c>
      <c r="F48" s="30" t="str">
        <f t="shared" si="16"/>
        <v>F84003</v>
      </c>
      <c r="G48" s="30" t="str">
        <f t="shared" si="17"/>
        <v>SE1</v>
      </c>
      <c r="H48" s="51">
        <f t="shared" si="18"/>
        <v>1</v>
      </c>
      <c r="K48" t="s">
        <v>324</v>
      </c>
      <c r="M48" t="s">
        <v>325</v>
      </c>
      <c r="N48">
        <v>173215</v>
      </c>
      <c r="P48" t="s">
        <v>56</v>
      </c>
      <c r="R48">
        <v>14817</v>
      </c>
      <c r="S48">
        <v>106</v>
      </c>
      <c r="T48">
        <v>207</v>
      </c>
      <c r="U48">
        <v>1</v>
      </c>
      <c r="V48">
        <v>0</v>
      </c>
      <c r="W48">
        <v>0</v>
      </c>
      <c r="X48">
        <v>0</v>
      </c>
      <c r="Y48">
        <v>0</v>
      </c>
      <c r="Z48">
        <v>0</v>
      </c>
    </row>
    <row r="49" spans="1:26" x14ac:dyDescent="0.25">
      <c r="A49" s="30">
        <f t="shared" ca="1" si="13"/>
        <v>45413</v>
      </c>
      <c r="B49" s="30">
        <f t="shared" ca="1" si="14"/>
        <v>45468</v>
      </c>
      <c r="C49" s="30" t="str">
        <f t="shared" si="8"/>
        <v>PSA-AR</v>
      </c>
      <c r="D49" s="30" t="str">
        <f t="shared" ca="1" si="15"/>
        <v>01052024-25062024PSA-AR</v>
      </c>
      <c r="E49" s="30" t="str">
        <f t="shared" si="9"/>
        <v/>
      </c>
      <c r="F49" s="30" t="str">
        <f t="shared" si="16"/>
        <v>F84008</v>
      </c>
      <c r="G49" s="30" t="str">
        <f t="shared" si="17"/>
        <v>NW2</v>
      </c>
      <c r="H49" s="51">
        <f t="shared" si="18"/>
        <v>1</v>
      </c>
      <c r="K49" s="10">
        <v>45413</v>
      </c>
      <c r="P49" t="s">
        <v>12</v>
      </c>
      <c r="R49">
        <v>12067</v>
      </c>
      <c r="S49">
        <v>59</v>
      </c>
      <c r="T49">
        <v>168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</row>
    <row r="50" spans="1:26" x14ac:dyDescent="0.25">
      <c r="A50" s="30">
        <f t="shared" ca="1" si="13"/>
        <v>45413</v>
      </c>
      <c r="B50" s="30">
        <f t="shared" ca="1" si="14"/>
        <v>45468</v>
      </c>
      <c r="C50" s="30" t="str">
        <f t="shared" si="8"/>
        <v>PSA-AR</v>
      </c>
      <c r="D50" s="30" t="str">
        <f t="shared" ca="1" si="15"/>
        <v>01052024-25062024PSA-AR</v>
      </c>
      <c r="E50" s="30" t="str">
        <f t="shared" si="9"/>
        <v/>
      </c>
      <c r="F50" s="30" t="str">
        <f t="shared" si="16"/>
        <v>F84013</v>
      </c>
      <c r="G50" s="30" t="str">
        <f t="shared" si="17"/>
        <v>NE1</v>
      </c>
      <c r="H50" s="51">
        <f t="shared" si="18"/>
        <v>1</v>
      </c>
      <c r="K50"/>
      <c r="P50" t="s">
        <v>78</v>
      </c>
      <c r="R50">
        <v>17953</v>
      </c>
      <c r="S50">
        <v>36</v>
      </c>
      <c r="T50">
        <v>134</v>
      </c>
      <c r="U50">
        <v>2</v>
      </c>
      <c r="V50">
        <v>1</v>
      </c>
      <c r="W50">
        <v>1</v>
      </c>
      <c r="X50">
        <v>0</v>
      </c>
      <c r="Y50">
        <v>0</v>
      </c>
      <c r="Z50">
        <v>0</v>
      </c>
    </row>
    <row r="51" spans="1:26" x14ac:dyDescent="0.25">
      <c r="A51" s="30">
        <f t="shared" ca="1" si="13"/>
        <v>45413</v>
      </c>
      <c r="B51" s="30">
        <f t="shared" ca="1" si="14"/>
        <v>45468</v>
      </c>
      <c r="C51" s="30" t="str">
        <f t="shared" si="8"/>
        <v>PSA-AR</v>
      </c>
      <c r="D51" s="30" t="str">
        <f t="shared" ca="1" si="15"/>
        <v>01052024-25062024PSA-AR</v>
      </c>
      <c r="E51" s="30" t="str">
        <f t="shared" si="9"/>
        <v/>
      </c>
      <c r="F51" s="30" t="str">
        <f t="shared" si="16"/>
        <v>F84015</v>
      </c>
      <c r="G51" s="30" t="str">
        <f t="shared" si="17"/>
        <v>SE2</v>
      </c>
      <c r="H51" s="51">
        <f t="shared" si="18"/>
        <v>1</v>
      </c>
      <c r="K51"/>
      <c r="P51" t="s">
        <v>46</v>
      </c>
      <c r="R51">
        <v>5318</v>
      </c>
      <c r="S51">
        <v>45</v>
      </c>
      <c r="T51">
        <v>99</v>
      </c>
      <c r="U51">
        <v>21</v>
      </c>
      <c r="V51">
        <v>1</v>
      </c>
      <c r="W51">
        <v>1</v>
      </c>
      <c r="X51">
        <v>0</v>
      </c>
      <c r="Y51">
        <v>0</v>
      </c>
      <c r="Z51">
        <v>0</v>
      </c>
    </row>
    <row r="52" spans="1:26" x14ac:dyDescent="0.25">
      <c r="A52" s="30">
        <f t="shared" ca="1" si="13"/>
        <v>45413</v>
      </c>
      <c r="B52" s="30">
        <f t="shared" ca="1" si="14"/>
        <v>45468</v>
      </c>
      <c r="C52" s="30" t="str">
        <f t="shared" si="8"/>
        <v>PSA-AR</v>
      </c>
      <c r="D52" s="30" t="str">
        <f t="shared" ca="1" si="15"/>
        <v>01052024-25062024PSA-AR</v>
      </c>
      <c r="E52" s="30" t="str">
        <f t="shared" si="9"/>
        <v/>
      </c>
      <c r="F52" s="30" t="str">
        <f t="shared" si="16"/>
        <v>F84018</v>
      </c>
      <c r="G52" s="30" t="str">
        <f t="shared" si="17"/>
        <v>NE2</v>
      </c>
      <c r="H52" s="51">
        <f t="shared" si="18"/>
        <v>1</v>
      </c>
      <c r="K52"/>
      <c r="P52" t="s">
        <v>59</v>
      </c>
      <c r="R52">
        <v>12257</v>
      </c>
      <c r="S52">
        <v>60</v>
      </c>
      <c r="T52">
        <v>127</v>
      </c>
      <c r="U52">
        <v>12</v>
      </c>
      <c r="V52">
        <v>2</v>
      </c>
      <c r="W52">
        <v>2</v>
      </c>
      <c r="X52">
        <v>0</v>
      </c>
      <c r="Y52">
        <v>0</v>
      </c>
      <c r="Z52">
        <v>0</v>
      </c>
    </row>
    <row r="53" spans="1:26" x14ac:dyDescent="0.25">
      <c r="A53" s="30">
        <f t="shared" ca="1" si="13"/>
        <v>45413</v>
      </c>
      <c r="B53" s="30">
        <f t="shared" ca="1" si="14"/>
        <v>45468</v>
      </c>
      <c r="C53" s="30" t="str">
        <f t="shared" si="8"/>
        <v>PSA-AR</v>
      </c>
      <c r="D53" s="30" t="str">
        <f t="shared" ca="1" si="15"/>
        <v>01052024-25062024PSA-AR</v>
      </c>
      <c r="E53" s="30" t="str">
        <f t="shared" si="9"/>
        <v/>
      </c>
      <c r="F53" s="30" t="str">
        <f t="shared" si="16"/>
        <v>F84021</v>
      </c>
      <c r="G53" s="30" t="str">
        <f t="shared" si="17"/>
        <v>SW1</v>
      </c>
      <c r="H53" s="51">
        <f t="shared" si="18"/>
        <v>1</v>
      </c>
      <c r="K53"/>
      <c r="P53" t="s">
        <v>54</v>
      </c>
      <c r="R53">
        <v>11105</v>
      </c>
      <c r="S53">
        <v>45</v>
      </c>
      <c r="T53">
        <v>97</v>
      </c>
      <c r="U53">
        <v>3</v>
      </c>
      <c r="V53">
        <v>0</v>
      </c>
      <c r="W53">
        <v>0</v>
      </c>
      <c r="X53">
        <v>0</v>
      </c>
      <c r="Y53">
        <v>0</v>
      </c>
      <c r="Z53">
        <v>0</v>
      </c>
    </row>
    <row r="54" spans="1:26" x14ac:dyDescent="0.25">
      <c r="A54" s="30">
        <f t="shared" ca="1" si="13"/>
        <v>45413</v>
      </c>
      <c r="B54" s="30">
        <f t="shared" ca="1" si="14"/>
        <v>45468</v>
      </c>
      <c r="C54" s="30" t="str">
        <f t="shared" si="8"/>
        <v>PSA-AR</v>
      </c>
      <c r="D54" s="30" t="str">
        <f t="shared" ca="1" si="15"/>
        <v>01052024-25062024PSA-AR</v>
      </c>
      <c r="E54" s="30" t="str">
        <f t="shared" si="9"/>
        <v/>
      </c>
      <c r="F54" s="30" t="str">
        <f t="shared" si="16"/>
        <v>F84033</v>
      </c>
      <c r="G54" s="30" t="str">
        <f t="shared" si="17"/>
        <v>NW2</v>
      </c>
      <c r="H54" s="51">
        <f t="shared" si="18"/>
        <v>1</v>
      </c>
      <c r="K54"/>
      <c r="P54" t="s">
        <v>73</v>
      </c>
      <c r="R54">
        <v>11825</v>
      </c>
      <c r="S54">
        <v>48</v>
      </c>
      <c r="T54">
        <v>141</v>
      </c>
      <c r="U54">
        <v>3</v>
      </c>
      <c r="V54">
        <v>0</v>
      </c>
      <c r="W54">
        <v>0</v>
      </c>
      <c r="X54">
        <v>0</v>
      </c>
      <c r="Y54">
        <v>0</v>
      </c>
      <c r="Z54">
        <v>2</v>
      </c>
    </row>
    <row r="55" spans="1:26" x14ac:dyDescent="0.25">
      <c r="A55" s="30">
        <f t="shared" ca="1" si="13"/>
        <v>45413</v>
      </c>
      <c r="B55" s="30">
        <f t="shared" ca="1" si="14"/>
        <v>45468</v>
      </c>
      <c r="C55" s="30" t="str">
        <f t="shared" si="8"/>
        <v>PSA-AR</v>
      </c>
      <c r="D55" s="30" t="str">
        <f t="shared" ca="1" si="15"/>
        <v>01052024-25062024PSA-AR</v>
      </c>
      <c r="E55" s="30" t="str">
        <f t="shared" si="9"/>
        <v/>
      </c>
      <c r="F55" s="30" t="str">
        <f t="shared" si="16"/>
        <v>F84035</v>
      </c>
      <c r="G55" s="30" t="str">
        <f t="shared" si="17"/>
        <v>SW1</v>
      </c>
      <c r="H55" s="51">
        <f t="shared" si="18"/>
        <v>1</v>
      </c>
      <c r="K55"/>
      <c r="P55" t="s">
        <v>63</v>
      </c>
      <c r="R55">
        <v>21229</v>
      </c>
      <c r="S55">
        <v>39</v>
      </c>
      <c r="T55">
        <v>62</v>
      </c>
      <c r="U55">
        <v>0</v>
      </c>
      <c r="V55">
        <v>0</v>
      </c>
      <c r="W55">
        <v>0</v>
      </c>
      <c r="X55">
        <v>0</v>
      </c>
      <c r="Y55">
        <v>0</v>
      </c>
      <c r="Z55">
        <v>0</v>
      </c>
    </row>
    <row r="56" spans="1:26" x14ac:dyDescent="0.25">
      <c r="A56" s="30">
        <f t="shared" ca="1" si="13"/>
        <v>45413</v>
      </c>
      <c r="B56" s="30">
        <f t="shared" ca="1" si="14"/>
        <v>45468</v>
      </c>
      <c r="C56" s="30" t="str">
        <f t="shared" si="8"/>
        <v>PSA-AR</v>
      </c>
      <c r="D56" s="30" t="str">
        <f t="shared" ca="1" si="15"/>
        <v>01052024-25062024PSA-AR</v>
      </c>
      <c r="E56" s="30" t="str">
        <f t="shared" si="9"/>
        <v/>
      </c>
      <c r="F56" s="30" t="str">
        <f t="shared" si="16"/>
        <v>F84036</v>
      </c>
      <c r="G56" s="30" t="str">
        <f t="shared" si="17"/>
        <v>NW1</v>
      </c>
      <c r="H56" s="51">
        <f t="shared" si="18"/>
        <v>1</v>
      </c>
      <c r="K56"/>
      <c r="P56" t="s">
        <v>19</v>
      </c>
      <c r="R56">
        <v>8416</v>
      </c>
      <c r="S56">
        <v>32</v>
      </c>
      <c r="T56">
        <v>71</v>
      </c>
      <c r="U56">
        <v>4</v>
      </c>
      <c r="V56">
        <v>0</v>
      </c>
      <c r="W56">
        <v>0</v>
      </c>
      <c r="X56">
        <v>0</v>
      </c>
      <c r="Y56">
        <v>0</v>
      </c>
      <c r="Z56">
        <v>0</v>
      </c>
    </row>
    <row r="57" spans="1:26" x14ac:dyDescent="0.25">
      <c r="A57" s="30">
        <f t="shared" ca="1" si="13"/>
        <v>45413</v>
      </c>
      <c r="B57" s="30">
        <f t="shared" ca="1" si="14"/>
        <v>45468</v>
      </c>
      <c r="C57" s="30" t="str">
        <f t="shared" si="8"/>
        <v>PSA-AR</v>
      </c>
      <c r="D57" s="30" t="str">
        <f t="shared" ca="1" si="15"/>
        <v>01052024-25062024PSA-AR</v>
      </c>
      <c r="E57" s="30" t="str">
        <f t="shared" si="9"/>
        <v/>
      </c>
      <c r="F57" s="30" t="str">
        <f t="shared" si="16"/>
        <v>F84038</v>
      </c>
      <c r="G57" s="30" t="str">
        <f t="shared" si="17"/>
        <v>SW1</v>
      </c>
      <c r="H57" s="51">
        <f t="shared" si="18"/>
        <v>1</v>
      </c>
      <c r="K57"/>
      <c r="P57" t="s">
        <v>14</v>
      </c>
      <c r="R57">
        <v>3802</v>
      </c>
      <c r="S57">
        <v>28</v>
      </c>
      <c r="T57">
        <v>54</v>
      </c>
      <c r="U57">
        <v>0</v>
      </c>
      <c r="V57">
        <v>0</v>
      </c>
      <c r="W57">
        <v>0</v>
      </c>
      <c r="X57">
        <v>0</v>
      </c>
      <c r="Y57">
        <v>0</v>
      </c>
      <c r="Z57">
        <v>0</v>
      </c>
    </row>
    <row r="58" spans="1:26" x14ac:dyDescent="0.25">
      <c r="A58" s="30">
        <f t="shared" ca="1" si="13"/>
        <v>45413</v>
      </c>
      <c r="B58" s="30">
        <f t="shared" ca="1" si="14"/>
        <v>45468</v>
      </c>
      <c r="C58" s="30" t="str">
        <f t="shared" si="8"/>
        <v>PSA-AR</v>
      </c>
      <c r="D58" s="30" t="str">
        <f t="shared" ca="1" si="15"/>
        <v>01052024-25062024PSA-AR</v>
      </c>
      <c r="E58" s="30" t="str">
        <f t="shared" si="9"/>
        <v/>
      </c>
      <c r="F58" s="30" t="str">
        <f t="shared" si="16"/>
        <v>F84060</v>
      </c>
      <c r="G58" s="30" t="str">
        <f t="shared" si="17"/>
        <v>SE1</v>
      </c>
      <c r="H58" s="51">
        <f t="shared" si="18"/>
        <v>1</v>
      </c>
      <c r="K58"/>
      <c r="P58" t="s">
        <v>7</v>
      </c>
      <c r="R58">
        <v>4982</v>
      </c>
      <c r="S58">
        <v>43</v>
      </c>
      <c r="T58">
        <v>101</v>
      </c>
      <c r="U58">
        <v>0</v>
      </c>
      <c r="V58">
        <v>0</v>
      </c>
      <c r="W58">
        <v>0</v>
      </c>
      <c r="X58">
        <v>0</v>
      </c>
      <c r="Y58">
        <v>0</v>
      </c>
      <c r="Z58">
        <v>0</v>
      </c>
    </row>
    <row r="59" spans="1:26" x14ac:dyDescent="0.25">
      <c r="A59" s="30">
        <f t="shared" ca="1" si="13"/>
        <v>45413</v>
      </c>
      <c r="B59" s="30">
        <f t="shared" ca="1" si="14"/>
        <v>45468</v>
      </c>
      <c r="C59" s="30" t="str">
        <f t="shared" si="8"/>
        <v>PSA-AR</v>
      </c>
      <c r="D59" s="30" t="str">
        <f t="shared" ca="1" si="15"/>
        <v>01052024-25062024PSA-AR</v>
      </c>
      <c r="E59" s="30" t="str">
        <f t="shared" si="9"/>
        <v/>
      </c>
      <c r="F59" s="30" t="str">
        <f t="shared" si="16"/>
        <v>F84063</v>
      </c>
      <c r="G59" s="30" t="str">
        <f t="shared" si="17"/>
        <v>SW1</v>
      </c>
      <c r="H59" s="51">
        <f t="shared" si="18"/>
        <v>1</v>
      </c>
      <c r="K59"/>
      <c r="P59" t="s">
        <v>27</v>
      </c>
      <c r="R59">
        <v>6377</v>
      </c>
      <c r="S59">
        <v>28</v>
      </c>
      <c r="T59">
        <v>62</v>
      </c>
      <c r="U59">
        <v>0</v>
      </c>
      <c r="V59">
        <v>0</v>
      </c>
      <c r="W59">
        <v>0</v>
      </c>
      <c r="X59">
        <v>0</v>
      </c>
      <c r="Y59">
        <v>0</v>
      </c>
      <c r="Z59">
        <v>0</v>
      </c>
    </row>
    <row r="60" spans="1:26" x14ac:dyDescent="0.25">
      <c r="A60" s="30">
        <f t="shared" ca="1" si="13"/>
        <v>45413</v>
      </c>
      <c r="B60" s="30">
        <f t="shared" ca="1" si="14"/>
        <v>45468</v>
      </c>
      <c r="C60" s="30" t="str">
        <f t="shared" si="8"/>
        <v>PSA-AR</v>
      </c>
      <c r="D60" s="30" t="str">
        <f t="shared" ca="1" si="15"/>
        <v>01052024-25062024PSA-AR</v>
      </c>
      <c r="E60" s="30" t="str">
        <f t="shared" si="9"/>
        <v/>
      </c>
      <c r="F60" s="30" t="str">
        <f t="shared" si="16"/>
        <v>F84069</v>
      </c>
      <c r="G60" s="30" t="str">
        <f t="shared" si="17"/>
        <v>SE2</v>
      </c>
      <c r="H60" s="51">
        <f t="shared" si="18"/>
        <v>1</v>
      </c>
      <c r="K60"/>
      <c r="P60" t="s">
        <v>84</v>
      </c>
      <c r="R60">
        <v>14209</v>
      </c>
      <c r="S60">
        <v>63</v>
      </c>
      <c r="T60">
        <v>152</v>
      </c>
      <c r="U60">
        <v>1</v>
      </c>
      <c r="V60">
        <v>0</v>
      </c>
      <c r="W60">
        <v>0</v>
      </c>
      <c r="X60">
        <v>0</v>
      </c>
      <c r="Y60">
        <v>0</v>
      </c>
      <c r="Z60">
        <v>0</v>
      </c>
    </row>
    <row r="61" spans="1:26" x14ac:dyDescent="0.25">
      <c r="A61" s="30">
        <f t="shared" ca="1" si="13"/>
        <v>45413</v>
      </c>
      <c r="B61" s="30">
        <f t="shared" ca="1" si="14"/>
        <v>45468</v>
      </c>
      <c r="C61" s="30" t="str">
        <f t="shared" si="8"/>
        <v>PSA-AR</v>
      </c>
      <c r="D61" s="30" t="str">
        <f t="shared" ca="1" si="15"/>
        <v>01052024-25062024PSA-AR</v>
      </c>
      <c r="E61" s="30" t="str">
        <f t="shared" si="9"/>
        <v/>
      </c>
      <c r="F61" s="30" t="str">
        <f t="shared" si="16"/>
        <v>F84072</v>
      </c>
      <c r="G61" s="30" t="str">
        <f t="shared" si="17"/>
        <v>SW2</v>
      </c>
      <c r="H61" s="51">
        <f t="shared" si="18"/>
        <v>1</v>
      </c>
      <c r="K61"/>
      <c r="P61" t="s">
        <v>29</v>
      </c>
      <c r="R61">
        <v>12718</v>
      </c>
      <c r="S61">
        <v>32</v>
      </c>
      <c r="T61">
        <v>67</v>
      </c>
      <c r="U61">
        <v>1</v>
      </c>
      <c r="V61">
        <v>0</v>
      </c>
      <c r="W61">
        <v>0</v>
      </c>
      <c r="X61">
        <v>0</v>
      </c>
      <c r="Y61">
        <v>0</v>
      </c>
      <c r="Z61">
        <v>0</v>
      </c>
    </row>
    <row r="62" spans="1:26" x14ac:dyDescent="0.25">
      <c r="A62" s="30">
        <f t="shared" ca="1" si="13"/>
        <v>45413</v>
      </c>
      <c r="B62" s="30">
        <f t="shared" ca="1" si="14"/>
        <v>45468</v>
      </c>
      <c r="C62" s="30" t="str">
        <f t="shared" si="8"/>
        <v>PSA-AR</v>
      </c>
      <c r="D62" s="30" t="str">
        <f t="shared" ca="1" si="15"/>
        <v>01052024-25062024PSA-AR</v>
      </c>
      <c r="E62" s="30" t="str">
        <f t="shared" si="9"/>
        <v/>
      </c>
      <c r="F62" s="30" t="str">
        <f t="shared" si="16"/>
        <v>F84080</v>
      </c>
      <c r="G62" s="30" t="str">
        <f t="shared" si="17"/>
        <v>NE2</v>
      </c>
      <c r="H62" s="51">
        <f t="shared" si="18"/>
        <v>1</v>
      </c>
      <c r="K62"/>
      <c r="P62" t="s">
        <v>37</v>
      </c>
      <c r="R62">
        <v>5104</v>
      </c>
      <c r="S62">
        <v>48</v>
      </c>
      <c r="T62">
        <v>92</v>
      </c>
      <c r="U62">
        <v>1</v>
      </c>
      <c r="V62">
        <v>0</v>
      </c>
      <c r="W62">
        <v>0</v>
      </c>
      <c r="X62">
        <v>0</v>
      </c>
      <c r="Y62">
        <v>0</v>
      </c>
      <c r="Z62">
        <v>0</v>
      </c>
    </row>
    <row r="63" spans="1:26" x14ac:dyDescent="0.25">
      <c r="A63" s="30">
        <f t="shared" ca="1" si="13"/>
        <v>45413</v>
      </c>
      <c r="B63" s="30">
        <f t="shared" ca="1" si="14"/>
        <v>45468</v>
      </c>
      <c r="C63" s="30" t="str">
        <f t="shared" si="8"/>
        <v>PSA-AR</v>
      </c>
      <c r="D63" s="30" t="str">
        <f t="shared" ca="1" si="15"/>
        <v>01052024-25062024PSA-AR</v>
      </c>
      <c r="E63" s="30" t="str">
        <f t="shared" si="9"/>
        <v/>
      </c>
      <c r="F63" s="30" t="str">
        <f t="shared" si="16"/>
        <v>F84096</v>
      </c>
      <c r="G63" s="30" t="str">
        <f t="shared" si="17"/>
        <v>SW2</v>
      </c>
      <c r="H63" s="51">
        <f t="shared" si="18"/>
        <v>1</v>
      </c>
      <c r="K63"/>
      <c r="P63" t="s">
        <v>50</v>
      </c>
      <c r="R63">
        <v>16357</v>
      </c>
      <c r="S63">
        <v>71</v>
      </c>
      <c r="T63">
        <v>179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</row>
    <row r="64" spans="1:26" x14ac:dyDescent="0.25">
      <c r="A64" s="30">
        <f t="shared" ca="1" si="13"/>
        <v>45413</v>
      </c>
      <c r="B64" s="30">
        <f t="shared" ca="1" si="14"/>
        <v>45468</v>
      </c>
      <c r="C64" s="30" t="str">
        <f t="shared" si="8"/>
        <v>PSA-AR</v>
      </c>
      <c r="D64" s="30" t="str">
        <f t="shared" ca="1" si="15"/>
        <v>01052024-25062024PSA-AR</v>
      </c>
      <c r="E64" s="30" t="str">
        <f t="shared" si="9"/>
        <v/>
      </c>
      <c r="F64" s="30" t="str">
        <f t="shared" si="16"/>
        <v>F84105</v>
      </c>
      <c r="G64" s="30" t="str">
        <f t="shared" si="17"/>
        <v>SE1</v>
      </c>
      <c r="H64" s="51">
        <f t="shared" si="18"/>
        <v>1</v>
      </c>
      <c r="K64"/>
      <c r="P64" t="s">
        <v>52</v>
      </c>
      <c r="R64">
        <v>11601</v>
      </c>
      <c r="S64">
        <v>38</v>
      </c>
      <c r="T64">
        <v>110</v>
      </c>
      <c r="U64">
        <v>2</v>
      </c>
      <c r="V64">
        <v>0</v>
      </c>
      <c r="W64">
        <v>0</v>
      </c>
      <c r="X64">
        <v>0</v>
      </c>
      <c r="Y64">
        <v>0</v>
      </c>
      <c r="Z64">
        <v>0</v>
      </c>
    </row>
    <row r="65" spans="1:26" x14ac:dyDescent="0.25">
      <c r="A65" s="30">
        <f t="shared" ref="A65:A115" ca="1" si="19">IF(K65="Last Run:",OFFSET(K65,3,0),A64)</f>
        <v>45413</v>
      </c>
      <c r="B65" s="30">
        <f t="shared" ref="B65:B80" ca="1" si="20">IF(K65="Last Run:",INT(OFFSET(K65,1,0)),B64)</f>
        <v>45468</v>
      </c>
      <c r="C65" s="30" t="str">
        <f t="shared" ref="C65:C115" si="21">IF($K65="Last Run:",TRIM(IFERROR(MID($I65,2,IFERROR(FIND($M$2,LEFT($I65,FIND($N$2,$I65))),FIND($N$2,$I65))-2),$C$2)),C64)</f>
        <v>PSA-AR</v>
      </c>
      <c r="D65" s="30" t="str">
        <f t="shared" ref="D65:D80" ca="1" si="22">IF($H65=1,TEXT(A65,"ddmmyyyy")&amp;"-"&amp;TEXT(B65,"ddmmyyyy")&amp;C65,NA())</f>
        <v>01052024-25062024PSA-AR</v>
      </c>
      <c r="F65" s="30" t="str">
        <f t="shared" ref="F65:F128" si="23">IF(P65="","-", P65)</f>
        <v>F84115</v>
      </c>
      <c r="G65" s="30" t="str">
        <f t="shared" ref="G65:G108" si="24">IFERROR(VLOOKUP(F65,PRACTICE,5,0),"")</f>
        <v>NW1</v>
      </c>
      <c r="H65" s="51">
        <f t="shared" ref="H65:H108" si="25">(ISNUMBER(R65))*IF($H$2&lt;&gt;"",(($H$2=E65)+(P65="F84122")&gt;0),1)</f>
        <v>1</v>
      </c>
      <c r="K65"/>
      <c r="P65" t="s">
        <v>80</v>
      </c>
      <c r="R65">
        <v>8706</v>
      </c>
      <c r="S65">
        <v>45</v>
      </c>
      <c r="T65">
        <v>97</v>
      </c>
      <c r="U65">
        <v>3</v>
      </c>
      <c r="V65">
        <v>0</v>
      </c>
      <c r="W65">
        <v>0</v>
      </c>
      <c r="X65">
        <v>0</v>
      </c>
      <c r="Y65">
        <v>0</v>
      </c>
      <c r="Z65">
        <v>0</v>
      </c>
    </row>
    <row r="66" spans="1:26" x14ac:dyDescent="0.25">
      <c r="A66" s="30">
        <f t="shared" ca="1" si="19"/>
        <v>45413</v>
      </c>
      <c r="B66" s="30">
        <f t="shared" ca="1" si="20"/>
        <v>45468</v>
      </c>
      <c r="C66" s="30" t="str">
        <f t="shared" si="21"/>
        <v>PSA-AR</v>
      </c>
      <c r="D66" s="30" t="str">
        <f t="shared" ca="1" si="22"/>
        <v>01052024-25062024PSA-AR</v>
      </c>
      <c r="F66" s="30" t="str">
        <f t="shared" si="23"/>
        <v>F84117</v>
      </c>
      <c r="G66" s="30" t="str">
        <f t="shared" si="24"/>
        <v>SW1</v>
      </c>
      <c r="H66" s="51">
        <f t="shared" si="25"/>
        <v>1</v>
      </c>
      <c r="K66"/>
      <c r="P66" t="s">
        <v>61</v>
      </c>
      <c r="R66">
        <v>10082</v>
      </c>
      <c r="S66">
        <v>47</v>
      </c>
      <c r="T66">
        <v>121</v>
      </c>
      <c r="U66">
        <v>0</v>
      </c>
      <c r="V66">
        <v>0</v>
      </c>
      <c r="W66">
        <v>0</v>
      </c>
      <c r="X66">
        <v>0</v>
      </c>
      <c r="Y66">
        <v>0</v>
      </c>
      <c r="Z66">
        <v>0</v>
      </c>
    </row>
    <row r="67" spans="1:26" x14ac:dyDescent="0.25">
      <c r="A67" s="30">
        <f t="shared" ca="1" si="19"/>
        <v>45413</v>
      </c>
      <c r="B67" s="30">
        <f t="shared" ca="1" si="20"/>
        <v>45468</v>
      </c>
      <c r="C67" s="30" t="str">
        <f t="shared" si="21"/>
        <v>PSA-AR</v>
      </c>
      <c r="D67" s="30" t="str">
        <f t="shared" ca="1" si="22"/>
        <v>01052024-25062024PSA-AR</v>
      </c>
      <c r="F67" s="30" t="str">
        <f t="shared" si="23"/>
        <v>F84119</v>
      </c>
      <c r="G67" s="30" t="str">
        <f t="shared" si="24"/>
        <v>NW1</v>
      </c>
      <c r="H67" s="51">
        <f t="shared" si="25"/>
        <v>1</v>
      </c>
      <c r="K67"/>
      <c r="P67" t="s">
        <v>42</v>
      </c>
      <c r="R67">
        <v>12341</v>
      </c>
      <c r="S67">
        <v>52</v>
      </c>
      <c r="T67">
        <v>93</v>
      </c>
      <c r="U67">
        <v>7</v>
      </c>
      <c r="V67">
        <v>0</v>
      </c>
      <c r="W67">
        <v>0</v>
      </c>
      <c r="X67">
        <v>0</v>
      </c>
      <c r="Y67">
        <v>0</v>
      </c>
      <c r="Z67">
        <v>0</v>
      </c>
    </row>
    <row r="68" spans="1:26" x14ac:dyDescent="0.25">
      <c r="A68" s="30">
        <f t="shared" ca="1" si="19"/>
        <v>45413</v>
      </c>
      <c r="B68" s="30">
        <f t="shared" ca="1" si="20"/>
        <v>45468</v>
      </c>
      <c r="C68" s="30" t="str">
        <f t="shared" si="21"/>
        <v>PSA-AR</v>
      </c>
      <c r="D68" s="30" t="str">
        <f t="shared" ca="1" si="22"/>
        <v>01052024-25062024PSA-AR</v>
      </c>
      <c r="F68" s="30" t="str">
        <f t="shared" si="23"/>
        <v>F84601</v>
      </c>
      <c r="G68" s="30" t="str">
        <f t="shared" si="24"/>
        <v>SE2</v>
      </c>
      <c r="H68" s="51">
        <f t="shared" si="25"/>
        <v>1</v>
      </c>
      <c r="K68"/>
      <c r="P68" t="s">
        <v>34</v>
      </c>
      <c r="R68">
        <v>7587</v>
      </c>
      <c r="S68">
        <v>29</v>
      </c>
      <c r="T68">
        <v>73</v>
      </c>
      <c r="U68">
        <v>2</v>
      </c>
      <c r="V68">
        <v>0</v>
      </c>
      <c r="W68">
        <v>0</v>
      </c>
      <c r="X68">
        <v>0</v>
      </c>
      <c r="Y68">
        <v>0</v>
      </c>
      <c r="Z68">
        <v>0</v>
      </c>
    </row>
    <row r="69" spans="1:26" x14ac:dyDescent="0.25">
      <c r="A69" s="30">
        <f t="shared" ca="1" si="19"/>
        <v>45413</v>
      </c>
      <c r="B69" s="30">
        <f t="shared" ca="1" si="20"/>
        <v>45468</v>
      </c>
      <c r="C69" s="30" t="str">
        <f t="shared" si="21"/>
        <v>PSA-AR</v>
      </c>
      <c r="D69" s="30" t="str">
        <f t="shared" ca="1" si="22"/>
        <v>01052024-25062024PSA-AR</v>
      </c>
      <c r="F69" s="30" t="str">
        <f t="shared" si="23"/>
        <v>F84619</v>
      </c>
      <c r="G69" s="30" t="str">
        <f t="shared" si="24"/>
        <v>NE2</v>
      </c>
      <c r="H69" s="51">
        <f t="shared" si="25"/>
        <v>1</v>
      </c>
      <c r="K69"/>
      <c r="P69" t="s">
        <v>65</v>
      </c>
      <c r="R69">
        <v>5147</v>
      </c>
      <c r="S69">
        <v>25</v>
      </c>
      <c r="T69">
        <v>55</v>
      </c>
      <c r="U69">
        <v>2</v>
      </c>
      <c r="V69">
        <v>1</v>
      </c>
      <c r="W69">
        <v>1</v>
      </c>
      <c r="X69">
        <v>0</v>
      </c>
      <c r="Y69">
        <v>0</v>
      </c>
      <c r="Z69">
        <v>1</v>
      </c>
    </row>
    <row r="70" spans="1:26" x14ac:dyDescent="0.25">
      <c r="A70" s="30">
        <f t="shared" ca="1" si="19"/>
        <v>45413</v>
      </c>
      <c r="B70" s="30">
        <f t="shared" ca="1" si="20"/>
        <v>45468</v>
      </c>
      <c r="C70" s="30" t="str">
        <f t="shared" si="21"/>
        <v>PSA-AR</v>
      </c>
      <c r="D70" s="30" t="str">
        <f t="shared" ca="1" si="22"/>
        <v>01052024-25062024PSA-AR</v>
      </c>
      <c r="F70" s="30" t="str">
        <f t="shared" si="23"/>
        <v>F84620</v>
      </c>
      <c r="G70" s="30" t="str">
        <f t="shared" si="24"/>
        <v>SE2</v>
      </c>
      <c r="H70" s="51">
        <f t="shared" si="25"/>
        <v>1</v>
      </c>
      <c r="K70"/>
      <c r="P70" t="s">
        <v>86</v>
      </c>
      <c r="R70">
        <v>8138</v>
      </c>
      <c r="S70">
        <v>51</v>
      </c>
      <c r="T70">
        <v>85</v>
      </c>
      <c r="U70">
        <v>1</v>
      </c>
      <c r="V70">
        <v>0</v>
      </c>
      <c r="W70">
        <v>0</v>
      </c>
      <c r="X70">
        <v>0</v>
      </c>
      <c r="Y70">
        <v>0</v>
      </c>
      <c r="Z70">
        <v>0</v>
      </c>
    </row>
    <row r="71" spans="1:26" x14ac:dyDescent="0.25">
      <c r="A71" s="30">
        <f t="shared" ca="1" si="19"/>
        <v>45413</v>
      </c>
      <c r="B71" s="30">
        <f t="shared" ca="1" si="20"/>
        <v>45468</v>
      </c>
      <c r="C71" s="30" t="str">
        <f t="shared" si="21"/>
        <v>PSA-AR</v>
      </c>
      <c r="D71" s="30" t="str">
        <f t="shared" ca="1" si="22"/>
        <v>01052024-25062024PSA-AR</v>
      </c>
      <c r="F71" s="30" t="str">
        <f t="shared" si="23"/>
        <v>F84621</v>
      </c>
      <c r="G71" s="30" t="str">
        <f t="shared" si="24"/>
        <v>SW1</v>
      </c>
      <c r="H71" s="51">
        <f t="shared" si="25"/>
        <v>1</v>
      </c>
      <c r="K71"/>
      <c r="P71" t="s">
        <v>69</v>
      </c>
      <c r="R71">
        <v>4566</v>
      </c>
      <c r="S71">
        <v>34</v>
      </c>
      <c r="T71">
        <v>90</v>
      </c>
      <c r="U71">
        <v>0</v>
      </c>
      <c r="V71">
        <v>0</v>
      </c>
      <c r="W71">
        <v>0</v>
      </c>
      <c r="X71">
        <v>0</v>
      </c>
      <c r="Y71">
        <v>0</v>
      </c>
      <c r="Z71">
        <v>0</v>
      </c>
    </row>
    <row r="72" spans="1:26" x14ac:dyDescent="0.25">
      <c r="A72" s="30">
        <f t="shared" ca="1" si="19"/>
        <v>45413</v>
      </c>
      <c r="B72" s="30">
        <f t="shared" ca="1" si="20"/>
        <v>45468</v>
      </c>
      <c r="C72" s="30" t="str">
        <f t="shared" si="21"/>
        <v>PSA-AR</v>
      </c>
      <c r="D72" s="30" t="str">
        <f t="shared" ca="1" si="22"/>
        <v>01052024-25062024PSA-AR</v>
      </c>
      <c r="F72" s="30" t="str">
        <f t="shared" si="23"/>
        <v>F84632</v>
      </c>
      <c r="G72" s="30" t="str">
        <f t="shared" si="24"/>
        <v>SE2</v>
      </c>
      <c r="H72" s="51">
        <f t="shared" si="25"/>
        <v>1</v>
      </c>
      <c r="K72"/>
      <c r="P72" t="s">
        <v>38</v>
      </c>
      <c r="R72">
        <v>1254</v>
      </c>
      <c r="S72">
        <v>7</v>
      </c>
      <c r="T72">
        <v>15</v>
      </c>
      <c r="U72">
        <v>0</v>
      </c>
      <c r="V72">
        <v>0</v>
      </c>
      <c r="W72">
        <v>0</v>
      </c>
      <c r="X72">
        <v>0</v>
      </c>
      <c r="Y72">
        <v>0</v>
      </c>
      <c r="Z72">
        <v>0</v>
      </c>
    </row>
    <row r="73" spans="1:26" x14ac:dyDescent="0.25">
      <c r="A73" s="30">
        <f t="shared" ca="1" si="19"/>
        <v>45413</v>
      </c>
      <c r="B73" s="30">
        <f t="shared" ca="1" si="20"/>
        <v>45468</v>
      </c>
      <c r="C73" s="30" t="str">
        <f t="shared" si="21"/>
        <v>PSA-AR</v>
      </c>
      <c r="D73" s="30" t="str">
        <f t="shared" ca="1" si="22"/>
        <v>01052024-25062024PSA-AR</v>
      </c>
      <c r="F73" s="30" t="str">
        <f t="shared" si="23"/>
        <v>F84635</v>
      </c>
      <c r="G73" s="30" t="str">
        <f t="shared" si="24"/>
        <v>SW2</v>
      </c>
      <c r="H73" s="51">
        <f t="shared" si="25"/>
        <v>1</v>
      </c>
      <c r="K73"/>
      <c r="P73" t="s">
        <v>71</v>
      </c>
      <c r="R73">
        <v>9236</v>
      </c>
      <c r="S73">
        <v>25</v>
      </c>
      <c r="T73">
        <v>80</v>
      </c>
      <c r="U73">
        <v>3</v>
      </c>
      <c r="V73">
        <v>1</v>
      </c>
      <c r="W73">
        <v>1</v>
      </c>
      <c r="X73">
        <v>0</v>
      </c>
      <c r="Y73">
        <v>0</v>
      </c>
      <c r="Z73">
        <v>0</v>
      </c>
    </row>
    <row r="74" spans="1:26" x14ac:dyDescent="0.25">
      <c r="A74" s="30">
        <f t="shared" ca="1" si="19"/>
        <v>45413</v>
      </c>
      <c r="B74" s="30">
        <f t="shared" ca="1" si="20"/>
        <v>45468</v>
      </c>
      <c r="C74" s="30" t="str">
        <f t="shared" si="21"/>
        <v>PSA-AR</v>
      </c>
      <c r="D74" s="30" t="str">
        <f t="shared" ca="1" si="22"/>
        <v>01052024-25062024PSA-AR</v>
      </c>
      <c r="F74" s="30" t="str">
        <f t="shared" si="23"/>
        <v>F84636</v>
      </c>
      <c r="G74" s="30" t="str">
        <f t="shared" si="24"/>
        <v>NW2</v>
      </c>
      <c r="H74" s="51">
        <f t="shared" si="25"/>
        <v>1</v>
      </c>
      <c r="K74"/>
      <c r="P74" t="s">
        <v>10</v>
      </c>
      <c r="R74">
        <v>6832</v>
      </c>
      <c r="S74">
        <v>20</v>
      </c>
      <c r="T74">
        <v>45</v>
      </c>
      <c r="U74">
        <v>0</v>
      </c>
      <c r="V74">
        <v>0</v>
      </c>
      <c r="W74">
        <v>0</v>
      </c>
      <c r="X74">
        <v>0</v>
      </c>
      <c r="Y74">
        <v>0</v>
      </c>
      <c r="Z74">
        <v>0</v>
      </c>
    </row>
    <row r="75" spans="1:26" x14ac:dyDescent="0.25">
      <c r="A75" s="30">
        <f t="shared" ca="1" si="19"/>
        <v>45413</v>
      </c>
      <c r="B75" s="30">
        <f t="shared" ca="1" si="20"/>
        <v>45468</v>
      </c>
      <c r="C75" s="30" t="str">
        <f t="shared" si="21"/>
        <v>PSA-AR</v>
      </c>
      <c r="D75" s="30" t="str">
        <f t="shared" ca="1" si="22"/>
        <v>01052024-25062024PSA-AR</v>
      </c>
      <c r="F75" s="30" t="str">
        <f t="shared" si="23"/>
        <v>F84640</v>
      </c>
      <c r="G75" s="30" t="str">
        <f t="shared" si="24"/>
        <v>SW2</v>
      </c>
      <c r="H75" s="51">
        <f t="shared" si="25"/>
        <v>1</v>
      </c>
      <c r="K75"/>
      <c r="P75" t="s">
        <v>57</v>
      </c>
      <c r="R75">
        <v>9131</v>
      </c>
      <c r="S75">
        <v>67</v>
      </c>
      <c r="T75">
        <v>169</v>
      </c>
      <c r="U75">
        <v>0</v>
      </c>
      <c r="V75">
        <v>0</v>
      </c>
      <c r="W75">
        <v>0</v>
      </c>
      <c r="X75">
        <v>0</v>
      </c>
      <c r="Y75">
        <v>0</v>
      </c>
      <c r="Z75">
        <v>0</v>
      </c>
    </row>
    <row r="76" spans="1:26" x14ac:dyDescent="0.25">
      <c r="A76" s="30">
        <f t="shared" ca="1" si="19"/>
        <v>45413</v>
      </c>
      <c r="B76" s="30">
        <f t="shared" ca="1" si="20"/>
        <v>45468</v>
      </c>
      <c r="C76" s="30" t="str">
        <f t="shared" si="21"/>
        <v>PSA-AR</v>
      </c>
      <c r="D76" s="30" t="str">
        <f t="shared" ca="1" si="22"/>
        <v>01052024-25062024PSA-AR</v>
      </c>
      <c r="F76" s="30" t="str">
        <f t="shared" si="23"/>
        <v>F84668</v>
      </c>
      <c r="G76" s="30" t="str">
        <f t="shared" si="24"/>
        <v>NE2</v>
      </c>
      <c r="H76" s="51">
        <f t="shared" si="25"/>
        <v>1</v>
      </c>
      <c r="K76"/>
      <c r="P76" t="s">
        <v>21</v>
      </c>
      <c r="R76">
        <v>6036</v>
      </c>
      <c r="S76">
        <v>15</v>
      </c>
      <c r="T76">
        <v>52</v>
      </c>
      <c r="U76">
        <v>16</v>
      </c>
      <c r="V76">
        <v>1</v>
      </c>
      <c r="W76">
        <v>1</v>
      </c>
      <c r="X76">
        <v>0</v>
      </c>
      <c r="Y76">
        <v>0</v>
      </c>
      <c r="Z76">
        <v>0</v>
      </c>
    </row>
    <row r="77" spans="1:26" x14ac:dyDescent="0.25">
      <c r="A77" s="30">
        <f t="shared" ca="1" si="19"/>
        <v>45413</v>
      </c>
      <c r="B77" s="30">
        <f t="shared" ca="1" si="20"/>
        <v>45468</v>
      </c>
      <c r="C77" s="30" t="str">
        <f t="shared" si="21"/>
        <v>PSA-AR</v>
      </c>
      <c r="D77" s="30" t="str">
        <f t="shared" ca="1" si="22"/>
        <v>01052024-25062024PSA-AR</v>
      </c>
      <c r="F77" s="30" t="str">
        <f t="shared" si="23"/>
        <v>F84685</v>
      </c>
      <c r="G77" s="30" t="str">
        <f t="shared" si="24"/>
        <v>NE2</v>
      </c>
      <c r="H77" s="51">
        <f t="shared" si="25"/>
        <v>1</v>
      </c>
      <c r="K77"/>
      <c r="P77" t="s">
        <v>32</v>
      </c>
      <c r="R77">
        <v>3029</v>
      </c>
      <c r="S77">
        <v>13</v>
      </c>
      <c r="T77">
        <v>34</v>
      </c>
      <c r="U77">
        <v>2</v>
      </c>
      <c r="V77">
        <v>0</v>
      </c>
      <c r="W77">
        <v>0</v>
      </c>
      <c r="X77">
        <v>0</v>
      </c>
      <c r="Y77">
        <v>0</v>
      </c>
      <c r="Z77">
        <v>0</v>
      </c>
    </row>
    <row r="78" spans="1:26" x14ac:dyDescent="0.25">
      <c r="A78" s="30">
        <f t="shared" ca="1" si="19"/>
        <v>45413</v>
      </c>
      <c r="B78" s="30">
        <f t="shared" ca="1" si="20"/>
        <v>45468</v>
      </c>
      <c r="C78" s="30" t="str">
        <f t="shared" si="21"/>
        <v>PSA-AR</v>
      </c>
      <c r="D78" s="30" t="str">
        <f t="shared" ca="1" si="22"/>
        <v>01052024-25062024PSA-AR</v>
      </c>
      <c r="F78" s="30" t="str">
        <f t="shared" si="23"/>
        <v>F84686</v>
      </c>
      <c r="G78" s="30" t="str">
        <f t="shared" si="24"/>
        <v>NE1</v>
      </c>
      <c r="H78" s="51">
        <f t="shared" si="25"/>
        <v>1</v>
      </c>
      <c r="K78"/>
      <c r="P78" t="s">
        <v>24</v>
      </c>
      <c r="R78">
        <v>8881</v>
      </c>
      <c r="S78">
        <v>10</v>
      </c>
      <c r="T78">
        <v>19</v>
      </c>
      <c r="U78">
        <v>0</v>
      </c>
      <c r="V78">
        <v>0</v>
      </c>
      <c r="W78">
        <v>0</v>
      </c>
      <c r="X78">
        <v>0</v>
      </c>
      <c r="Y78">
        <v>0</v>
      </c>
      <c r="Z78">
        <v>0</v>
      </c>
    </row>
    <row r="79" spans="1:26" x14ac:dyDescent="0.25">
      <c r="A79" s="30">
        <f t="shared" ca="1" si="19"/>
        <v>45413</v>
      </c>
      <c r="B79" s="30">
        <f t="shared" ca="1" si="20"/>
        <v>45468</v>
      </c>
      <c r="C79" s="30" t="str">
        <f t="shared" si="21"/>
        <v>PSA-AR</v>
      </c>
      <c r="D79" s="30" t="str">
        <f t="shared" ca="1" si="22"/>
        <v>01052024-25062024PSA-AR</v>
      </c>
      <c r="F79" s="30" t="str">
        <f t="shared" si="23"/>
        <v>F84692</v>
      </c>
      <c r="G79" s="30" t="str">
        <f t="shared" si="24"/>
        <v>SW2</v>
      </c>
      <c r="H79" s="51">
        <f t="shared" si="25"/>
        <v>1</v>
      </c>
      <c r="K79"/>
      <c r="P79" t="s">
        <v>44</v>
      </c>
      <c r="R79">
        <v>9072</v>
      </c>
      <c r="S79">
        <v>27</v>
      </c>
      <c r="T79">
        <v>74</v>
      </c>
      <c r="U79">
        <v>0</v>
      </c>
      <c r="V79">
        <v>0</v>
      </c>
      <c r="W79">
        <v>0</v>
      </c>
      <c r="X79">
        <v>0</v>
      </c>
      <c r="Y79">
        <v>0</v>
      </c>
      <c r="Z79">
        <v>0</v>
      </c>
    </row>
    <row r="80" spans="1:26" x14ac:dyDescent="0.25">
      <c r="A80" s="30">
        <f t="shared" ca="1" si="19"/>
        <v>45413</v>
      </c>
      <c r="B80" s="30">
        <f t="shared" ca="1" si="20"/>
        <v>45468</v>
      </c>
      <c r="C80" s="30" t="str">
        <f t="shared" si="21"/>
        <v>PSA-AR</v>
      </c>
      <c r="D80" s="30" t="str">
        <f t="shared" ca="1" si="22"/>
        <v>01052024-25062024PSA-AR</v>
      </c>
      <c r="F80" s="30" t="str">
        <f t="shared" si="23"/>
        <v>F84694</v>
      </c>
      <c r="G80" s="30" t="str">
        <f t="shared" si="24"/>
        <v>NW2</v>
      </c>
      <c r="H80" s="51">
        <f t="shared" si="25"/>
        <v>1</v>
      </c>
      <c r="K80"/>
      <c r="P80" t="s">
        <v>17</v>
      </c>
      <c r="R80">
        <v>4660</v>
      </c>
      <c r="S80">
        <v>14</v>
      </c>
      <c r="T80">
        <v>32</v>
      </c>
      <c r="U80">
        <v>8</v>
      </c>
      <c r="V80">
        <v>2</v>
      </c>
      <c r="W80">
        <v>2</v>
      </c>
      <c r="X80">
        <v>0</v>
      </c>
      <c r="Y80">
        <v>0</v>
      </c>
      <c r="Z80">
        <v>2</v>
      </c>
    </row>
    <row r="81" spans="1:26" x14ac:dyDescent="0.25">
      <c r="A81" s="30">
        <f t="shared" ca="1" si="19"/>
        <v>45413</v>
      </c>
      <c r="B81" s="30">
        <f t="shared" ref="B81:B144" ca="1" si="26">IF(K81="Last Run:",INT(OFFSET(K81,1,0)),B80)</f>
        <v>45468</v>
      </c>
      <c r="C81" s="30" t="str">
        <f t="shared" si="21"/>
        <v>PSA-AR</v>
      </c>
      <c r="D81" s="30" t="str">
        <f t="shared" ref="D81:D144" ca="1" si="27">IF($H81=1,TEXT(A81,"ddmmyyyy")&amp;"-"&amp;TEXT(B81,"ddmmyyyy")&amp;C81,NA())</f>
        <v>01052024-25062024PSA-AR</v>
      </c>
      <c r="F81" s="30" t="str">
        <f t="shared" si="23"/>
        <v>F84711</v>
      </c>
      <c r="G81" s="30" t="str">
        <f t="shared" si="24"/>
        <v>NE2</v>
      </c>
      <c r="H81" s="51">
        <f t="shared" si="25"/>
        <v>1</v>
      </c>
      <c r="K81"/>
      <c r="P81" t="s">
        <v>67</v>
      </c>
      <c r="R81">
        <v>1774</v>
      </c>
      <c r="S81">
        <v>11</v>
      </c>
      <c r="T81">
        <v>23</v>
      </c>
      <c r="U81">
        <v>1</v>
      </c>
      <c r="V81">
        <v>0</v>
      </c>
      <c r="W81">
        <v>0</v>
      </c>
      <c r="X81">
        <v>0</v>
      </c>
      <c r="Y81">
        <v>0</v>
      </c>
      <c r="Z81">
        <v>0</v>
      </c>
    </row>
    <row r="82" spans="1:26" x14ac:dyDescent="0.25">
      <c r="A82" s="30">
        <f t="shared" ca="1" si="19"/>
        <v>45413</v>
      </c>
      <c r="B82" s="30">
        <f t="shared" ca="1" si="26"/>
        <v>45468</v>
      </c>
      <c r="C82" s="30" t="str">
        <f t="shared" si="21"/>
        <v>PSA-AR</v>
      </c>
      <c r="D82" s="30" t="str">
        <f t="shared" ca="1" si="27"/>
        <v>01052024-25062024PSA-AR</v>
      </c>
      <c r="F82" s="30" t="str">
        <f t="shared" si="23"/>
        <v>F84716</v>
      </c>
      <c r="G82" s="30" t="str">
        <f t="shared" si="24"/>
        <v>NW1</v>
      </c>
      <c r="H82" s="51">
        <f t="shared" si="25"/>
        <v>1</v>
      </c>
      <c r="K82"/>
      <c r="P82" t="s">
        <v>4</v>
      </c>
      <c r="R82">
        <v>5850</v>
      </c>
      <c r="S82">
        <v>15</v>
      </c>
      <c r="T82">
        <v>40</v>
      </c>
      <c r="U82">
        <v>1</v>
      </c>
      <c r="V82">
        <v>0</v>
      </c>
      <c r="W82">
        <v>0</v>
      </c>
      <c r="X82">
        <v>0</v>
      </c>
      <c r="Y82">
        <v>0</v>
      </c>
      <c r="Z82">
        <v>0</v>
      </c>
    </row>
    <row r="83" spans="1:26" x14ac:dyDescent="0.25">
      <c r="A83" s="30">
        <f t="shared" ca="1" si="19"/>
        <v>45413</v>
      </c>
      <c r="B83" s="30">
        <f t="shared" ca="1" si="26"/>
        <v>45468</v>
      </c>
      <c r="C83" s="30" t="str">
        <f t="shared" si="21"/>
        <v>PSA-AR</v>
      </c>
      <c r="D83" s="30" t="str">
        <f t="shared" ca="1" si="27"/>
        <v>01052024-25062024PSA-AR</v>
      </c>
      <c r="F83" s="30" t="str">
        <f t="shared" si="23"/>
        <v>F84719</v>
      </c>
      <c r="G83" s="30" t="str">
        <f t="shared" si="24"/>
        <v>SE1</v>
      </c>
      <c r="H83" s="51">
        <f t="shared" si="25"/>
        <v>1</v>
      </c>
      <c r="K83"/>
      <c r="P83" t="s">
        <v>48</v>
      </c>
      <c r="R83">
        <v>5203</v>
      </c>
      <c r="S83">
        <v>35</v>
      </c>
      <c r="T83">
        <v>111</v>
      </c>
      <c r="U83">
        <v>17</v>
      </c>
      <c r="V83">
        <v>0</v>
      </c>
      <c r="W83">
        <v>0</v>
      </c>
      <c r="X83">
        <v>0</v>
      </c>
      <c r="Y83">
        <v>0</v>
      </c>
      <c r="Z83">
        <v>1</v>
      </c>
    </row>
    <row r="84" spans="1:26" x14ac:dyDescent="0.25">
      <c r="A84" s="30">
        <f t="shared" ca="1" si="19"/>
        <v>45413</v>
      </c>
      <c r="B84" s="30">
        <f t="shared" ca="1" si="26"/>
        <v>45468</v>
      </c>
      <c r="C84" s="30" t="str">
        <f t="shared" si="21"/>
        <v>PSA-AR</v>
      </c>
      <c r="D84" s="30" t="str">
        <f t="shared" ca="1" si="27"/>
        <v>01052024-25062024PSA-AR</v>
      </c>
      <c r="F84" s="30" t="str">
        <f t="shared" si="23"/>
        <v>F84720</v>
      </c>
      <c r="G84" s="30" t="str">
        <f t="shared" si="24"/>
        <v>NE2</v>
      </c>
      <c r="H84" s="51">
        <f t="shared" si="25"/>
        <v>1</v>
      </c>
      <c r="K84"/>
      <c r="P84" t="s">
        <v>40</v>
      </c>
      <c r="R84">
        <v>5763</v>
      </c>
      <c r="S84">
        <v>44</v>
      </c>
      <c r="T84">
        <v>109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</row>
    <row r="85" spans="1:26" x14ac:dyDescent="0.25">
      <c r="A85" s="30">
        <f t="shared" ca="1" si="19"/>
        <v>45413</v>
      </c>
      <c r="B85" s="30">
        <f t="shared" ca="1" si="26"/>
        <v>45468</v>
      </c>
      <c r="C85" s="30" t="str">
        <f t="shared" si="21"/>
        <v>PSA-AR</v>
      </c>
      <c r="D85" s="30" t="str">
        <f t="shared" ca="1" si="27"/>
        <v>01052024-25062024PSA-AR</v>
      </c>
      <c r="F85" s="30" t="str">
        <f t="shared" si="23"/>
        <v>Y00403</v>
      </c>
      <c r="G85" s="30" t="str">
        <f t="shared" si="24"/>
        <v>SE2</v>
      </c>
      <c r="H85" s="51">
        <f t="shared" si="25"/>
        <v>1</v>
      </c>
      <c r="K85"/>
      <c r="P85" t="s">
        <v>82</v>
      </c>
      <c r="R85">
        <v>8020</v>
      </c>
      <c r="S85">
        <v>16</v>
      </c>
      <c r="T85">
        <v>24</v>
      </c>
      <c r="U85">
        <v>2</v>
      </c>
      <c r="V85">
        <v>0</v>
      </c>
      <c r="W85">
        <v>0</v>
      </c>
      <c r="X85">
        <v>0</v>
      </c>
      <c r="Y85">
        <v>0</v>
      </c>
      <c r="Z85">
        <v>0</v>
      </c>
    </row>
    <row r="86" spans="1:26" x14ac:dyDescent="0.25">
      <c r="A86" s="30">
        <f t="shared" ca="1" si="19"/>
        <v>45413</v>
      </c>
      <c r="B86" s="30">
        <f t="shared" ca="1" si="26"/>
        <v>45468</v>
      </c>
      <c r="C86" s="30" t="str">
        <f t="shared" si="21"/>
        <v>PSA-AR</v>
      </c>
      <c r="D86" s="30" t="str">
        <f t="shared" ca="1" si="27"/>
        <v>01052024-25062024PSA-AR</v>
      </c>
      <c r="F86" s="30" t="str">
        <f t="shared" si="23"/>
        <v>Y03049</v>
      </c>
      <c r="G86" s="30" t="str">
        <f t="shared" si="24"/>
        <v>NE1</v>
      </c>
      <c r="H86" s="51">
        <f t="shared" si="25"/>
        <v>1</v>
      </c>
      <c r="K86"/>
      <c r="P86" t="s">
        <v>76</v>
      </c>
      <c r="R86">
        <v>16386</v>
      </c>
      <c r="S86">
        <v>53</v>
      </c>
      <c r="T86">
        <v>107</v>
      </c>
      <c r="U86">
        <v>1</v>
      </c>
      <c r="V86">
        <v>0</v>
      </c>
      <c r="W86">
        <v>0</v>
      </c>
      <c r="X86">
        <v>0</v>
      </c>
      <c r="Y86">
        <v>0</v>
      </c>
      <c r="Z86">
        <v>0</v>
      </c>
    </row>
    <row r="87" spans="1:26" x14ac:dyDescent="0.25">
      <c r="A87" s="30">
        <f t="shared" ca="1" si="19"/>
        <v>45413</v>
      </c>
      <c r="B87" s="30">
        <f t="shared" ca="1" si="26"/>
        <v>45468</v>
      </c>
      <c r="C87" s="30" t="str">
        <f t="shared" si="21"/>
        <v>PSA-AR</v>
      </c>
      <c r="D87" s="30" t="str">
        <f t="shared" ca="1" si="27"/>
        <v>01052024-25062024PSA-AR</v>
      </c>
      <c r="F87" s="30" t="str">
        <f t="shared" si="23"/>
        <v>Total</v>
      </c>
      <c r="G87" s="30" t="str">
        <f t="shared" si="24"/>
        <v>Total</v>
      </c>
      <c r="H87" s="51">
        <f t="shared" si="25"/>
        <v>1</v>
      </c>
      <c r="K87"/>
      <c r="P87" t="s">
        <v>88</v>
      </c>
      <c r="R87">
        <v>347831</v>
      </c>
      <c r="S87">
        <v>1476</v>
      </c>
      <c r="T87">
        <v>3471</v>
      </c>
      <c r="U87">
        <v>117</v>
      </c>
      <c r="V87">
        <v>9</v>
      </c>
      <c r="W87">
        <v>9</v>
      </c>
      <c r="X87">
        <v>0</v>
      </c>
      <c r="Y87">
        <v>0</v>
      </c>
      <c r="Z87">
        <v>6</v>
      </c>
    </row>
    <row r="88" spans="1:26" x14ac:dyDescent="0.25">
      <c r="A88" s="30">
        <f t="shared" ca="1" si="19"/>
        <v>45474</v>
      </c>
      <c r="B88" s="30">
        <f t="shared" ca="1" si="26"/>
        <v>45475</v>
      </c>
      <c r="C88" s="30" t="str">
        <f t="shared" si="21"/>
        <v>PSA-AR</v>
      </c>
      <c r="D88" s="30" t="e">
        <f t="shared" si="27"/>
        <v>#N/A</v>
      </c>
      <c r="F88" s="30" t="str">
        <f t="shared" si="23"/>
        <v>-</v>
      </c>
      <c r="G88" s="30" t="str">
        <f t="shared" si="24"/>
        <v/>
      </c>
      <c r="H88" s="51">
        <f t="shared" si="25"/>
        <v>0</v>
      </c>
      <c r="I88" t="s">
        <v>309</v>
      </c>
      <c r="K88" t="s">
        <v>310</v>
      </c>
      <c r="M88" t="s">
        <v>311</v>
      </c>
      <c r="N88">
        <v>354094</v>
      </c>
      <c r="Q88" t="s">
        <v>312</v>
      </c>
      <c r="R88" t="s">
        <v>313</v>
      </c>
      <c r="S88" t="s">
        <v>314</v>
      </c>
      <c r="T88" t="s">
        <v>315</v>
      </c>
      <c r="U88" t="s">
        <v>316</v>
      </c>
      <c r="V88" t="s">
        <v>317</v>
      </c>
      <c r="W88" t="s">
        <v>318</v>
      </c>
      <c r="X88" t="s">
        <v>319</v>
      </c>
      <c r="Y88" t="s">
        <v>320</v>
      </c>
      <c r="Z88" t="s">
        <v>321</v>
      </c>
    </row>
    <row r="89" spans="1:26" x14ac:dyDescent="0.25">
      <c r="A89" s="30">
        <f t="shared" ca="1" si="19"/>
        <v>45474</v>
      </c>
      <c r="B89" s="30">
        <f t="shared" ca="1" si="26"/>
        <v>45475</v>
      </c>
      <c r="C89" s="30" t="str">
        <f t="shared" si="21"/>
        <v>PSA-AR</v>
      </c>
      <c r="D89" s="30" t="e">
        <f t="shared" si="27"/>
        <v>#N/A</v>
      </c>
      <c r="F89" s="30" t="str">
        <f t="shared" si="23"/>
        <v>Organisation Code</v>
      </c>
      <c r="G89" s="30" t="str">
        <f t="shared" si="24"/>
        <v/>
      </c>
      <c r="H89" s="51">
        <f t="shared" si="25"/>
        <v>0</v>
      </c>
      <c r="K89" s="9">
        <v>45475.440972222219</v>
      </c>
      <c r="M89" t="s">
        <v>322</v>
      </c>
      <c r="N89">
        <v>180421</v>
      </c>
      <c r="P89" t="s">
        <v>323</v>
      </c>
      <c r="W89"/>
    </row>
    <row r="90" spans="1:26" x14ac:dyDescent="0.25">
      <c r="A90" s="30">
        <f t="shared" ca="1" si="19"/>
        <v>45474</v>
      </c>
      <c r="B90" s="30">
        <f t="shared" ca="1" si="26"/>
        <v>45475</v>
      </c>
      <c r="C90" s="30" t="str">
        <f t="shared" si="21"/>
        <v>PSA-AR</v>
      </c>
      <c r="D90" s="30" t="str">
        <f t="shared" ca="1" si="27"/>
        <v>01072024-02072024PSA-AR</v>
      </c>
      <c r="F90" s="30" t="str">
        <f t="shared" si="23"/>
        <v>F84003</v>
      </c>
      <c r="G90" s="30" t="str">
        <f t="shared" si="24"/>
        <v>SE1</v>
      </c>
      <c r="H90" s="51">
        <f t="shared" si="25"/>
        <v>1</v>
      </c>
      <c r="K90" t="s">
        <v>324</v>
      </c>
      <c r="M90" t="s">
        <v>325</v>
      </c>
      <c r="N90">
        <v>173673</v>
      </c>
      <c r="P90" t="s">
        <v>56</v>
      </c>
      <c r="R90">
        <v>14881</v>
      </c>
      <c r="S90">
        <v>107</v>
      </c>
      <c r="T90">
        <v>210</v>
      </c>
      <c r="U90">
        <v>1</v>
      </c>
      <c r="V90">
        <v>0</v>
      </c>
      <c r="W90">
        <v>0</v>
      </c>
      <c r="X90">
        <v>0</v>
      </c>
      <c r="Y90">
        <v>0</v>
      </c>
      <c r="Z90">
        <v>0</v>
      </c>
    </row>
    <row r="91" spans="1:26" x14ac:dyDescent="0.25">
      <c r="A91" s="30">
        <f t="shared" ca="1" si="19"/>
        <v>45474</v>
      </c>
      <c r="B91" s="30">
        <f t="shared" ca="1" si="26"/>
        <v>45475</v>
      </c>
      <c r="C91" s="30" t="str">
        <f t="shared" si="21"/>
        <v>PSA-AR</v>
      </c>
      <c r="D91" s="30" t="str">
        <f t="shared" ca="1" si="27"/>
        <v>01072024-02072024PSA-AR</v>
      </c>
      <c r="F91" s="30" t="str">
        <f t="shared" si="23"/>
        <v>F84008</v>
      </c>
      <c r="G91" s="30" t="str">
        <f t="shared" si="24"/>
        <v>NW2</v>
      </c>
      <c r="H91" s="51">
        <f t="shared" si="25"/>
        <v>1</v>
      </c>
      <c r="K91" s="10">
        <v>45474</v>
      </c>
      <c r="P91" t="s">
        <v>12</v>
      </c>
      <c r="R91">
        <v>12070</v>
      </c>
      <c r="S91">
        <v>61</v>
      </c>
      <c r="T91">
        <v>170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</row>
    <row r="92" spans="1:26" x14ac:dyDescent="0.25">
      <c r="A92" s="30">
        <f t="shared" ca="1" si="19"/>
        <v>45474</v>
      </c>
      <c r="B92" s="30">
        <f t="shared" ca="1" si="26"/>
        <v>45475</v>
      </c>
      <c r="C92" s="30" t="str">
        <f t="shared" si="21"/>
        <v>PSA-AR</v>
      </c>
      <c r="D92" s="30" t="str">
        <f t="shared" ca="1" si="27"/>
        <v>01072024-02072024PSA-AR</v>
      </c>
      <c r="F92" s="30" t="str">
        <f t="shared" si="23"/>
        <v>F84013</v>
      </c>
      <c r="G92" s="30" t="str">
        <f t="shared" si="24"/>
        <v>NE1</v>
      </c>
      <c r="H92" s="51">
        <f t="shared" si="25"/>
        <v>1</v>
      </c>
      <c r="K92"/>
      <c r="P92" t="s">
        <v>78</v>
      </c>
      <c r="R92">
        <v>18016</v>
      </c>
      <c r="S92">
        <v>36</v>
      </c>
      <c r="T92">
        <v>134</v>
      </c>
      <c r="U92">
        <v>2</v>
      </c>
      <c r="V92">
        <v>1</v>
      </c>
      <c r="W92">
        <v>1</v>
      </c>
      <c r="X92">
        <v>0</v>
      </c>
      <c r="Y92">
        <v>0</v>
      </c>
      <c r="Z92">
        <v>0</v>
      </c>
    </row>
    <row r="93" spans="1:26" x14ac:dyDescent="0.25">
      <c r="A93" s="30">
        <f t="shared" ca="1" si="19"/>
        <v>45474</v>
      </c>
      <c r="B93" s="30">
        <f t="shared" ca="1" si="26"/>
        <v>45475</v>
      </c>
      <c r="C93" s="30" t="str">
        <f t="shared" si="21"/>
        <v>PSA-AR</v>
      </c>
      <c r="D93" s="30" t="str">
        <f t="shared" ca="1" si="27"/>
        <v>01072024-02072024PSA-AR</v>
      </c>
      <c r="F93" s="30" t="str">
        <f t="shared" si="23"/>
        <v>F84015</v>
      </c>
      <c r="G93" s="30" t="str">
        <f t="shared" si="24"/>
        <v>SE2</v>
      </c>
      <c r="H93" s="51">
        <f t="shared" si="25"/>
        <v>1</v>
      </c>
      <c r="K93"/>
      <c r="P93" t="s">
        <v>46</v>
      </c>
      <c r="R93">
        <v>5325</v>
      </c>
      <c r="S93">
        <v>43</v>
      </c>
      <c r="T93">
        <v>100</v>
      </c>
      <c r="U93">
        <v>21</v>
      </c>
      <c r="V93">
        <v>7</v>
      </c>
      <c r="W93">
        <v>7</v>
      </c>
      <c r="X93">
        <v>0</v>
      </c>
      <c r="Y93">
        <v>0</v>
      </c>
      <c r="Z93">
        <v>2</v>
      </c>
    </row>
    <row r="94" spans="1:26" x14ac:dyDescent="0.25">
      <c r="A94" s="30">
        <f t="shared" ca="1" si="19"/>
        <v>45474</v>
      </c>
      <c r="B94" s="30">
        <f t="shared" ca="1" si="26"/>
        <v>45475</v>
      </c>
      <c r="C94" s="30" t="str">
        <f t="shared" si="21"/>
        <v>PSA-AR</v>
      </c>
      <c r="D94" s="30" t="str">
        <f t="shared" ca="1" si="27"/>
        <v>01072024-02072024PSA-AR</v>
      </c>
      <c r="F94" s="30" t="str">
        <f t="shared" si="23"/>
        <v>F84018</v>
      </c>
      <c r="G94" s="30" t="str">
        <f t="shared" si="24"/>
        <v>NE2</v>
      </c>
      <c r="H94" s="51">
        <f t="shared" si="25"/>
        <v>1</v>
      </c>
      <c r="K94"/>
      <c r="P94" t="s">
        <v>59</v>
      </c>
      <c r="R94">
        <v>12331</v>
      </c>
      <c r="S94">
        <v>61</v>
      </c>
      <c r="T94">
        <v>128</v>
      </c>
      <c r="U94">
        <v>12</v>
      </c>
      <c r="V94">
        <v>4</v>
      </c>
      <c r="W94">
        <v>4</v>
      </c>
      <c r="X94">
        <v>0</v>
      </c>
      <c r="Y94">
        <v>0</v>
      </c>
      <c r="Z94">
        <v>0</v>
      </c>
    </row>
    <row r="95" spans="1:26" x14ac:dyDescent="0.25">
      <c r="A95" s="30">
        <f t="shared" ca="1" si="19"/>
        <v>45474</v>
      </c>
      <c r="B95" s="30">
        <f t="shared" ca="1" si="26"/>
        <v>45475</v>
      </c>
      <c r="C95" s="30" t="str">
        <f t="shared" si="21"/>
        <v>PSA-AR</v>
      </c>
      <c r="D95" s="30" t="str">
        <f t="shared" ca="1" si="27"/>
        <v>01072024-02072024PSA-AR</v>
      </c>
      <c r="F95" s="30" t="str">
        <f t="shared" si="23"/>
        <v>F84021</v>
      </c>
      <c r="G95" s="30" t="str">
        <f t="shared" si="24"/>
        <v>SW1</v>
      </c>
      <c r="H95" s="51">
        <f t="shared" si="25"/>
        <v>1</v>
      </c>
      <c r="K95"/>
      <c r="P95" t="s">
        <v>54</v>
      </c>
      <c r="R95">
        <v>11105</v>
      </c>
      <c r="S95">
        <v>43</v>
      </c>
      <c r="T95">
        <v>97</v>
      </c>
      <c r="U95">
        <v>3</v>
      </c>
      <c r="V95">
        <v>1</v>
      </c>
      <c r="W95">
        <v>1</v>
      </c>
      <c r="X95">
        <v>0</v>
      </c>
      <c r="Y95">
        <v>0</v>
      </c>
      <c r="Z95">
        <v>0</v>
      </c>
    </row>
    <row r="96" spans="1:26" x14ac:dyDescent="0.25">
      <c r="A96" s="30">
        <f t="shared" ca="1" si="19"/>
        <v>45474</v>
      </c>
      <c r="B96" s="30">
        <f t="shared" ca="1" si="26"/>
        <v>45475</v>
      </c>
      <c r="C96" s="30" t="str">
        <f t="shared" si="21"/>
        <v>PSA-AR</v>
      </c>
      <c r="D96" s="30" t="str">
        <f t="shared" ca="1" si="27"/>
        <v>01072024-02072024PSA-AR</v>
      </c>
      <c r="F96" s="30" t="str">
        <f t="shared" si="23"/>
        <v>F84033</v>
      </c>
      <c r="G96" s="30" t="str">
        <f t="shared" si="24"/>
        <v>NW2</v>
      </c>
      <c r="H96" s="51">
        <f t="shared" si="25"/>
        <v>1</v>
      </c>
      <c r="K96"/>
      <c r="P96" t="s">
        <v>73</v>
      </c>
      <c r="R96">
        <v>11804</v>
      </c>
      <c r="S96">
        <v>47</v>
      </c>
      <c r="T96">
        <v>141</v>
      </c>
      <c r="U96">
        <v>4</v>
      </c>
      <c r="V96">
        <v>1</v>
      </c>
      <c r="W96">
        <v>1</v>
      </c>
      <c r="X96">
        <v>0</v>
      </c>
      <c r="Y96">
        <v>1</v>
      </c>
      <c r="Z96">
        <v>2</v>
      </c>
    </row>
    <row r="97" spans="1:26" x14ac:dyDescent="0.25">
      <c r="A97" s="30">
        <f t="shared" ca="1" si="19"/>
        <v>45474</v>
      </c>
      <c r="B97" s="30">
        <f t="shared" ca="1" si="26"/>
        <v>45475</v>
      </c>
      <c r="C97" s="30" t="str">
        <f t="shared" si="21"/>
        <v>PSA-AR</v>
      </c>
      <c r="D97" s="30" t="str">
        <f t="shared" ca="1" si="27"/>
        <v>01072024-02072024PSA-AR</v>
      </c>
      <c r="F97" s="30" t="str">
        <f t="shared" si="23"/>
        <v>F84035</v>
      </c>
      <c r="G97" s="30" t="str">
        <f t="shared" si="24"/>
        <v>SW1</v>
      </c>
      <c r="H97" s="51">
        <f t="shared" si="25"/>
        <v>1</v>
      </c>
      <c r="K97"/>
      <c r="P97" t="s">
        <v>63</v>
      </c>
      <c r="R97">
        <v>21535</v>
      </c>
      <c r="S97">
        <v>42</v>
      </c>
      <c r="T97">
        <v>65</v>
      </c>
      <c r="U97">
        <v>0</v>
      </c>
      <c r="V97">
        <v>0</v>
      </c>
      <c r="W97">
        <v>0</v>
      </c>
      <c r="X97">
        <v>0</v>
      </c>
      <c r="Y97">
        <v>0</v>
      </c>
      <c r="Z97">
        <v>0</v>
      </c>
    </row>
    <row r="98" spans="1:26" x14ac:dyDescent="0.25">
      <c r="A98" s="30">
        <f t="shared" ca="1" si="19"/>
        <v>45474</v>
      </c>
      <c r="B98" s="30">
        <f t="shared" ca="1" si="26"/>
        <v>45475</v>
      </c>
      <c r="C98" s="30" t="str">
        <f t="shared" si="21"/>
        <v>PSA-AR</v>
      </c>
      <c r="D98" s="30" t="str">
        <f t="shared" ca="1" si="27"/>
        <v>01072024-02072024PSA-AR</v>
      </c>
      <c r="F98" s="30" t="str">
        <f t="shared" si="23"/>
        <v>F84036</v>
      </c>
      <c r="G98" s="30" t="str">
        <f t="shared" si="24"/>
        <v>NW1</v>
      </c>
      <c r="H98" s="51">
        <f t="shared" si="25"/>
        <v>1</v>
      </c>
      <c r="K98"/>
      <c r="P98" t="s">
        <v>19</v>
      </c>
      <c r="R98">
        <v>8497</v>
      </c>
      <c r="S98">
        <v>31</v>
      </c>
      <c r="T98">
        <v>71</v>
      </c>
      <c r="U98">
        <v>4</v>
      </c>
      <c r="V98">
        <v>0</v>
      </c>
      <c r="W98">
        <v>0</v>
      </c>
      <c r="X98">
        <v>0</v>
      </c>
      <c r="Y98">
        <v>0</v>
      </c>
      <c r="Z98">
        <v>0</v>
      </c>
    </row>
    <row r="99" spans="1:26" x14ac:dyDescent="0.25">
      <c r="A99" s="30">
        <f t="shared" ca="1" si="19"/>
        <v>45474</v>
      </c>
      <c r="B99" s="30">
        <f t="shared" ca="1" si="26"/>
        <v>45475</v>
      </c>
      <c r="C99" s="30" t="str">
        <f t="shared" si="21"/>
        <v>PSA-AR</v>
      </c>
      <c r="D99" s="30" t="str">
        <f t="shared" ca="1" si="27"/>
        <v>01072024-02072024PSA-AR</v>
      </c>
      <c r="F99" s="30" t="str">
        <f t="shared" si="23"/>
        <v>F84038</v>
      </c>
      <c r="G99" s="30" t="str">
        <f t="shared" si="24"/>
        <v>SW1</v>
      </c>
      <c r="H99" s="51">
        <f t="shared" si="25"/>
        <v>1</v>
      </c>
      <c r="K99"/>
      <c r="P99" t="s">
        <v>14</v>
      </c>
      <c r="R99">
        <v>3821</v>
      </c>
      <c r="S99">
        <v>28</v>
      </c>
      <c r="T99">
        <v>54</v>
      </c>
      <c r="U99">
        <v>0</v>
      </c>
      <c r="V99">
        <v>0</v>
      </c>
      <c r="W99">
        <v>0</v>
      </c>
      <c r="X99">
        <v>0</v>
      </c>
      <c r="Y99">
        <v>0</v>
      </c>
      <c r="Z99">
        <v>0</v>
      </c>
    </row>
    <row r="100" spans="1:26" x14ac:dyDescent="0.25">
      <c r="A100" s="30">
        <f t="shared" ca="1" si="19"/>
        <v>45474</v>
      </c>
      <c r="B100" s="30">
        <f t="shared" ca="1" si="26"/>
        <v>45475</v>
      </c>
      <c r="C100" s="30" t="str">
        <f t="shared" si="21"/>
        <v>PSA-AR</v>
      </c>
      <c r="D100" s="30" t="str">
        <f t="shared" ca="1" si="27"/>
        <v>01072024-02072024PSA-AR</v>
      </c>
      <c r="F100" s="30" t="str">
        <f t="shared" si="23"/>
        <v>F84060</v>
      </c>
      <c r="G100" s="30" t="str">
        <f t="shared" si="24"/>
        <v>SE1</v>
      </c>
      <c r="H100" s="51">
        <f t="shared" si="25"/>
        <v>1</v>
      </c>
      <c r="K100"/>
      <c r="P100" t="s">
        <v>7</v>
      </c>
      <c r="R100">
        <v>4998</v>
      </c>
      <c r="S100">
        <v>43</v>
      </c>
      <c r="T100">
        <v>101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0</v>
      </c>
    </row>
    <row r="101" spans="1:26" x14ac:dyDescent="0.25">
      <c r="A101" s="30">
        <f t="shared" ca="1" si="19"/>
        <v>45474</v>
      </c>
      <c r="B101" s="30">
        <f t="shared" ca="1" si="26"/>
        <v>45475</v>
      </c>
      <c r="C101" s="30" t="str">
        <f t="shared" si="21"/>
        <v>PSA-AR</v>
      </c>
      <c r="D101" s="30" t="str">
        <f t="shared" ca="1" si="27"/>
        <v>01072024-02072024PSA-AR</v>
      </c>
      <c r="F101" s="30" t="str">
        <f t="shared" si="23"/>
        <v>F84063</v>
      </c>
      <c r="G101" s="30" t="str">
        <f t="shared" si="24"/>
        <v>SW1</v>
      </c>
      <c r="H101" s="51">
        <f t="shared" si="25"/>
        <v>1</v>
      </c>
      <c r="K101"/>
      <c r="P101" t="s">
        <v>27</v>
      </c>
      <c r="R101">
        <v>6386</v>
      </c>
      <c r="S101">
        <v>28</v>
      </c>
      <c r="T101">
        <v>62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0</v>
      </c>
    </row>
    <row r="102" spans="1:26" x14ac:dyDescent="0.25">
      <c r="A102" s="30">
        <f t="shared" ca="1" si="19"/>
        <v>45474</v>
      </c>
      <c r="B102" s="30">
        <f t="shared" ca="1" si="26"/>
        <v>45475</v>
      </c>
      <c r="C102" s="30" t="str">
        <f t="shared" si="21"/>
        <v>PSA-AR</v>
      </c>
      <c r="D102" s="30" t="str">
        <f t="shared" ca="1" si="27"/>
        <v>01072024-02072024PSA-AR</v>
      </c>
      <c r="F102" s="30" t="str">
        <f t="shared" si="23"/>
        <v>F84069</v>
      </c>
      <c r="G102" s="30" t="str">
        <f t="shared" si="24"/>
        <v>SE2</v>
      </c>
      <c r="H102" s="51">
        <f t="shared" si="25"/>
        <v>1</v>
      </c>
      <c r="K102"/>
      <c r="P102" t="s">
        <v>84</v>
      </c>
      <c r="R102">
        <v>14157</v>
      </c>
      <c r="S102">
        <v>63</v>
      </c>
      <c r="T102">
        <v>153</v>
      </c>
      <c r="U102">
        <v>1</v>
      </c>
      <c r="V102">
        <v>1</v>
      </c>
      <c r="W102">
        <v>1</v>
      </c>
      <c r="X102">
        <v>0</v>
      </c>
      <c r="Y102">
        <v>0</v>
      </c>
      <c r="Z102">
        <v>0</v>
      </c>
    </row>
    <row r="103" spans="1:26" x14ac:dyDescent="0.25">
      <c r="A103" s="30">
        <f t="shared" ca="1" si="19"/>
        <v>45474</v>
      </c>
      <c r="B103" s="30">
        <f t="shared" ca="1" si="26"/>
        <v>45475</v>
      </c>
      <c r="C103" s="30" t="str">
        <f t="shared" si="21"/>
        <v>PSA-AR</v>
      </c>
      <c r="D103" s="30" t="str">
        <f t="shared" ca="1" si="27"/>
        <v>01072024-02072024PSA-AR</v>
      </c>
      <c r="F103" s="30" t="str">
        <f t="shared" si="23"/>
        <v>F84072</v>
      </c>
      <c r="G103" s="30" t="str">
        <f t="shared" si="24"/>
        <v>SW2</v>
      </c>
      <c r="H103" s="51">
        <f t="shared" si="25"/>
        <v>1</v>
      </c>
      <c r="K103"/>
      <c r="P103" t="s">
        <v>29</v>
      </c>
      <c r="R103">
        <v>12830</v>
      </c>
      <c r="S103">
        <v>32</v>
      </c>
      <c r="T103">
        <v>67</v>
      </c>
      <c r="U103">
        <v>2</v>
      </c>
      <c r="V103">
        <v>1</v>
      </c>
      <c r="W103">
        <v>1</v>
      </c>
      <c r="X103">
        <v>0</v>
      </c>
      <c r="Y103">
        <v>0</v>
      </c>
      <c r="Z103">
        <v>0</v>
      </c>
    </row>
    <row r="104" spans="1:26" x14ac:dyDescent="0.25">
      <c r="A104" s="30">
        <f t="shared" ca="1" si="19"/>
        <v>45474</v>
      </c>
      <c r="B104" s="30">
        <f t="shared" ca="1" si="26"/>
        <v>45475</v>
      </c>
      <c r="C104" s="30" t="str">
        <f t="shared" si="21"/>
        <v>PSA-AR</v>
      </c>
      <c r="D104" s="30" t="str">
        <f t="shared" ca="1" si="27"/>
        <v>01072024-02072024PSA-AR</v>
      </c>
      <c r="F104" s="30" t="str">
        <f t="shared" si="23"/>
        <v>F84080</v>
      </c>
      <c r="G104" s="30" t="str">
        <f t="shared" si="24"/>
        <v>NE2</v>
      </c>
      <c r="H104" s="51">
        <f t="shared" si="25"/>
        <v>1</v>
      </c>
      <c r="K104"/>
      <c r="P104" t="s">
        <v>37</v>
      </c>
      <c r="R104">
        <v>5089</v>
      </c>
      <c r="S104">
        <v>48</v>
      </c>
      <c r="T104">
        <v>92</v>
      </c>
      <c r="U104">
        <v>2</v>
      </c>
      <c r="V104">
        <v>0</v>
      </c>
      <c r="W104">
        <v>0</v>
      </c>
      <c r="X104">
        <v>0</v>
      </c>
      <c r="Y104">
        <v>0</v>
      </c>
      <c r="Z104">
        <v>0</v>
      </c>
    </row>
    <row r="105" spans="1:26" x14ac:dyDescent="0.25">
      <c r="A105" s="30">
        <f t="shared" ca="1" si="19"/>
        <v>45474</v>
      </c>
      <c r="B105" s="30">
        <f t="shared" ca="1" si="26"/>
        <v>45475</v>
      </c>
      <c r="C105" s="30" t="str">
        <f t="shared" si="21"/>
        <v>PSA-AR</v>
      </c>
      <c r="D105" s="30" t="str">
        <f t="shared" ca="1" si="27"/>
        <v>01072024-02072024PSA-AR</v>
      </c>
      <c r="F105" s="30" t="str">
        <f t="shared" si="23"/>
        <v>F84096</v>
      </c>
      <c r="G105" s="30" t="str">
        <f t="shared" si="24"/>
        <v>SW2</v>
      </c>
      <c r="H105" s="51">
        <f t="shared" si="25"/>
        <v>1</v>
      </c>
      <c r="K105"/>
      <c r="P105" t="s">
        <v>50</v>
      </c>
      <c r="R105">
        <v>16411</v>
      </c>
      <c r="S105">
        <v>73</v>
      </c>
      <c r="T105">
        <v>181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</row>
    <row r="106" spans="1:26" x14ac:dyDescent="0.25">
      <c r="A106" s="30">
        <f t="shared" ca="1" si="19"/>
        <v>45474</v>
      </c>
      <c r="B106" s="30">
        <f t="shared" ca="1" si="26"/>
        <v>45475</v>
      </c>
      <c r="C106" s="30" t="str">
        <f t="shared" si="21"/>
        <v>PSA-AR</v>
      </c>
      <c r="D106" s="30" t="str">
        <f t="shared" ca="1" si="27"/>
        <v>01072024-02072024PSA-AR</v>
      </c>
      <c r="F106" s="30" t="str">
        <f t="shared" si="23"/>
        <v>F84105</v>
      </c>
      <c r="G106" s="30" t="str">
        <f t="shared" si="24"/>
        <v>SE1</v>
      </c>
      <c r="H106" s="51">
        <f t="shared" si="25"/>
        <v>1</v>
      </c>
      <c r="K106"/>
      <c r="P106" t="s">
        <v>52</v>
      </c>
      <c r="R106">
        <v>11622</v>
      </c>
      <c r="S106">
        <v>40</v>
      </c>
      <c r="T106">
        <v>112</v>
      </c>
      <c r="U106">
        <v>2</v>
      </c>
      <c r="V106">
        <v>0</v>
      </c>
      <c r="W106">
        <v>0</v>
      </c>
      <c r="X106">
        <v>0</v>
      </c>
      <c r="Y106">
        <v>0</v>
      </c>
      <c r="Z106">
        <v>0</v>
      </c>
    </row>
    <row r="107" spans="1:26" x14ac:dyDescent="0.25">
      <c r="A107" s="30">
        <f t="shared" ca="1" si="19"/>
        <v>45474</v>
      </c>
      <c r="B107" s="30">
        <f t="shared" ca="1" si="26"/>
        <v>45475</v>
      </c>
      <c r="C107" s="30" t="str">
        <f t="shared" si="21"/>
        <v>PSA-AR</v>
      </c>
      <c r="D107" s="30" t="str">
        <f t="shared" ca="1" si="27"/>
        <v>01072024-02072024PSA-AR</v>
      </c>
      <c r="F107" s="30" t="str">
        <f t="shared" si="23"/>
        <v>F84115</v>
      </c>
      <c r="G107" s="30" t="str">
        <f t="shared" si="24"/>
        <v>NW1</v>
      </c>
      <c r="H107" s="51">
        <f t="shared" si="25"/>
        <v>1</v>
      </c>
      <c r="K107"/>
      <c r="P107" t="s">
        <v>80</v>
      </c>
      <c r="R107">
        <v>8786</v>
      </c>
      <c r="S107">
        <v>43</v>
      </c>
      <c r="T107">
        <v>97</v>
      </c>
      <c r="U107">
        <v>3</v>
      </c>
      <c r="V107">
        <v>0</v>
      </c>
      <c r="W107">
        <v>0</v>
      </c>
      <c r="X107">
        <v>0</v>
      </c>
      <c r="Y107">
        <v>0</v>
      </c>
      <c r="Z107">
        <v>0</v>
      </c>
    </row>
    <row r="108" spans="1:26" x14ac:dyDescent="0.25">
      <c r="A108" s="30">
        <f t="shared" ca="1" si="19"/>
        <v>45474</v>
      </c>
      <c r="B108" s="30">
        <f t="shared" ca="1" si="26"/>
        <v>45475</v>
      </c>
      <c r="C108" s="30" t="str">
        <f t="shared" si="21"/>
        <v>PSA-AR</v>
      </c>
      <c r="D108" s="30" t="str">
        <f t="shared" ca="1" si="27"/>
        <v>01072024-02072024PSA-AR</v>
      </c>
      <c r="F108" s="30" t="str">
        <f t="shared" si="23"/>
        <v>F84117</v>
      </c>
      <c r="G108" s="30" t="str">
        <f t="shared" si="24"/>
        <v>SW1</v>
      </c>
      <c r="H108" s="51">
        <f t="shared" si="25"/>
        <v>1</v>
      </c>
      <c r="K108"/>
      <c r="P108" t="s">
        <v>61</v>
      </c>
      <c r="R108">
        <v>10146</v>
      </c>
      <c r="S108">
        <v>47</v>
      </c>
      <c r="T108">
        <v>121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0</v>
      </c>
    </row>
    <row r="109" spans="1:26" x14ac:dyDescent="0.25">
      <c r="A109" s="30">
        <f t="shared" ca="1" si="19"/>
        <v>45474</v>
      </c>
      <c r="B109" s="30">
        <f t="shared" ca="1" si="26"/>
        <v>45475</v>
      </c>
      <c r="C109" s="30" t="str">
        <f t="shared" si="21"/>
        <v>PSA-AR</v>
      </c>
      <c r="D109" s="30" t="str">
        <f t="shared" ca="1" si="27"/>
        <v>01072024-02072024PSA-AR</v>
      </c>
      <c r="F109" s="30" t="str">
        <f t="shared" si="23"/>
        <v>F84119</v>
      </c>
      <c r="G109" s="30" t="str">
        <f t="shared" ref="G109:G152" si="28">IFERROR(VLOOKUP(F109,PRACTICE,5,0),"")</f>
        <v>NW1</v>
      </c>
      <c r="H109" s="51">
        <f t="shared" ref="H109:H152" si="29">(ISNUMBER(R109))*IF($H$2&lt;&gt;"",(($H$2=E109)+(P109="F84122")&gt;0),1)</f>
        <v>1</v>
      </c>
      <c r="K109"/>
      <c r="P109" t="s">
        <v>42</v>
      </c>
      <c r="R109">
        <v>12387</v>
      </c>
      <c r="S109">
        <v>53</v>
      </c>
      <c r="T109">
        <v>94</v>
      </c>
      <c r="U109">
        <v>7</v>
      </c>
      <c r="V109">
        <v>0</v>
      </c>
      <c r="W109">
        <v>0</v>
      </c>
      <c r="X109">
        <v>0</v>
      </c>
      <c r="Y109">
        <v>0</v>
      </c>
      <c r="Z109">
        <v>0</v>
      </c>
    </row>
    <row r="110" spans="1:26" x14ac:dyDescent="0.25">
      <c r="A110" s="30">
        <f t="shared" ca="1" si="19"/>
        <v>45474</v>
      </c>
      <c r="B110" s="30">
        <f t="shared" ca="1" si="26"/>
        <v>45475</v>
      </c>
      <c r="C110" s="30" t="str">
        <f t="shared" si="21"/>
        <v>PSA-AR</v>
      </c>
      <c r="D110" s="30" t="str">
        <f t="shared" ca="1" si="27"/>
        <v>01072024-02072024PSA-AR</v>
      </c>
      <c r="F110" s="30" t="str">
        <f t="shared" si="23"/>
        <v>F84601</v>
      </c>
      <c r="G110" s="30" t="str">
        <f t="shared" si="28"/>
        <v>SE2</v>
      </c>
      <c r="H110" s="51">
        <f t="shared" si="29"/>
        <v>1</v>
      </c>
      <c r="K110"/>
      <c r="P110" t="s">
        <v>34</v>
      </c>
      <c r="R110">
        <v>7636</v>
      </c>
      <c r="S110">
        <v>29</v>
      </c>
      <c r="T110">
        <v>73</v>
      </c>
      <c r="U110">
        <v>3</v>
      </c>
      <c r="V110">
        <v>1</v>
      </c>
      <c r="W110">
        <v>1</v>
      </c>
      <c r="X110">
        <v>0</v>
      </c>
      <c r="Y110">
        <v>0</v>
      </c>
      <c r="Z110">
        <v>0</v>
      </c>
    </row>
    <row r="111" spans="1:26" x14ac:dyDescent="0.25">
      <c r="A111" s="30">
        <f t="shared" ca="1" si="19"/>
        <v>45474</v>
      </c>
      <c r="B111" s="30">
        <f t="shared" ca="1" si="26"/>
        <v>45475</v>
      </c>
      <c r="C111" s="30" t="str">
        <f t="shared" si="21"/>
        <v>PSA-AR</v>
      </c>
      <c r="D111" s="30" t="str">
        <f t="shared" ca="1" si="27"/>
        <v>01072024-02072024PSA-AR</v>
      </c>
      <c r="F111" s="30" t="str">
        <f t="shared" si="23"/>
        <v>F84619</v>
      </c>
      <c r="G111" s="30" t="str">
        <f t="shared" si="28"/>
        <v>NE2</v>
      </c>
      <c r="H111" s="51">
        <f t="shared" si="29"/>
        <v>1</v>
      </c>
      <c r="K111"/>
      <c r="P111" t="s">
        <v>65</v>
      </c>
      <c r="R111">
        <v>5184</v>
      </c>
      <c r="S111">
        <v>25</v>
      </c>
      <c r="T111">
        <v>55</v>
      </c>
      <c r="U111">
        <v>3</v>
      </c>
      <c r="V111">
        <v>3</v>
      </c>
      <c r="W111">
        <v>3</v>
      </c>
      <c r="X111">
        <v>0</v>
      </c>
      <c r="Y111">
        <v>1</v>
      </c>
      <c r="Z111">
        <v>3</v>
      </c>
    </row>
    <row r="112" spans="1:26" x14ac:dyDescent="0.25">
      <c r="A112" s="30">
        <f t="shared" ca="1" si="19"/>
        <v>45474</v>
      </c>
      <c r="B112" s="30">
        <f t="shared" ca="1" si="26"/>
        <v>45475</v>
      </c>
      <c r="C112" s="30" t="str">
        <f t="shared" si="21"/>
        <v>PSA-AR</v>
      </c>
      <c r="D112" s="30" t="str">
        <f t="shared" ca="1" si="27"/>
        <v>01072024-02072024PSA-AR</v>
      </c>
      <c r="F112" s="30" t="str">
        <f t="shared" si="23"/>
        <v>F84620</v>
      </c>
      <c r="G112" s="30" t="str">
        <f t="shared" si="28"/>
        <v>SE2</v>
      </c>
      <c r="H112" s="51">
        <f t="shared" si="29"/>
        <v>1</v>
      </c>
      <c r="K112"/>
      <c r="P112" t="s">
        <v>86</v>
      </c>
      <c r="R112">
        <v>8157</v>
      </c>
      <c r="S112">
        <v>53</v>
      </c>
      <c r="T112">
        <v>87</v>
      </c>
      <c r="U112">
        <v>1</v>
      </c>
      <c r="V112">
        <v>0</v>
      </c>
      <c r="W112">
        <v>0</v>
      </c>
      <c r="X112">
        <v>0</v>
      </c>
      <c r="Y112">
        <v>0</v>
      </c>
      <c r="Z112">
        <v>0</v>
      </c>
    </row>
    <row r="113" spans="1:26" x14ac:dyDescent="0.25">
      <c r="A113" s="30">
        <f t="shared" ca="1" si="19"/>
        <v>45474</v>
      </c>
      <c r="B113" s="30">
        <f t="shared" ca="1" si="26"/>
        <v>45475</v>
      </c>
      <c r="C113" s="30" t="str">
        <f t="shared" si="21"/>
        <v>PSA-AR</v>
      </c>
      <c r="D113" s="30" t="str">
        <f t="shared" ca="1" si="27"/>
        <v>01072024-02072024PSA-AR</v>
      </c>
      <c r="F113" s="30" t="str">
        <f t="shared" si="23"/>
        <v>F84621</v>
      </c>
      <c r="G113" s="30" t="str">
        <f t="shared" si="28"/>
        <v>SW1</v>
      </c>
      <c r="H113" s="51">
        <f t="shared" si="29"/>
        <v>1</v>
      </c>
      <c r="K113"/>
      <c r="P113" t="s">
        <v>69</v>
      </c>
      <c r="R113">
        <v>4569</v>
      </c>
      <c r="S113">
        <v>35</v>
      </c>
      <c r="T113">
        <v>91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0</v>
      </c>
    </row>
    <row r="114" spans="1:26" x14ac:dyDescent="0.25">
      <c r="A114" s="30">
        <f t="shared" ca="1" si="19"/>
        <v>45474</v>
      </c>
      <c r="B114" s="30">
        <f t="shared" ca="1" si="26"/>
        <v>45475</v>
      </c>
      <c r="C114" s="30" t="str">
        <f t="shared" si="21"/>
        <v>PSA-AR</v>
      </c>
      <c r="D114" s="30" t="str">
        <f t="shared" ca="1" si="27"/>
        <v>01072024-02072024PSA-AR</v>
      </c>
      <c r="F114" s="30" t="str">
        <f t="shared" si="23"/>
        <v>F84632</v>
      </c>
      <c r="G114" s="30" t="str">
        <f t="shared" si="28"/>
        <v>SE2</v>
      </c>
      <c r="H114" s="51">
        <f t="shared" si="29"/>
        <v>1</v>
      </c>
      <c r="K114"/>
      <c r="P114" t="s">
        <v>38</v>
      </c>
      <c r="R114">
        <v>1342</v>
      </c>
      <c r="S114">
        <v>7</v>
      </c>
      <c r="T114">
        <v>15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0</v>
      </c>
    </row>
    <row r="115" spans="1:26" x14ac:dyDescent="0.25">
      <c r="A115" s="30">
        <f t="shared" ca="1" si="19"/>
        <v>45474</v>
      </c>
      <c r="B115" s="30">
        <f t="shared" ca="1" si="26"/>
        <v>45475</v>
      </c>
      <c r="C115" s="30" t="str">
        <f t="shared" si="21"/>
        <v>PSA-AR</v>
      </c>
      <c r="D115" s="30" t="str">
        <f t="shared" ca="1" si="27"/>
        <v>01072024-02072024PSA-AR</v>
      </c>
      <c r="F115" s="30" t="str">
        <f t="shared" si="23"/>
        <v>F84635</v>
      </c>
      <c r="G115" s="30" t="str">
        <f t="shared" si="28"/>
        <v>SW2</v>
      </c>
      <c r="H115" s="51">
        <f t="shared" si="29"/>
        <v>1</v>
      </c>
      <c r="K115"/>
      <c r="P115" t="s">
        <v>71</v>
      </c>
      <c r="R115">
        <v>9340</v>
      </c>
      <c r="S115">
        <v>25</v>
      </c>
      <c r="T115">
        <v>80</v>
      </c>
      <c r="U115">
        <v>3</v>
      </c>
      <c r="V115">
        <v>1</v>
      </c>
      <c r="W115">
        <v>1</v>
      </c>
      <c r="X115">
        <v>0</v>
      </c>
      <c r="Y115">
        <v>0</v>
      </c>
      <c r="Z115">
        <v>0</v>
      </c>
    </row>
    <row r="116" spans="1:26" x14ac:dyDescent="0.25">
      <c r="A116" s="30">
        <f t="shared" ref="A116:A179" ca="1" si="30">IF(K116="Last Run:",OFFSET(K116,3,0),A115)</f>
        <v>45474</v>
      </c>
      <c r="B116" s="30">
        <f t="shared" ca="1" si="26"/>
        <v>45475</v>
      </c>
      <c r="C116" s="30" t="str">
        <f t="shared" ref="C116:C179" si="31">IF($K116="Last Run:",TRIM(IFERROR(MID($I116,2,IFERROR(FIND($M$2,LEFT($I116,FIND($N$2,$I116))),FIND($N$2,$I116))-2),$C$2)),C115)</f>
        <v>PSA-AR</v>
      </c>
      <c r="D116" s="30" t="str">
        <f t="shared" ca="1" si="27"/>
        <v>01072024-02072024PSA-AR</v>
      </c>
      <c r="F116" s="30" t="str">
        <f t="shared" si="23"/>
        <v>F84636</v>
      </c>
      <c r="G116" s="30" t="str">
        <f t="shared" si="28"/>
        <v>NW2</v>
      </c>
      <c r="H116" s="51">
        <f t="shared" si="29"/>
        <v>1</v>
      </c>
      <c r="K116"/>
      <c r="P116" t="s">
        <v>10</v>
      </c>
      <c r="R116">
        <v>6844</v>
      </c>
      <c r="S116">
        <v>22</v>
      </c>
      <c r="T116">
        <v>47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0</v>
      </c>
    </row>
    <row r="117" spans="1:26" x14ac:dyDescent="0.25">
      <c r="A117" s="30">
        <f t="shared" ca="1" si="30"/>
        <v>45474</v>
      </c>
      <c r="B117" s="30">
        <f t="shared" ca="1" si="26"/>
        <v>45475</v>
      </c>
      <c r="C117" s="30" t="str">
        <f t="shared" si="31"/>
        <v>PSA-AR</v>
      </c>
      <c r="D117" s="30" t="str">
        <f t="shared" ca="1" si="27"/>
        <v>01072024-02072024PSA-AR</v>
      </c>
      <c r="F117" s="30" t="str">
        <f t="shared" si="23"/>
        <v>F84640</v>
      </c>
      <c r="G117" s="30" t="str">
        <f t="shared" si="28"/>
        <v>SW2</v>
      </c>
      <c r="H117" s="51">
        <f t="shared" si="29"/>
        <v>1</v>
      </c>
      <c r="K117"/>
      <c r="P117" t="s">
        <v>57</v>
      </c>
      <c r="R117">
        <v>9078</v>
      </c>
      <c r="S117">
        <v>70</v>
      </c>
      <c r="T117">
        <v>173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0</v>
      </c>
    </row>
    <row r="118" spans="1:26" x14ac:dyDescent="0.25">
      <c r="A118" s="30">
        <f t="shared" ca="1" si="30"/>
        <v>45474</v>
      </c>
      <c r="B118" s="30">
        <f t="shared" ca="1" si="26"/>
        <v>45475</v>
      </c>
      <c r="C118" s="30" t="str">
        <f t="shared" si="31"/>
        <v>PSA-AR</v>
      </c>
      <c r="D118" s="30" t="str">
        <f t="shared" ca="1" si="27"/>
        <v>01072024-02072024PSA-AR</v>
      </c>
      <c r="F118" s="30" t="str">
        <f t="shared" si="23"/>
        <v>F84668</v>
      </c>
      <c r="G118" s="30" t="str">
        <f t="shared" si="28"/>
        <v>NE2</v>
      </c>
      <c r="H118" s="51">
        <f t="shared" si="29"/>
        <v>1</v>
      </c>
      <c r="K118"/>
      <c r="P118" t="s">
        <v>21</v>
      </c>
      <c r="R118">
        <v>6013</v>
      </c>
      <c r="S118">
        <v>15</v>
      </c>
      <c r="T118">
        <v>52</v>
      </c>
      <c r="U118">
        <v>16</v>
      </c>
      <c r="V118">
        <v>2</v>
      </c>
      <c r="W118">
        <v>2</v>
      </c>
      <c r="X118">
        <v>0</v>
      </c>
      <c r="Y118">
        <v>0</v>
      </c>
      <c r="Z118">
        <v>0</v>
      </c>
    </row>
    <row r="119" spans="1:26" x14ac:dyDescent="0.25">
      <c r="A119" s="30">
        <f t="shared" ca="1" si="30"/>
        <v>45474</v>
      </c>
      <c r="B119" s="30">
        <f t="shared" ca="1" si="26"/>
        <v>45475</v>
      </c>
      <c r="C119" s="30" t="str">
        <f t="shared" si="31"/>
        <v>PSA-AR</v>
      </c>
      <c r="D119" s="30" t="str">
        <f t="shared" ca="1" si="27"/>
        <v>01072024-02072024PSA-AR</v>
      </c>
      <c r="F119" s="30" t="str">
        <f t="shared" si="23"/>
        <v>F84685</v>
      </c>
      <c r="G119" s="30" t="str">
        <f t="shared" si="28"/>
        <v>NE2</v>
      </c>
      <c r="H119" s="51">
        <f t="shared" si="29"/>
        <v>1</v>
      </c>
      <c r="K119"/>
      <c r="P119" t="s">
        <v>32</v>
      </c>
      <c r="R119">
        <v>3034</v>
      </c>
      <c r="S119">
        <v>13</v>
      </c>
      <c r="T119">
        <v>34</v>
      </c>
      <c r="U119">
        <v>2</v>
      </c>
      <c r="V119">
        <v>0</v>
      </c>
      <c r="W119">
        <v>0</v>
      </c>
      <c r="X119">
        <v>0</v>
      </c>
      <c r="Y119">
        <v>0</v>
      </c>
      <c r="Z119">
        <v>0</v>
      </c>
    </row>
    <row r="120" spans="1:26" x14ac:dyDescent="0.25">
      <c r="A120" s="30">
        <f t="shared" ca="1" si="30"/>
        <v>45474</v>
      </c>
      <c r="B120" s="30">
        <f t="shared" ca="1" si="26"/>
        <v>45475</v>
      </c>
      <c r="C120" s="30" t="str">
        <f t="shared" si="31"/>
        <v>PSA-AR</v>
      </c>
      <c r="D120" s="30" t="str">
        <f t="shared" ca="1" si="27"/>
        <v>01072024-02072024PSA-AR</v>
      </c>
      <c r="F120" s="30" t="str">
        <f t="shared" si="23"/>
        <v>F84686</v>
      </c>
      <c r="G120" s="30" t="str">
        <f t="shared" si="28"/>
        <v>NE1</v>
      </c>
      <c r="H120" s="51">
        <f t="shared" si="29"/>
        <v>1</v>
      </c>
      <c r="K120"/>
      <c r="P120" t="s">
        <v>24</v>
      </c>
      <c r="R120">
        <v>8944</v>
      </c>
      <c r="S120">
        <v>10</v>
      </c>
      <c r="T120">
        <v>19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0</v>
      </c>
    </row>
    <row r="121" spans="1:26" x14ac:dyDescent="0.25">
      <c r="A121" s="30">
        <f t="shared" ca="1" si="30"/>
        <v>45474</v>
      </c>
      <c r="B121" s="30">
        <f t="shared" ca="1" si="26"/>
        <v>45475</v>
      </c>
      <c r="C121" s="30" t="str">
        <f t="shared" si="31"/>
        <v>PSA-AR</v>
      </c>
      <c r="D121" s="30" t="str">
        <f t="shared" ca="1" si="27"/>
        <v>01072024-02072024PSA-AR</v>
      </c>
      <c r="F121" s="30" t="str">
        <f t="shared" si="23"/>
        <v>F84692</v>
      </c>
      <c r="G121" s="30" t="str">
        <f t="shared" si="28"/>
        <v>SW2</v>
      </c>
      <c r="H121" s="51">
        <f t="shared" si="29"/>
        <v>1</v>
      </c>
      <c r="K121"/>
      <c r="P121" t="s">
        <v>44</v>
      </c>
      <c r="R121">
        <v>8856</v>
      </c>
      <c r="S121">
        <v>28</v>
      </c>
      <c r="T121">
        <v>75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0</v>
      </c>
    </row>
    <row r="122" spans="1:26" x14ac:dyDescent="0.25">
      <c r="A122" s="30">
        <f t="shared" ca="1" si="30"/>
        <v>45474</v>
      </c>
      <c r="B122" s="30">
        <f t="shared" ca="1" si="26"/>
        <v>45475</v>
      </c>
      <c r="C122" s="30" t="str">
        <f t="shared" si="31"/>
        <v>PSA-AR</v>
      </c>
      <c r="D122" s="30" t="str">
        <f t="shared" ca="1" si="27"/>
        <v>01072024-02072024PSA-AR</v>
      </c>
      <c r="F122" s="30" t="str">
        <f t="shared" si="23"/>
        <v>F84694</v>
      </c>
      <c r="G122" s="30" t="str">
        <f t="shared" si="28"/>
        <v>NW2</v>
      </c>
      <c r="H122" s="51">
        <f t="shared" si="29"/>
        <v>1</v>
      </c>
      <c r="K122"/>
      <c r="P122" t="s">
        <v>17</v>
      </c>
      <c r="R122">
        <v>4673</v>
      </c>
      <c r="S122">
        <v>14</v>
      </c>
      <c r="T122">
        <v>32</v>
      </c>
      <c r="U122">
        <v>8</v>
      </c>
      <c r="V122">
        <v>6</v>
      </c>
      <c r="W122">
        <v>5</v>
      </c>
      <c r="X122">
        <v>1</v>
      </c>
      <c r="Y122">
        <v>0</v>
      </c>
      <c r="Z122">
        <v>6</v>
      </c>
    </row>
    <row r="123" spans="1:26" x14ac:dyDescent="0.25">
      <c r="A123" s="30">
        <f t="shared" ca="1" si="30"/>
        <v>45474</v>
      </c>
      <c r="B123" s="30">
        <f t="shared" ca="1" si="26"/>
        <v>45475</v>
      </c>
      <c r="C123" s="30" t="str">
        <f t="shared" si="31"/>
        <v>PSA-AR</v>
      </c>
      <c r="D123" s="30" t="str">
        <f t="shared" ca="1" si="27"/>
        <v>01072024-02072024PSA-AR</v>
      </c>
      <c r="F123" s="30" t="str">
        <f t="shared" si="23"/>
        <v>F84711</v>
      </c>
      <c r="G123" s="30" t="str">
        <f t="shared" si="28"/>
        <v>NE2</v>
      </c>
      <c r="H123" s="51">
        <f t="shared" si="29"/>
        <v>1</v>
      </c>
      <c r="K123"/>
      <c r="P123" t="s">
        <v>67</v>
      </c>
      <c r="R123">
        <v>1749</v>
      </c>
      <c r="S123">
        <v>11</v>
      </c>
      <c r="T123">
        <v>23</v>
      </c>
      <c r="U123">
        <v>1</v>
      </c>
      <c r="V123">
        <v>0</v>
      </c>
      <c r="W123">
        <v>0</v>
      </c>
      <c r="X123">
        <v>0</v>
      </c>
      <c r="Y123">
        <v>0</v>
      </c>
      <c r="Z123">
        <v>0</v>
      </c>
    </row>
    <row r="124" spans="1:26" x14ac:dyDescent="0.25">
      <c r="A124" s="30">
        <f t="shared" ca="1" si="30"/>
        <v>45474</v>
      </c>
      <c r="B124" s="30">
        <f t="shared" ca="1" si="26"/>
        <v>45475</v>
      </c>
      <c r="C124" s="30" t="str">
        <f t="shared" si="31"/>
        <v>PSA-AR</v>
      </c>
      <c r="D124" s="30" t="str">
        <f t="shared" ca="1" si="27"/>
        <v>01072024-02072024PSA-AR</v>
      </c>
      <c r="F124" s="30" t="str">
        <f t="shared" si="23"/>
        <v>F84716</v>
      </c>
      <c r="G124" s="30" t="str">
        <f t="shared" si="28"/>
        <v>NW1</v>
      </c>
      <c r="H124" s="51">
        <f t="shared" si="29"/>
        <v>1</v>
      </c>
      <c r="K124"/>
      <c r="P124" t="s">
        <v>4</v>
      </c>
      <c r="R124">
        <v>5836</v>
      </c>
      <c r="S124">
        <v>15</v>
      </c>
      <c r="T124">
        <v>40</v>
      </c>
      <c r="U124">
        <v>1</v>
      </c>
      <c r="V124">
        <v>0</v>
      </c>
      <c r="W124">
        <v>0</v>
      </c>
      <c r="X124">
        <v>0</v>
      </c>
      <c r="Y124">
        <v>0</v>
      </c>
      <c r="Z124">
        <v>0</v>
      </c>
    </row>
    <row r="125" spans="1:26" x14ac:dyDescent="0.25">
      <c r="A125" s="30">
        <f t="shared" ca="1" si="30"/>
        <v>45474</v>
      </c>
      <c r="B125" s="30">
        <f t="shared" ca="1" si="26"/>
        <v>45475</v>
      </c>
      <c r="C125" s="30" t="str">
        <f t="shared" si="31"/>
        <v>PSA-AR</v>
      </c>
      <c r="D125" s="30" t="str">
        <f t="shared" ca="1" si="27"/>
        <v>01072024-02072024PSA-AR</v>
      </c>
      <c r="F125" s="30" t="str">
        <f t="shared" si="23"/>
        <v>F84719</v>
      </c>
      <c r="G125" s="30" t="str">
        <f t="shared" si="28"/>
        <v>SE1</v>
      </c>
      <c r="H125" s="51">
        <f t="shared" si="29"/>
        <v>1</v>
      </c>
      <c r="K125"/>
      <c r="P125" t="s">
        <v>48</v>
      </c>
      <c r="R125">
        <v>5203</v>
      </c>
      <c r="S125">
        <v>37</v>
      </c>
      <c r="T125">
        <v>113</v>
      </c>
      <c r="U125">
        <v>19</v>
      </c>
      <c r="V125">
        <v>7</v>
      </c>
      <c r="W125">
        <v>7</v>
      </c>
      <c r="X125">
        <v>0</v>
      </c>
      <c r="Y125">
        <v>1</v>
      </c>
      <c r="Z125">
        <v>2</v>
      </c>
    </row>
    <row r="126" spans="1:26" x14ac:dyDescent="0.25">
      <c r="A126" s="30">
        <f t="shared" ca="1" si="30"/>
        <v>45474</v>
      </c>
      <c r="B126" s="30">
        <f t="shared" ca="1" si="26"/>
        <v>45475</v>
      </c>
      <c r="C126" s="30" t="str">
        <f t="shared" si="31"/>
        <v>PSA-AR</v>
      </c>
      <c r="D126" s="30" t="str">
        <f t="shared" ca="1" si="27"/>
        <v>01072024-02072024PSA-AR</v>
      </c>
      <c r="F126" s="30" t="str">
        <f t="shared" si="23"/>
        <v>F84720</v>
      </c>
      <c r="G126" s="30" t="str">
        <f t="shared" si="28"/>
        <v>NE2</v>
      </c>
      <c r="H126" s="51">
        <f t="shared" si="29"/>
        <v>1</v>
      </c>
      <c r="K126"/>
      <c r="P126" t="s">
        <v>40</v>
      </c>
      <c r="R126">
        <v>5750</v>
      </c>
      <c r="S126">
        <v>45</v>
      </c>
      <c r="T126">
        <v>110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0</v>
      </c>
    </row>
    <row r="127" spans="1:26" x14ac:dyDescent="0.25">
      <c r="A127" s="30">
        <f t="shared" ca="1" si="30"/>
        <v>45474</v>
      </c>
      <c r="B127" s="30">
        <f t="shared" ca="1" si="26"/>
        <v>45475</v>
      </c>
      <c r="C127" s="30" t="str">
        <f t="shared" si="31"/>
        <v>PSA-AR</v>
      </c>
      <c r="D127" s="30" t="str">
        <f t="shared" ca="1" si="27"/>
        <v>01072024-02072024PSA-AR</v>
      </c>
      <c r="F127" s="30" t="str">
        <f t="shared" si="23"/>
        <v>Y00403</v>
      </c>
      <c r="G127" s="30" t="str">
        <f t="shared" si="28"/>
        <v>SE2</v>
      </c>
      <c r="H127" s="51">
        <f t="shared" si="29"/>
        <v>1</v>
      </c>
      <c r="K127"/>
      <c r="P127" t="s">
        <v>82</v>
      </c>
      <c r="R127">
        <v>8039</v>
      </c>
      <c r="S127">
        <v>16</v>
      </c>
      <c r="T127">
        <v>24</v>
      </c>
      <c r="U127">
        <v>2</v>
      </c>
      <c r="V127">
        <v>1</v>
      </c>
      <c r="W127">
        <v>1</v>
      </c>
      <c r="X127">
        <v>0</v>
      </c>
      <c r="Y127">
        <v>0</v>
      </c>
      <c r="Z127">
        <v>0</v>
      </c>
    </row>
    <row r="128" spans="1:26" x14ac:dyDescent="0.25">
      <c r="A128" s="30">
        <f t="shared" ca="1" si="30"/>
        <v>45474</v>
      </c>
      <c r="B128" s="30">
        <f t="shared" ca="1" si="26"/>
        <v>45475</v>
      </c>
      <c r="C128" s="30" t="str">
        <f t="shared" si="31"/>
        <v>PSA-AR</v>
      </c>
      <c r="D128" s="30" t="str">
        <f t="shared" ca="1" si="27"/>
        <v>01072024-02072024PSA-AR</v>
      </c>
      <c r="F128" s="30" t="str">
        <f t="shared" si="23"/>
        <v>Y03049</v>
      </c>
      <c r="G128" s="30" t="str">
        <f t="shared" si="28"/>
        <v>NE1</v>
      </c>
      <c r="H128" s="51">
        <f t="shared" si="29"/>
        <v>1</v>
      </c>
      <c r="K128"/>
      <c r="P128" t="s">
        <v>76</v>
      </c>
      <c r="R128">
        <v>16438</v>
      </c>
      <c r="S128">
        <v>54</v>
      </c>
      <c r="T128">
        <v>108</v>
      </c>
      <c r="U128">
        <v>1</v>
      </c>
      <c r="V128">
        <v>1</v>
      </c>
      <c r="W128">
        <v>1</v>
      </c>
      <c r="X128">
        <v>0</v>
      </c>
      <c r="Y128">
        <v>0</v>
      </c>
      <c r="Z128">
        <v>0</v>
      </c>
    </row>
    <row r="129" spans="1:26" x14ac:dyDescent="0.25">
      <c r="A129" s="30">
        <f t="shared" ca="1" si="30"/>
        <v>45474</v>
      </c>
      <c r="B129" s="30">
        <f t="shared" ca="1" si="26"/>
        <v>45475</v>
      </c>
      <c r="C129" s="30" t="str">
        <f t="shared" si="31"/>
        <v>PSA-AR</v>
      </c>
      <c r="D129" s="30" t="str">
        <f t="shared" ca="1" si="27"/>
        <v>01072024-02072024PSA-AR</v>
      </c>
      <c r="F129" s="30" t="str">
        <f t="shared" ref="F129:F192" si="32">IF(P129="","-", P129)</f>
        <v>Total</v>
      </c>
      <c r="G129" s="30" t="str">
        <f t="shared" si="28"/>
        <v>Total</v>
      </c>
      <c r="H129" s="51">
        <f t="shared" si="29"/>
        <v>1</v>
      </c>
      <c r="K129"/>
      <c r="P129" t="s">
        <v>88</v>
      </c>
      <c r="R129">
        <v>348882</v>
      </c>
      <c r="S129">
        <v>1493</v>
      </c>
      <c r="T129">
        <v>3501</v>
      </c>
      <c r="U129">
        <v>124</v>
      </c>
      <c r="V129">
        <v>38</v>
      </c>
      <c r="W129">
        <v>37</v>
      </c>
      <c r="X129">
        <v>1</v>
      </c>
      <c r="Y129">
        <v>3</v>
      </c>
      <c r="Z129">
        <v>15</v>
      </c>
    </row>
    <row r="130" spans="1:26" x14ac:dyDescent="0.25">
      <c r="A130" s="30">
        <f t="shared" ca="1" si="30"/>
        <v>45505</v>
      </c>
      <c r="B130" s="30">
        <f t="shared" ca="1" si="26"/>
        <v>45517</v>
      </c>
      <c r="C130" s="30" t="str">
        <f t="shared" si="31"/>
        <v>PSA-AR</v>
      </c>
      <c r="D130" s="30" t="e">
        <f t="shared" si="27"/>
        <v>#N/A</v>
      </c>
      <c r="F130" s="30" t="str">
        <f t="shared" si="32"/>
        <v>-</v>
      </c>
      <c r="G130" s="30" t="str">
        <f t="shared" si="28"/>
        <v/>
      </c>
      <c r="H130" s="51">
        <f t="shared" si="29"/>
        <v>0</v>
      </c>
      <c r="I130" t="s">
        <v>309</v>
      </c>
      <c r="K130" t="s">
        <v>310</v>
      </c>
      <c r="M130" t="s">
        <v>311</v>
      </c>
      <c r="N130">
        <v>353561</v>
      </c>
      <c r="Q130" t="s">
        <v>312</v>
      </c>
      <c r="R130" t="s">
        <v>313</v>
      </c>
      <c r="S130" t="s">
        <v>314</v>
      </c>
      <c r="T130" t="s">
        <v>315</v>
      </c>
      <c r="U130" t="s">
        <v>316</v>
      </c>
      <c r="V130" t="s">
        <v>317</v>
      </c>
      <c r="W130" t="s">
        <v>318</v>
      </c>
      <c r="X130" t="s">
        <v>319</v>
      </c>
      <c r="Y130" t="s">
        <v>320</v>
      </c>
      <c r="Z130" t="s">
        <v>321</v>
      </c>
    </row>
    <row r="131" spans="1:26" x14ac:dyDescent="0.25">
      <c r="A131" s="30">
        <f t="shared" ca="1" si="30"/>
        <v>45505</v>
      </c>
      <c r="B131" s="30">
        <f t="shared" ca="1" si="26"/>
        <v>45517</v>
      </c>
      <c r="C131" s="30" t="str">
        <f t="shared" si="31"/>
        <v>PSA-AR</v>
      </c>
      <c r="D131" s="30" t="e">
        <f t="shared" si="27"/>
        <v>#N/A</v>
      </c>
      <c r="F131" s="30" t="str">
        <f t="shared" si="32"/>
        <v>Organisation Code</v>
      </c>
      <c r="G131" s="30" t="str">
        <f t="shared" si="28"/>
        <v/>
      </c>
      <c r="H131" s="51">
        <f t="shared" si="29"/>
        <v>0</v>
      </c>
      <c r="K131" s="9">
        <v>45517.511111111111</v>
      </c>
      <c r="M131" t="s">
        <v>322</v>
      </c>
      <c r="N131">
        <v>180221</v>
      </c>
      <c r="P131" t="s">
        <v>323</v>
      </c>
      <c r="W131"/>
    </row>
    <row r="132" spans="1:26" x14ac:dyDescent="0.25">
      <c r="A132" s="30">
        <f t="shared" ca="1" si="30"/>
        <v>45505</v>
      </c>
      <c r="B132" s="30">
        <f t="shared" ca="1" si="26"/>
        <v>45517</v>
      </c>
      <c r="C132" s="30" t="str">
        <f t="shared" si="31"/>
        <v>PSA-AR</v>
      </c>
      <c r="D132" s="30" t="str">
        <f t="shared" ca="1" si="27"/>
        <v>01082024-13082024PSA-AR</v>
      </c>
      <c r="F132" s="30" t="str">
        <f t="shared" si="32"/>
        <v>F84003</v>
      </c>
      <c r="G132" s="30" t="str">
        <f t="shared" si="28"/>
        <v>SE1</v>
      </c>
      <c r="H132" s="51">
        <f t="shared" si="29"/>
        <v>1</v>
      </c>
      <c r="K132" t="s">
        <v>324</v>
      </c>
      <c r="M132" t="s">
        <v>325</v>
      </c>
      <c r="N132">
        <v>173340</v>
      </c>
      <c r="P132" t="s">
        <v>56</v>
      </c>
      <c r="R132">
        <v>14848</v>
      </c>
      <c r="S132">
        <v>106</v>
      </c>
      <c r="T132">
        <v>212</v>
      </c>
      <c r="U132">
        <v>1</v>
      </c>
      <c r="V132">
        <v>0</v>
      </c>
      <c r="W132">
        <v>0</v>
      </c>
      <c r="X132">
        <v>0</v>
      </c>
      <c r="Y132">
        <v>0</v>
      </c>
      <c r="Z132">
        <v>0</v>
      </c>
    </row>
    <row r="133" spans="1:26" x14ac:dyDescent="0.25">
      <c r="A133" s="30">
        <f t="shared" ca="1" si="30"/>
        <v>45505</v>
      </c>
      <c r="B133" s="30">
        <f t="shared" ca="1" si="26"/>
        <v>45517</v>
      </c>
      <c r="C133" s="30" t="str">
        <f t="shared" si="31"/>
        <v>PSA-AR</v>
      </c>
      <c r="D133" s="30" t="str">
        <f t="shared" ca="1" si="27"/>
        <v>01082024-13082024PSA-AR</v>
      </c>
      <c r="F133" s="30" t="str">
        <f t="shared" si="32"/>
        <v>F84008</v>
      </c>
      <c r="G133" s="30" t="str">
        <f t="shared" si="28"/>
        <v>NW2</v>
      </c>
      <c r="H133" s="51">
        <f t="shared" si="29"/>
        <v>1</v>
      </c>
      <c r="K133" s="10">
        <v>45505</v>
      </c>
      <c r="P133" t="s">
        <v>12</v>
      </c>
      <c r="R133">
        <v>12026</v>
      </c>
      <c r="S133">
        <v>60</v>
      </c>
      <c r="T133">
        <v>170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0</v>
      </c>
    </row>
    <row r="134" spans="1:26" x14ac:dyDescent="0.25">
      <c r="A134" s="30">
        <f t="shared" ca="1" si="30"/>
        <v>45505</v>
      </c>
      <c r="B134" s="30">
        <f t="shared" ca="1" si="26"/>
        <v>45517</v>
      </c>
      <c r="C134" s="30" t="str">
        <f t="shared" si="31"/>
        <v>PSA-AR</v>
      </c>
      <c r="D134" s="30" t="str">
        <f t="shared" ca="1" si="27"/>
        <v>01082024-13082024PSA-AR</v>
      </c>
      <c r="F134" s="30" t="str">
        <f t="shared" si="32"/>
        <v>F84013</v>
      </c>
      <c r="G134" s="30" t="str">
        <f t="shared" si="28"/>
        <v>NE1</v>
      </c>
      <c r="H134" s="51">
        <f t="shared" si="29"/>
        <v>1</v>
      </c>
      <c r="K134"/>
      <c r="P134" t="s">
        <v>78</v>
      </c>
      <c r="R134">
        <v>17759</v>
      </c>
      <c r="S134">
        <v>37</v>
      </c>
      <c r="T134">
        <v>135</v>
      </c>
      <c r="U134">
        <v>3</v>
      </c>
      <c r="V134">
        <v>1</v>
      </c>
      <c r="W134">
        <v>1</v>
      </c>
      <c r="X134">
        <v>0</v>
      </c>
      <c r="Y134">
        <v>0</v>
      </c>
      <c r="Z134">
        <v>0</v>
      </c>
    </row>
    <row r="135" spans="1:26" x14ac:dyDescent="0.25">
      <c r="A135" s="30">
        <f t="shared" ca="1" si="30"/>
        <v>45505</v>
      </c>
      <c r="B135" s="30">
        <f t="shared" ca="1" si="26"/>
        <v>45517</v>
      </c>
      <c r="C135" s="30" t="str">
        <f t="shared" si="31"/>
        <v>PSA-AR</v>
      </c>
      <c r="D135" s="30" t="str">
        <f t="shared" ca="1" si="27"/>
        <v>01082024-13082024PSA-AR</v>
      </c>
      <c r="F135" s="30" t="str">
        <f t="shared" si="32"/>
        <v>F84015</v>
      </c>
      <c r="G135" s="30" t="str">
        <f t="shared" si="28"/>
        <v>SE2</v>
      </c>
      <c r="H135" s="51">
        <f t="shared" si="29"/>
        <v>1</v>
      </c>
      <c r="K135"/>
      <c r="P135" t="s">
        <v>46</v>
      </c>
      <c r="R135">
        <v>5325</v>
      </c>
      <c r="S135">
        <v>43</v>
      </c>
      <c r="T135">
        <v>101</v>
      </c>
      <c r="U135">
        <v>21</v>
      </c>
      <c r="V135">
        <v>8</v>
      </c>
      <c r="W135">
        <v>8</v>
      </c>
      <c r="X135">
        <v>0</v>
      </c>
      <c r="Y135">
        <v>0</v>
      </c>
      <c r="Z135">
        <v>2</v>
      </c>
    </row>
    <row r="136" spans="1:26" x14ac:dyDescent="0.25">
      <c r="A136" s="30">
        <f t="shared" ca="1" si="30"/>
        <v>45505</v>
      </c>
      <c r="B136" s="30">
        <f t="shared" ca="1" si="26"/>
        <v>45517</v>
      </c>
      <c r="C136" s="30" t="str">
        <f t="shared" si="31"/>
        <v>PSA-AR</v>
      </c>
      <c r="D136" s="30" t="str">
        <f t="shared" ca="1" si="27"/>
        <v>01082024-13082024PSA-AR</v>
      </c>
      <c r="F136" s="30" t="str">
        <f t="shared" si="32"/>
        <v>F84018</v>
      </c>
      <c r="G136" s="30" t="str">
        <f t="shared" si="28"/>
        <v>NE2</v>
      </c>
      <c r="H136" s="51">
        <f t="shared" si="29"/>
        <v>1</v>
      </c>
      <c r="K136"/>
      <c r="P136" t="s">
        <v>59</v>
      </c>
      <c r="R136">
        <v>11991</v>
      </c>
      <c r="S136">
        <v>61</v>
      </c>
      <c r="T136">
        <v>129</v>
      </c>
      <c r="U136">
        <v>12</v>
      </c>
      <c r="V136">
        <v>6</v>
      </c>
      <c r="W136">
        <v>6</v>
      </c>
      <c r="X136">
        <v>0</v>
      </c>
      <c r="Y136">
        <v>0</v>
      </c>
      <c r="Z136">
        <v>0</v>
      </c>
    </row>
    <row r="137" spans="1:26" x14ac:dyDescent="0.25">
      <c r="A137" s="30">
        <f t="shared" ca="1" si="30"/>
        <v>45505</v>
      </c>
      <c r="B137" s="30">
        <f t="shared" ca="1" si="26"/>
        <v>45517</v>
      </c>
      <c r="C137" s="30" t="str">
        <f t="shared" si="31"/>
        <v>PSA-AR</v>
      </c>
      <c r="D137" s="30" t="str">
        <f t="shared" ca="1" si="27"/>
        <v>01082024-13082024PSA-AR</v>
      </c>
      <c r="F137" s="30" t="str">
        <f t="shared" si="32"/>
        <v>F84021</v>
      </c>
      <c r="G137" s="30" t="str">
        <f t="shared" si="28"/>
        <v>SW1</v>
      </c>
      <c r="H137" s="51">
        <f t="shared" si="29"/>
        <v>1</v>
      </c>
      <c r="K137"/>
      <c r="P137" t="s">
        <v>54</v>
      </c>
      <c r="R137">
        <v>11144</v>
      </c>
      <c r="S137">
        <v>43</v>
      </c>
      <c r="T137">
        <v>97</v>
      </c>
      <c r="U137">
        <v>3</v>
      </c>
      <c r="V137">
        <v>2</v>
      </c>
      <c r="W137">
        <v>2</v>
      </c>
      <c r="X137">
        <v>0</v>
      </c>
      <c r="Y137">
        <v>0</v>
      </c>
      <c r="Z137">
        <v>0</v>
      </c>
    </row>
    <row r="138" spans="1:26" x14ac:dyDescent="0.25">
      <c r="A138" s="30">
        <f t="shared" ca="1" si="30"/>
        <v>45505</v>
      </c>
      <c r="B138" s="30">
        <f t="shared" ca="1" si="26"/>
        <v>45517</v>
      </c>
      <c r="C138" s="30" t="str">
        <f t="shared" si="31"/>
        <v>PSA-AR</v>
      </c>
      <c r="D138" s="30" t="str">
        <f t="shared" ca="1" si="27"/>
        <v>01082024-13082024PSA-AR</v>
      </c>
      <c r="F138" s="30" t="str">
        <f t="shared" si="32"/>
        <v>F84033</v>
      </c>
      <c r="G138" s="30" t="str">
        <f t="shared" si="28"/>
        <v>NW2</v>
      </c>
      <c r="H138" s="51">
        <f t="shared" si="29"/>
        <v>1</v>
      </c>
      <c r="K138"/>
      <c r="P138" t="s">
        <v>73</v>
      </c>
      <c r="R138">
        <v>11781</v>
      </c>
      <c r="S138">
        <v>47</v>
      </c>
      <c r="T138">
        <v>142</v>
      </c>
      <c r="U138">
        <v>4</v>
      </c>
      <c r="V138">
        <v>1</v>
      </c>
      <c r="W138">
        <v>1</v>
      </c>
      <c r="X138">
        <v>0</v>
      </c>
      <c r="Y138">
        <v>1</v>
      </c>
      <c r="Z138">
        <v>2</v>
      </c>
    </row>
    <row r="139" spans="1:26" x14ac:dyDescent="0.25">
      <c r="A139" s="30">
        <f t="shared" ca="1" si="30"/>
        <v>45505</v>
      </c>
      <c r="B139" s="30">
        <f t="shared" ca="1" si="26"/>
        <v>45517</v>
      </c>
      <c r="C139" s="30" t="str">
        <f t="shared" si="31"/>
        <v>PSA-AR</v>
      </c>
      <c r="D139" s="30" t="str">
        <f t="shared" ca="1" si="27"/>
        <v>01082024-13082024PSA-AR</v>
      </c>
      <c r="F139" s="30" t="str">
        <f t="shared" si="32"/>
        <v>F84035</v>
      </c>
      <c r="G139" s="30" t="str">
        <f t="shared" si="28"/>
        <v>SW1</v>
      </c>
      <c r="H139" s="51">
        <f t="shared" si="29"/>
        <v>1</v>
      </c>
      <c r="K139"/>
      <c r="P139" t="s">
        <v>63</v>
      </c>
      <c r="R139">
        <v>21757</v>
      </c>
      <c r="S139">
        <v>43</v>
      </c>
      <c r="T139">
        <v>66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0</v>
      </c>
    </row>
    <row r="140" spans="1:26" x14ac:dyDescent="0.25">
      <c r="A140" s="30">
        <f t="shared" ca="1" si="30"/>
        <v>45505</v>
      </c>
      <c r="B140" s="30">
        <f t="shared" ca="1" si="26"/>
        <v>45517</v>
      </c>
      <c r="C140" s="30" t="str">
        <f t="shared" si="31"/>
        <v>PSA-AR</v>
      </c>
      <c r="D140" s="30" t="str">
        <f t="shared" ca="1" si="27"/>
        <v>01082024-13082024PSA-AR</v>
      </c>
      <c r="F140" s="30" t="str">
        <f t="shared" si="32"/>
        <v>F84036</v>
      </c>
      <c r="G140" s="30" t="str">
        <f t="shared" si="28"/>
        <v>NW1</v>
      </c>
      <c r="H140" s="51">
        <f t="shared" si="29"/>
        <v>1</v>
      </c>
      <c r="K140"/>
      <c r="P140" t="s">
        <v>19</v>
      </c>
      <c r="R140">
        <v>8446</v>
      </c>
      <c r="S140">
        <v>32</v>
      </c>
      <c r="T140">
        <v>72</v>
      </c>
      <c r="U140">
        <v>4</v>
      </c>
      <c r="V140">
        <v>0</v>
      </c>
      <c r="W140">
        <v>0</v>
      </c>
      <c r="X140">
        <v>0</v>
      </c>
      <c r="Y140">
        <v>0</v>
      </c>
      <c r="Z140">
        <v>0</v>
      </c>
    </row>
    <row r="141" spans="1:26" x14ac:dyDescent="0.25">
      <c r="A141" s="30">
        <f t="shared" ca="1" si="30"/>
        <v>45505</v>
      </c>
      <c r="B141" s="30">
        <f t="shared" ca="1" si="26"/>
        <v>45517</v>
      </c>
      <c r="C141" s="30" t="str">
        <f t="shared" si="31"/>
        <v>PSA-AR</v>
      </c>
      <c r="D141" s="30" t="str">
        <f t="shared" ca="1" si="27"/>
        <v>01082024-13082024PSA-AR</v>
      </c>
      <c r="F141" s="30" t="str">
        <f t="shared" si="32"/>
        <v>F84038</v>
      </c>
      <c r="G141" s="30" t="str">
        <f t="shared" si="28"/>
        <v>SW1</v>
      </c>
      <c r="H141" s="51">
        <f t="shared" si="29"/>
        <v>1</v>
      </c>
      <c r="K141"/>
      <c r="P141" t="s">
        <v>14</v>
      </c>
      <c r="R141">
        <v>3781</v>
      </c>
      <c r="S141">
        <v>28</v>
      </c>
      <c r="T141">
        <v>54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</row>
    <row r="142" spans="1:26" x14ac:dyDescent="0.25">
      <c r="A142" s="30">
        <f t="shared" ca="1" si="30"/>
        <v>45505</v>
      </c>
      <c r="B142" s="30">
        <f t="shared" ca="1" si="26"/>
        <v>45517</v>
      </c>
      <c r="C142" s="30" t="str">
        <f t="shared" si="31"/>
        <v>PSA-AR</v>
      </c>
      <c r="D142" s="30" t="str">
        <f t="shared" ca="1" si="27"/>
        <v>01082024-13082024PSA-AR</v>
      </c>
      <c r="F142" s="30" t="str">
        <f t="shared" si="32"/>
        <v>F84060</v>
      </c>
      <c r="G142" s="30" t="str">
        <f t="shared" si="28"/>
        <v>SE1</v>
      </c>
      <c r="H142" s="51">
        <f t="shared" si="29"/>
        <v>1</v>
      </c>
      <c r="K142"/>
      <c r="P142" t="s">
        <v>7</v>
      </c>
      <c r="R142">
        <v>4948</v>
      </c>
      <c r="S142">
        <v>43</v>
      </c>
      <c r="T142">
        <v>101</v>
      </c>
      <c r="U142">
        <v>0</v>
      </c>
      <c r="V142">
        <v>0</v>
      </c>
      <c r="W142">
        <v>0</v>
      </c>
      <c r="X142">
        <v>0</v>
      </c>
      <c r="Y142">
        <v>0</v>
      </c>
      <c r="Z142">
        <v>0</v>
      </c>
    </row>
    <row r="143" spans="1:26" x14ac:dyDescent="0.25">
      <c r="A143" s="30">
        <f t="shared" ca="1" si="30"/>
        <v>45505</v>
      </c>
      <c r="B143" s="30">
        <f t="shared" ca="1" si="26"/>
        <v>45517</v>
      </c>
      <c r="C143" s="30" t="str">
        <f t="shared" si="31"/>
        <v>PSA-AR</v>
      </c>
      <c r="D143" s="30" t="str">
        <f t="shared" ca="1" si="27"/>
        <v>01082024-13082024PSA-AR</v>
      </c>
      <c r="F143" s="30" t="str">
        <f t="shared" si="32"/>
        <v>F84063</v>
      </c>
      <c r="G143" s="30" t="str">
        <f t="shared" si="28"/>
        <v>SW1</v>
      </c>
      <c r="H143" s="51">
        <f t="shared" si="29"/>
        <v>1</v>
      </c>
      <c r="K143"/>
      <c r="P143" t="s">
        <v>27</v>
      </c>
      <c r="R143">
        <v>6390</v>
      </c>
      <c r="S143">
        <v>27</v>
      </c>
      <c r="T143">
        <v>62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0</v>
      </c>
    </row>
    <row r="144" spans="1:26" x14ac:dyDescent="0.25">
      <c r="A144" s="30">
        <f t="shared" ca="1" si="30"/>
        <v>45505</v>
      </c>
      <c r="B144" s="30">
        <f t="shared" ca="1" si="26"/>
        <v>45517</v>
      </c>
      <c r="C144" s="30" t="str">
        <f t="shared" si="31"/>
        <v>PSA-AR</v>
      </c>
      <c r="D144" s="30" t="str">
        <f t="shared" ca="1" si="27"/>
        <v>01082024-13082024PSA-AR</v>
      </c>
      <c r="F144" s="30" t="str">
        <f t="shared" si="32"/>
        <v>F84069</v>
      </c>
      <c r="G144" s="30" t="str">
        <f t="shared" si="28"/>
        <v>SE2</v>
      </c>
      <c r="H144" s="51">
        <f t="shared" si="29"/>
        <v>1</v>
      </c>
      <c r="K144"/>
      <c r="P144" t="s">
        <v>84</v>
      </c>
      <c r="R144">
        <v>14118</v>
      </c>
      <c r="S144">
        <v>63</v>
      </c>
      <c r="T144">
        <v>153</v>
      </c>
      <c r="U144">
        <v>1</v>
      </c>
      <c r="V144">
        <v>1</v>
      </c>
      <c r="W144">
        <v>1</v>
      </c>
      <c r="X144">
        <v>0</v>
      </c>
      <c r="Y144">
        <v>0</v>
      </c>
      <c r="Z144">
        <v>0</v>
      </c>
    </row>
    <row r="145" spans="1:26" x14ac:dyDescent="0.25">
      <c r="A145" s="30">
        <f t="shared" ca="1" si="30"/>
        <v>45505</v>
      </c>
      <c r="B145" s="30">
        <f t="shared" ref="B145:B208" ca="1" si="33">IF(K145="Last Run:",INT(OFFSET(K145,1,0)),B144)</f>
        <v>45517</v>
      </c>
      <c r="C145" s="30" t="str">
        <f t="shared" si="31"/>
        <v>PSA-AR</v>
      </c>
      <c r="D145" s="30" t="str">
        <f t="shared" ref="D145:D208" ca="1" si="34">IF($H145=1,TEXT(A145,"ddmmyyyy")&amp;"-"&amp;TEXT(B145,"ddmmyyyy")&amp;C145,NA())</f>
        <v>01082024-13082024PSA-AR</v>
      </c>
      <c r="F145" s="30" t="str">
        <f t="shared" si="32"/>
        <v>F84072</v>
      </c>
      <c r="G145" s="30" t="str">
        <f t="shared" si="28"/>
        <v>SW2</v>
      </c>
      <c r="H145" s="51">
        <f t="shared" si="29"/>
        <v>1</v>
      </c>
      <c r="K145"/>
      <c r="P145" t="s">
        <v>29</v>
      </c>
      <c r="R145">
        <v>12811</v>
      </c>
      <c r="S145">
        <v>32</v>
      </c>
      <c r="T145">
        <v>67</v>
      </c>
      <c r="U145">
        <v>2</v>
      </c>
      <c r="V145">
        <v>1</v>
      </c>
      <c r="W145">
        <v>1</v>
      </c>
      <c r="X145">
        <v>0</v>
      </c>
      <c r="Y145">
        <v>0</v>
      </c>
      <c r="Z145">
        <v>0</v>
      </c>
    </row>
    <row r="146" spans="1:26" x14ac:dyDescent="0.25">
      <c r="A146" s="30">
        <f t="shared" ca="1" si="30"/>
        <v>45505</v>
      </c>
      <c r="B146" s="30">
        <f t="shared" ca="1" si="33"/>
        <v>45517</v>
      </c>
      <c r="C146" s="30" t="str">
        <f t="shared" si="31"/>
        <v>PSA-AR</v>
      </c>
      <c r="D146" s="30" t="str">
        <f t="shared" ca="1" si="34"/>
        <v>01082024-13082024PSA-AR</v>
      </c>
      <c r="F146" s="30" t="str">
        <f t="shared" si="32"/>
        <v>F84080</v>
      </c>
      <c r="G146" s="30" t="str">
        <f t="shared" si="28"/>
        <v>NE2</v>
      </c>
      <c r="H146" s="51">
        <f t="shared" si="29"/>
        <v>1</v>
      </c>
      <c r="K146"/>
      <c r="P146" t="s">
        <v>37</v>
      </c>
      <c r="R146">
        <v>9848</v>
      </c>
      <c r="S146">
        <v>72</v>
      </c>
      <c r="T146">
        <v>148</v>
      </c>
      <c r="U146">
        <v>5</v>
      </c>
      <c r="V146">
        <v>0</v>
      </c>
      <c r="W146">
        <v>0</v>
      </c>
      <c r="X146">
        <v>0</v>
      </c>
      <c r="Y146">
        <v>0</v>
      </c>
      <c r="Z146">
        <v>0</v>
      </c>
    </row>
    <row r="147" spans="1:26" x14ac:dyDescent="0.25">
      <c r="A147" s="30">
        <f t="shared" ca="1" si="30"/>
        <v>45505</v>
      </c>
      <c r="B147" s="30">
        <f t="shared" ca="1" si="33"/>
        <v>45517</v>
      </c>
      <c r="C147" s="30" t="str">
        <f t="shared" si="31"/>
        <v>PSA-AR</v>
      </c>
      <c r="D147" s="30" t="str">
        <f t="shared" ca="1" si="34"/>
        <v>01082024-13082024PSA-AR</v>
      </c>
      <c r="F147" s="30" t="str">
        <f t="shared" si="32"/>
        <v>F84096</v>
      </c>
      <c r="G147" s="30" t="str">
        <f t="shared" si="28"/>
        <v>SW2</v>
      </c>
      <c r="H147" s="51">
        <f t="shared" si="29"/>
        <v>1</v>
      </c>
      <c r="K147"/>
      <c r="P147" t="s">
        <v>50</v>
      </c>
      <c r="R147">
        <v>16459</v>
      </c>
      <c r="S147">
        <v>70</v>
      </c>
      <c r="T147">
        <v>180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0</v>
      </c>
    </row>
    <row r="148" spans="1:26" x14ac:dyDescent="0.25">
      <c r="A148" s="30">
        <f t="shared" ca="1" si="30"/>
        <v>45505</v>
      </c>
      <c r="B148" s="30">
        <f t="shared" ca="1" si="33"/>
        <v>45517</v>
      </c>
      <c r="C148" s="30" t="str">
        <f t="shared" si="31"/>
        <v>PSA-AR</v>
      </c>
      <c r="D148" s="30" t="str">
        <f t="shared" ca="1" si="34"/>
        <v>01082024-13082024PSA-AR</v>
      </c>
      <c r="F148" s="30" t="str">
        <f t="shared" si="32"/>
        <v>F84105</v>
      </c>
      <c r="G148" s="30" t="str">
        <f t="shared" si="28"/>
        <v>SE1</v>
      </c>
      <c r="H148" s="51">
        <f t="shared" si="29"/>
        <v>1</v>
      </c>
      <c r="K148"/>
      <c r="P148" t="s">
        <v>52</v>
      </c>
      <c r="R148">
        <v>11564</v>
      </c>
      <c r="S148">
        <v>41</v>
      </c>
      <c r="T148">
        <v>113</v>
      </c>
      <c r="U148">
        <v>2</v>
      </c>
      <c r="V148">
        <v>0</v>
      </c>
      <c r="W148">
        <v>0</v>
      </c>
      <c r="X148">
        <v>0</v>
      </c>
      <c r="Y148">
        <v>0</v>
      </c>
      <c r="Z148">
        <v>0</v>
      </c>
    </row>
    <row r="149" spans="1:26" x14ac:dyDescent="0.25">
      <c r="A149" s="30">
        <f t="shared" ca="1" si="30"/>
        <v>45505</v>
      </c>
      <c r="B149" s="30">
        <f t="shared" ca="1" si="33"/>
        <v>45517</v>
      </c>
      <c r="C149" s="30" t="str">
        <f t="shared" si="31"/>
        <v>PSA-AR</v>
      </c>
      <c r="D149" s="30" t="str">
        <f t="shared" ca="1" si="34"/>
        <v>01082024-13082024PSA-AR</v>
      </c>
      <c r="F149" s="30" t="str">
        <f t="shared" si="32"/>
        <v>F84115</v>
      </c>
      <c r="G149" s="30" t="str">
        <f t="shared" si="28"/>
        <v>NW1</v>
      </c>
      <c r="H149" s="51">
        <f t="shared" si="29"/>
        <v>1</v>
      </c>
      <c r="K149"/>
      <c r="P149" t="s">
        <v>80</v>
      </c>
      <c r="R149">
        <v>8768</v>
      </c>
      <c r="S149">
        <v>43</v>
      </c>
      <c r="T149">
        <v>97</v>
      </c>
      <c r="U149">
        <v>3</v>
      </c>
      <c r="V149">
        <v>0</v>
      </c>
      <c r="W149">
        <v>0</v>
      </c>
      <c r="X149">
        <v>0</v>
      </c>
      <c r="Y149">
        <v>0</v>
      </c>
      <c r="Z149">
        <v>0</v>
      </c>
    </row>
    <row r="150" spans="1:26" x14ac:dyDescent="0.25">
      <c r="A150" s="30">
        <f t="shared" ca="1" si="30"/>
        <v>45505</v>
      </c>
      <c r="B150" s="30">
        <f t="shared" ca="1" si="33"/>
        <v>45517</v>
      </c>
      <c r="C150" s="30" t="str">
        <f t="shared" si="31"/>
        <v>PSA-AR</v>
      </c>
      <c r="D150" s="30" t="str">
        <f t="shared" ca="1" si="34"/>
        <v>01082024-13082024PSA-AR</v>
      </c>
      <c r="F150" s="30" t="str">
        <f t="shared" si="32"/>
        <v>F84117</v>
      </c>
      <c r="G150" s="30" t="str">
        <f t="shared" si="28"/>
        <v>SW1</v>
      </c>
      <c r="H150" s="51">
        <f t="shared" si="29"/>
        <v>1</v>
      </c>
      <c r="K150"/>
      <c r="P150" t="s">
        <v>61</v>
      </c>
      <c r="R150">
        <v>10150</v>
      </c>
      <c r="S150">
        <v>45</v>
      </c>
      <c r="T150">
        <v>121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0</v>
      </c>
    </row>
    <row r="151" spans="1:26" x14ac:dyDescent="0.25">
      <c r="A151" s="30">
        <f t="shared" ca="1" si="30"/>
        <v>45505</v>
      </c>
      <c r="B151" s="30">
        <f t="shared" ca="1" si="33"/>
        <v>45517</v>
      </c>
      <c r="C151" s="30" t="str">
        <f t="shared" si="31"/>
        <v>PSA-AR</v>
      </c>
      <c r="D151" s="30" t="str">
        <f t="shared" ca="1" si="34"/>
        <v>01082024-13082024PSA-AR</v>
      </c>
      <c r="F151" s="30" t="str">
        <f t="shared" si="32"/>
        <v>F84119</v>
      </c>
      <c r="G151" s="30" t="str">
        <f t="shared" si="28"/>
        <v>NW1</v>
      </c>
      <c r="H151" s="51">
        <f t="shared" si="29"/>
        <v>1</v>
      </c>
      <c r="K151"/>
      <c r="P151" t="s">
        <v>42</v>
      </c>
      <c r="R151">
        <v>12320</v>
      </c>
      <c r="S151">
        <v>52</v>
      </c>
      <c r="T151">
        <v>94</v>
      </c>
      <c r="U151">
        <v>7</v>
      </c>
      <c r="V151">
        <v>0</v>
      </c>
      <c r="W151">
        <v>0</v>
      </c>
      <c r="X151">
        <v>0</v>
      </c>
      <c r="Y151">
        <v>0</v>
      </c>
      <c r="Z151">
        <v>0</v>
      </c>
    </row>
    <row r="152" spans="1:26" x14ac:dyDescent="0.25">
      <c r="A152" s="30">
        <f t="shared" ca="1" si="30"/>
        <v>45505</v>
      </c>
      <c r="B152" s="30">
        <f t="shared" ca="1" si="33"/>
        <v>45517</v>
      </c>
      <c r="C152" s="30" t="str">
        <f t="shared" si="31"/>
        <v>PSA-AR</v>
      </c>
      <c r="D152" s="30" t="str">
        <f t="shared" ca="1" si="34"/>
        <v>01082024-13082024PSA-AR</v>
      </c>
      <c r="F152" s="30" t="str">
        <f t="shared" si="32"/>
        <v>F84601</v>
      </c>
      <c r="G152" s="30" t="str">
        <f t="shared" si="28"/>
        <v>SE2</v>
      </c>
      <c r="H152" s="51">
        <f t="shared" si="29"/>
        <v>1</v>
      </c>
      <c r="K152"/>
      <c r="P152" t="s">
        <v>34</v>
      </c>
      <c r="R152">
        <v>7692</v>
      </c>
      <c r="S152">
        <v>29</v>
      </c>
      <c r="T152">
        <v>73</v>
      </c>
      <c r="U152">
        <v>3</v>
      </c>
      <c r="V152">
        <v>1</v>
      </c>
      <c r="W152">
        <v>1</v>
      </c>
      <c r="X152">
        <v>0</v>
      </c>
      <c r="Y152">
        <v>0</v>
      </c>
      <c r="Z152">
        <v>0</v>
      </c>
    </row>
    <row r="153" spans="1:26" x14ac:dyDescent="0.25">
      <c r="A153" s="30">
        <f t="shared" ca="1" si="30"/>
        <v>45505</v>
      </c>
      <c r="B153" s="30">
        <f t="shared" ca="1" si="33"/>
        <v>45517</v>
      </c>
      <c r="C153" s="30" t="str">
        <f t="shared" si="31"/>
        <v>PSA-AR</v>
      </c>
      <c r="D153" s="30" t="str">
        <f t="shared" ca="1" si="34"/>
        <v>01082024-13082024PSA-AR</v>
      </c>
      <c r="F153" s="30" t="str">
        <f t="shared" si="32"/>
        <v>F84619</v>
      </c>
      <c r="G153" s="30" t="str">
        <f t="shared" ref="G153:G196" si="35">IFERROR(VLOOKUP(F153,PRACTICE,5,0),"")</f>
        <v>NE2</v>
      </c>
      <c r="H153" s="51">
        <f t="shared" ref="H153:H196" si="36">(ISNUMBER(R153))*IF($H$2&lt;&gt;"",(($H$2=E153)+(P153="F84122")&gt;0),1)</f>
        <v>1</v>
      </c>
      <c r="K153"/>
      <c r="P153" t="s">
        <v>65</v>
      </c>
      <c r="R153">
        <v>5195</v>
      </c>
      <c r="S153">
        <v>25</v>
      </c>
      <c r="T153">
        <v>55</v>
      </c>
      <c r="U153">
        <v>3</v>
      </c>
      <c r="V153">
        <v>3</v>
      </c>
      <c r="W153">
        <v>3</v>
      </c>
      <c r="X153">
        <v>0</v>
      </c>
      <c r="Y153">
        <v>1</v>
      </c>
      <c r="Z153">
        <v>3</v>
      </c>
    </row>
    <row r="154" spans="1:26" x14ac:dyDescent="0.25">
      <c r="A154" s="30">
        <f t="shared" ca="1" si="30"/>
        <v>45505</v>
      </c>
      <c r="B154" s="30">
        <f t="shared" ca="1" si="33"/>
        <v>45517</v>
      </c>
      <c r="C154" s="30" t="str">
        <f t="shared" si="31"/>
        <v>PSA-AR</v>
      </c>
      <c r="D154" s="30" t="str">
        <f t="shared" ca="1" si="34"/>
        <v>01082024-13082024PSA-AR</v>
      </c>
      <c r="F154" s="30" t="str">
        <f t="shared" si="32"/>
        <v>F84620</v>
      </c>
      <c r="G154" s="30" t="str">
        <f t="shared" si="35"/>
        <v>SE2</v>
      </c>
      <c r="H154" s="51">
        <f t="shared" si="36"/>
        <v>1</v>
      </c>
      <c r="K154"/>
      <c r="P154" t="s">
        <v>86</v>
      </c>
      <c r="R154">
        <v>8192</v>
      </c>
      <c r="S154">
        <v>54</v>
      </c>
      <c r="T154">
        <v>88</v>
      </c>
      <c r="U154">
        <v>1</v>
      </c>
      <c r="V154">
        <v>0</v>
      </c>
      <c r="W154">
        <v>0</v>
      </c>
      <c r="X154">
        <v>0</v>
      </c>
      <c r="Y154">
        <v>0</v>
      </c>
      <c r="Z154">
        <v>0</v>
      </c>
    </row>
    <row r="155" spans="1:26" x14ac:dyDescent="0.25">
      <c r="A155" s="30">
        <f t="shared" ca="1" si="30"/>
        <v>45505</v>
      </c>
      <c r="B155" s="30">
        <f t="shared" ca="1" si="33"/>
        <v>45517</v>
      </c>
      <c r="C155" s="30" t="str">
        <f t="shared" si="31"/>
        <v>PSA-AR</v>
      </c>
      <c r="D155" s="30" t="str">
        <f t="shared" ca="1" si="34"/>
        <v>01082024-13082024PSA-AR</v>
      </c>
      <c r="F155" s="30" t="str">
        <f t="shared" si="32"/>
        <v>F84621</v>
      </c>
      <c r="G155" s="30" t="str">
        <f t="shared" si="35"/>
        <v>SW1</v>
      </c>
      <c r="H155" s="51">
        <f t="shared" si="36"/>
        <v>1</v>
      </c>
      <c r="K155"/>
      <c r="P155" t="s">
        <v>69</v>
      </c>
      <c r="R155">
        <v>4564</v>
      </c>
      <c r="S155">
        <v>35</v>
      </c>
      <c r="T155">
        <v>91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0</v>
      </c>
    </row>
    <row r="156" spans="1:26" x14ac:dyDescent="0.25">
      <c r="A156" s="30">
        <f t="shared" ca="1" si="30"/>
        <v>45505</v>
      </c>
      <c r="B156" s="30">
        <f t="shared" ca="1" si="33"/>
        <v>45517</v>
      </c>
      <c r="C156" s="30" t="str">
        <f t="shared" si="31"/>
        <v>PSA-AR</v>
      </c>
      <c r="D156" s="30" t="str">
        <f t="shared" ca="1" si="34"/>
        <v>01082024-13082024PSA-AR</v>
      </c>
      <c r="F156" s="30" t="str">
        <f t="shared" si="32"/>
        <v>F84632</v>
      </c>
      <c r="G156" s="30" t="str">
        <f t="shared" si="35"/>
        <v>SE2</v>
      </c>
      <c r="H156" s="51">
        <f t="shared" si="36"/>
        <v>1</v>
      </c>
      <c r="K156"/>
      <c r="P156" t="s">
        <v>38</v>
      </c>
      <c r="R156">
        <v>1369</v>
      </c>
      <c r="S156">
        <v>7</v>
      </c>
      <c r="T156">
        <v>15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0</v>
      </c>
    </row>
    <row r="157" spans="1:26" x14ac:dyDescent="0.25">
      <c r="A157" s="30">
        <f t="shared" ca="1" si="30"/>
        <v>45505</v>
      </c>
      <c r="B157" s="30">
        <f t="shared" ca="1" si="33"/>
        <v>45517</v>
      </c>
      <c r="C157" s="30" t="str">
        <f t="shared" si="31"/>
        <v>PSA-AR</v>
      </c>
      <c r="D157" s="30" t="str">
        <f t="shared" ca="1" si="34"/>
        <v>01082024-13082024PSA-AR</v>
      </c>
      <c r="F157" s="30" t="str">
        <f t="shared" si="32"/>
        <v>F84635</v>
      </c>
      <c r="G157" s="30" t="str">
        <f t="shared" si="35"/>
        <v>SW2</v>
      </c>
      <c r="H157" s="51">
        <f t="shared" si="36"/>
        <v>1</v>
      </c>
      <c r="K157"/>
      <c r="P157" t="s">
        <v>71</v>
      </c>
      <c r="R157">
        <v>9344</v>
      </c>
      <c r="S157">
        <v>26</v>
      </c>
      <c r="T157">
        <v>80</v>
      </c>
      <c r="U157">
        <v>3</v>
      </c>
      <c r="V157">
        <v>2</v>
      </c>
      <c r="W157">
        <v>2</v>
      </c>
      <c r="X157">
        <v>0</v>
      </c>
      <c r="Y157">
        <v>0</v>
      </c>
      <c r="Z157">
        <v>0</v>
      </c>
    </row>
    <row r="158" spans="1:26" x14ac:dyDescent="0.25">
      <c r="A158" s="30">
        <f t="shared" ca="1" si="30"/>
        <v>45505</v>
      </c>
      <c r="B158" s="30">
        <f t="shared" ca="1" si="33"/>
        <v>45517</v>
      </c>
      <c r="C158" s="30" t="str">
        <f t="shared" si="31"/>
        <v>PSA-AR</v>
      </c>
      <c r="D158" s="30" t="str">
        <f t="shared" ca="1" si="34"/>
        <v>01082024-13082024PSA-AR</v>
      </c>
      <c r="F158" s="30" t="str">
        <f t="shared" si="32"/>
        <v>F84636</v>
      </c>
      <c r="G158" s="30" t="str">
        <f t="shared" si="35"/>
        <v>NW2</v>
      </c>
      <c r="H158" s="51">
        <f t="shared" si="36"/>
        <v>1</v>
      </c>
      <c r="K158"/>
      <c r="P158" t="s">
        <v>10</v>
      </c>
      <c r="R158">
        <v>6815</v>
      </c>
      <c r="S158">
        <v>23</v>
      </c>
      <c r="T158">
        <v>48</v>
      </c>
      <c r="U158">
        <v>0</v>
      </c>
      <c r="V158">
        <v>0</v>
      </c>
      <c r="W158">
        <v>0</v>
      </c>
      <c r="X158">
        <v>0</v>
      </c>
      <c r="Y158">
        <v>0</v>
      </c>
      <c r="Z158">
        <v>0</v>
      </c>
    </row>
    <row r="159" spans="1:26" x14ac:dyDescent="0.25">
      <c r="A159" s="30">
        <f t="shared" ca="1" si="30"/>
        <v>45505</v>
      </c>
      <c r="B159" s="30">
        <f t="shared" ca="1" si="33"/>
        <v>45517</v>
      </c>
      <c r="C159" s="30" t="str">
        <f t="shared" si="31"/>
        <v>PSA-AR</v>
      </c>
      <c r="D159" s="30" t="str">
        <f t="shared" ca="1" si="34"/>
        <v>01082024-13082024PSA-AR</v>
      </c>
      <c r="F159" s="30" t="str">
        <f t="shared" si="32"/>
        <v>F84640</v>
      </c>
      <c r="G159" s="30" t="str">
        <f t="shared" si="35"/>
        <v>SW2</v>
      </c>
      <c r="H159" s="51">
        <f t="shared" si="36"/>
        <v>1</v>
      </c>
      <c r="K159"/>
      <c r="P159" t="s">
        <v>57</v>
      </c>
      <c r="R159">
        <v>9069</v>
      </c>
      <c r="S159">
        <v>71</v>
      </c>
      <c r="T159">
        <v>175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0</v>
      </c>
    </row>
    <row r="160" spans="1:26" x14ac:dyDescent="0.25">
      <c r="A160" s="30">
        <f t="shared" ca="1" si="30"/>
        <v>45505</v>
      </c>
      <c r="B160" s="30">
        <f t="shared" ca="1" si="33"/>
        <v>45517</v>
      </c>
      <c r="C160" s="30" t="str">
        <f t="shared" si="31"/>
        <v>PSA-AR</v>
      </c>
      <c r="D160" s="30" t="str">
        <f t="shared" ca="1" si="34"/>
        <v>01082024-13082024PSA-AR</v>
      </c>
      <c r="F160" s="30" t="str">
        <f t="shared" si="32"/>
        <v>F84668</v>
      </c>
      <c r="G160" s="30" t="str">
        <f t="shared" si="35"/>
        <v>NE2</v>
      </c>
      <c r="H160" s="51">
        <f t="shared" si="36"/>
        <v>1</v>
      </c>
      <c r="K160"/>
      <c r="P160" t="s">
        <v>21</v>
      </c>
      <c r="R160">
        <v>5997</v>
      </c>
      <c r="S160">
        <v>15</v>
      </c>
      <c r="T160">
        <v>52</v>
      </c>
      <c r="U160">
        <v>16</v>
      </c>
      <c r="V160">
        <v>2</v>
      </c>
      <c r="W160">
        <v>2</v>
      </c>
      <c r="X160">
        <v>0</v>
      </c>
      <c r="Y160">
        <v>0</v>
      </c>
      <c r="Z160">
        <v>1</v>
      </c>
    </row>
    <row r="161" spans="1:26" x14ac:dyDescent="0.25">
      <c r="A161" s="30">
        <f t="shared" ca="1" si="30"/>
        <v>45505</v>
      </c>
      <c r="B161" s="30">
        <f t="shared" ca="1" si="33"/>
        <v>45517</v>
      </c>
      <c r="C161" s="30" t="str">
        <f t="shared" si="31"/>
        <v>PSA-AR</v>
      </c>
      <c r="D161" s="30" t="str">
        <f t="shared" ca="1" si="34"/>
        <v>01082024-13082024PSA-AR</v>
      </c>
      <c r="F161" s="30" t="str">
        <f t="shared" si="32"/>
        <v>F84686</v>
      </c>
      <c r="G161" s="30" t="str">
        <f t="shared" si="35"/>
        <v>NE1</v>
      </c>
      <c r="H161" s="51">
        <f t="shared" si="36"/>
        <v>1</v>
      </c>
      <c r="K161"/>
      <c r="P161" t="s">
        <v>24</v>
      </c>
      <c r="R161">
        <v>8935</v>
      </c>
      <c r="S161">
        <v>10</v>
      </c>
      <c r="T161">
        <v>19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</row>
    <row r="162" spans="1:26" x14ac:dyDescent="0.25">
      <c r="A162" s="30">
        <f t="shared" ca="1" si="30"/>
        <v>45505</v>
      </c>
      <c r="B162" s="30">
        <f t="shared" ca="1" si="33"/>
        <v>45517</v>
      </c>
      <c r="C162" s="30" t="str">
        <f t="shared" si="31"/>
        <v>PSA-AR</v>
      </c>
      <c r="D162" s="30" t="str">
        <f t="shared" ca="1" si="34"/>
        <v>01082024-13082024PSA-AR</v>
      </c>
      <c r="F162" s="30" t="str">
        <f t="shared" si="32"/>
        <v>F84692</v>
      </c>
      <c r="G162" s="30" t="str">
        <f t="shared" si="35"/>
        <v>SW2</v>
      </c>
      <c r="H162" s="51">
        <f t="shared" si="36"/>
        <v>1</v>
      </c>
      <c r="K162"/>
      <c r="P162" t="s">
        <v>44</v>
      </c>
      <c r="R162">
        <v>8948</v>
      </c>
      <c r="S162">
        <v>28</v>
      </c>
      <c r="T162">
        <v>75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0</v>
      </c>
    </row>
    <row r="163" spans="1:26" x14ac:dyDescent="0.25">
      <c r="A163" s="30">
        <f t="shared" ca="1" si="30"/>
        <v>45505</v>
      </c>
      <c r="B163" s="30">
        <f t="shared" ca="1" si="33"/>
        <v>45517</v>
      </c>
      <c r="C163" s="30" t="str">
        <f t="shared" si="31"/>
        <v>PSA-AR</v>
      </c>
      <c r="D163" s="30" t="str">
        <f t="shared" ca="1" si="34"/>
        <v>01082024-13082024PSA-AR</v>
      </c>
      <c r="F163" s="30" t="str">
        <f t="shared" si="32"/>
        <v>F84694</v>
      </c>
      <c r="G163" s="30" t="str">
        <f t="shared" si="35"/>
        <v>NW2</v>
      </c>
      <c r="H163" s="51">
        <f t="shared" si="36"/>
        <v>1</v>
      </c>
      <c r="K163"/>
      <c r="P163" t="s">
        <v>17</v>
      </c>
      <c r="R163">
        <v>4653</v>
      </c>
      <c r="S163">
        <v>13</v>
      </c>
      <c r="T163">
        <v>32</v>
      </c>
      <c r="U163">
        <v>8</v>
      </c>
      <c r="V163">
        <v>6</v>
      </c>
      <c r="W163">
        <v>6</v>
      </c>
      <c r="X163">
        <v>0</v>
      </c>
      <c r="Y163">
        <v>0</v>
      </c>
      <c r="Z163">
        <v>6</v>
      </c>
    </row>
    <row r="164" spans="1:26" x14ac:dyDescent="0.25">
      <c r="A164" s="30">
        <f t="shared" ca="1" si="30"/>
        <v>45505</v>
      </c>
      <c r="B164" s="30">
        <f t="shared" ca="1" si="33"/>
        <v>45517</v>
      </c>
      <c r="C164" s="30" t="str">
        <f t="shared" si="31"/>
        <v>PSA-AR</v>
      </c>
      <c r="D164" s="30" t="str">
        <f t="shared" ca="1" si="34"/>
        <v>01082024-13082024PSA-AR</v>
      </c>
      <c r="F164" s="30" t="str">
        <f t="shared" si="32"/>
        <v>F84716</v>
      </c>
      <c r="G164" s="30" t="str">
        <f t="shared" si="35"/>
        <v>NW1</v>
      </c>
      <c r="H164" s="51">
        <f t="shared" si="36"/>
        <v>1</v>
      </c>
      <c r="K164"/>
      <c r="P164" t="s">
        <v>4</v>
      </c>
      <c r="R164">
        <v>5794</v>
      </c>
      <c r="S164">
        <v>17</v>
      </c>
      <c r="T164">
        <v>43</v>
      </c>
      <c r="U164">
        <v>1</v>
      </c>
      <c r="V164">
        <v>0</v>
      </c>
      <c r="W164">
        <v>0</v>
      </c>
      <c r="X164">
        <v>0</v>
      </c>
      <c r="Y164">
        <v>0</v>
      </c>
      <c r="Z164">
        <v>0</v>
      </c>
    </row>
    <row r="165" spans="1:26" x14ac:dyDescent="0.25">
      <c r="A165" s="30">
        <f t="shared" ca="1" si="30"/>
        <v>45505</v>
      </c>
      <c r="B165" s="30">
        <f t="shared" ca="1" si="33"/>
        <v>45517</v>
      </c>
      <c r="C165" s="30" t="str">
        <f t="shared" si="31"/>
        <v>PSA-AR</v>
      </c>
      <c r="D165" s="30" t="str">
        <f t="shared" ca="1" si="34"/>
        <v>01082024-13082024PSA-AR</v>
      </c>
      <c r="F165" s="30" t="str">
        <f t="shared" si="32"/>
        <v>F84719</v>
      </c>
      <c r="G165" s="30" t="str">
        <f t="shared" si="35"/>
        <v>SE1</v>
      </c>
      <c r="H165" s="51">
        <f t="shared" si="36"/>
        <v>1</v>
      </c>
      <c r="K165"/>
      <c r="P165" t="s">
        <v>48</v>
      </c>
      <c r="R165">
        <v>5211</v>
      </c>
      <c r="S165">
        <v>37</v>
      </c>
      <c r="T165">
        <v>113</v>
      </c>
      <c r="U165">
        <v>19</v>
      </c>
      <c r="V165">
        <v>10</v>
      </c>
      <c r="W165">
        <v>10</v>
      </c>
      <c r="X165">
        <v>0</v>
      </c>
      <c r="Y165">
        <v>1</v>
      </c>
      <c r="Z165">
        <v>2</v>
      </c>
    </row>
    <row r="166" spans="1:26" x14ac:dyDescent="0.25">
      <c r="A166" s="30">
        <f t="shared" ca="1" si="30"/>
        <v>45505</v>
      </c>
      <c r="B166" s="30">
        <f t="shared" ca="1" si="33"/>
        <v>45517</v>
      </c>
      <c r="C166" s="30" t="str">
        <f t="shared" si="31"/>
        <v>PSA-AR</v>
      </c>
      <c r="D166" s="30" t="str">
        <f t="shared" ca="1" si="34"/>
        <v>01082024-13082024PSA-AR</v>
      </c>
      <c r="F166" s="30" t="str">
        <f t="shared" si="32"/>
        <v>F84720</v>
      </c>
      <c r="G166" s="30" t="str">
        <f t="shared" si="35"/>
        <v>NE2</v>
      </c>
      <c r="H166" s="51">
        <f t="shared" si="36"/>
        <v>1</v>
      </c>
      <c r="K166"/>
      <c r="P166" t="s">
        <v>40</v>
      </c>
      <c r="R166">
        <v>5760</v>
      </c>
      <c r="S166">
        <v>45</v>
      </c>
      <c r="T166">
        <v>110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0</v>
      </c>
    </row>
    <row r="167" spans="1:26" x14ac:dyDescent="0.25">
      <c r="A167" s="30">
        <f t="shared" ca="1" si="30"/>
        <v>45505</v>
      </c>
      <c r="B167" s="30">
        <f t="shared" ca="1" si="33"/>
        <v>45517</v>
      </c>
      <c r="C167" s="30" t="str">
        <f t="shared" si="31"/>
        <v>PSA-AR</v>
      </c>
      <c r="D167" s="30" t="str">
        <f t="shared" ca="1" si="34"/>
        <v>01082024-13082024PSA-AR</v>
      </c>
      <c r="F167" s="30" t="str">
        <f t="shared" si="32"/>
        <v>Y00403</v>
      </c>
      <c r="G167" s="30" t="str">
        <f t="shared" si="35"/>
        <v>SE2</v>
      </c>
      <c r="H167" s="51">
        <f t="shared" si="36"/>
        <v>1</v>
      </c>
      <c r="K167"/>
      <c r="P167" t="s">
        <v>82</v>
      </c>
      <c r="R167">
        <v>8032</v>
      </c>
      <c r="S167">
        <v>16</v>
      </c>
      <c r="T167">
        <v>25</v>
      </c>
      <c r="U167">
        <v>2</v>
      </c>
      <c r="V167">
        <v>1</v>
      </c>
      <c r="W167">
        <v>1</v>
      </c>
      <c r="X167">
        <v>0</v>
      </c>
      <c r="Y167">
        <v>0</v>
      </c>
      <c r="Z167">
        <v>0</v>
      </c>
    </row>
    <row r="168" spans="1:26" x14ac:dyDescent="0.25">
      <c r="A168" s="30">
        <f t="shared" ca="1" si="30"/>
        <v>45505</v>
      </c>
      <c r="B168" s="30">
        <f t="shared" ca="1" si="33"/>
        <v>45517</v>
      </c>
      <c r="C168" s="30" t="str">
        <f t="shared" si="31"/>
        <v>PSA-AR</v>
      </c>
      <c r="D168" s="30" t="str">
        <f t="shared" ca="1" si="34"/>
        <v>01082024-13082024PSA-AR</v>
      </c>
      <c r="F168" s="30" t="str">
        <f t="shared" si="32"/>
        <v>Y03049</v>
      </c>
      <c r="G168" s="30" t="str">
        <f t="shared" si="35"/>
        <v>NE1</v>
      </c>
      <c r="H168" s="51">
        <f t="shared" si="36"/>
        <v>1</v>
      </c>
      <c r="K168"/>
      <c r="P168" t="s">
        <v>76</v>
      </c>
      <c r="R168">
        <v>16510</v>
      </c>
      <c r="S168">
        <v>55</v>
      </c>
      <c r="T168">
        <v>109</v>
      </c>
      <c r="U168">
        <v>1</v>
      </c>
      <c r="V168">
        <v>1</v>
      </c>
      <c r="W168">
        <v>1</v>
      </c>
      <c r="X168">
        <v>0</v>
      </c>
      <c r="Y168">
        <v>0</v>
      </c>
      <c r="Z168">
        <v>0</v>
      </c>
    </row>
    <row r="169" spans="1:26" x14ac:dyDescent="0.25">
      <c r="A169" s="30">
        <f t="shared" ca="1" si="30"/>
        <v>45505</v>
      </c>
      <c r="B169" s="30">
        <f t="shared" ca="1" si="33"/>
        <v>45517</v>
      </c>
      <c r="C169" s="30" t="str">
        <f t="shared" si="31"/>
        <v>PSA-AR</v>
      </c>
      <c r="D169" s="30" t="str">
        <f t="shared" ca="1" si="34"/>
        <v>01082024-13082024PSA-AR</v>
      </c>
      <c r="F169" s="30" t="str">
        <f t="shared" si="32"/>
        <v>Total</v>
      </c>
      <c r="G169" s="30" t="str">
        <f t="shared" si="35"/>
        <v>Total</v>
      </c>
      <c r="H169" s="51">
        <f t="shared" si="36"/>
        <v>1</v>
      </c>
      <c r="K169"/>
      <c r="P169" t="s">
        <v>88</v>
      </c>
      <c r="R169">
        <v>348314</v>
      </c>
      <c r="S169">
        <v>1494</v>
      </c>
      <c r="T169">
        <v>3517</v>
      </c>
      <c r="U169">
        <v>125</v>
      </c>
      <c r="V169">
        <v>46</v>
      </c>
      <c r="W169">
        <v>46</v>
      </c>
      <c r="X169">
        <v>0</v>
      </c>
      <c r="Y169">
        <v>3</v>
      </c>
      <c r="Z169">
        <v>16</v>
      </c>
    </row>
    <row r="170" spans="1:26" x14ac:dyDescent="0.25">
      <c r="A170" s="30">
        <f t="shared" ca="1" si="30"/>
        <v>45536</v>
      </c>
      <c r="B170" s="30">
        <f t="shared" ca="1" si="33"/>
        <v>45539</v>
      </c>
      <c r="C170" s="30" t="str">
        <f t="shared" si="31"/>
        <v>PSA-AR</v>
      </c>
      <c r="D170" s="30" t="e">
        <f t="shared" si="34"/>
        <v>#N/A</v>
      </c>
      <c r="F170" s="30" t="str">
        <f t="shared" si="32"/>
        <v>-</v>
      </c>
      <c r="G170" s="30" t="str">
        <f t="shared" si="35"/>
        <v/>
      </c>
      <c r="H170" s="51">
        <f t="shared" si="36"/>
        <v>0</v>
      </c>
      <c r="I170" t="s">
        <v>309</v>
      </c>
      <c r="K170" t="s">
        <v>310</v>
      </c>
      <c r="M170" t="s">
        <v>311</v>
      </c>
      <c r="N170">
        <v>354615</v>
      </c>
      <c r="Q170" t="s">
        <v>312</v>
      </c>
      <c r="R170" t="s">
        <v>313</v>
      </c>
      <c r="S170" t="s">
        <v>314</v>
      </c>
      <c r="T170" t="s">
        <v>315</v>
      </c>
      <c r="U170" t="s">
        <v>316</v>
      </c>
      <c r="V170" t="s">
        <v>317</v>
      </c>
      <c r="W170" t="s">
        <v>318</v>
      </c>
      <c r="X170" t="s">
        <v>319</v>
      </c>
      <c r="Y170" t="s">
        <v>320</v>
      </c>
      <c r="Z170" t="s">
        <v>321</v>
      </c>
    </row>
    <row r="171" spans="1:26" x14ac:dyDescent="0.25">
      <c r="A171" s="30">
        <f t="shared" ca="1" si="30"/>
        <v>45536</v>
      </c>
      <c r="B171" s="30">
        <f t="shared" ca="1" si="33"/>
        <v>45539</v>
      </c>
      <c r="C171" s="30" t="str">
        <f t="shared" si="31"/>
        <v>PSA-AR</v>
      </c>
      <c r="D171" s="30" t="e">
        <f t="shared" si="34"/>
        <v>#N/A</v>
      </c>
      <c r="F171" s="30" t="str">
        <f t="shared" si="32"/>
        <v>Organisation Code</v>
      </c>
      <c r="G171" s="30" t="str">
        <f t="shared" si="35"/>
        <v/>
      </c>
      <c r="H171" s="51">
        <f t="shared" si="36"/>
        <v>0</v>
      </c>
      <c r="K171" s="9">
        <v>45539.470138888886</v>
      </c>
      <c r="M171" t="s">
        <v>322</v>
      </c>
      <c r="N171">
        <v>180668</v>
      </c>
      <c r="P171" t="s">
        <v>323</v>
      </c>
      <c r="W171"/>
    </row>
    <row r="172" spans="1:26" x14ac:dyDescent="0.25">
      <c r="A172" s="30">
        <f t="shared" ca="1" si="30"/>
        <v>45536</v>
      </c>
      <c r="B172" s="30">
        <f t="shared" ca="1" si="33"/>
        <v>45539</v>
      </c>
      <c r="C172" s="30" t="str">
        <f t="shared" si="31"/>
        <v>PSA-AR</v>
      </c>
      <c r="D172" s="30" t="str">
        <f t="shared" ca="1" si="34"/>
        <v>01092024-04092024PSA-AR</v>
      </c>
      <c r="F172" s="30" t="str">
        <f t="shared" si="32"/>
        <v>F84003</v>
      </c>
      <c r="G172" s="30" t="str">
        <f t="shared" si="35"/>
        <v>SE1</v>
      </c>
      <c r="H172" s="51">
        <f t="shared" si="36"/>
        <v>1</v>
      </c>
      <c r="K172" t="s">
        <v>324</v>
      </c>
      <c r="M172" t="s">
        <v>325</v>
      </c>
      <c r="N172">
        <v>173947</v>
      </c>
      <c r="P172" t="s">
        <v>56</v>
      </c>
      <c r="R172">
        <v>14846</v>
      </c>
      <c r="S172">
        <v>106</v>
      </c>
      <c r="T172">
        <v>212</v>
      </c>
      <c r="U172">
        <v>1</v>
      </c>
      <c r="V172">
        <v>0</v>
      </c>
      <c r="W172">
        <v>0</v>
      </c>
      <c r="X172">
        <v>0</v>
      </c>
      <c r="Y172">
        <v>0</v>
      </c>
      <c r="Z172">
        <v>0</v>
      </c>
    </row>
    <row r="173" spans="1:26" x14ac:dyDescent="0.25">
      <c r="A173" s="30">
        <f t="shared" ca="1" si="30"/>
        <v>45536</v>
      </c>
      <c r="B173" s="30">
        <f t="shared" ca="1" si="33"/>
        <v>45539</v>
      </c>
      <c r="C173" s="30" t="str">
        <f t="shared" si="31"/>
        <v>PSA-AR</v>
      </c>
      <c r="D173" s="30" t="str">
        <f t="shared" ca="1" si="34"/>
        <v>01092024-04092024PSA-AR</v>
      </c>
      <c r="F173" s="30" t="str">
        <f t="shared" si="32"/>
        <v>F84008</v>
      </c>
      <c r="G173" s="30" t="str">
        <f t="shared" si="35"/>
        <v>NW2</v>
      </c>
      <c r="H173" s="51">
        <f t="shared" si="36"/>
        <v>1</v>
      </c>
      <c r="K173" s="10">
        <v>45536</v>
      </c>
      <c r="P173" t="s">
        <v>12</v>
      </c>
      <c r="R173">
        <v>12029</v>
      </c>
      <c r="S173">
        <v>59</v>
      </c>
      <c r="T173">
        <v>171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0</v>
      </c>
    </row>
    <row r="174" spans="1:26" x14ac:dyDescent="0.25">
      <c r="A174" s="30">
        <f t="shared" ca="1" si="30"/>
        <v>45536</v>
      </c>
      <c r="B174" s="30">
        <f t="shared" ca="1" si="33"/>
        <v>45539</v>
      </c>
      <c r="C174" s="30" t="str">
        <f t="shared" si="31"/>
        <v>PSA-AR</v>
      </c>
      <c r="D174" s="30" t="str">
        <f t="shared" ca="1" si="34"/>
        <v>01092024-04092024PSA-AR</v>
      </c>
      <c r="F174" s="30" t="str">
        <f t="shared" si="32"/>
        <v>F84013</v>
      </c>
      <c r="G174" s="30" t="str">
        <f t="shared" si="35"/>
        <v>NE1</v>
      </c>
      <c r="H174" s="51">
        <f t="shared" si="36"/>
        <v>1</v>
      </c>
      <c r="K174"/>
      <c r="P174" t="s">
        <v>78</v>
      </c>
      <c r="R174">
        <v>17775</v>
      </c>
      <c r="S174">
        <v>37</v>
      </c>
      <c r="T174">
        <v>135</v>
      </c>
      <c r="U174">
        <v>3</v>
      </c>
      <c r="V174">
        <v>2</v>
      </c>
      <c r="W174">
        <v>2</v>
      </c>
      <c r="X174">
        <v>0</v>
      </c>
      <c r="Y174">
        <v>0</v>
      </c>
      <c r="Z174">
        <v>0</v>
      </c>
    </row>
    <row r="175" spans="1:26" x14ac:dyDescent="0.25">
      <c r="A175" s="30">
        <f t="shared" ca="1" si="30"/>
        <v>45536</v>
      </c>
      <c r="B175" s="30">
        <f t="shared" ca="1" si="33"/>
        <v>45539</v>
      </c>
      <c r="C175" s="30" t="str">
        <f t="shared" si="31"/>
        <v>PSA-AR</v>
      </c>
      <c r="D175" s="30" t="str">
        <f t="shared" ca="1" si="34"/>
        <v>01092024-04092024PSA-AR</v>
      </c>
      <c r="F175" s="30" t="str">
        <f t="shared" si="32"/>
        <v>F84015</v>
      </c>
      <c r="G175" s="30" t="str">
        <f t="shared" si="35"/>
        <v>SE2</v>
      </c>
      <c r="H175" s="51">
        <f t="shared" si="36"/>
        <v>1</v>
      </c>
      <c r="K175"/>
      <c r="P175" t="s">
        <v>46</v>
      </c>
      <c r="R175">
        <v>5331</v>
      </c>
      <c r="S175">
        <v>42</v>
      </c>
      <c r="T175">
        <v>101</v>
      </c>
      <c r="U175">
        <v>21</v>
      </c>
      <c r="V175">
        <v>11</v>
      </c>
      <c r="W175">
        <v>11</v>
      </c>
      <c r="X175">
        <v>0</v>
      </c>
      <c r="Y175">
        <v>0</v>
      </c>
      <c r="Z175">
        <v>2</v>
      </c>
    </row>
    <row r="176" spans="1:26" x14ac:dyDescent="0.25">
      <c r="A176" s="30">
        <f t="shared" ca="1" si="30"/>
        <v>45536</v>
      </c>
      <c r="B176" s="30">
        <f t="shared" ca="1" si="33"/>
        <v>45539</v>
      </c>
      <c r="C176" s="30" t="str">
        <f t="shared" si="31"/>
        <v>PSA-AR</v>
      </c>
      <c r="D176" s="30" t="str">
        <f t="shared" ca="1" si="34"/>
        <v>01092024-04092024PSA-AR</v>
      </c>
      <c r="F176" s="30" t="str">
        <f t="shared" si="32"/>
        <v>F84018</v>
      </c>
      <c r="G176" s="30" t="str">
        <f t="shared" si="35"/>
        <v>NE2</v>
      </c>
      <c r="H176" s="51">
        <f t="shared" si="36"/>
        <v>1</v>
      </c>
      <c r="K176"/>
      <c r="P176" t="s">
        <v>59</v>
      </c>
      <c r="R176">
        <v>12204</v>
      </c>
      <c r="S176">
        <v>62</v>
      </c>
      <c r="T176">
        <v>129</v>
      </c>
      <c r="U176">
        <v>12</v>
      </c>
      <c r="V176">
        <v>7</v>
      </c>
      <c r="W176">
        <v>7</v>
      </c>
      <c r="X176">
        <v>0</v>
      </c>
      <c r="Y176">
        <v>0</v>
      </c>
      <c r="Z176">
        <v>0</v>
      </c>
    </row>
    <row r="177" spans="1:26" x14ac:dyDescent="0.25">
      <c r="A177" s="30">
        <f t="shared" ca="1" si="30"/>
        <v>45536</v>
      </c>
      <c r="B177" s="30">
        <f t="shared" ca="1" si="33"/>
        <v>45539</v>
      </c>
      <c r="C177" s="30" t="str">
        <f t="shared" si="31"/>
        <v>PSA-AR</v>
      </c>
      <c r="D177" s="30" t="str">
        <f t="shared" ca="1" si="34"/>
        <v>01092024-04092024PSA-AR</v>
      </c>
      <c r="F177" s="30" t="str">
        <f t="shared" si="32"/>
        <v>F84021</v>
      </c>
      <c r="G177" s="30" t="str">
        <f t="shared" si="35"/>
        <v>SW1</v>
      </c>
      <c r="H177" s="51">
        <f t="shared" si="36"/>
        <v>1</v>
      </c>
      <c r="K177"/>
      <c r="P177" t="s">
        <v>54</v>
      </c>
      <c r="R177">
        <v>11157</v>
      </c>
      <c r="S177">
        <v>43</v>
      </c>
      <c r="T177">
        <v>97</v>
      </c>
      <c r="U177">
        <v>3</v>
      </c>
      <c r="V177">
        <v>2</v>
      </c>
      <c r="W177">
        <v>2</v>
      </c>
      <c r="X177">
        <v>0</v>
      </c>
      <c r="Y177">
        <v>0</v>
      </c>
      <c r="Z177">
        <v>0</v>
      </c>
    </row>
    <row r="178" spans="1:26" x14ac:dyDescent="0.25">
      <c r="A178" s="30">
        <f t="shared" ca="1" si="30"/>
        <v>45536</v>
      </c>
      <c r="B178" s="30">
        <f t="shared" ca="1" si="33"/>
        <v>45539</v>
      </c>
      <c r="C178" s="30" t="str">
        <f t="shared" si="31"/>
        <v>PSA-AR</v>
      </c>
      <c r="D178" s="30" t="str">
        <f t="shared" ca="1" si="34"/>
        <v>01092024-04092024PSA-AR</v>
      </c>
      <c r="F178" s="30" t="str">
        <f t="shared" si="32"/>
        <v>F84033</v>
      </c>
      <c r="G178" s="30" t="str">
        <f t="shared" si="35"/>
        <v>NW2</v>
      </c>
      <c r="H178" s="51">
        <f t="shared" si="36"/>
        <v>1</v>
      </c>
      <c r="K178"/>
      <c r="P178" t="s">
        <v>73</v>
      </c>
      <c r="R178">
        <v>11733</v>
      </c>
      <c r="S178">
        <v>47</v>
      </c>
      <c r="T178">
        <v>142</v>
      </c>
      <c r="U178">
        <v>4</v>
      </c>
      <c r="V178">
        <v>1</v>
      </c>
      <c r="W178">
        <v>1</v>
      </c>
      <c r="X178">
        <v>0</v>
      </c>
      <c r="Y178">
        <v>1</v>
      </c>
      <c r="Z178">
        <v>2</v>
      </c>
    </row>
    <row r="179" spans="1:26" x14ac:dyDescent="0.25">
      <c r="A179" s="30">
        <f t="shared" ca="1" si="30"/>
        <v>45536</v>
      </c>
      <c r="B179" s="30">
        <f t="shared" ca="1" si="33"/>
        <v>45539</v>
      </c>
      <c r="C179" s="30" t="str">
        <f t="shared" si="31"/>
        <v>PSA-AR</v>
      </c>
      <c r="D179" s="30" t="str">
        <f t="shared" ca="1" si="34"/>
        <v>01092024-04092024PSA-AR</v>
      </c>
      <c r="F179" s="30" t="str">
        <f t="shared" si="32"/>
        <v>F84035</v>
      </c>
      <c r="G179" s="30" t="str">
        <f t="shared" si="35"/>
        <v>SW1</v>
      </c>
      <c r="H179" s="51">
        <f t="shared" si="36"/>
        <v>1</v>
      </c>
      <c r="K179"/>
      <c r="P179" t="s">
        <v>63</v>
      </c>
      <c r="R179">
        <v>21981</v>
      </c>
      <c r="S179">
        <v>43</v>
      </c>
      <c r="T179">
        <v>66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0</v>
      </c>
    </row>
    <row r="180" spans="1:26" x14ac:dyDescent="0.25">
      <c r="A180" s="30">
        <f t="shared" ref="A180:A240" ca="1" si="37">IF(K180="Last Run:",OFFSET(K180,3,0),A179)</f>
        <v>45536</v>
      </c>
      <c r="B180" s="30">
        <f t="shared" ca="1" si="33"/>
        <v>45539</v>
      </c>
      <c r="C180" s="30" t="str">
        <f t="shared" ref="C180:C243" si="38">IF($K180="Last Run:",TRIM(IFERROR(MID($I180,2,IFERROR(FIND($M$2,LEFT($I180,FIND($N$2,$I180))),FIND($N$2,$I180))-2),$C$2)),C179)</f>
        <v>PSA-AR</v>
      </c>
      <c r="D180" s="30" t="str">
        <f t="shared" ca="1" si="34"/>
        <v>01092024-04092024PSA-AR</v>
      </c>
      <c r="F180" s="30" t="str">
        <f t="shared" si="32"/>
        <v>F84036</v>
      </c>
      <c r="G180" s="30" t="str">
        <f t="shared" si="35"/>
        <v>NW1</v>
      </c>
      <c r="H180" s="51">
        <f t="shared" si="36"/>
        <v>1</v>
      </c>
      <c r="K180"/>
      <c r="P180" t="s">
        <v>19</v>
      </c>
      <c r="R180">
        <v>8455</v>
      </c>
      <c r="S180">
        <v>31</v>
      </c>
      <c r="T180">
        <v>72</v>
      </c>
      <c r="U180">
        <v>4</v>
      </c>
      <c r="V180">
        <v>0</v>
      </c>
      <c r="W180">
        <v>0</v>
      </c>
      <c r="X180">
        <v>0</v>
      </c>
      <c r="Y180">
        <v>0</v>
      </c>
      <c r="Z180">
        <v>0</v>
      </c>
    </row>
    <row r="181" spans="1:26" x14ac:dyDescent="0.25">
      <c r="A181" s="30">
        <f t="shared" ca="1" si="37"/>
        <v>45536</v>
      </c>
      <c r="B181" s="30">
        <f t="shared" ca="1" si="33"/>
        <v>45539</v>
      </c>
      <c r="C181" s="30" t="str">
        <f t="shared" si="38"/>
        <v>PSA-AR</v>
      </c>
      <c r="D181" s="30" t="str">
        <f t="shared" ca="1" si="34"/>
        <v>01092024-04092024PSA-AR</v>
      </c>
      <c r="F181" s="30" t="str">
        <f t="shared" si="32"/>
        <v>F84038</v>
      </c>
      <c r="G181" s="30" t="str">
        <f t="shared" si="35"/>
        <v>SW1</v>
      </c>
      <c r="H181" s="51">
        <f t="shared" si="36"/>
        <v>1</v>
      </c>
      <c r="K181"/>
      <c r="P181" t="s">
        <v>14</v>
      </c>
      <c r="R181">
        <v>3780</v>
      </c>
      <c r="S181">
        <v>27</v>
      </c>
      <c r="T181">
        <v>54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0</v>
      </c>
    </row>
    <row r="182" spans="1:26" x14ac:dyDescent="0.25">
      <c r="A182" s="30">
        <f t="shared" ca="1" si="37"/>
        <v>45536</v>
      </c>
      <c r="B182" s="30">
        <f t="shared" ca="1" si="33"/>
        <v>45539</v>
      </c>
      <c r="C182" s="30" t="str">
        <f t="shared" si="38"/>
        <v>PSA-AR</v>
      </c>
      <c r="D182" s="30" t="str">
        <f t="shared" ca="1" si="34"/>
        <v>01092024-04092024PSA-AR</v>
      </c>
      <c r="F182" s="30" t="str">
        <f t="shared" si="32"/>
        <v>F84060</v>
      </c>
      <c r="G182" s="30" t="str">
        <f t="shared" si="35"/>
        <v>SE1</v>
      </c>
      <c r="H182" s="51">
        <f t="shared" si="36"/>
        <v>1</v>
      </c>
      <c r="K182"/>
      <c r="P182" t="s">
        <v>7</v>
      </c>
      <c r="R182">
        <v>5045</v>
      </c>
      <c r="S182">
        <v>43</v>
      </c>
      <c r="T182">
        <v>101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0</v>
      </c>
    </row>
    <row r="183" spans="1:26" x14ac:dyDescent="0.25">
      <c r="A183" s="30">
        <f t="shared" ca="1" si="37"/>
        <v>45536</v>
      </c>
      <c r="B183" s="30">
        <f t="shared" ca="1" si="33"/>
        <v>45539</v>
      </c>
      <c r="C183" s="30" t="str">
        <f t="shared" si="38"/>
        <v>PSA-AR</v>
      </c>
      <c r="D183" s="30" t="str">
        <f t="shared" ca="1" si="34"/>
        <v>01092024-04092024PSA-AR</v>
      </c>
      <c r="F183" s="30" t="str">
        <f t="shared" si="32"/>
        <v>F84063</v>
      </c>
      <c r="G183" s="30" t="str">
        <f t="shared" si="35"/>
        <v>SW1</v>
      </c>
      <c r="H183" s="51">
        <f t="shared" si="36"/>
        <v>1</v>
      </c>
      <c r="K183"/>
      <c r="P183" t="s">
        <v>27</v>
      </c>
      <c r="R183">
        <v>6381</v>
      </c>
      <c r="S183">
        <v>27</v>
      </c>
      <c r="T183">
        <v>62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0</v>
      </c>
    </row>
    <row r="184" spans="1:26" x14ac:dyDescent="0.25">
      <c r="A184" s="30">
        <f t="shared" ca="1" si="37"/>
        <v>45536</v>
      </c>
      <c r="B184" s="30">
        <f t="shared" ca="1" si="33"/>
        <v>45539</v>
      </c>
      <c r="C184" s="30" t="str">
        <f t="shared" si="38"/>
        <v>PSA-AR</v>
      </c>
      <c r="D184" s="30" t="str">
        <f t="shared" ca="1" si="34"/>
        <v>01092024-04092024PSA-AR</v>
      </c>
      <c r="F184" s="30" t="str">
        <f t="shared" si="32"/>
        <v>F84069</v>
      </c>
      <c r="G184" s="30" t="str">
        <f t="shared" si="35"/>
        <v>SE2</v>
      </c>
      <c r="H184" s="51">
        <f t="shared" si="36"/>
        <v>1</v>
      </c>
      <c r="K184"/>
      <c r="P184" t="s">
        <v>84</v>
      </c>
      <c r="R184">
        <v>14177</v>
      </c>
      <c r="S184">
        <v>63</v>
      </c>
      <c r="T184">
        <v>153</v>
      </c>
      <c r="U184">
        <v>1</v>
      </c>
      <c r="V184">
        <v>1</v>
      </c>
      <c r="W184">
        <v>1</v>
      </c>
      <c r="X184">
        <v>0</v>
      </c>
      <c r="Y184">
        <v>0</v>
      </c>
      <c r="Z184">
        <v>0</v>
      </c>
    </row>
    <row r="185" spans="1:26" x14ac:dyDescent="0.25">
      <c r="A185" s="30">
        <f t="shared" ca="1" si="37"/>
        <v>45536</v>
      </c>
      <c r="B185" s="30">
        <f t="shared" ca="1" si="33"/>
        <v>45539</v>
      </c>
      <c r="C185" s="30" t="str">
        <f t="shared" si="38"/>
        <v>PSA-AR</v>
      </c>
      <c r="D185" s="30" t="str">
        <f t="shared" ca="1" si="34"/>
        <v>01092024-04092024PSA-AR</v>
      </c>
      <c r="F185" s="30" t="str">
        <f t="shared" si="32"/>
        <v>F84072</v>
      </c>
      <c r="G185" s="30" t="str">
        <f t="shared" si="35"/>
        <v>SW2</v>
      </c>
      <c r="H185" s="51">
        <f t="shared" si="36"/>
        <v>1</v>
      </c>
      <c r="K185"/>
      <c r="P185" t="s">
        <v>29</v>
      </c>
      <c r="R185">
        <v>12838</v>
      </c>
      <c r="S185">
        <v>32</v>
      </c>
      <c r="T185">
        <v>67</v>
      </c>
      <c r="U185">
        <v>2</v>
      </c>
      <c r="V185">
        <v>1</v>
      </c>
      <c r="W185">
        <v>1</v>
      </c>
      <c r="X185">
        <v>0</v>
      </c>
      <c r="Y185">
        <v>0</v>
      </c>
      <c r="Z185">
        <v>0</v>
      </c>
    </row>
    <row r="186" spans="1:26" x14ac:dyDescent="0.25">
      <c r="A186" s="30">
        <f t="shared" ca="1" si="37"/>
        <v>45536</v>
      </c>
      <c r="B186" s="30">
        <f t="shared" ca="1" si="33"/>
        <v>45539</v>
      </c>
      <c r="C186" s="30" t="str">
        <f t="shared" si="38"/>
        <v>PSA-AR</v>
      </c>
      <c r="D186" s="30" t="str">
        <f t="shared" ca="1" si="34"/>
        <v>01092024-04092024PSA-AR</v>
      </c>
      <c r="F186" s="30" t="str">
        <f t="shared" si="32"/>
        <v>F84080</v>
      </c>
      <c r="G186" s="30" t="str">
        <f t="shared" si="35"/>
        <v>NE2</v>
      </c>
      <c r="H186" s="51">
        <f t="shared" si="36"/>
        <v>1</v>
      </c>
      <c r="K186"/>
      <c r="P186" t="s">
        <v>37</v>
      </c>
      <c r="R186">
        <v>9810</v>
      </c>
      <c r="S186">
        <v>72</v>
      </c>
      <c r="T186">
        <v>147</v>
      </c>
      <c r="U186">
        <v>5</v>
      </c>
      <c r="V186">
        <v>0</v>
      </c>
      <c r="W186">
        <v>0</v>
      </c>
      <c r="X186">
        <v>0</v>
      </c>
      <c r="Y186">
        <v>0</v>
      </c>
      <c r="Z186">
        <v>0</v>
      </c>
    </row>
    <row r="187" spans="1:26" x14ac:dyDescent="0.25">
      <c r="A187" s="30">
        <f t="shared" ca="1" si="37"/>
        <v>45536</v>
      </c>
      <c r="B187" s="30">
        <f t="shared" ca="1" si="33"/>
        <v>45539</v>
      </c>
      <c r="C187" s="30" t="str">
        <f t="shared" si="38"/>
        <v>PSA-AR</v>
      </c>
      <c r="D187" s="30" t="str">
        <f t="shared" ca="1" si="34"/>
        <v>01092024-04092024PSA-AR</v>
      </c>
      <c r="F187" s="30" t="str">
        <f t="shared" si="32"/>
        <v>F84096</v>
      </c>
      <c r="G187" s="30" t="str">
        <f t="shared" si="35"/>
        <v>SW2</v>
      </c>
      <c r="H187" s="51">
        <f t="shared" si="36"/>
        <v>1</v>
      </c>
      <c r="K187"/>
      <c r="P187" t="s">
        <v>50</v>
      </c>
      <c r="R187">
        <v>16475</v>
      </c>
      <c r="S187">
        <v>70</v>
      </c>
      <c r="T187">
        <v>180</v>
      </c>
      <c r="U187">
        <v>0</v>
      </c>
      <c r="V187">
        <v>0</v>
      </c>
      <c r="W187">
        <v>0</v>
      </c>
      <c r="X187">
        <v>0</v>
      </c>
      <c r="Y187">
        <v>0</v>
      </c>
      <c r="Z187">
        <v>0</v>
      </c>
    </row>
    <row r="188" spans="1:26" x14ac:dyDescent="0.25">
      <c r="A188" s="30">
        <f t="shared" ca="1" si="37"/>
        <v>45536</v>
      </c>
      <c r="B188" s="30">
        <f t="shared" ca="1" si="33"/>
        <v>45539</v>
      </c>
      <c r="C188" s="30" t="str">
        <f t="shared" si="38"/>
        <v>PSA-AR</v>
      </c>
      <c r="D188" s="30" t="str">
        <f t="shared" ca="1" si="34"/>
        <v>01092024-04092024PSA-AR</v>
      </c>
      <c r="F188" s="30" t="str">
        <f t="shared" si="32"/>
        <v>F84105</v>
      </c>
      <c r="G188" s="30" t="str">
        <f t="shared" si="35"/>
        <v>SE1</v>
      </c>
      <c r="H188" s="51">
        <f t="shared" si="36"/>
        <v>1</v>
      </c>
      <c r="K188"/>
      <c r="P188" t="s">
        <v>52</v>
      </c>
      <c r="R188">
        <v>11595</v>
      </c>
      <c r="S188">
        <v>42</v>
      </c>
      <c r="T188">
        <v>114</v>
      </c>
      <c r="U188">
        <v>2</v>
      </c>
      <c r="V188">
        <v>0</v>
      </c>
      <c r="W188">
        <v>0</v>
      </c>
      <c r="X188">
        <v>0</v>
      </c>
      <c r="Y188">
        <v>0</v>
      </c>
      <c r="Z188">
        <v>0</v>
      </c>
    </row>
    <row r="189" spans="1:26" x14ac:dyDescent="0.25">
      <c r="A189" s="30">
        <f t="shared" ca="1" si="37"/>
        <v>45536</v>
      </c>
      <c r="B189" s="30">
        <f t="shared" ca="1" si="33"/>
        <v>45539</v>
      </c>
      <c r="C189" s="30" t="str">
        <f t="shared" si="38"/>
        <v>PSA-AR</v>
      </c>
      <c r="D189" s="30" t="str">
        <f t="shared" ca="1" si="34"/>
        <v>01092024-04092024PSA-AR</v>
      </c>
      <c r="F189" s="30" t="str">
        <f t="shared" si="32"/>
        <v>F84115</v>
      </c>
      <c r="G189" s="30" t="str">
        <f t="shared" si="35"/>
        <v>NW1</v>
      </c>
      <c r="H189" s="51">
        <f t="shared" si="36"/>
        <v>1</v>
      </c>
      <c r="K189"/>
      <c r="P189" t="s">
        <v>80</v>
      </c>
      <c r="R189">
        <v>8862</v>
      </c>
      <c r="S189">
        <v>43</v>
      </c>
      <c r="T189">
        <v>97</v>
      </c>
      <c r="U189">
        <v>3</v>
      </c>
      <c r="V189">
        <v>0</v>
      </c>
      <c r="W189">
        <v>0</v>
      </c>
      <c r="X189">
        <v>0</v>
      </c>
      <c r="Y189">
        <v>0</v>
      </c>
      <c r="Z189">
        <v>0</v>
      </c>
    </row>
    <row r="190" spans="1:26" x14ac:dyDescent="0.25">
      <c r="A190" s="30">
        <f t="shared" ca="1" si="37"/>
        <v>45536</v>
      </c>
      <c r="B190" s="30">
        <f t="shared" ca="1" si="33"/>
        <v>45539</v>
      </c>
      <c r="C190" s="30" t="str">
        <f t="shared" si="38"/>
        <v>PSA-AR</v>
      </c>
      <c r="D190" s="30" t="str">
        <f t="shared" ca="1" si="34"/>
        <v>01092024-04092024PSA-AR</v>
      </c>
      <c r="F190" s="30" t="str">
        <f t="shared" si="32"/>
        <v>F84117</v>
      </c>
      <c r="G190" s="30" t="str">
        <f t="shared" si="35"/>
        <v>SW1</v>
      </c>
      <c r="H190" s="51">
        <f t="shared" si="36"/>
        <v>1</v>
      </c>
      <c r="K190"/>
      <c r="P190" t="s">
        <v>61</v>
      </c>
      <c r="R190">
        <v>10109</v>
      </c>
      <c r="S190">
        <v>46</v>
      </c>
      <c r="T190">
        <v>122</v>
      </c>
      <c r="U190">
        <v>1</v>
      </c>
      <c r="V190">
        <v>1</v>
      </c>
      <c r="W190">
        <v>1</v>
      </c>
      <c r="X190">
        <v>0</v>
      </c>
      <c r="Y190">
        <v>0</v>
      </c>
      <c r="Z190">
        <v>0</v>
      </c>
    </row>
    <row r="191" spans="1:26" x14ac:dyDescent="0.25">
      <c r="A191" s="30">
        <f t="shared" ca="1" si="37"/>
        <v>45536</v>
      </c>
      <c r="B191" s="30">
        <f t="shared" ca="1" si="33"/>
        <v>45539</v>
      </c>
      <c r="C191" s="30" t="str">
        <f t="shared" si="38"/>
        <v>PSA-AR</v>
      </c>
      <c r="D191" s="30" t="str">
        <f t="shared" ca="1" si="34"/>
        <v>01092024-04092024PSA-AR</v>
      </c>
      <c r="F191" s="30" t="str">
        <f t="shared" si="32"/>
        <v>F84119</v>
      </c>
      <c r="G191" s="30" t="str">
        <f t="shared" si="35"/>
        <v>NW1</v>
      </c>
      <c r="H191" s="51">
        <f t="shared" si="36"/>
        <v>1</v>
      </c>
      <c r="K191"/>
      <c r="P191" t="s">
        <v>42</v>
      </c>
      <c r="R191">
        <v>12432</v>
      </c>
      <c r="S191">
        <v>52</v>
      </c>
      <c r="T191">
        <v>94</v>
      </c>
      <c r="U191">
        <v>7</v>
      </c>
      <c r="V191">
        <v>0</v>
      </c>
      <c r="W191">
        <v>0</v>
      </c>
      <c r="X191">
        <v>0</v>
      </c>
      <c r="Y191">
        <v>0</v>
      </c>
      <c r="Z191">
        <v>0</v>
      </c>
    </row>
    <row r="192" spans="1:26" x14ac:dyDescent="0.25">
      <c r="A192" s="30">
        <f t="shared" ca="1" si="37"/>
        <v>45536</v>
      </c>
      <c r="B192" s="30">
        <f t="shared" ca="1" si="33"/>
        <v>45539</v>
      </c>
      <c r="C192" s="30" t="str">
        <f t="shared" si="38"/>
        <v>PSA-AR</v>
      </c>
      <c r="D192" s="30" t="str">
        <f t="shared" ca="1" si="34"/>
        <v>01092024-04092024PSA-AR</v>
      </c>
      <c r="F192" s="30" t="str">
        <f t="shared" si="32"/>
        <v>F84601</v>
      </c>
      <c r="G192" s="30" t="str">
        <f t="shared" si="35"/>
        <v>SE2</v>
      </c>
      <c r="H192" s="51">
        <f t="shared" si="36"/>
        <v>1</v>
      </c>
      <c r="K192"/>
      <c r="P192" t="s">
        <v>34</v>
      </c>
      <c r="R192">
        <v>7728</v>
      </c>
      <c r="S192">
        <v>30</v>
      </c>
      <c r="T192">
        <v>74</v>
      </c>
      <c r="U192">
        <v>3</v>
      </c>
      <c r="V192">
        <v>2</v>
      </c>
      <c r="W192">
        <v>2</v>
      </c>
      <c r="X192">
        <v>0</v>
      </c>
      <c r="Y192">
        <v>0</v>
      </c>
      <c r="Z192">
        <v>0</v>
      </c>
    </row>
    <row r="193" spans="1:26" x14ac:dyDescent="0.25">
      <c r="A193" s="30">
        <f t="shared" ca="1" si="37"/>
        <v>45536</v>
      </c>
      <c r="B193" s="30">
        <f t="shared" ca="1" si="33"/>
        <v>45539</v>
      </c>
      <c r="C193" s="30" t="str">
        <f t="shared" si="38"/>
        <v>PSA-AR</v>
      </c>
      <c r="D193" s="30" t="str">
        <f t="shared" ca="1" si="34"/>
        <v>01092024-04092024PSA-AR</v>
      </c>
      <c r="F193" s="30" t="str">
        <f t="shared" ref="F193:F240" si="39">IF(P193="","-", P193)</f>
        <v>F84619</v>
      </c>
      <c r="G193" s="30" t="str">
        <f t="shared" si="35"/>
        <v>NE2</v>
      </c>
      <c r="H193" s="51">
        <f t="shared" si="36"/>
        <v>1</v>
      </c>
      <c r="K193"/>
      <c r="P193" t="s">
        <v>65</v>
      </c>
      <c r="R193">
        <v>5213</v>
      </c>
      <c r="S193">
        <v>25</v>
      </c>
      <c r="T193">
        <v>55</v>
      </c>
      <c r="U193">
        <v>3</v>
      </c>
      <c r="V193">
        <v>3</v>
      </c>
      <c r="W193">
        <v>3</v>
      </c>
      <c r="X193">
        <v>0</v>
      </c>
      <c r="Y193">
        <v>1</v>
      </c>
      <c r="Z193">
        <v>3</v>
      </c>
    </row>
    <row r="194" spans="1:26" x14ac:dyDescent="0.25">
      <c r="A194" s="30">
        <f t="shared" ca="1" si="37"/>
        <v>45536</v>
      </c>
      <c r="B194" s="30">
        <f t="shared" ca="1" si="33"/>
        <v>45539</v>
      </c>
      <c r="C194" s="30" t="str">
        <f t="shared" si="38"/>
        <v>PSA-AR</v>
      </c>
      <c r="D194" s="30" t="str">
        <f t="shared" ca="1" si="34"/>
        <v>01092024-04092024PSA-AR</v>
      </c>
      <c r="F194" s="30" t="str">
        <f t="shared" si="39"/>
        <v>F84620</v>
      </c>
      <c r="G194" s="30" t="str">
        <f t="shared" si="35"/>
        <v>SE2</v>
      </c>
      <c r="H194" s="51">
        <f t="shared" si="36"/>
        <v>1</v>
      </c>
      <c r="K194"/>
      <c r="P194" t="s">
        <v>86</v>
      </c>
      <c r="R194">
        <v>8191</v>
      </c>
      <c r="S194">
        <v>54</v>
      </c>
      <c r="T194">
        <v>88</v>
      </c>
      <c r="U194">
        <v>1</v>
      </c>
      <c r="V194">
        <v>0</v>
      </c>
      <c r="W194">
        <v>0</v>
      </c>
      <c r="X194">
        <v>0</v>
      </c>
      <c r="Y194">
        <v>0</v>
      </c>
      <c r="Z194">
        <v>0</v>
      </c>
    </row>
    <row r="195" spans="1:26" x14ac:dyDescent="0.25">
      <c r="A195" s="30">
        <f t="shared" ca="1" si="37"/>
        <v>45536</v>
      </c>
      <c r="B195" s="30">
        <f t="shared" ca="1" si="33"/>
        <v>45539</v>
      </c>
      <c r="C195" s="30" t="str">
        <f t="shared" si="38"/>
        <v>PSA-AR</v>
      </c>
      <c r="D195" s="30" t="str">
        <f t="shared" ca="1" si="34"/>
        <v>01092024-04092024PSA-AR</v>
      </c>
      <c r="F195" s="30" t="str">
        <f t="shared" si="39"/>
        <v>F84621</v>
      </c>
      <c r="G195" s="30" t="str">
        <f t="shared" si="35"/>
        <v>SW1</v>
      </c>
      <c r="H195" s="51">
        <f t="shared" si="36"/>
        <v>1</v>
      </c>
      <c r="K195"/>
      <c r="P195" t="s">
        <v>69</v>
      </c>
      <c r="R195">
        <v>4556</v>
      </c>
      <c r="S195">
        <v>35</v>
      </c>
      <c r="T195">
        <v>91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0</v>
      </c>
    </row>
    <row r="196" spans="1:26" x14ac:dyDescent="0.25">
      <c r="A196" s="30">
        <f t="shared" ca="1" si="37"/>
        <v>45536</v>
      </c>
      <c r="B196" s="30">
        <f t="shared" ca="1" si="33"/>
        <v>45539</v>
      </c>
      <c r="C196" s="30" t="str">
        <f t="shared" si="38"/>
        <v>PSA-AR</v>
      </c>
      <c r="D196" s="30" t="str">
        <f t="shared" ca="1" si="34"/>
        <v>01092024-04092024PSA-AR</v>
      </c>
      <c r="F196" s="30" t="str">
        <f t="shared" si="39"/>
        <v>F84632</v>
      </c>
      <c r="G196" s="30" t="str">
        <f t="shared" si="35"/>
        <v>SE2</v>
      </c>
      <c r="H196" s="51">
        <f t="shared" si="36"/>
        <v>1</v>
      </c>
      <c r="K196"/>
      <c r="P196" t="s">
        <v>38</v>
      </c>
      <c r="R196">
        <v>1376</v>
      </c>
      <c r="S196">
        <v>7</v>
      </c>
      <c r="T196">
        <v>15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0</v>
      </c>
    </row>
    <row r="197" spans="1:26" x14ac:dyDescent="0.25">
      <c r="A197" s="30">
        <f t="shared" ca="1" si="37"/>
        <v>45536</v>
      </c>
      <c r="B197" s="30">
        <f t="shared" ca="1" si="33"/>
        <v>45539</v>
      </c>
      <c r="C197" s="30" t="str">
        <f t="shared" si="38"/>
        <v>PSA-AR</v>
      </c>
      <c r="D197" s="30" t="str">
        <f t="shared" ca="1" si="34"/>
        <v>01092024-04092024PSA-AR</v>
      </c>
      <c r="F197" s="30" t="str">
        <f t="shared" si="39"/>
        <v>F84635</v>
      </c>
      <c r="G197" s="30" t="str">
        <f t="shared" ref="G197:G240" si="40">IFERROR(VLOOKUP(F197,PRACTICE,5,0),"")</f>
        <v>SW2</v>
      </c>
      <c r="H197" s="51">
        <f t="shared" ref="H197:H240" si="41">(ISNUMBER(R197))*IF($H$2&lt;&gt;"",(($H$2=E197)+(P197="F84122")&gt;0),1)</f>
        <v>1</v>
      </c>
      <c r="K197"/>
      <c r="P197" t="s">
        <v>71</v>
      </c>
      <c r="R197">
        <v>9407</v>
      </c>
      <c r="S197">
        <v>26</v>
      </c>
      <c r="T197">
        <v>81</v>
      </c>
      <c r="U197">
        <v>3</v>
      </c>
      <c r="V197">
        <v>2</v>
      </c>
      <c r="W197">
        <v>2</v>
      </c>
      <c r="X197">
        <v>0</v>
      </c>
      <c r="Y197">
        <v>0</v>
      </c>
      <c r="Z197">
        <v>0</v>
      </c>
    </row>
    <row r="198" spans="1:26" x14ac:dyDescent="0.25">
      <c r="A198" s="30">
        <f t="shared" ca="1" si="37"/>
        <v>45536</v>
      </c>
      <c r="B198" s="30">
        <f t="shared" ca="1" si="33"/>
        <v>45539</v>
      </c>
      <c r="C198" s="30" t="str">
        <f t="shared" si="38"/>
        <v>PSA-AR</v>
      </c>
      <c r="D198" s="30" t="str">
        <f t="shared" ca="1" si="34"/>
        <v>01092024-04092024PSA-AR</v>
      </c>
      <c r="F198" s="30" t="str">
        <f t="shared" si="39"/>
        <v>F84636</v>
      </c>
      <c r="G198" s="30" t="str">
        <f t="shared" si="40"/>
        <v>NW2</v>
      </c>
      <c r="H198" s="51">
        <f t="shared" si="41"/>
        <v>1</v>
      </c>
      <c r="K198"/>
      <c r="P198" t="s">
        <v>10</v>
      </c>
      <c r="R198">
        <v>6873</v>
      </c>
      <c r="S198">
        <v>22</v>
      </c>
      <c r="T198">
        <v>48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0</v>
      </c>
    </row>
    <row r="199" spans="1:26" x14ac:dyDescent="0.25">
      <c r="A199" s="30">
        <f t="shared" ca="1" si="37"/>
        <v>45536</v>
      </c>
      <c r="B199" s="30">
        <f t="shared" ca="1" si="33"/>
        <v>45539</v>
      </c>
      <c r="C199" s="30" t="str">
        <f t="shared" si="38"/>
        <v>PSA-AR</v>
      </c>
      <c r="D199" s="30" t="str">
        <f t="shared" ca="1" si="34"/>
        <v>01092024-04092024PSA-AR</v>
      </c>
      <c r="F199" s="30" t="str">
        <f t="shared" si="39"/>
        <v>F84640</v>
      </c>
      <c r="G199" s="30" t="str">
        <f t="shared" si="40"/>
        <v>SW2</v>
      </c>
      <c r="H199" s="51">
        <f t="shared" si="41"/>
        <v>1</v>
      </c>
      <c r="K199"/>
      <c r="P199" t="s">
        <v>57</v>
      </c>
      <c r="R199">
        <v>9021</v>
      </c>
      <c r="S199">
        <v>72</v>
      </c>
      <c r="T199">
        <v>176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0</v>
      </c>
    </row>
    <row r="200" spans="1:26" x14ac:dyDescent="0.25">
      <c r="A200" s="30">
        <f t="shared" ca="1" si="37"/>
        <v>45536</v>
      </c>
      <c r="B200" s="30">
        <f t="shared" ca="1" si="33"/>
        <v>45539</v>
      </c>
      <c r="C200" s="30" t="str">
        <f t="shared" si="38"/>
        <v>PSA-AR</v>
      </c>
      <c r="D200" s="30" t="str">
        <f t="shared" ca="1" si="34"/>
        <v>01092024-04092024PSA-AR</v>
      </c>
      <c r="F200" s="30" t="str">
        <f t="shared" si="39"/>
        <v>F84668</v>
      </c>
      <c r="G200" s="30" t="str">
        <f t="shared" si="40"/>
        <v>NE2</v>
      </c>
      <c r="H200" s="51">
        <f t="shared" si="41"/>
        <v>1</v>
      </c>
      <c r="K200"/>
      <c r="P200" t="s">
        <v>21</v>
      </c>
      <c r="R200">
        <v>5984</v>
      </c>
      <c r="S200">
        <v>17</v>
      </c>
      <c r="T200">
        <v>54</v>
      </c>
      <c r="U200">
        <v>16</v>
      </c>
      <c r="V200">
        <v>3</v>
      </c>
      <c r="W200">
        <v>3</v>
      </c>
      <c r="X200">
        <v>0</v>
      </c>
      <c r="Y200">
        <v>0</v>
      </c>
      <c r="Z200">
        <v>1</v>
      </c>
    </row>
    <row r="201" spans="1:26" x14ac:dyDescent="0.25">
      <c r="A201" s="30">
        <f t="shared" ca="1" si="37"/>
        <v>45536</v>
      </c>
      <c r="B201" s="30">
        <f t="shared" ca="1" si="33"/>
        <v>45539</v>
      </c>
      <c r="C201" s="30" t="str">
        <f t="shared" si="38"/>
        <v>PSA-AR</v>
      </c>
      <c r="D201" s="30" t="str">
        <f t="shared" ca="1" si="34"/>
        <v>01092024-04092024PSA-AR</v>
      </c>
      <c r="F201" s="30" t="str">
        <f t="shared" si="39"/>
        <v>F84686</v>
      </c>
      <c r="G201" s="30" t="str">
        <f t="shared" si="40"/>
        <v>NE1</v>
      </c>
      <c r="H201" s="51">
        <f t="shared" si="41"/>
        <v>1</v>
      </c>
      <c r="K201"/>
      <c r="P201" t="s">
        <v>24</v>
      </c>
      <c r="R201">
        <v>8921</v>
      </c>
      <c r="S201">
        <v>10</v>
      </c>
      <c r="T201">
        <v>19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0</v>
      </c>
    </row>
    <row r="202" spans="1:26" x14ac:dyDescent="0.25">
      <c r="A202" s="30">
        <f t="shared" ca="1" si="37"/>
        <v>45536</v>
      </c>
      <c r="B202" s="30">
        <f t="shared" ca="1" si="33"/>
        <v>45539</v>
      </c>
      <c r="C202" s="30" t="str">
        <f t="shared" si="38"/>
        <v>PSA-AR</v>
      </c>
      <c r="D202" s="30" t="str">
        <f t="shared" ca="1" si="34"/>
        <v>01092024-04092024PSA-AR</v>
      </c>
      <c r="F202" s="30" t="str">
        <f t="shared" si="39"/>
        <v>F84692</v>
      </c>
      <c r="G202" s="30" t="str">
        <f t="shared" si="40"/>
        <v>SW2</v>
      </c>
      <c r="H202" s="51">
        <f t="shared" si="41"/>
        <v>1</v>
      </c>
      <c r="K202"/>
      <c r="P202" t="s">
        <v>44</v>
      </c>
      <c r="R202">
        <v>8947</v>
      </c>
      <c r="S202">
        <v>26</v>
      </c>
      <c r="T202">
        <v>75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0</v>
      </c>
    </row>
    <row r="203" spans="1:26" x14ac:dyDescent="0.25">
      <c r="A203" s="30">
        <f t="shared" ca="1" si="37"/>
        <v>45536</v>
      </c>
      <c r="B203" s="30">
        <f t="shared" ca="1" si="33"/>
        <v>45539</v>
      </c>
      <c r="C203" s="30" t="str">
        <f t="shared" si="38"/>
        <v>PSA-AR</v>
      </c>
      <c r="D203" s="30" t="str">
        <f t="shared" ca="1" si="34"/>
        <v>01092024-04092024PSA-AR</v>
      </c>
      <c r="F203" s="30" t="str">
        <f t="shared" si="39"/>
        <v>F84694</v>
      </c>
      <c r="G203" s="30" t="str">
        <f t="shared" si="40"/>
        <v>NW2</v>
      </c>
      <c r="H203" s="51">
        <f t="shared" si="41"/>
        <v>1</v>
      </c>
      <c r="K203"/>
      <c r="P203" t="s">
        <v>17</v>
      </c>
      <c r="R203">
        <v>4663</v>
      </c>
      <c r="S203">
        <v>13</v>
      </c>
      <c r="T203">
        <v>32</v>
      </c>
      <c r="U203">
        <v>8</v>
      </c>
      <c r="V203">
        <v>6</v>
      </c>
      <c r="W203">
        <v>6</v>
      </c>
      <c r="X203">
        <v>0</v>
      </c>
      <c r="Y203">
        <v>0</v>
      </c>
      <c r="Z203">
        <v>6</v>
      </c>
    </row>
    <row r="204" spans="1:26" x14ac:dyDescent="0.25">
      <c r="A204" s="30">
        <f t="shared" ca="1" si="37"/>
        <v>45536</v>
      </c>
      <c r="B204" s="30">
        <f t="shared" ca="1" si="33"/>
        <v>45539</v>
      </c>
      <c r="C204" s="30" t="str">
        <f t="shared" si="38"/>
        <v>PSA-AR</v>
      </c>
      <c r="D204" s="30" t="str">
        <f t="shared" ca="1" si="34"/>
        <v>01092024-04092024PSA-AR</v>
      </c>
      <c r="F204" s="30" t="str">
        <f t="shared" si="39"/>
        <v>F84716</v>
      </c>
      <c r="G204" s="30" t="str">
        <f t="shared" si="40"/>
        <v>NW1</v>
      </c>
      <c r="H204" s="51">
        <f t="shared" si="41"/>
        <v>1</v>
      </c>
      <c r="K204"/>
      <c r="P204" t="s">
        <v>4</v>
      </c>
      <c r="R204">
        <v>5762</v>
      </c>
      <c r="S204">
        <v>18</v>
      </c>
      <c r="T204">
        <v>44</v>
      </c>
      <c r="U204">
        <v>1</v>
      </c>
      <c r="V204">
        <v>0</v>
      </c>
      <c r="W204">
        <v>0</v>
      </c>
      <c r="X204">
        <v>0</v>
      </c>
      <c r="Y204">
        <v>0</v>
      </c>
      <c r="Z204">
        <v>0</v>
      </c>
    </row>
    <row r="205" spans="1:26" x14ac:dyDescent="0.25">
      <c r="A205" s="30">
        <f t="shared" ca="1" si="37"/>
        <v>45536</v>
      </c>
      <c r="B205" s="30">
        <f t="shared" ca="1" si="33"/>
        <v>45539</v>
      </c>
      <c r="C205" s="30" t="str">
        <f t="shared" si="38"/>
        <v>PSA-AR</v>
      </c>
      <c r="D205" s="30" t="str">
        <f t="shared" ca="1" si="34"/>
        <v>01092024-04092024PSA-AR</v>
      </c>
      <c r="F205" s="30" t="str">
        <f t="shared" si="39"/>
        <v>F84719</v>
      </c>
      <c r="G205" s="30" t="str">
        <f t="shared" si="40"/>
        <v>SE1</v>
      </c>
      <c r="H205" s="51">
        <f t="shared" si="41"/>
        <v>1</v>
      </c>
      <c r="K205"/>
      <c r="P205" t="s">
        <v>48</v>
      </c>
      <c r="R205">
        <v>5213</v>
      </c>
      <c r="S205">
        <v>36</v>
      </c>
      <c r="T205">
        <v>113</v>
      </c>
      <c r="U205">
        <v>19</v>
      </c>
      <c r="V205">
        <v>11</v>
      </c>
      <c r="W205">
        <v>11</v>
      </c>
      <c r="X205">
        <v>0</v>
      </c>
      <c r="Y205">
        <v>1</v>
      </c>
      <c r="Z205">
        <v>3</v>
      </c>
    </row>
    <row r="206" spans="1:26" x14ac:dyDescent="0.25">
      <c r="A206" s="30">
        <f t="shared" ca="1" si="37"/>
        <v>45536</v>
      </c>
      <c r="B206" s="30">
        <f t="shared" ca="1" si="33"/>
        <v>45539</v>
      </c>
      <c r="C206" s="30" t="str">
        <f t="shared" si="38"/>
        <v>PSA-AR</v>
      </c>
      <c r="D206" s="30" t="str">
        <f t="shared" ca="1" si="34"/>
        <v>01092024-04092024PSA-AR</v>
      </c>
      <c r="F206" s="30" t="str">
        <f t="shared" si="39"/>
        <v>F84720</v>
      </c>
      <c r="G206" s="30" t="str">
        <f t="shared" si="40"/>
        <v>NE2</v>
      </c>
      <c r="H206" s="51">
        <f t="shared" si="41"/>
        <v>1</v>
      </c>
      <c r="K206"/>
      <c r="P206" t="s">
        <v>40</v>
      </c>
      <c r="R206">
        <v>5761</v>
      </c>
      <c r="S206">
        <v>45</v>
      </c>
      <c r="T206">
        <v>111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0</v>
      </c>
    </row>
    <row r="207" spans="1:26" x14ac:dyDescent="0.25">
      <c r="A207" s="30">
        <f t="shared" ca="1" si="37"/>
        <v>45536</v>
      </c>
      <c r="B207" s="30">
        <f t="shared" ca="1" si="33"/>
        <v>45539</v>
      </c>
      <c r="C207" s="30" t="str">
        <f t="shared" si="38"/>
        <v>PSA-AR</v>
      </c>
      <c r="D207" s="30" t="str">
        <f t="shared" ca="1" si="34"/>
        <v>01092024-04092024PSA-AR</v>
      </c>
      <c r="F207" s="30" t="str">
        <f t="shared" si="39"/>
        <v>Y00403</v>
      </c>
      <c r="G207" s="30" t="str">
        <f t="shared" si="40"/>
        <v>SE2</v>
      </c>
      <c r="H207" s="51">
        <f t="shared" si="41"/>
        <v>1</v>
      </c>
      <c r="K207"/>
      <c r="P207" t="s">
        <v>82</v>
      </c>
      <c r="R207">
        <v>8104</v>
      </c>
      <c r="S207">
        <v>16</v>
      </c>
      <c r="T207">
        <v>25</v>
      </c>
      <c r="U207">
        <v>2</v>
      </c>
      <c r="V207">
        <v>1</v>
      </c>
      <c r="W207">
        <v>1</v>
      </c>
      <c r="X207">
        <v>0</v>
      </c>
      <c r="Y207">
        <v>0</v>
      </c>
      <c r="Z207">
        <v>0</v>
      </c>
    </row>
    <row r="208" spans="1:26" x14ac:dyDescent="0.25">
      <c r="A208" s="30">
        <f t="shared" ca="1" si="37"/>
        <v>45536</v>
      </c>
      <c r="B208" s="30">
        <f t="shared" ca="1" si="33"/>
        <v>45539</v>
      </c>
      <c r="C208" s="30" t="str">
        <f t="shared" si="38"/>
        <v>PSA-AR</v>
      </c>
      <c r="D208" s="30" t="str">
        <f t="shared" ca="1" si="34"/>
        <v>01092024-04092024PSA-AR</v>
      </c>
      <c r="F208" s="30" t="str">
        <f t="shared" si="39"/>
        <v>Y03049</v>
      </c>
      <c r="G208" s="30" t="str">
        <f t="shared" si="40"/>
        <v>NE1</v>
      </c>
      <c r="H208" s="51">
        <f t="shared" si="41"/>
        <v>1</v>
      </c>
      <c r="K208"/>
      <c r="P208" t="s">
        <v>76</v>
      </c>
      <c r="R208">
        <v>16605</v>
      </c>
      <c r="S208">
        <v>54</v>
      </c>
      <c r="T208">
        <v>109</v>
      </c>
      <c r="U208">
        <v>1</v>
      </c>
      <c r="V208">
        <v>1</v>
      </c>
      <c r="W208">
        <v>1</v>
      </c>
      <c r="X208">
        <v>0</v>
      </c>
      <c r="Y208">
        <v>0</v>
      </c>
      <c r="Z208">
        <v>0</v>
      </c>
    </row>
    <row r="209" spans="1:26" x14ac:dyDescent="0.25">
      <c r="A209" s="30">
        <f t="shared" ca="1" si="37"/>
        <v>45536</v>
      </c>
      <c r="B209" s="30">
        <f t="shared" ref="B209:B240" ca="1" si="42">IF(K209="Last Run:",INT(OFFSET(K209,1,0)),B208)</f>
        <v>45539</v>
      </c>
      <c r="C209" s="30" t="str">
        <f t="shared" si="38"/>
        <v>PSA-AR</v>
      </c>
      <c r="D209" s="30" t="str">
        <f t="shared" ref="D209:D240" ca="1" si="43">IF($H209=1,TEXT(A209,"ddmmyyyy")&amp;"-"&amp;TEXT(B209,"ddmmyyyy")&amp;C209,NA())</f>
        <v>01092024-04092024PSA-AR</v>
      </c>
      <c r="F209" s="30" t="str">
        <f t="shared" si="39"/>
        <v>Total</v>
      </c>
      <c r="G209" s="30" t="str">
        <f t="shared" si="40"/>
        <v>Total</v>
      </c>
      <c r="H209" s="51">
        <f t="shared" si="41"/>
        <v>1</v>
      </c>
      <c r="K209"/>
      <c r="P209" t="s">
        <v>88</v>
      </c>
      <c r="R209">
        <v>349340</v>
      </c>
      <c r="S209">
        <v>1493</v>
      </c>
      <c r="T209">
        <v>3526</v>
      </c>
      <c r="U209">
        <v>126</v>
      </c>
      <c r="V209">
        <v>55</v>
      </c>
      <c r="W209">
        <v>55</v>
      </c>
      <c r="X209">
        <v>0</v>
      </c>
      <c r="Y209">
        <v>3</v>
      </c>
      <c r="Z209">
        <v>17</v>
      </c>
    </row>
    <row r="210" spans="1:26" x14ac:dyDescent="0.25">
      <c r="A210" s="30">
        <f t="shared" ca="1" si="37"/>
        <v>45566</v>
      </c>
      <c r="B210" s="30">
        <f t="shared" ca="1" si="42"/>
        <v>45569</v>
      </c>
      <c r="C210" s="30" t="str">
        <f t="shared" si="38"/>
        <v>PSA-AR</v>
      </c>
      <c r="D210" s="30" t="e">
        <f t="shared" si="43"/>
        <v>#N/A</v>
      </c>
      <c r="F210" s="30" t="str">
        <f t="shared" si="39"/>
        <v>-</v>
      </c>
      <c r="G210" s="30" t="str">
        <f t="shared" si="40"/>
        <v/>
      </c>
      <c r="H210" s="51">
        <f t="shared" si="41"/>
        <v>0</v>
      </c>
      <c r="I210" t="s">
        <v>309</v>
      </c>
      <c r="K210" t="s">
        <v>310</v>
      </c>
      <c r="M210" t="s">
        <v>311</v>
      </c>
      <c r="N210">
        <v>355444</v>
      </c>
      <c r="Q210" t="s">
        <v>312</v>
      </c>
      <c r="R210" t="s">
        <v>313</v>
      </c>
      <c r="S210" t="s">
        <v>314</v>
      </c>
      <c r="T210" t="s">
        <v>315</v>
      </c>
      <c r="U210" t="s">
        <v>316</v>
      </c>
      <c r="V210" t="s">
        <v>317</v>
      </c>
      <c r="W210" t="s">
        <v>318</v>
      </c>
      <c r="X210" t="s">
        <v>319</v>
      </c>
      <c r="Y210" t="s">
        <v>320</v>
      </c>
      <c r="Z210" t="s">
        <v>321</v>
      </c>
    </row>
    <row r="211" spans="1:26" x14ac:dyDescent="0.25">
      <c r="A211" s="30">
        <f t="shared" ca="1" si="37"/>
        <v>45566</v>
      </c>
      <c r="B211" s="30">
        <f t="shared" ca="1" si="42"/>
        <v>45569</v>
      </c>
      <c r="C211" s="30" t="str">
        <f t="shared" si="38"/>
        <v>PSA-AR</v>
      </c>
      <c r="D211" s="30" t="e">
        <f t="shared" si="43"/>
        <v>#N/A</v>
      </c>
      <c r="F211" s="30" t="str">
        <f t="shared" si="39"/>
        <v>Organisation Code</v>
      </c>
      <c r="G211" s="30" t="str">
        <f t="shared" si="40"/>
        <v/>
      </c>
      <c r="H211" s="51">
        <f t="shared" si="41"/>
        <v>0</v>
      </c>
      <c r="K211" s="9">
        <v>45569.722222222219</v>
      </c>
      <c r="M211" t="s">
        <v>322</v>
      </c>
      <c r="N211">
        <v>181107</v>
      </c>
      <c r="P211" t="s">
        <v>323</v>
      </c>
      <c r="W211"/>
    </row>
    <row r="212" spans="1:26" x14ac:dyDescent="0.25">
      <c r="A212" s="30">
        <f t="shared" ca="1" si="37"/>
        <v>45566</v>
      </c>
      <c r="B212" s="30">
        <f t="shared" ca="1" si="42"/>
        <v>45569</v>
      </c>
      <c r="C212" s="30" t="str">
        <f t="shared" si="38"/>
        <v>PSA-AR</v>
      </c>
      <c r="D212" s="30" t="str">
        <f t="shared" ca="1" si="43"/>
        <v>01102024-04102024PSA-AR</v>
      </c>
      <c r="F212" s="30" t="str">
        <f t="shared" si="39"/>
        <v>F84003</v>
      </c>
      <c r="G212" s="30" t="str">
        <f t="shared" si="40"/>
        <v>SE1</v>
      </c>
      <c r="H212" s="51">
        <f t="shared" si="41"/>
        <v>1</v>
      </c>
      <c r="K212" t="s">
        <v>324</v>
      </c>
      <c r="M212" t="s">
        <v>325</v>
      </c>
      <c r="N212">
        <v>174337</v>
      </c>
      <c r="P212" t="s">
        <v>56</v>
      </c>
      <c r="R212">
        <v>14889</v>
      </c>
      <c r="S212">
        <v>103</v>
      </c>
      <c r="T212">
        <v>212</v>
      </c>
      <c r="U212">
        <v>1</v>
      </c>
      <c r="V212">
        <v>0</v>
      </c>
      <c r="W212">
        <v>0</v>
      </c>
      <c r="X212">
        <v>0</v>
      </c>
      <c r="Y212">
        <v>0</v>
      </c>
      <c r="Z212">
        <v>0</v>
      </c>
    </row>
    <row r="213" spans="1:26" x14ac:dyDescent="0.25">
      <c r="A213" s="30">
        <f t="shared" ca="1" si="37"/>
        <v>45566</v>
      </c>
      <c r="B213" s="30">
        <f t="shared" ca="1" si="42"/>
        <v>45569</v>
      </c>
      <c r="C213" s="30" t="str">
        <f t="shared" si="38"/>
        <v>PSA-AR</v>
      </c>
      <c r="D213" s="30" t="str">
        <f t="shared" ca="1" si="43"/>
        <v>01102024-04102024PSA-AR</v>
      </c>
      <c r="F213" s="30" t="str">
        <f t="shared" si="39"/>
        <v>F84008</v>
      </c>
      <c r="G213" s="30" t="str">
        <f t="shared" si="40"/>
        <v>NW2</v>
      </c>
      <c r="H213" s="51">
        <f t="shared" si="41"/>
        <v>1</v>
      </c>
      <c r="K213" s="10">
        <v>45566</v>
      </c>
      <c r="P213" t="s">
        <v>12</v>
      </c>
      <c r="R213">
        <v>12002</v>
      </c>
      <c r="S213">
        <v>62</v>
      </c>
      <c r="T213">
        <v>173</v>
      </c>
      <c r="U213">
        <v>1</v>
      </c>
      <c r="V213">
        <v>0</v>
      </c>
      <c r="W213">
        <v>0</v>
      </c>
      <c r="X213">
        <v>0</v>
      </c>
      <c r="Y213">
        <v>0</v>
      </c>
      <c r="Z213">
        <v>0</v>
      </c>
    </row>
    <row r="214" spans="1:26" x14ac:dyDescent="0.25">
      <c r="A214" s="30">
        <f t="shared" ca="1" si="37"/>
        <v>45566</v>
      </c>
      <c r="B214" s="30">
        <f t="shared" ca="1" si="42"/>
        <v>45569</v>
      </c>
      <c r="C214" s="30" t="str">
        <f t="shared" si="38"/>
        <v>PSA-AR</v>
      </c>
      <c r="D214" s="30" t="str">
        <f t="shared" ca="1" si="43"/>
        <v>01102024-04102024PSA-AR</v>
      </c>
      <c r="F214" s="30" t="str">
        <f t="shared" si="39"/>
        <v>F84013</v>
      </c>
      <c r="G214" s="30" t="str">
        <f t="shared" si="40"/>
        <v>NE1</v>
      </c>
      <c r="H214" s="51">
        <f t="shared" si="41"/>
        <v>1</v>
      </c>
      <c r="K214"/>
      <c r="P214" t="s">
        <v>78</v>
      </c>
      <c r="R214">
        <v>17918</v>
      </c>
      <c r="S214">
        <v>36</v>
      </c>
      <c r="T214">
        <v>135</v>
      </c>
      <c r="U214">
        <v>3</v>
      </c>
      <c r="V214">
        <v>2</v>
      </c>
      <c r="W214">
        <v>2</v>
      </c>
      <c r="X214">
        <v>0</v>
      </c>
      <c r="Y214">
        <v>0</v>
      </c>
      <c r="Z214">
        <v>0</v>
      </c>
    </row>
    <row r="215" spans="1:26" x14ac:dyDescent="0.25">
      <c r="A215" s="30">
        <f t="shared" ca="1" si="37"/>
        <v>45566</v>
      </c>
      <c r="B215" s="30">
        <f t="shared" ca="1" si="42"/>
        <v>45569</v>
      </c>
      <c r="C215" s="30" t="str">
        <f t="shared" si="38"/>
        <v>PSA-AR</v>
      </c>
      <c r="D215" s="30" t="str">
        <f t="shared" ca="1" si="43"/>
        <v>01102024-04102024PSA-AR</v>
      </c>
      <c r="F215" s="30" t="str">
        <f t="shared" si="39"/>
        <v>F84015</v>
      </c>
      <c r="G215" s="30" t="str">
        <f t="shared" si="40"/>
        <v>SE2</v>
      </c>
      <c r="H215" s="51">
        <f t="shared" si="41"/>
        <v>1</v>
      </c>
      <c r="K215"/>
      <c r="P215" t="s">
        <v>46</v>
      </c>
      <c r="R215">
        <v>5342</v>
      </c>
      <c r="S215">
        <v>43</v>
      </c>
      <c r="T215">
        <v>101</v>
      </c>
      <c r="U215">
        <v>21</v>
      </c>
      <c r="V215">
        <v>12</v>
      </c>
      <c r="W215">
        <v>12</v>
      </c>
      <c r="X215">
        <v>0</v>
      </c>
      <c r="Y215">
        <v>0</v>
      </c>
      <c r="Z215">
        <v>2</v>
      </c>
    </row>
    <row r="216" spans="1:26" x14ac:dyDescent="0.25">
      <c r="A216" s="30">
        <f t="shared" ca="1" si="37"/>
        <v>45566</v>
      </c>
      <c r="B216" s="30">
        <f t="shared" ca="1" si="42"/>
        <v>45569</v>
      </c>
      <c r="C216" s="30" t="str">
        <f t="shared" si="38"/>
        <v>PSA-AR</v>
      </c>
      <c r="D216" s="30" t="str">
        <f t="shared" ca="1" si="43"/>
        <v>01102024-04102024PSA-AR</v>
      </c>
      <c r="F216" s="30" t="str">
        <f t="shared" si="39"/>
        <v>F84018</v>
      </c>
      <c r="G216" s="30" t="str">
        <f t="shared" si="40"/>
        <v>NE2</v>
      </c>
      <c r="H216" s="51">
        <f t="shared" si="41"/>
        <v>1</v>
      </c>
      <c r="K216"/>
      <c r="P216" t="s">
        <v>59</v>
      </c>
      <c r="R216">
        <v>12219</v>
      </c>
      <c r="S216">
        <v>59</v>
      </c>
      <c r="T216">
        <v>129</v>
      </c>
      <c r="U216">
        <v>12</v>
      </c>
      <c r="V216">
        <v>8</v>
      </c>
      <c r="W216">
        <v>8</v>
      </c>
      <c r="X216">
        <v>0</v>
      </c>
      <c r="Y216">
        <v>0</v>
      </c>
      <c r="Z216">
        <v>1</v>
      </c>
    </row>
    <row r="217" spans="1:26" x14ac:dyDescent="0.25">
      <c r="A217" s="30">
        <f t="shared" ca="1" si="37"/>
        <v>45566</v>
      </c>
      <c r="B217" s="30">
        <f t="shared" ca="1" si="42"/>
        <v>45569</v>
      </c>
      <c r="C217" s="30" t="str">
        <f t="shared" si="38"/>
        <v>PSA-AR</v>
      </c>
      <c r="D217" s="30" t="str">
        <f t="shared" ca="1" si="43"/>
        <v>01102024-04102024PSA-AR</v>
      </c>
      <c r="F217" s="30" t="str">
        <f t="shared" si="39"/>
        <v>F84021</v>
      </c>
      <c r="G217" s="30" t="str">
        <f t="shared" si="40"/>
        <v>SW1</v>
      </c>
      <c r="H217" s="51">
        <f t="shared" si="41"/>
        <v>1</v>
      </c>
      <c r="K217"/>
      <c r="P217" t="s">
        <v>54</v>
      </c>
      <c r="R217">
        <v>11172</v>
      </c>
      <c r="S217">
        <v>41</v>
      </c>
      <c r="T217">
        <v>97</v>
      </c>
      <c r="U217">
        <v>3</v>
      </c>
      <c r="V217">
        <v>2</v>
      </c>
      <c r="W217">
        <v>2</v>
      </c>
      <c r="X217">
        <v>0</v>
      </c>
      <c r="Y217">
        <v>0</v>
      </c>
      <c r="Z217">
        <v>0</v>
      </c>
    </row>
    <row r="218" spans="1:26" x14ac:dyDescent="0.25">
      <c r="A218" s="30">
        <f t="shared" ca="1" si="37"/>
        <v>45566</v>
      </c>
      <c r="B218" s="30">
        <f t="shared" ca="1" si="42"/>
        <v>45569</v>
      </c>
      <c r="C218" s="30" t="str">
        <f t="shared" si="38"/>
        <v>PSA-AR</v>
      </c>
      <c r="D218" s="30" t="str">
        <f t="shared" ca="1" si="43"/>
        <v>01102024-04102024PSA-AR</v>
      </c>
      <c r="F218" s="30" t="str">
        <f t="shared" si="39"/>
        <v>F84033</v>
      </c>
      <c r="G218" s="30" t="str">
        <f t="shared" si="40"/>
        <v>NW2</v>
      </c>
      <c r="H218" s="51">
        <f t="shared" si="41"/>
        <v>1</v>
      </c>
      <c r="K218"/>
      <c r="P218" t="s">
        <v>73</v>
      </c>
      <c r="R218">
        <v>11724</v>
      </c>
      <c r="S218">
        <v>47</v>
      </c>
      <c r="T218">
        <v>142</v>
      </c>
      <c r="U218">
        <v>4</v>
      </c>
      <c r="V218">
        <v>1</v>
      </c>
      <c r="W218">
        <v>1</v>
      </c>
      <c r="X218">
        <v>0</v>
      </c>
      <c r="Y218">
        <v>1</v>
      </c>
      <c r="Z218">
        <v>2</v>
      </c>
    </row>
    <row r="219" spans="1:26" x14ac:dyDescent="0.25">
      <c r="A219" s="30">
        <f t="shared" ca="1" si="37"/>
        <v>45566</v>
      </c>
      <c r="B219" s="30">
        <f t="shared" ca="1" si="42"/>
        <v>45569</v>
      </c>
      <c r="C219" s="30" t="str">
        <f t="shared" si="38"/>
        <v>PSA-AR</v>
      </c>
      <c r="D219" s="30" t="str">
        <f t="shared" ca="1" si="43"/>
        <v>01102024-04102024PSA-AR</v>
      </c>
      <c r="F219" s="30" t="str">
        <f t="shared" si="39"/>
        <v>F84035</v>
      </c>
      <c r="G219" s="30" t="str">
        <f t="shared" si="40"/>
        <v>SW1</v>
      </c>
      <c r="H219" s="51">
        <f t="shared" si="41"/>
        <v>1</v>
      </c>
      <c r="K219"/>
      <c r="P219" t="s">
        <v>63</v>
      </c>
      <c r="R219">
        <v>22167</v>
      </c>
      <c r="S219">
        <v>43</v>
      </c>
      <c r="T219">
        <v>67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0</v>
      </c>
    </row>
    <row r="220" spans="1:26" x14ac:dyDescent="0.25">
      <c r="A220" s="30">
        <f t="shared" ca="1" si="37"/>
        <v>45566</v>
      </c>
      <c r="B220" s="30">
        <f t="shared" ca="1" si="42"/>
        <v>45569</v>
      </c>
      <c r="C220" s="30" t="str">
        <f t="shared" si="38"/>
        <v>PSA-AR</v>
      </c>
      <c r="D220" s="30" t="str">
        <f t="shared" ca="1" si="43"/>
        <v>01102024-04102024PSA-AR</v>
      </c>
      <c r="F220" s="30" t="str">
        <f t="shared" si="39"/>
        <v>F84036</v>
      </c>
      <c r="G220" s="30" t="str">
        <f t="shared" si="40"/>
        <v>NW1</v>
      </c>
      <c r="H220" s="51">
        <f t="shared" si="41"/>
        <v>1</v>
      </c>
      <c r="K220"/>
      <c r="P220" t="s">
        <v>19</v>
      </c>
      <c r="R220">
        <v>8535</v>
      </c>
      <c r="S220">
        <v>32</v>
      </c>
      <c r="T220">
        <v>73</v>
      </c>
      <c r="U220">
        <v>4</v>
      </c>
      <c r="V220">
        <v>1</v>
      </c>
      <c r="W220">
        <v>0</v>
      </c>
      <c r="X220">
        <v>1</v>
      </c>
      <c r="Y220">
        <v>0</v>
      </c>
      <c r="Z220">
        <v>0</v>
      </c>
    </row>
    <row r="221" spans="1:26" x14ac:dyDescent="0.25">
      <c r="A221" s="30">
        <f t="shared" ca="1" si="37"/>
        <v>45566</v>
      </c>
      <c r="B221" s="30">
        <f t="shared" ca="1" si="42"/>
        <v>45569</v>
      </c>
      <c r="C221" s="30" t="str">
        <f t="shared" si="38"/>
        <v>PSA-AR</v>
      </c>
      <c r="D221" s="30" t="str">
        <f t="shared" ca="1" si="43"/>
        <v>01102024-04102024PSA-AR</v>
      </c>
      <c r="F221" s="30" t="str">
        <f t="shared" si="39"/>
        <v>F84038</v>
      </c>
      <c r="G221" s="30" t="str">
        <f t="shared" si="40"/>
        <v>SW1</v>
      </c>
      <c r="H221" s="51">
        <f t="shared" si="41"/>
        <v>1</v>
      </c>
      <c r="K221"/>
      <c r="P221" t="s">
        <v>14</v>
      </c>
      <c r="R221">
        <v>3791</v>
      </c>
      <c r="S221">
        <v>28</v>
      </c>
      <c r="T221">
        <v>55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0</v>
      </c>
    </row>
    <row r="222" spans="1:26" x14ac:dyDescent="0.25">
      <c r="A222" s="30">
        <f t="shared" ca="1" si="37"/>
        <v>45566</v>
      </c>
      <c r="B222" s="30">
        <f t="shared" ca="1" si="42"/>
        <v>45569</v>
      </c>
      <c r="C222" s="30" t="str">
        <f t="shared" si="38"/>
        <v>PSA-AR</v>
      </c>
      <c r="D222" s="30" t="str">
        <f t="shared" ca="1" si="43"/>
        <v>01102024-04102024PSA-AR</v>
      </c>
      <c r="F222" s="30" t="str">
        <f t="shared" si="39"/>
        <v>F84060</v>
      </c>
      <c r="G222" s="30" t="str">
        <f t="shared" si="40"/>
        <v>SE1</v>
      </c>
      <c r="H222" s="51">
        <f t="shared" si="41"/>
        <v>1</v>
      </c>
      <c r="K222"/>
      <c r="P222" t="s">
        <v>7</v>
      </c>
      <c r="R222">
        <v>5044</v>
      </c>
      <c r="S222">
        <v>42</v>
      </c>
      <c r="T222">
        <v>101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0</v>
      </c>
    </row>
    <row r="223" spans="1:26" x14ac:dyDescent="0.25">
      <c r="A223" s="30">
        <f t="shared" ca="1" si="37"/>
        <v>45566</v>
      </c>
      <c r="B223" s="30">
        <f t="shared" ca="1" si="42"/>
        <v>45569</v>
      </c>
      <c r="C223" s="30" t="str">
        <f t="shared" si="38"/>
        <v>PSA-AR</v>
      </c>
      <c r="D223" s="30" t="str">
        <f t="shared" ca="1" si="43"/>
        <v>01102024-04102024PSA-AR</v>
      </c>
      <c r="F223" s="30" t="str">
        <f t="shared" si="39"/>
        <v>F84063</v>
      </c>
      <c r="G223" s="30" t="str">
        <f t="shared" si="40"/>
        <v>SW1</v>
      </c>
      <c r="H223" s="51">
        <f t="shared" si="41"/>
        <v>1</v>
      </c>
      <c r="K223"/>
      <c r="P223" t="s">
        <v>27</v>
      </c>
      <c r="R223">
        <v>6401</v>
      </c>
      <c r="S223">
        <v>27</v>
      </c>
      <c r="T223">
        <v>62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0</v>
      </c>
    </row>
    <row r="224" spans="1:26" x14ac:dyDescent="0.25">
      <c r="A224" s="30">
        <f t="shared" ca="1" si="37"/>
        <v>45566</v>
      </c>
      <c r="B224" s="30">
        <f t="shared" ca="1" si="42"/>
        <v>45569</v>
      </c>
      <c r="C224" s="30" t="str">
        <f t="shared" si="38"/>
        <v>PSA-AR</v>
      </c>
      <c r="D224" s="30" t="str">
        <f t="shared" ca="1" si="43"/>
        <v>01102024-04102024PSA-AR</v>
      </c>
      <c r="F224" s="30" t="str">
        <f t="shared" si="39"/>
        <v>F84069</v>
      </c>
      <c r="G224" s="30" t="str">
        <f t="shared" si="40"/>
        <v>SE2</v>
      </c>
      <c r="H224" s="51">
        <f t="shared" si="41"/>
        <v>1</v>
      </c>
      <c r="K224"/>
      <c r="P224" t="s">
        <v>84</v>
      </c>
      <c r="R224">
        <v>14194</v>
      </c>
      <c r="S224">
        <v>64</v>
      </c>
      <c r="T224">
        <v>154</v>
      </c>
      <c r="U224">
        <v>1</v>
      </c>
      <c r="V224">
        <v>1</v>
      </c>
      <c r="W224">
        <v>1</v>
      </c>
      <c r="X224">
        <v>0</v>
      </c>
      <c r="Y224">
        <v>0</v>
      </c>
      <c r="Z224">
        <v>0</v>
      </c>
    </row>
    <row r="225" spans="1:26" x14ac:dyDescent="0.25">
      <c r="A225" s="30">
        <f t="shared" ca="1" si="37"/>
        <v>45566</v>
      </c>
      <c r="B225" s="30">
        <f t="shared" ca="1" si="42"/>
        <v>45569</v>
      </c>
      <c r="C225" s="30" t="str">
        <f t="shared" si="38"/>
        <v>PSA-AR</v>
      </c>
      <c r="D225" s="30" t="str">
        <f t="shared" ca="1" si="43"/>
        <v>01102024-04102024PSA-AR</v>
      </c>
      <c r="F225" s="30" t="str">
        <f t="shared" si="39"/>
        <v>F84072</v>
      </c>
      <c r="G225" s="30" t="str">
        <f t="shared" si="40"/>
        <v>SW2</v>
      </c>
      <c r="H225" s="51">
        <f t="shared" si="41"/>
        <v>1</v>
      </c>
      <c r="K225"/>
      <c r="P225" t="s">
        <v>29</v>
      </c>
      <c r="R225">
        <v>12864</v>
      </c>
      <c r="S225">
        <v>32</v>
      </c>
      <c r="T225">
        <v>67</v>
      </c>
      <c r="U225">
        <v>3</v>
      </c>
      <c r="V225">
        <v>1</v>
      </c>
      <c r="W225">
        <v>1</v>
      </c>
      <c r="X225">
        <v>0</v>
      </c>
      <c r="Y225">
        <v>1</v>
      </c>
      <c r="Z225">
        <v>0</v>
      </c>
    </row>
    <row r="226" spans="1:26" x14ac:dyDescent="0.25">
      <c r="A226" s="30">
        <f t="shared" ca="1" si="37"/>
        <v>45566</v>
      </c>
      <c r="B226" s="30">
        <f t="shared" ca="1" si="42"/>
        <v>45569</v>
      </c>
      <c r="C226" s="30" t="str">
        <f t="shared" si="38"/>
        <v>PSA-AR</v>
      </c>
      <c r="D226" s="30" t="str">
        <f t="shared" ca="1" si="43"/>
        <v>01102024-04102024PSA-AR</v>
      </c>
      <c r="F226" s="30" t="str">
        <f t="shared" si="39"/>
        <v>F84080</v>
      </c>
      <c r="G226" s="30" t="str">
        <f t="shared" si="40"/>
        <v>NE2</v>
      </c>
      <c r="H226" s="51">
        <f t="shared" si="41"/>
        <v>1</v>
      </c>
      <c r="K226"/>
      <c r="P226" t="s">
        <v>37</v>
      </c>
      <c r="R226">
        <v>9798</v>
      </c>
      <c r="S226">
        <v>70</v>
      </c>
      <c r="T226">
        <v>147</v>
      </c>
      <c r="U226">
        <v>5</v>
      </c>
      <c r="V226">
        <v>1</v>
      </c>
      <c r="W226">
        <v>1</v>
      </c>
      <c r="X226">
        <v>0</v>
      </c>
      <c r="Y226">
        <v>0</v>
      </c>
      <c r="Z226">
        <v>0</v>
      </c>
    </row>
    <row r="227" spans="1:26" x14ac:dyDescent="0.25">
      <c r="A227" s="30">
        <f t="shared" ca="1" si="37"/>
        <v>45566</v>
      </c>
      <c r="B227" s="30">
        <f t="shared" ca="1" si="42"/>
        <v>45569</v>
      </c>
      <c r="C227" s="30" t="str">
        <f t="shared" si="38"/>
        <v>PSA-AR</v>
      </c>
      <c r="D227" s="30" t="str">
        <f t="shared" ca="1" si="43"/>
        <v>01102024-04102024PSA-AR</v>
      </c>
      <c r="F227" s="30" t="str">
        <f t="shared" si="39"/>
        <v>F84096</v>
      </c>
      <c r="G227" s="30" t="str">
        <f t="shared" si="40"/>
        <v>SW2</v>
      </c>
      <c r="H227" s="51">
        <f t="shared" si="41"/>
        <v>1</v>
      </c>
      <c r="K227"/>
      <c r="P227" t="s">
        <v>50</v>
      </c>
      <c r="R227">
        <v>16450</v>
      </c>
      <c r="S227">
        <v>71</v>
      </c>
      <c r="T227">
        <v>181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0</v>
      </c>
    </row>
    <row r="228" spans="1:26" x14ac:dyDescent="0.25">
      <c r="A228" s="30">
        <f t="shared" ca="1" si="37"/>
        <v>45566</v>
      </c>
      <c r="B228" s="30">
        <f t="shared" ca="1" si="42"/>
        <v>45569</v>
      </c>
      <c r="C228" s="30" t="str">
        <f t="shared" si="38"/>
        <v>PSA-AR</v>
      </c>
      <c r="D228" s="30" t="str">
        <f t="shared" ca="1" si="43"/>
        <v>01102024-04102024PSA-AR</v>
      </c>
      <c r="F228" s="30" t="str">
        <f t="shared" si="39"/>
        <v>F84105</v>
      </c>
      <c r="G228" s="30" t="str">
        <f t="shared" si="40"/>
        <v>SE1</v>
      </c>
      <c r="H228" s="51">
        <f t="shared" si="41"/>
        <v>1</v>
      </c>
      <c r="K228"/>
      <c r="P228" t="s">
        <v>52</v>
      </c>
      <c r="R228">
        <v>11586</v>
      </c>
      <c r="S228">
        <v>42</v>
      </c>
      <c r="T228">
        <v>114</v>
      </c>
      <c r="U228">
        <v>2</v>
      </c>
      <c r="V228">
        <v>0</v>
      </c>
      <c r="W228">
        <v>0</v>
      </c>
      <c r="X228">
        <v>0</v>
      </c>
      <c r="Y228">
        <v>0</v>
      </c>
      <c r="Z228">
        <v>0</v>
      </c>
    </row>
    <row r="229" spans="1:26" x14ac:dyDescent="0.25">
      <c r="A229" s="30">
        <f t="shared" ca="1" si="37"/>
        <v>45566</v>
      </c>
      <c r="B229" s="30">
        <f t="shared" ca="1" si="42"/>
        <v>45569</v>
      </c>
      <c r="C229" s="30" t="str">
        <f t="shared" si="38"/>
        <v>PSA-AR</v>
      </c>
      <c r="D229" s="30" t="str">
        <f t="shared" ca="1" si="43"/>
        <v>01102024-04102024PSA-AR</v>
      </c>
      <c r="F229" s="30" t="str">
        <f t="shared" si="39"/>
        <v>F84115</v>
      </c>
      <c r="G229" s="30" t="str">
        <f t="shared" si="40"/>
        <v>NW1</v>
      </c>
      <c r="H229" s="51">
        <f t="shared" si="41"/>
        <v>1</v>
      </c>
      <c r="K229"/>
      <c r="P229" t="s">
        <v>80</v>
      </c>
      <c r="R229">
        <v>8888</v>
      </c>
      <c r="S229">
        <v>43</v>
      </c>
      <c r="T229">
        <v>97</v>
      </c>
      <c r="U229">
        <v>3</v>
      </c>
      <c r="V229">
        <v>2</v>
      </c>
      <c r="W229">
        <v>2</v>
      </c>
      <c r="X229">
        <v>0</v>
      </c>
      <c r="Y229">
        <v>0</v>
      </c>
      <c r="Z229">
        <v>0</v>
      </c>
    </row>
    <row r="230" spans="1:26" x14ac:dyDescent="0.25">
      <c r="A230" s="30">
        <f t="shared" ca="1" si="37"/>
        <v>45566</v>
      </c>
      <c r="B230" s="30">
        <f t="shared" ca="1" si="42"/>
        <v>45569</v>
      </c>
      <c r="C230" s="30" t="str">
        <f t="shared" si="38"/>
        <v>PSA-AR</v>
      </c>
      <c r="D230" s="30" t="str">
        <f t="shared" ca="1" si="43"/>
        <v>01102024-04102024PSA-AR</v>
      </c>
      <c r="F230" s="30" t="str">
        <f t="shared" si="39"/>
        <v>F84117</v>
      </c>
      <c r="G230" s="30" t="str">
        <f t="shared" si="40"/>
        <v>SW1</v>
      </c>
      <c r="H230" s="51">
        <f t="shared" si="41"/>
        <v>1</v>
      </c>
      <c r="K230"/>
      <c r="P230" t="s">
        <v>61</v>
      </c>
      <c r="R230">
        <v>10077</v>
      </c>
      <c r="S230">
        <v>46</v>
      </c>
      <c r="T230">
        <v>122</v>
      </c>
      <c r="U230">
        <v>1</v>
      </c>
      <c r="V230">
        <v>1</v>
      </c>
      <c r="W230">
        <v>1</v>
      </c>
      <c r="X230">
        <v>0</v>
      </c>
      <c r="Y230">
        <v>0</v>
      </c>
      <c r="Z230">
        <v>0</v>
      </c>
    </row>
    <row r="231" spans="1:26" x14ac:dyDescent="0.25">
      <c r="A231" s="30">
        <f t="shared" ca="1" si="37"/>
        <v>45566</v>
      </c>
      <c r="B231" s="30">
        <f t="shared" ca="1" si="42"/>
        <v>45569</v>
      </c>
      <c r="C231" s="30" t="str">
        <f t="shared" si="38"/>
        <v>PSA-AR</v>
      </c>
      <c r="D231" s="30" t="str">
        <f t="shared" ca="1" si="43"/>
        <v>01102024-04102024PSA-AR</v>
      </c>
      <c r="F231" s="30" t="str">
        <f t="shared" si="39"/>
        <v>F84119</v>
      </c>
      <c r="G231" s="30" t="str">
        <f t="shared" si="40"/>
        <v>NW1</v>
      </c>
      <c r="H231" s="51">
        <f t="shared" si="41"/>
        <v>1</v>
      </c>
      <c r="K231"/>
      <c r="P231" t="s">
        <v>42</v>
      </c>
      <c r="R231">
        <v>12369</v>
      </c>
      <c r="S231">
        <v>53</v>
      </c>
      <c r="T231">
        <v>95</v>
      </c>
      <c r="U231">
        <v>7</v>
      </c>
      <c r="V231">
        <v>0</v>
      </c>
      <c r="W231">
        <v>0</v>
      </c>
      <c r="X231">
        <v>0</v>
      </c>
      <c r="Y231">
        <v>0</v>
      </c>
      <c r="Z231">
        <v>0</v>
      </c>
    </row>
    <row r="232" spans="1:26" x14ac:dyDescent="0.25">
      <c r="A232" s="30">
        <f t="shared" ca="1" si="37"/>
        <v>45566</v>
      </c>
      <c r="B232" s="30">
        <f t="shared" ca="1" si="42"/>
        <v>45569</v>
      </c>
      <c r="C232" s="30" t="str">
        <f t="shared" si="38"/>
        <v>PSA-AR</v>
      </c>
      <c r="D232" s="30" t="str">
        <f t="shared" ca="1" si="43"/>
        <v>01102024-04102024PSA-AR</v>
      </c>
      <c r="F232" s="30" t="str">
        <f t="shared" si="39"/>
        <v>F84601</v>
      </c>
      <c r="G232" s="30" t="str">
        <f t="shared" si="40"/>
        <v>SE2</v>
      </c>
      <c r="H232" s="51">
        <f t="shared" si="41"/>
        <v>1</v>
      </c>
      <c r="K232"/>
      <c r="P232" t="s">
        <v>34</v>
      </c>
      <c r="R232">
        <v>7620</v>
      </c>
      <c r="S232">
        <v>30</v>
      </c>
      <c r="T232">
        <v>74</v>
      </c>
      <c r="U232">
        <v>4</v>
      </c>
      <c r="V232">
        <v>3</v>
      </c>
      <c r="W232">
        <v>3</v>
      </c>
      <c r="X232">
        <v>0</v>
      </c>
      <c r="Y232">
        <v>1</v>
      </c>
      <c r="Z232">
        <v>0</v>
      </c>
    </row>
    <row r="233" spans="1:26" x14ac:dyDescent="0.25">
      <c r="A233" s="30">
        <f t="shared" ca="1" si="37"/>
        <v>45566</v>
      </c>
      <c r="B233" s="30">
        <f t="shared" ca="1" si="42"/>
        <v>45569</v>
      </c>
      <c r="C233" s="30" t="str">
        <f t="shared" si="38"/>
        <v>PSA-AR</v>
      </c>
      <c r="D233" s="30" t="str">
        <f t="shared" ca="1" si="43"/>
        <v>01102024-04102024PSA-AR</v>
      </c>
      <c r="F233" s="30" t="str">
        <f t="shared" si="39"/>
        <v>F84619</v>
      </c>
      <c r="G233" s="30" t="str">
        <f t="shared" si="40"/>
        <v>NE2</v>
      </c>
      <c r="H233" s="51">
        <f t="shared" si="41"/>
        <v>1</v>
      </c>
      <c r="K233"/>
      <c r="P233" t="s">
        <v>65</v>
      </c>
      <c r="R233">
        <v>5236</v>
      </c>
      <c r="S233">
        <v>24</v>
      </c>
      <c r="T233">
        <v>55</v>
      </c>
      <c r="U233">
        <v>3</v>
      </c>
      <c r="V233">
        <v>3</v>
      </c>
      <c r="W233">
        <v>3</v>
      </c>
      <c r="X233">
        <v>0</v>
      </c>
      <c r="Y233">
        <v>1</v>
      </c>
      <c r="Z233">
        <v>3</v>
      </c>
    </row>
    <row r="234" spans="1:26" x14ac:dyDescent="0.25">
      <c r="A234" s="30">
        <f t="shared" ca="1" si="37"/>
        <v>45566</v>
      </c>
      <c r="B234" s="30">
        <f t="shared" ca="1" si="42"/>
        <v>45569</v>
      </c>
      <c r="C234" s="30" t="str">
        <f t="shared" si="38"/>
        <v>PSA-AR</v>
      </c>
      <c r="D234" s="30" t="str">
        <f t="shared" ca="1" si="43"/>
        <v>01102024-04102024PSA-AR</v>
      </c>
      <c r="F234" s="30" t="str">
        <f t="shared" si="39"/>
        <v>F84620</v>
      </c>
      <c r="G234" s="30" t="str">
        <f t="shared" si="40"/>
        <v>SE2</v>
      </c>
      <c r="H234" s="51">
        <f t="shared" si="41"/>
        <v>1</v>
      </c>
      <c r="K234"/>
      <c r="P234" t="s">
        <v>86</v>
      </c>
      <c r="R234">
        <v>8217</v>
      </c>
      <c r="S234">
        <v>54</v>
      </c>
      <c r="T234">
        <v>89</v>
      </c>
      <c r="U234">
        <v>1</v>
      </c>
      <c r="V234">
        <v>0</v>
      </c>
      <c r="W234">
        <v>0</v>
      </c>
      <c r="X234">
        <v>0</v>
      </c>
      <c r="Y234">
        <v>0</v>
      </c>
      <c r="Z234">
        <v>0</v>
      </c>
    </row>
    <row r="235" spans="1:26" x14ac:dyDescent="0.25">
      <c r="A235" s="30">
        <f t="shared" ca="1" si="37"/>
        <v>45566</v>
      </c>
      <c r="B235" s="30">
        <f t="shared" ca="1" si="42"/>
        <v>45569</v>
      </c>
      <c r="C235" s="30" t="str">
        <f t="shared" si="38"/>
        <v>PSA-AR</v>
      </c>
      <c r="D235" s="30" t="str">
        <f t="shared" ca="1" si="43"/>
        <v>01102024-04102024PSA-AR</v>
      </c>
      <c r="F235" s="30" t="str">
        <f t="shared" si="39"/>
        <v>F84621</v>
      </c>
      <c r="G235" s="30" t="str">
        <f t="shared" si="40"/>
        <v>SW1</v>
      </c>
      <c r="H235" s="51">
        <f t="shared" si="41"/>
        <v>1</v>
      </c>
      <c r="K235"/>
      <c r="P235" t="s">
        <v>69</v>
      </c>
      <c r="R235">
        <v>4554</v>
      </c>
      <c r="S235">
        <v>35</v>
      </c>
      <c r="T235">
        <v>91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0</v>
      </c>
    </row>
    <row r="236" spans="1:26" x14ac:dyDescent="0.25">
      <c r="A236" s="30">
        <f t="shared" ca="1" si="37"/>
        <v>45566</v>
      </c>
      <c r="B236" s="30">
        <f t="shared" ca="1" si="42"/>
        <v>45569</v>
      </c>
      <c r="C236" s="30" t="str">
        <f t="shared" si="38"/>
        <v>PSA-AR</v>
      </c>
      <c r="D236" s="30" t="str">
        <f t="shared" ca="1" si="43"/>
        <v>01102024-04102024PSA-AR</v>
      </c>
      <c r="F236" s="30" t="str">
        <f t="shared" si="39"/>
        <v>F84632</v>
      </c>
      <c r="G236" s="30" t="str">
        <f t="shared" si="40"/>
        <v>SE2</v>
      </c>
      <c r="H236" s="51">
        <f t="shared" si="41"/>
        <v>1</v>
      </c>
      <c r="K236"/>
      <c r="P236" t="s">
        <v>38</v>
      </c>
      <c r="R236">
        <v>1404</v>
      </c>
      <c r="S236">
        <v>7</v>
      </c>
      <c r="T236">
        <v>15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0</v>
      </c>
    </row>
    <row r="237" spans="1:26" x14ac:dyDescent="0.25">
      <c r="A237" s="30">
        <f t="shared" ca="1" si="37"/>
        <v>45566</v>
      </c>
      <c r="B237" s="30">
        <f t="shared" ca="1" si="42"/>
        <v>45569</v>
      </c>
      <c r="C237" s="30" t="str">
        <f t="shared" si="38"/>
        <v>PSA-AR</v>
      </c>
      <c r="D237" s="30" t="str">
        <f t="shared" ca="1" si="43"/>
        <v>01102024-04102024PSA-AR</v>
      </c>
      <c r="F237" s="30" t="str">
        <f t="shared" si="39"/>
        <v>F84635</v>
      </c>
      <c r="G237" s="30" t="str">
        <f t="shared" si="40"/>
        <v>SW2</v>
      </c>
      <c r="H237" s="51">
        <f t="shared" si="41"/>
        <v>1</v>
      </c>
      <c r="K237"/>
      <c r="P237" t="s">
        <v>71</v>
      </c>
      <c r="R237">
        <v>9497</v>
      </c>
      <c r="S237">
        <v>26</v>
      </c>
      <c r="T237">
        <v>81</v>
      </c>
      <c r="U237">
        <v>3</v>
      </c>
      <c r="V237">
        <v>2</v>
      </c>
      <c r="W237">
        <v>2</v>
      </c>
      <c r="X237">
        <v>0</v>
      </c>
      <c r="Y237">
        <v>0</v>
      </c>
      <c r="Z237">
        <v>0</v>
      </c>
    </row>
    <row r="238" spans="1:26" x14ac:dyDescent="0.25">
      <c r="A238" s="30">
        <f t="shared" ca="1" si="37"/>
        <v>45566</v>
      </c>
      <c r="B238" s="30">
        <f t="shared" ca="1" si="42"/>
        <v>45569</v>
      </c>
      <c r="C238" s="30" t="str">
        <f t="shared" si="38"/>
        <v>PSA-AR</v>
      </c>
      <c r="D238" s="30" t="str">
        <f t="shared" ca="1" si="43"/>
        <v>01102024-04102024PSA-AR</v>
      </c>
      <c r="F238" s="30" t="str">
        <f t="shared" si="39"/>
        <v>F84636</v>
      </c>
      <c r="G238" s="30" t="str">
        <f t="shared" si="40"/>
        <v>NW2</v>
      </c>
      <c r="H238" s="51">
        <f t="shared" si="41"/>
        <v>1</v>
      </c>
      <c r="K238"/>
      <c r="P238" t="s">
        <v>10</v>
      </c>
      <c r="R238">
        <v>6876</v>
      </c>
      <c r="S238">
        <v>21</v>
      </c>
      <c r="T238">
        <v>48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0</v>
      </c>
    </row>
    <row r="239" spans="1:26" x14ac:dyDescent="0.25">
      <c r="A239" s="30">
        <f t="shared" ca="1" si="37"/>
        <v>45566</v>
      </c>
      <c r="B239" s="30">
        <f t="shared" ca="1" si="42"/>
        <v>45569</v>
      </c>
      <c r="C239" s="30" t="str">
        <f t="shared" si="38"/>
        <v>PSA-AR</v>
      </c>
      <c r="D239" s="30" t="str">
        <f t="shared" ca="1" si="43"/>
        <v>01102024-04102024PSA-AR</v>
      </c>
      <c r="F239" s="30" t="str">
        <f t="shared" si="39"/>
        <v>F84640</v>
      </c>
      <c r="G239" s="30" t="str">
        <f t="shared" si="40"/>
        <v>SW2</v>
      </c>
      <c r="H239" s="51">
        <f t="shared" si="41"/>
        <v>1</v>
      </c>
      <c r="K239"/>
      <c r="P239" t="s">
        <v>57</v>
      </c>
      <c r="R239">
        <v>9107</v>
      </c>
      <c r="S239">
        <v>72</v>
      </c>
      <c r="T239">
        <v>176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0</v>
      </c>
    </row>
    <row r="240" spans="1:26" x14ac:dyDescent="0.25">
      <c r="A240" s="30">
        <f t="shared" ca="1" si="37"/>
        <v>45566</v>
      </c>
      <c r="B240" s="30">
        <f t="shared" ca="1" si="42"/>
        <v>45569</v>
      </c>
      <c r="C240" s="30" t="str">
        <f t="shared" si="38"/>
        <v>PSA-AR</v>
      </c>
      <c r="D240" s="30" t="str">
        <f t="shared" ca="1" si="43"/>
        <v>01102024-04102024PSA-AR</v>
      </c>
      <c r="F240" s="30" t="str">
        <f t="shared" si="39"/>
        <v>F84668</v>
      </c>
      <c r="G240" s="30" t="str">
        <f t="shared" si="40"/>
        <v>NE2</v>
      </c>
      <c r="H240" s="51">
        <f t="shared" si="41"/>
        <v>1</v>
      </c>
      <c r="K240"/>
      <c r="P240" t="s">
        <v>21</v>
      </c>
      <c r="R240">
        <v>5986</v>
      </c>
      <c r="S240">
        <v>17</v>
      </c>
      <c r="T240">
        <v>54</v>
      </c>
      <c r="U240">
        <v>16</v>
      </c>
      <c r="V240">
        <v>14</v>
      </c>
      <c r="W240">
        <v>5</v>
      </c>
      <c r="X240">
        <v>9</v>
      </c>
      <c r="Y240">
        <v>2</v>
      </c>
      <c r="Z240">
        <v>14</v>
      </c>
    </row>
    <row r="241" spans="1:26" x14ac:dyDescent="0.25">
      <c r="A241" s="30">
        <f t="shared" ref="A241:A262" ca="1" si="44">IF(K241="Last Run:",OFFSET(K241,3,0),A240)</f>
        <v>45566</v>
      </c>
      <c r="B241" s="30">
        <f t="shared" ref="B241:B262" ca="1" si="45">IF(K241="Last Run:",INT(OFFSET(K241,1,0)),B240)</f>
        <v>45569</v>
      </c>
      <c r="C241" s="30" t="str">
        <f t="shared" si="38"/>
        <v>PSA-AR</v>
      </c>
      <c r="D241" s="30" t="str">
        <f t="shared" ref="D241:D262" ca="1" si="46">IF($H241=1,TEXT(A241,"ddmmyyyy")&amp;"-"&amp;TEXT(B241,"ddmmyyyy")&amp;C241,NA())</f>
        <v>01102024-04102024PSA-AR</v>
      </c>
      <c r="F241" s="30" t="str">
        <f t="shared" ref="F241:F262" si="47">IF(P241="","-", P241)</f>
        <v>F84686</v>
      </c>
      <c r="G241" s="30" t="str">
        <f t="shared" ref="G241:G262" si="48">IFERROR(VLOOKUP(F241,PRACTICE,5,0),"")</f>
        <v>NE1</v>
      </c>
      <c r="H241" s="51">
        <f t="shared" ref="H241:H262" si="49">(ISNUMBER(R241))*IF($H$2&lt;&gt;"",(($H$2=E241)+(P241="F84122")&gt;0),1)</f>
        <v>1</v>
      </c>
      <c r="K241"/>
      <c r="P241" t="s">
        <v>24</v>
      </c>
      <c r="R241">
        <v>8968</v>
      </c>
      <c r="S241">
        <v>10</v>
      </c>
      <c r="T241">
        <v>19</v>
      </c>
      <c r="U241">
        <v>0</v>
      </c>
      <c r="V241">
        <v>0</v>
      </c>
      <c r="W241">
        <v>0</v>
      </c>
      <c r="X241">
        <v>0</v>
      </c>
      <c r="Y241">
        <v>0</v>
      </c>
      <c r="Z241">
        <v>0</v>
      </c>
    </row>
    <row r="242" spans="1:26" x14ac:dyDescent="0.25">
      <c r="A242" s="30">
        <f t="shared" ca="1" si="44"/>
        <v>45566</v>
      </c>
      <c r="B242" s="30">
        <f t="shared" ca="1" si="45"/>
        <v>45569</v>
      </c>
      <c r="C242" s="30" t="str">
        <f t="shared" si="38"/>
        <v>PSA-AR</v>
      </c>
      <c r="D242" s="30" t="str">
        <f t="shared" ca="1" si="46"/>
        <v>01102024-04102024PSA-AR</v>
      </c>
      <c r="F242" s="30" t="str">
        <f t="shared" si="47"/>
        <v>F84692</v>
      </c>
      <c r="G242" s="30" t="str">
        <f t="shared" si="48"/>
        <v>SW2</v>
      </c>
      <c r="H242" s="51">
        <f t="shared" si="49"/>
        <v>1</v>
      </c>
      <c r="K242"/>
      <c r="P242" t="s">
        <v>44</v>
      </c>
      <c r="R242">
        <v>8944</v>
      </c>
      <c r="S242">
        <v>26</v>
      </c>
      <c r="T242">
        <v>75</v>
      </c>
      <c r="U242">
        <v>0</v>
      </c>
      <c r="V242">
        <v>0</v>
      </c>
      <c r="W242">
        <v>0</v>
      </c>
      <c r="X242">
        <v>0</v>
      </c>
      <c r="Y242">
        <v>0</v>
      </c>
      <c r="Z242">
        <v>0</v>
      </c>
    </row>
    <row r="243" spans="1:26" x14ac:dyDescent="0.25">
      <c r="A243" s="30">
        <f t="shared" ca="1" si="44"/>
        <v>45566</v>
      </c>
      <c r="B243" s="30">
        <f t="shared" ca="1" si="45"/>
        <v>45569</v>
      </c>
      <c r="C243" s="30" t="str">
        <f t="shared" si="38"/>
        <v>PSA-AR</v>
      </c>
      <c r="D243" s="30" t="str">
        <f t="shared" ca="1" si="46"/>
        <v>01102024-04102024PSA-AR</v>
      </c>
      <c r="F243" s="30" t="str">
        <f t="shared" si="47"/>
        <v>F84694</v>
      </c>
      <c r="G243" s="30" t="str">
        <f t="shared" si="48"/>
        <v>NW2</v>
      </c>
      <c r="H243" s="51">
        <f t="shared" si="49"/>
        <v>1</v>
      </c>
      <c r="K243"/>
      <c r="P243" t="s">
        <v>17</v>
      </c>
      <c r="R243">
        <v>4658</v>
      </c>
      <c r="S243">
        <v>13</v>
      </c>
      <c r="T243">
        <v>32</v>
      </c>
      <c r="U243">
        <v>8</v>
      </c>
      <c r="V243">
        <v>6</v>
      </c>
      <c r="W243">
        <v>6</v>
      </c>
      <c r="X243">
        <v>0</v>
      </c>
      <c r="Y243">
        <v>0</v>
      </c>
      <c r="Z243">
        <v>6</v>
      </c>
    </row>
    <row r="244" spans="1:26" x14ac:dyDescent="0.25">
      <c r="A244" s="30">
        <f t="shared" ca="1" si="44"/>
        <v>45566</v>
      </c>
      <c r="B244" s="30">
        <f t="shared" ca="1" si="45"/>
        <v>45569</v>
      </c>
      <c r="C244" s="30" t="str">
        <f t="shared" ref="C244:C307" si="50">IF($K244="Last Run:",TRIM(IFERROR(MID($I244,2,IFERROR(FIND($M$2,LEFT($I244,FIND($N$2,$I244))),FIND($N$2,$I244))-2),$C$2)),C243)</f>
        <v>PSA-AR</v>
      </c>
      <c r="D244" s="30" t="str">
        <f t="shared" ca="1" si="46"/>
        <v>01102024-04102024PSA-AR</v>
      </c>
      <c r="F244" s="30" t="str">
        <f t="shared" si="47"/>
        <v>F84716</v>
      </c>
      <c r="G244" s="30" t="str">
        <f t="shared" si="48"/>
        <v>NW1</v>
      </c>
      <c r="H244" s="51">
        <f t="shared" si="49"/>
        <v>1</v>
      </c>
      <c r="K244"/>
      <c r="P244" t="s">
        <v>4</v>
      </c>
      <c r="R244">
        <v>5745</v>
      </c>
      <c r="S244">
        <v>18</v>
      </c>
      <c r="T244">
        <v>44</v>
      </c>
      <c r="U244">
        <v>1</v>
      </c>
      <c r="V244">
        <v>0</v>
      </c>
      <c r="W244">
        <v>0</v>
      </c>
      <c r="X244">
        <v>0</v>
      </c>
      <c r="Y244">
        <v>0</v>
      </c>
      <c r="Z244">
        <v>0</v>
      </c>
    </row>
    <row r="245" spans="1:26" x14ac:dyDescent="0.25">
      <c r="A245" s="30">
        <f t="shared" ca="1" si="44"/>
        <v>45566</v>
      </c>
      <c r="B245" s="30">
        <f t="shared" ca="1" si="45"/>
        <v>45569</v>
      </c>
      <c r="C245" s="30" t="str">
        <f t="shared" si="50"/>
        <v>PSA-AR</v>
      </c>
      <c r="D245" s="30" t="str">
        <f t="shared" ca="1" si="46"/>
        <v>01102024-04102024PSA-AR</v>
      </c>
      <c r="F245" s="30" t="str">
        <f t="shared" si="47"/>
        <v>F84719</v>
      </c>
      <c r="G245" s="30" t="str">
        <f t="shared" si="48"/>
        <v>SE1</v>
      </c>
      <c r="H245" s="51">
        <f t="shared" si="49"/>
        <v>1</v>
      </c>
      <c r="K245"/>
      <c r="P245" t="s">
        <v>48</v>
      </c>
      <c r="R245">
        <v>5229</v>
      </c>
      <c r="S245">
        <v>37</v>
      </c>
      <c r="T245">
        <v>115</v>
      </c>
      <c r="U245">
        <v>19</v>
      </c>
      <c r="V245">
        <v>14</v>
      </c>
      <c r="W245">
        <v>14</v>
      </c>
      <c r="X245">
        <v>0</v>
      </c>
      <c r="Y245">
        <v>1</v>
      </c>
      <c r="Z245">
        <v>3</v>
      </c>
    </row>
    <row r="246" spans="1:26" x14ac:dyDescent="0.25">
      <c r="A246" s="30">
        <f t="shared" ca="1" si="44"/>
        <v>45566</v>
      </c>
      <c r="B246" s="30">
        <f t="shared" ca="1" si="45"/>
        <v>45569</v>
      </c>
      <c r="C246" s="30" t="str">
        <f t="shared" si="50"/>
        <v>PSA-AR</v>
      </c>
      <c r="D246" s="30" t="str">
        <f t="shared" ca="1" si="46"/>
        <v>01102024-04102024PSA-AR</v>
      </c>
      <c r="F246" s="30" t="str">
        <f t="shared" si="47"/>
        <v>F84720</v>
      </c>
      <c r="G246" s="30" t="str">
        <f t="shared" si="48"/>
        <v>NE2</v>
      </c>
      <c r="H246" s="51">
        <f t="shared" si="49"/>
        <v>1</v>
      </c>
      <c r="K246"/>
      <c r="P246" t="s">
        <v>40</v>
      </c>
      <c r="R246">
        <v>5751</v>
      </c>
      <c r="S246">
        <v>46</v>
      </c>
      <c r="T246">
        <v>112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0</v>
      </c>
    </row>
    <row r="247" spans="1:26" x14ac:dyDescent="0.25">
      <c r="A247" s="30">
        <f t="shared" ca="1" si="44"/>
        <v>45566</v>
      </c>
      <c r="B247" s="30">
        <f t="shared" ca="1" si="45"/>
        <v>45569</v>
      </c>
      <c r="C247" s="30" t="str">
        <f t="shared" si="50"/>
        <v>PSA-AR</v>
      </c>
      <c r="D247" s="30" t="str">
        <f t="shared" ca="1" si="46"/>
        <v>01102024-04102024PSA-AR</v>
      </c>
      <c r="F247" s="30" t="str">
        <f t="shared" si="47"/>
        <v>Y00403</v>
      </c>
      <c r="G247" s="30" t="str">
        <f t="shared" si="48"/>
        <v>SE2</v>
      </c>
      <c r="H247" s="51">
        <f t="shared" si="49"/>
        <v>1</v>
      </c>
      <c r="K247"/>
      <c r="P247" t="s">
        <v>82</v>
      </c>
      <c r="R247">
        <v>8186</v>
      </c>
      <c r="S247">
        <v>16</v>
      </c>
      <c r="T247">
        <v>25</v>
      </c>
      <c r="U247">
        <v>2</v>
      </c>
      <c r="V247">
        <v>1</v>
      </c>
      <c r="W247">
        <v>1</v>
      </c>
      <c r="X247">
        <v>0</v>
      </c>
      <c r="Y247">
        <v>0</v>
      </c>
      <c r="Z247">
        <v>0</v>
      </c>
    </row>
    <row r="248" spans="1:26" x14ac:dyDescent="0.25">
      <c r="A248" s="30">
        <f t="shared" ca="1" si="44"/>
        <v>45566</v>
      </c>
      <c r="B248" s="30">
        <f t="shared" ca="1" si="45"/>
        <v>45569</v>
      </c>
      <c r="C248" s="30" t="str">
        <f t="shared" si="50"/>
        <v>PSA-AR</v>
      </c>
      <c r="D248" s="30" t="str">
        <f t="shared" ca="1" si="46"/>
        <v>01102024-04102024PSA-AR</v>
      </c>
      <c r="F248" s="30" t="str">
        <f t="shared" si="47"/>
        <v>Y03049</v>
      </c>
      <c r="G248" s="30" t="str">
        <f t="shared" si="48"/>
        <v>NE1</v>
      </c>
      <c r="H248" s="51">
        <f t="shared" si="49"/>
        <v>1</v>
      </c>
      <c r="K248"/>
      <c r="P248" t="s">
        <v>76</v>
      </c>
      <c r="R248">
        <v>16689</v>
      </c>
      <c r="S248">
        <v>54</v>
      </c>
      <c r="T248">
        <v>109</v>
      </c>
      <c r="U248">
        <v>1</v>
      </c>
      <c r="V248">
        <v>1</v>
      </c>
      <c r="W248">
        <v>1</v>
      </c>
      <c r="X248">
        <v>0</v>
      </c>
      <c r="Y248">
        <v>0</v>
      </c>
      <c r="Z248">
        <v>0</v>
      </c>
    </row>
    <row r="249" spans="1:26" x14ac:dyDescent="0.25">
      <c r="A249" s="30">
        <f t="shared" ca="1" si="44"/>
        <v>45566</v>
      </c>
      <c r="B249" s="30">
        <f t="shared" ca="1" si="45"/>
        <v>45569</v>
      </c>
      <c r="C249" s="30" t="str">
        <f t="shared" si="50"/>
        <v>PSA-AR</v>
      </c>
      <c r="D249" s="30" t="str">
        <f t="shared" ca="1" si="46"/>
        <v>01102024-04102024PSA-AR</v>
      </c>
      <c r="F249" s="30" t="str">
        <f t="shared" si="47"/>
        <v>Total</v>
      </c>
      <c r="G249" s="30" t="str">
        <f t="shared" si="48"/>
        <v>Total</v>
      </c>
      <c r="H249" s="51">
        <f t="shared" si="49"/>
        <v>1</v>
      </c>
      <c r="K249"/>
      <c r="P249" t="s">
        <v>88</v>
      </c>
      <c r="R249">
        <v>350097</v>
      </c>
      <c r="S249">
        <v>1490</v>
      </c>
      <c r="T249">
        <v>3538</v>
      </c>
      <c r="U249">
        <v>129</v>
      </c>
      <c r="V249">
        <v>76</v>
      </c>
      <c r="W249">
        <v>66</v>
      </c>
      <c r="X249">
        <v>10</v>
      </c>
      <c r="Y249">
        <v>7</v>
      </c>
      <c r="Z249">
        <v>31</v>
      </c>
    </row>
    <row r="250" spans="1:26" x14ac:dyDescent="0.25">
      <c r="A250" s="30">
        <f t="shared" ca="1" si="44"/>
        <v>45597</v>
      </c>
      <c r="B250" s="30">
        <f t="shared" ca="1" si="45"/>
        <v>45606</v>
      </c>
      <c r="C250" s="30" t="str">
        <f t="shared" si="50"/>
        <v>PSA-AR</v>
      </c>
      <c r="D250" s="30" t="e">
        <f t="shared" si="46"/>
        <v>#N/A</v>
      </c>
      <c r="F250" s="30" t="str">
        <f t="shared" si="47"/>
        <v>-</v>
      </c>
      <c r="G250" s="30" t="str">
        <f t="shared" si="48"/>
        <v/>
      </c>
      <c r="H250" s="51">
        <f t="shared" si="49"/>
        <v>0</v>
      </c>
      <c r="I250" t="s">
        <v>309</v>
      </c>
      <c r="K250" t="s">
        <v>310</v>
      </c>
      <c r="M250" t="s">
        <v>311</v>
      </c>
      <c r="N250">
        <v>356610</v>
      </c>
      <c r="Q250" t="s">
        <v>312</v>
      </c>
      <c r="R250" t="s">
        <v>313</v>
      </c>
      <c r="S250" t="s">
        <v>314</v>
      </c>
      <c r="T250" t="s">
        <v>315</v>
      </c>
      <c r="U250" t="s">
        <v>316</v>
      </c>
      <c r="V250" t="s">
        <v>317</v>
      </c>
      <c r="W250" t="s">
        <v>318</v>
      </c>
      <c r="X250" t="s">
        <v>319</v>
      </c>
      <c r="Y250" t="s">
        <v>320</v>
      </c>
      <c r="Z250" t="s">
        <v>321</v>
      </c>
    </row>
    <row r="251" spans="1:26" x14ac:dyDescent="0.25">
      <c r="A251" s="30">
        <f t="shared" ca="1" si="44"/>
        <v>45597</v>
      </c>
      <c r="B251" s="30">
        <f t="shared" ca="1" si="45"/>
        <v>45606</v>
      </c>
      <c r="C251" s="30" t="str">
        <f t="shared" si="50"/>
        <v>PSA-AR</v>
      </c>
      <c r="D251" s="30" t="e">
        <f t="shared" si="46"/>
        <v>#N/A</v>
      </c>
      <c r="F251" s="30" t="str">
        <f t="shared" si="47"/>
        <v>Organisation Code</v>
      </c>
      <c r="G251" s="30" t="str">
        <f t="shared" si="48"/>
        <v/>
      </c>
      <c r="H251" s="51">
        <f t="shared" si="49"/>
        <v>0</v>
      </c>
      <c r="K251" s="9">
        <v>45606.525000000001</v>
      </c>
      <c r="M251" t="s">
        <v>322</v>
      </c>
      <c r="N251">
        <v>181691</v>
      </c>
      <c r="P251" t="s">
        <v>323</v>
      </c>
      <c r="W251"/>
    </row>
    <row r="252" spans="1:26" x14ac:dyDescent="0.25">
      <c r="A252" s="30">
        <f t="shared" ca="1" si="44"/>
        <v>45597</v>
      </c>
      <c r="B252" s="30">
        <f t="shared" ca="1" si="45"/>
        <v>45606</v>
      </c>
      <c r="C252" s="30" t="str">
        <f t="shared" si="50"/>
        <v>PSA-AR</v>
      </c>
      <c r="D252" s="30" t="str">
        <f t="shared" ca="1" si="46"/>
        <v>01112024-10112024PSA-AR</v>
      </c>
      <c r="F252" s="30" t="str">
        <f t="shared" si="47"/>
        <v>F84003</v>
      </c>
      <c r="G252" s="30" t="str">
        <f t="shared" si="48"/>
        <v>SE1</v>
      </c>
      <c r="H252" s="51">
        <f t="shared" si="49"/>
        <v>1</v>
      </c>
      <c r="K252" t="s">
        <v>324</v>
      </c>
      <c r="M252" t="s">
        <v>325</v>
      </c>
      <c r="N252">
        <v>174919</v>
      </c>
      <c r="P252" t="s">
        <v>56</v>
      </c>
      <c r="R252">
        <v>15027</v>
      </c>
      <c r="S252">
        <v>105</v>
      </c>
      <c r="T252">
        <v>212</v>
      </c>
      <c r="U252">
        <v>1</v>
      </c>
      <c r="V252">
        <v>0</v>
      </c>
      <c r="W252">
        <v>0</v>
      </c>
      <c r="X252">
        <v>0</v>
      </c>
      <c r="Y252">
        <v>0</v>
      </c>
      <c r="Z252">
        <v>0</v>
      </c>
    </row>
    <row r="253" spans="1:26" x14ac:dyDescent="0.25">
      <c r="A253" s="30">
        <f t="shared" ca="1" si="44"/>
        <v>45597</v>
      </c>
      <c r="B253" s="30">
        <f t="shared" ca="1" si="45"/>
        <v>45606</v>
      </c>
      <c r="C253" s="30" t="str">
        <f t="shared" si="50"/>
        <v>PSA-AR</v>
      </c>
      <c r="D253" s="30" t="str">
        <f t="shared" ca="1" si="46"/>
        <v>01112024-10112024PSA-AR</v>
      </c>
      <c r="F253" s="30" t="str">
        <f t="shared" si="47"/>
        <v>F84008</v>
      </c>
      <c r="G253" s="30" t="str">
        <f t="shared" si="48"/>
        <v>NW2</v>
      </c>
      <c r="H253" s="51">
        <f t="shared" si="49"/>
        <v>1</v>
      </c>
      <c r="K253" s="10">
        <v>45597</v>
      </c>
      <c r="P253" t="s">
        <v>12</v>
      </c>
      <c r="R253">
        <v>11997</v>
      </c>
      <c r="S253">
        <v>64</v>
      </c>
      <c r="T253">
        <v>174</v>
      </c>
      <c r="U253">
        <v>1</v>
      </c>
      <c r="V253">
        <v>0</v>
      </c>
      <c r="W253">
        <v>0</v>
      </c>
      <c r="X253">
        <v>0</v>
      </c>
      <c r="Y253">
        <v>0</v>
      </c>
      <c r="Z253">
        <v>0</v>
      </c>
    </row>
    <row r="254" spans="1:26" x14ac:dyDescent="0.25">
      <c r="A254" s="30">
        <f t="shared" ca="1" si="44"/>
        <v>45597</v>
      </c>
      <c r="B254" s="30">
        <f t="shared" ca="1" si="45"/>
        <v>45606</v>
      </c>
      <c r="C254" s="30" t="str">
        <f t="shared" si="50"/>
        <v>PSA-AR</v>
      </c>
      <c r="D254" s="30" t="str">
        <f t="shared" ca="1" si="46"/>
        <v>01112024-10112024PSA-AR</v>
      </c>
      <c r="F254" s="30" t="str">
        <f t="shared" si="47"/>
        <v>F84013</v>
      </c>
      <c r="G254" s="30" t="str">
        <f t="shared" si="48"/>
        <v>NE1</v>
      </c>
      <c r="H254" s="51">
        <f t="shared" si="49"/>
        <v>1</v>
      </c>
      <c r="K254"/>
      <c r="P254" t="s">
        <v>78</v>
      </c>
      <c r="R254">
        <v>18048</v>
      </c>
      <c r="S254">
        <v>37</v>
      </c>
      <c r="T254">
        <v>136</v>
      </c>
      <c r="U254">
        <v>3</v>
      </c>
      <c r="V254">
        <v>2</v>
      </c>
      <c r="W254">
        <v>2</v>
      </c>
      <c r="X254">
        <v>0</v>
      </c>
      <c r="Y254">
        <v>0</v>
      </c>
      <c r="Z254">
        <v>0</v>
      </c>
    </row>
    <row r="255" spans="1:26" x14ac:dyDescent="0.25">
      <c r="A255" s="30">
        <f t="shared" ca="1" si="44"/>
        <v>45597</v>
      </c>
      <c r="B255" s="30">
        <f t="shared" ca="1" si="45"/>
        <v>45606</v>
      </c>
      <c r="C255" s="30" t="str">
        <f t="shared" si="50"/>
        <v>PSA-AR</v>
      </c>
      <c r="D255" s="30" t="str">
        <f t="shared" ca="1" si="46"/>
        <v>01112024-10112024PSA-AR</v>
      </c>
      <c r="F255" s="30" t="str">
        <f t="shared" si="47"/>
        <v>F84015</v>
      </c>
      <c r="G255" s="30" t="str">
        <f t="shared" si="48"/>
        <v>SE2</v>
      </c>
      <c r="H255" s="51">
        <f t="shared" si="49"/>
        <v>1</v>
      </c>
      <c r="K255"/>
      <c r="P255" t="s">
        <v>46</v>
      </c>
      <c r="R255">
        <v>5330</v>
      </c>
      <c r="S255">
        <v>44</v>
      </c>
      <c r="T255">
        <v>102</v>
      </c>
      <c r="U255">
        <v>21</v>
      </c>
      <c r="V255">
        <v>12</v>
      </c>
      <c r="W255">
        <v>12</v>
      </c>
      <c r="X255">
        <v>0</v>
      </c>
      <c r="Y255">
        <v>0</v>
      </c>
      <c r="Z255">
        <v>2</v>
      </c>
    </row>
    <row r="256" spans="1:26" x14ac:dyDescent="0.25">
      <c r="A256" s="30">
        <f t="shared" ca="1" si="44"/>
        <v>45597</v>
      </c>
      <c r="B256" s="30">
        <f t="shared" ca="1" si="45"/>
        <v>45606</v>
      </c>
      <c r="C256" s="30" t="str">
        <f t="shared" si="50"/>
        <v>PSA-AR</v>
      </c>
      <c r="D256" s="30" t="str">
        <f t="shared" ca="1" si="46"/>
        <v>01112024-10112024PSA-AR</v>
      </c>
      <c r="F256" s="30" t="str">
        <f t="shared" si="47"/>
        <v>F84018</v>
      </c>
      <c r="G256" s="30" t="str">
        <f t="shared" si="48"/>
        <v>NE2</v>
      </c>
      <c r="H256" s="51">
        <f t="shared" si="49"/>
        <v>1</v>
      </c>
      <c r="K256"/>
      <c r="P256" t="s">
        <v>59</v>
      </c>
      <c r="R256">
        <v>12212</v>
      </c>
      <c r="S256">
        <v>60</v>
      </c>
      <c r="T256">
        <v>130</v>
      </c>
      <c r="U256">
        <v>12</v>
      </c>
      <c r="V256">
        <v>9</v>
      </c>
      <c r="W256">
        <v>9</v>
      </c>
      <c r="X256">
        <v>0</v>
      </c>
      <c r="Y256">
        <v>0</v>
      </c>
      <c r="Z256">
        <v>3</v>
      </c>
    </row>
    <row r="257" spans="1:26" x14ac:dyDescent="0.25">
      <c r="A257" s="30">
        <f t="shared" ca="1" si="44"/>
        <v>45597</v>
      </c>
      <c r="B257" s="30">
        <f t="shared" ca="1" si="45"/>
        <v>45606</v>
      </c>
      <c r="C257" s="30" t="str">
        <f t="shared" si="50"/>
        <v>PSA-AR</v>
      </c>
      <c r="D257" s="30" t="str">
        <f t="shared" ca="1" si="46"/>
        <v>01112024-10112024PSA-AR</v>
      </c>
      <c r="F257" s="30" t="str">
        <f t="shared" si="47"/>
        <v>F84021</v>
      </c>
      <c r="G257" s="30" t="str">
        <f t="shared" si="48"/>
        <v>SW1</v>
      </c>
      <c r="H257" s="51">
        <f t="shared" si="49"/>
        <v>1</v>
      </c>
      <c r="K257"/>
      <c r="P257" t="s">
        <v>54</v>
      </c>
      <c r="R257">
        <v>11218</v>
      </c>
      <c r="S257">
        <v>40</v>
      </c>
      <c r="T257">
        <v>97</v>
      </c>
      <c r="U257">
        <v>6</v>
      </c>
      <c r="V257">
        <v>4</v>
      </c>
      <c r="W257">
        <v>4</v>
      </c>
      <c r="X257">
        <v>0</v>
      </c>
      <c r="Y257">
        <v>0</v>
      </c>
      <c r="Z257">
        <v>0</v>
      </c>
    </row>
    <row r="258" spans="1:26" x14ac:dyDescent="0.25">
      <c r="A258" s="30">
        <f t="shared" ca="1" si="44"/>
        <v>45597</v>
      </c>
      <c r="B258" s="30">
        <f t="shared" ca="1" si="45"/>
        <v>45606</v>
      </c>
      <c r="C258" s="30" t="str">
        <f t="shared" si="50"/>
        <v>PSA-AR</v>
      </c>
      <c r="D258" s="30" t="str">
        <f t="shared" ca="1" si="46"/>
        <v>01112024-10112024PSA-AR</v>
      </c>
      <c r="F258" s="30" t="str">
        <f t="shared" si="47"/>
        <v>F84033</v>
      </c>
      <c r="G258" s="30" t="str">
        <f t="shared" si="48"/>
        <v>NW2</v>
      </c>
      <c r="H258" s="51">
        <f t="shared" si="49"/>
        <v>1</v>
      </c>
      <c r="K258"/>
      <c r="P258" t="s">
        <v>73</v>
      </c>
      <c r="R258">
        <v>11738</v>
      </c>
      <c r="S258">
        <v>49</v>
      </c>
      <c r="T258">
        <v>144</v>
      </c>
      <c r="U258">
        <v>4</v>
      </c>
      <c r="V258">
        <v>2</v>
      </c>
      <c r="W258">
        <v>1</v>
      </c>
      <c r="X258">
        <v>1</v>
      </c>
      <c r="Y258">
        <v>1</v>
      </c>
      <c r="Z258">
        <v>2</v>
      </c>
    </row>
    <row r="259" spans="1:26" x14ac:dyDescent="0.25">
      <c r="A259" s="30">
        <f t="shared" ca="1" si="44"/>
        <v>45597</v>
      </c>
      <c r="B259" s="30">
        <f t="shared" ca="1" si="45"/>
        <v>45606</v>
      </c>
      <c r="C259" s="30" t="str">
        <f t="shared" si="50"/>
        <v>PSA-AR</v>
      </c>
      <c r="D259" s="30" t="str">
        <f t="shared" ca="1" si="46"/>
        <v>01112024-10112024PSA-AR</v>
      </c>
      <c r="F259" s="30" t="str">
        <f t="shared" si="47"/>
        <v>F84035</v>
      </c>
      <c r="G259" s="30" t="str">
        <f t="shared" si="48"/>
        <v>SW1</v>
      </c>
      <c r="H259" s="51">
        <f t="shared" si="49"/>
        <v>1</v>
      </c>
      <c r="K259"/>
      <c r="P259" t="s">
        <v>63</v>
      </c>
      <c r="R259">
        <v>22456</v>
      </c>
      <c r="S259">
        <v>42</v>
      </c>
      <c r="T259">
        <v>67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0</v>
      </c>
    </row>
    <row r="260" spans="1:26" x14ac:dyDescent="0.25">
      <c r="A260" s="30">
        <f t="shared" ca="1" si="44"/>
        <v>45597</v>
      </c>
      <c r="B260" s="30">
        <f t="shared" ca="1" si="45"/>
        <v>45606</v>
      </c>
      <c r="C260" s="30" t="str">
        <f t="shared" si="50"/>
        <v>PSA-AR</v>
      </c>
      <c r="D260" s="30" t="str">
        <f t="shared" ca="1" si="46"/>
        <v>01112024-10112024PSA-AR</v>
      </c>
      <c r="F260" s="30" t="str">
        <f t="shared" si="47"/>
        <v>F84036</v>
      </c>
      <c r="G260" s="30" t="str">
        <f t="shared" si="48"/>
        <v>NW1</v>
      </c>
      <c r="H260" s="51">
        <f t="shared" si="49"/>
        <v>1</v>
      </c>
      <c r="K260"/>
      <c r="P260" t="s">
        <v>19</v>
      </c>
      <c r="R260">
        <v>8550</v>
      </c>
      <c r="S260">
        <v>31</v>
      </c>
      <c r="T260">
        <v>73</v>
      </c>
      <c r="U260">
        <v>4</v>
      </c>
      <c r="V260">
        <v>3</v>
      </c>
      <c r="W260">
        <v>3</v>
      </c>
      <c r="X260">
        <v>0</v>
      </c>
      <c r="Y260">
        <v>0</v>
      </c>
      <c r="Z260">
        <v>0</v>
      </c>
    </row>
    <row r="261" spans="1:26" x14ac:dyDescent="0.25">
      <c r="A261" s="30">
        <f t="shared" ca="1" si="44"/>
        <v>45597</v>
      </c>
      <c r="B261" s="30">
        <f t="shared" ca="1" si="45"/>
        <v>45606</v>
      </c>
      <c r="C261" s="30" t="str">
        <f t="shared" si="50"/>
        <v>PSA-AR</v>
      </c>
      <c r="D261" s="30" t="str">
        <f t="shared" ca="1" si="46"/>
        <v>01112024-10112024PSA-AR</v>
      </c>
      <c r="F261" s="30" t="str">
        <f t="shared" si="47"/>
        <v>F84038</v>
      </c>
      <c r="G261" s="30" t="str">
        <f t="shared" si="48"/>
        <v>SW1</v>
      </c>
      <c r="H261" s="51">
        <f t="shared" si="49"/>
        <v>1</v>
      </c>
      <c r="K261"/>
      <c r="P261" t="s">
        <v>14</v>
      </c>
      <c r="R261">
        <v>3767</v>
      </c>
      <c r="S261">
        <v>28</v>
      </c>
      <c r="T261">
        <v>56</v>
      </c>
      <c r="U261">
        <v>0</v>
      </c>
      <c r="V261">
        <v>0</v>
      </c>
      <c r="W261">
        <v>0</v>
      </c>
      <c r="X261">
        <v>0</v>
      </c>
      <c r="Y261">
        <v>0</v>
      </c>
      <c r="Z261">
        <v>0</v>
      </c>
    </row>
    <row r="262" spans="1:26" x14ac:dyDescent="0.25">
      <c r="A262" s="30">
        <f t="shared" ca="1" si="44"/>
        <v>45597</v>
      </c>
      <c r="B262" s="30">
        <f t="shared" ca="1" si="45"/>
        <v>45606</v>
      </c>
      <c r="C262" s="30" t="str">
        <f t="shared" si="50"/>
        <v>PSA-AR</v>
      </c>
      <c r="D262" s="30" t="str">
        <f t="shared" ca="1" si="46"/>
        <v>01112024-10112024PSA-AR</v>
      </c>
      <c r="F262" s="30" t="str">
        <f t="shared" si="47"/>
        <v>F84060</v>
      </c>
      <c r="G262" s="30" t="str">
        <f t="shared" si="48"/>
        <v>SE1</v>
      </c>
      <c r="H262" s="51">
        <f t="shared" si="49"/>
        <v>1</v>
      </c>
      <c r="K262"/>
      <c r="P262" t="s">
        <v>7</v>
      </c>
      <c r="R262">
        <v>5017</v>
      </c>
      <c r="S262">
        <v>42</v>
      </c>
      <c r="T262">
        <v>101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0</v>
      </c>
    </row>
    <row r="263" spans="1:26" x14ac:dyDescent="0.25">
      <c r="A263" s="30">
        <f t="shared" ref="A263:A326" ca="1" si="51">IF(K263="Last Run:",OFFSET(K263,3,0),A262)</f>
        <v>45597</v>
      </c>
      <c r="B263" s="30">
        <f t="shared" ref="B263:B326" ca="1" si="52">IF(K263="Last Run:",INT(OFFSET(K263,1,0)),B262)</f>
        <v>45606</v>
      </c>
      <c r="C263" s="30" t="str">
        <f t="shared" si="50"/>
        <v>PSA-AR</v>
      </c>
      <c r="D263" s="30" t="str">
        <f t="shared" ref="D263:D326" ca="1" si="53">IF($H263=1,TEXT(A263,"ddmmyyyy")&amp;"-"&amp;TEXT(B263,"ddmmyyyy")&amp;C263,NA())</f>
        <v>01112024-10112024PSA-AR</v>
      </c>
      <c r="F263" s="30" t="str">
        <f t="shared" ref="F263:F326" si="54">IF(P263="","-", P263)</f>
        <v>F84063</v>
      </c>
      <c r="G263" s="30" t="str">
        <f t="shared" ref="G263:G326" si="55">IFERROR(VLOOKUP(F263,PRACTICE,5,0),"")</f>
        <v>SW1</v>
      </c>
      <c r="H263" s="51">
        <f t="shared" ref="H263:H326" si="56">(ISNUMBER(R263))*IF($H$2&lt;&gt;"",(($H$2=E263)+(P263="F84122")&gt;0),1)</f>
        <v>1</v>
      </c>
      <c r="K263"/>
      <c r="P263" t="s">
        <v>27</v>
      </c>
      <c r="R263">
        <v>6431</v>
      </c>
      <c r="S263">
        <v>29</v>
      </c>
      <c r="T263">
        <v>64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0</v>
      </c>
    </row>
    <row r="264" spans="1:26" x14ac:dyDescent="0.25">
      <c r="A264" s="30">
        <f t="shared" ca="1" si="51"/>
        <v>45597</v>
      </c>
      <c r="B264" s="30">
        <f t="shared" ca="1" si="52"/>
        <v>45606</v>
      </c>
      <c r="C264" s="30" t="str">
        <f t="shared" si="50"/>
        <v>PSA-AR</v>
      </c>
      <c r="D264" s="30" t="str">
        <f t="shared" ca="1" si="53"/>
        <v>01112024-10112024PSA-AR</v>
      </c>
      <c r="F264" s="30" t="str">
        <f t="shared" si="54"/>
        <v>F84069</v>
      </c>
      <c r="G264" s="30" t="str">
        <f t="shared" si="55"/>
        <v>SE2</v>
      </c>
      <c r="H264" s="51">
        <f t="shared" si="56"/>
        <v>1</v>
      </c>
      <c r="K264"/>
      <c r="P264" t="s">
        <v>84</v>
      </c>
      <c r="R264">
        <v>14205</v>
      </c>
      <c r="S264">
        <v>65</v>
      </c>
      <c r="T264">
        <v>155</v>
      </c>
      <c r="U264">
        <v>1</v>
      </c>
      <c r="V264">
        <v>1</v>
      </c>
      <c r="W264">
        <v>1</v>
      </c>
      <c r="X264">
        <v>0</v>
      </c>
      <c r="Y264">
        <v>0</v>
      </c>
      <c r="Z264">
        <v>0</v>
      </c>
    </row>
    <row r="265" spans="1:26" x14ac:dyDescent="0.25">
      <c r="A265" s="30">
        <f t="shared" ca="1" si="51"/>
        <v>45597</v>
      </c>
      <c r="B265" s="30">
        <f t="shared" ca="1" si="52"/>
        <v>45606</v>
      </c>
      <c r="C265" s="30" t="str">
        <f t="shared" si="50"/>
        <v>PSA-AR</v>
      </c>
      <c r="D265" s="30" t="str">
        <f t="shared" ca="1" si="53"/>
        <v>01112024-10112024PSA-AR</v>
      </c>
      <c r="F265" s="30" t="str">
        <f t="shared" si="54"/>
        <v>F84072</v>
      </c>
      <c r="G265" s="30" t="str">
        <f t="shared" si="55"/>
        <v>SW2</v>
      </c>
      <c r="H265" s="51">
        <f t="shared" si="56"/>
        <v>1</v>
      </c>
      <c r="K265"/>
      <c r="P265" t="s">
        <v>29</v>
      </c>
      <c r="R265">
        <v>12908</v>
      </c>
      <c r="S265">
        <v>30</v>
      </c>
      <c r="T265">
        <v>67</v>
      </c>
      <c r="U265">
        <v>3</v>
      </c>
      <c r="V265">
        <v>1</v>
      </c>
      <c r="W265">
        <v>1</v>
      </c>
      <c r="X265">
        <v>0</v>
      </c>
      <c r="Y265">
        <v>1</v>
      </c>
      <c r="Z265">
        <v>0</v>
      </c>
    </row>
    <row r="266" spans="1:26" x14ac:dyDescent="0.25">
      <c r="A266" s="30">
        <f t="shared" ca="1" si="51"/>
        <v>45597</v>
      </c>
      <c r="B266" s="30">
        <f t="shared" ca="1" si="52"/>
        <v>45606</v>
      </c>
      <c r="C266" s="30" t="str">
        <f t="shared" si="50"/>
        <v>PSA-AR</v>
      </c>
      <c r="D266" s="30" t="str">
        <f t="shared" ca="1" si="53"/>
        <v>01112024-10112024PSA-AR</v>
      </c>
      <c r="F266" s="30" t="str">
        <f t="shared" si="54"/>
        <v>F84080</v>
      </c>
      <c r="G266" s="30" t="str">
        <f t="shared" si="55"/>
        <v>NE2</v>
      </c>
      <c r="H266" s="51">
        <f t="shared" si="56"/>
        <v>1</v>
      </c>
      <c r="K266"/>
      <c r="P266" t="s">
        <v>37</v>
      </c>
      <c r="R266">
        <v>9688</v>
      </c>
      <c r="S266">
        <v>70</v>
      </c>
      <c r="T266">
        <v>148</v>
      </c>
      <c r="U266">
        <v>5</v>
      </c>
      <c r="V266">
        <v>1</v>
      </c>
      <c r="W266">
        <v>1</v>
      </c>
      <c r="X266">
        <v>0</v>
      </c>
      <c r="Y266">
        <v>0</v>
      </c>
      <c r="Z266">
        <v>1</v>
      </c>
    </row>
    <row r="267" spans="1:26" x14ac:dyDescent="0.25">
      <c r="A267" s="30">
        <f t="shared" ca="1" si="51"/>
        <v>45597</v>
      </c>
      <c r="B267" s="30">
        <f t="shared" ca="1" si="52"/>
        <v>45606</v>
      </c>
      <c r="C267" s="30" t="str">
        <f t="shared" si="50"/>
        <v>PSA-AR</v>
      </c>
      <c r="D267" s="30" t="str">
        <f t="shared" ca="1" si="53"/>
        <v>01112024-10112024PSA-AR</v>
      </c>
      <c r="F267" s="30" t="str">
        <f t="shared" si="54"/>
        <v>F84096</v>
      </c>
      <c r="G267" s="30" t="str">
        <f t="shared" si="55"/>
        <v>SW2</v>
      </c>
      <c r="H267" s="51">
        <f t="shared" si="56"/>
        <v>1</v>
      </c>
      <c r="K267"/>
      <c r="P267" t="s">
        <v>50</v>
      </c>
      <c r="R267">
        <v>16586</v>
      </c>
      <c r="S267">
        <v>70</v>
      </c>
      <c r="T267">
        <v>182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0</v>
      </c>
    </row>
    <row r="268" spans="1:26" x14ac:dyDescent="0.25">
      <c r="A268" s="30">
        <f t="shared" ca="1" si="51"/>
        <v>45597</v>
      </c>
      <c r="B268" s="30">
        <f t="shared" ca="1" si="52"/>
        <v>45606</v>
      </c>
      <c r="C268" s="30" t="str">
        <f t="shared" si="50"/>
        <v>PSA-AR</v>
      </c>
      <c r="D268" s="30" t="str">
        <f t="shared" ca="1" si="53"/>
        <v>01112024-10112024PSA-AR</v>
      </c>
      <c r="F268" s="30" t="str">
        <f t="shared" si="54"/>
        <v>F84105</v>
      </c>
      <c r="G268" s="30" t="str">
        <f t="shared" si="55"/>
        <v>SE1</v>
      </c>
      <c r="H268" s="51">
        <f t="shared" si="56"/>
        <v>1</v>
      </c>
      <c r="K268"/>
      <c r="P268" t="s">
        <v>52</v>
      </c>
      <c r="R268">
        <v>11592</v>
      </c>
      <c r="S268">
        <v>44</v>
      </c>
      <c r="T268">
        <v>117</v>
      </c>
      <c r="U268">
        <v>2</v>
      </c>
      <c r="V268">
        <v>0</v>
      </c>
      <c r="W268">
        <v>0</v>
      </c>
      <c r="X268">
        <v>0</v>
      </c>
      <c r="Y268">
        <v>0</v>
      </c>
      <c r="Z268">
        <v>0</v>
      </c>
    </row>
    <row r="269" spans="1:26" x14ac:dyDescent="0.25">
      <c r="A269" s="30">
        <f t="shared" ca="1" si="51"/>
        <v>45597</v>
      </c>
      <c r="B269" s="30">
        <f t="shared" ca="1" si="52"/>
        <v>45606</v>
      </c>
      <c r="C269" s="30" t="str">
        <f t="shared" si="50"/>
        <v>PSA-AR</v>
      </c>
      <c r="D269" s="30" t="str">
        <f t="shared" ca="1" si="53"/>
        <v>01112024-10112024PSA-AR</v>
      </c>
      <c r="F269" s="30" t="str">
        <f t="shared" si="54"/>
        <v>F84115</v>
      </c>
      <c r="G269" s="30" t="str">
        <f t="shared" si="55"/>
        <v>NW1</v>
      </c>
      <c r="H269" s="51">
        <f t="shared" si="56"/>
        <v>1</v>
      </c>
      <c r="K269"/>
      <c r="P269" t="s">
        <v>80</v>
      </c>
      <c r="R269">
        <v>8935</v>
      </c>
      <c r="S269">
        <v>42</v>
      </c>
      <c r="T269">
        <v>97</v>
      </c>
      <c r="U269">
        <v>3</v>
      </c>
      <c r="V269">
        <v>2</v>
      </c>
      <c r="W269">
        <v>2</v>
      </c>
      <c r="X269">
        <v>0</v>
      </c>
      <c r="Y269">
        <v>0</v>
      </c>
      <c r="Z269">
        <v>0</v>
      </c>
    </row>
    <row r="270" spans="1:26" x14ac:dyDescent="0.25">
      <c r="A270" s="30">
        <f t="shared" ca="1" si="51"/>
        <v>45597</v>
      </c>
      <c r="B270" s="30">
        <f t="shared" ca="1" si="52"/>
        <v>45606</v>
      </c>
      <c r="C270" s="30" t="str">
        <f t="shared" si="50"/>
        <v>PSA-AR</v>
      </c>
      <c r="D270" s="30" t="str">
        <f t="shared" ca="1" si="53"/>
        <v>01112024-10112024PSA-AR</v>
      </c>
      <c r="F270" s="30" t="str">
        <f t="shared" si="54"/>
        <v>F84117</v>
      </c>
      <c r="G270" s="30" t="str">
        <f t="shared" si="55"/>
        <v>SW1</v>
      </c>
      <c r="H270" s="51">
        <f t="shared" si="56"/>
        <v>1</v>
      </c>
      <c r="K270"/>
      <c r="P270" t="s">
        <v>61</v>
      </c>
      <c r="R270">
        <v>10030</v>
      </c>
      <c r="S270">
        <v>48</v>
      </c>
      <c r="T270">
        <v>124</v>
      </c>
      <c r="U270">
        <v>1</v>
      </c>
      <c r="V270">
        <v>1</v>
      </c>
      <c r="W270">
        <v>1</v>
      </c>
      <c r="X270">
        <v>0</v>
      </c>
      <c r="Y270">
        <v>1</v>
      </c>
      <c r="Z270">
        <v>0</v>
      </c>
    </row>
    <row r="271" spans="1:26" x14ac:dyDescent="0.25">
      <c r="A271" s="30">
        <f t="shared" ca="1" si="51"/>
        <v>45597</v>
      </c>
      <c r="B271" s="30">
        <f t="shared" ca="1" si="52"/>
        <v>45606</v>
      </c>
      <c r="C271" s="30" t="str">
        <f t="shared" si="50"/>
        <v>PSA-AR</v>
      </c>
      <c r="D271" s="30" t="str">
        <f t="shared" ca="1" si="53"/>
        <v>01112024-10112024PSA-AR</v>
      </c>
      <c r="F271" s="30" t="str">
        <f t="shared" si="54"/>
        <v>F84119</v>
      </c>
      <c r="G271" s="30" t="str">
        <f t="shared" si="55"/>
        <v>NW1</v>
      </c>
      <c r="H271" s="51">
        <f t="shared" si="56"/>
        <v>1</v>
      </c>
      <c r="K271"/>
      <c r="P271" t="s">
        <v>42</v>
      </c>
      <c r="R271">
        <v>12446</v>
      </c>
      <c r="S271">
        <v>53</v>
      </c>
      <c r="T271">
        <v>95</v>
      </c>
      <c r="U271">
        <v>7</v>
      </c>
      <c r="V271">
        <v>1</v>
      </c>
      <c r="W271">
        <v>1</v>
      </c>
      <c r="X271">
        <v>0</v>
      </c>
      <c r="Y271">
        <v>0</v>
      </c>
      <c r="Z271">
        <v>0</v>
      </c>
    </row>
    <row r="272" spans="1:26" x14ac:dyDescent="0.25">
      <c r="A272" s="30">
        <f t="shared" ca="1" si="51"/>
        <v>45597</v>
      </c>
      <c r="B272" s="30">
        <f t="shared" ca="1" si="52"/>
        <v>45606</v>
      </c>
      <c r="C272" s="30" t="str">
        <f t="shared" si="50"/>
        <v>PSA-AR</v>
      </c>
      <c r="D272" s="30" t="str">
        <f t="shared" ca="1" si="53"/>
        <v>01112024-10112024PSA-AR</v>
      </c>
      <c r="F272" s="30" t="str">
        <f t="shared" si="54"/>
        <v>F84601</v>
      </c>
      <c r="G272" s="30" t="str">
        <f t="shared" si="55"/>
        <v>SE2</v>
      </c>
      <c r="H272" s="51">
        <f t="shared" si="56"/>
        <v>1</v>
      </c>
      <c r="K272"/>
      <c r="P272" t="s">
        <v>34</v>
      </c>
      <c r="R272">
        <v>7638</v>
      </c>
      <c r="S272">
        <v>31</v>
      </c>
      <c r="T272">
        <v>75</v>
      </c>
      <c r="U272">
        <v>4</v>
      </c>
      <c r="V272">
        <v>3</v>
      </c>
      <c r="W272">
        <v>3</v>
      </c>
      <c r="X272">
        <v>0</v>
      </c>
      <c r="Y272">
        <v>1</v>
      </c>
      <c r="Z272">
        <v>0</v>
      </c>
    </row>
    <row r="273" spans="1:26" x14ac:dyDescent="0.25">
      <c r="A273" s="30">
        <f t="shared" ca="1" si="51"/>
        <v>45597</v>
      </c>
      <c r="B273" s="30">
        <f t="shared" ca="1" si="52"/>
        <v>45606</v>
      </c>
      <c r="C273" s="30" t="str">
        <f t="shared" si="50"/>
        <v>PSA-AR</v>
      </c>
      <c r="D273" s="30" t="str">
        <f t="shared" ca="1" si="53"/>
        <v>01112024-10112024PSA-AR</v>
      </c>
      <c r="F273" s="30" t="str">
        <f t="shared" si="54"/>
        <v>F84619</v>
      </c>
      <c r="G273" s="30" t="str">
        <f t="shared" si="55"/>
        <v>NE2</v>
      </c>
      <c r="H273" s="51">
        <f t="shared" si="56"/>
        <v>1</v>
      </c>
      <c r="K273"/>
      <c r="P273" t="s">
        <v>65</v>
      </c>
      <c r="R273">
        <v>5221</v>
      </c>
      <c r="S273">
        <v>24</v>
      </c>
      <c r="T273">
        <v>55</v>
      </c>
      <c r="U273">
        <v>3</v>
      </c>
      <c r="V273">
        <v>3</v>
      </c>
      <c r="W273">
        <v>3</v>
      </c>
      <c r="X273">
        <v>0</v>
      </c>
      <c r="Y273">
        <v>1</v>
      </c>
      <c r="Z273">
        <v>3</v>
      </c>
    </row>
    <row r="274" spans="1:26" x14ac:dyDescent="0.25">
      <c r="A274" s="30">
        <f t="shared" ca="1" si="51"/>
        <v>45597</v>
      </c>
      <c r="B274" s="30">
        <f t="shared" ca="1" si="52"/>
        <v>45606</v>
      </c>
      <c r="C274" s="30" t="str">
        <f t="shared" si="50"/>
        <v>PSA-AR</v>
      </c>
      <c r="D274" s="30" t="str">
        <f t="shared" ca="1" si="53"/>
        <v>01112024-10112024PSA-AR</v>
      </c>
      <c r="F274" s="30" t="str">
        <f t="shared" si="54"/>
        <v>F84620</v>
      </c>
      <c r="G274" s="30" t="str">
        <f t="shared" si="55"/>
        <v>SE2</v>
      </c>
      <c r="H274" s="51">
        <f t="shared" si="56"/>
        <v>1</v>
      </c>
      <c r="K274"/>
      <c r="P274" t="s">
        <v>86</v>
      </c>
      <c r="R274">
        <v>8243</v>
      </c>
      <c r="S274">
        <v>55</v>
      </c>
      <c r="T274">
        <v>90</v>
      </c>
      <c r="U274">
        <v>1</v>
      </c>
      <c r="V274">
        <v>1</v>
      </c>
      <c r="W274">
        <v>1</v>
      </c>
      <c r="X274">
        <v>0</v>
      </c>
      <c r="Y274">
        <v>0</v>
      </c>
      <c r="Z274">
        <v>0</v>
      </c>
    </row>
    <row r="275" spans="1:26" x14ac:dyDescent="0.25">
      <c r="A275" s="30">
        <f t="shared" ca="1" si="51"/>
        <v>45597</v>
      </c>
      <c r="B275" s="30">
        <f t="shared" ca="1" si="52"/>
        <v>45606</v>
      </c>
      <c r="C275" s="30" t="str">
        <f t="shared" si="50"/>
        <v>PSA-AR</v>
      </c>
      <c r="D275" s="30" t="str">
        <f t="shared" ca="1" si="53"/>
        <v>01112024-10112024PSA-AR</v>
      </c>
      <c r="F275" s="30" t="str">
        <f t="shared" si="54"/>
        <v>F84621</v>
      </c>
      <c r="G275" s="30" t="str">
        <f t="shared" si="55"/>
        <v>SW1</v>
      </c>
      <c r="H275" s="51">
        <f t="shared" si="56"/>
        <v>1</v>
      </c>
      <c r="K275"/>
      <c r="P275" t="s">
        <v>69</v>
      </c>
      <c r="R275">
        <v>4577</v>
      </c>
      <c r="S275">
        <v>35</v>
      </c>
      <c r="T275">
        <v>91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0</v>
      </c>
    </row>
    <row r="276" spans="1:26" x14ac:dyDescent="0.25">
      <c r="A276" s="30">
        <f t="shared" ca="1" si="51"/>
        <v>45597</v>
      </c>
      <c r="B276" s="30">
        <f t="shared" ca="1" si="52"/>
        <v>45606</v>
      </c>
      <c r="C276" s="30" t="str">
        <f t="shared" si="50"/>
        <v>PSA-AR</v>
      </c>
      <c r="D276" s="30" t="str">
        <f t="shared" ca="1" si="53"/>
        <v>01112024-10112024PSA-AR</v>
      </c>
      <c r="F276" s="30" t="str">
        <f t="shared" si="54"/>
        <v>F84632</v>
      </c>
      <c r="G276" s="30" t="str">
        <f t="shared" si="55"/>
        <v>SE2</v>
      </c>
      <c r="H276" s="51">
        <f t="shared" si="56"/>
        <v>1</v>
      </c>
      <c r="K276"/>
      <c r="P276" t="s">
        <v>38</v>
      </c>
      <c r="R276">
        <v>1469</v>
      </c>
      <c r="S276">
        <v>6</v>
      </c>
      <c r="T276">
        <v>15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0</v>
      </c>
    </row>
    <row r="277" spans="1:26" x14ac:dyDescent="0.25">
      <c r="A277" s="30">
        <f t="shared" ca="1" si="51"/>
        <v>45597</v>
      </c>
      <c r="B277" s="30">
        <f t="shared" ca="1" si="52"/>
        <v>45606</v>
      </c>
      <c r="C277" s="30" t="str">
        <f t="shared" si="50"/>
        <v>PSA-AR</v>
      </c>
      <c r="D277" s="30" t="str">
        <f t="shared" ca="1" si="53"/>
        <v>01112024-10112024PSA-AR</v>
      </c>
      <c r="F277" s="30" t="str">
        <f t="shared" si="54"/>
        <v>F84635</v>
      </c>
      <c r="G277" s="30" t="str">
        <f t="shared" si="55"/>
        <v>SW2</v>
      </c>
      <c r="H277" s="51">
        <f t="shared" si="56"/>
        <v>1</v>
      </c>
      <c r="K277"/>
      <c r="P277" t="s">
        <v>71</v>
      </c>
      <c r="R277">
        <v>9624</v>
      </c>
      <c r="S277">
        <v>26</v>
      </c>
      <c r="T277">
        <v>81</v>
      </c>
      <c r="U277">
        <v>3</v>
      </c>
      <c r="V277">
        <v>2</v>
      </c>
      <c r="W277">
        <v>2</v>
      </c>
      <c r="X277">
        <v>0</v>
      </c>
      <c r="Y277">
        <v>0</v>
      </c>
      <c r="Z277">
        <v>0</v>
      </c>
    </row>
    <row r="278" spans="1:26" x14ac:dyDescent="0.25">
      <c r="A278" s="30">
        <f t="shared" ca="1" si="51"/>
        <v>45597</v>
      </c>
      <c r="B278" s="30">
        <f t="shared" ca="1" si="52"/>
        <v>45606</v>
      </c>
      <c r="C278" s="30" t="str">
        <f t="shared" si="50"/>
        <v>PSA-AR</v>
      </c>
      <c r="D278" s="30" t="str">
        <f t="shared" ca="1" si="53"/>
        <v>01112024-10112024PSA-AR</v>
      </c>
      <c r="F278" s="30" t="str">
        <f t="shared" si="54"/>
        <v>F84636</v>
      </c>
      <c r="G278" s="30" t="str">
        <f t="shared" si="55"/>
        <v>NW2</v>
      </c>
      <c r="H278" s="51">
        <f t="shared" si="56"/>
        <v>1</v>
      </c>
      <c r="K278"/>
      <c r="P278" t="s">
        <v>10</v>
      </c>
      <c r="R278">
        <v>6902</v>
      </c>
      <c r="S278">
        <v>20</v>
      </c>
      <c r="T278">
        <v>48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0</v>
      </c>
    </row>
    <row r="279" spans="1:26" x14ac:dyDescent="0.25">
      <c r="A279" s="30">
        <f t="shared" ca="1" si="51"/>
        <v>45597</v>
      </c>
      <c r="B279" s="30">
        <f t="shared" ca="1" si="52"/>
        <v>45606</v>
      </c>
      <c r="C279" s="30" t="str">
        <f t="shared" si="50"/>
        <v>PSA-AR</v>
      </c>
      <c r="D279" s="30" t="str">
        <f t="shared" ca="1" si="53"/>
        <v>01112024-10112024PSA-AR</v>
      </c>
      <c r="F279" s="30" t="str">
        <f t="shared" si="54"/>
        <v>F84640</v>
      </c>
      <c r="G279" s="30" t="str">
        <f t="shared" si="55"/>
        <v>SW2</v>
      </c>
      <c r="H279" s="51">
        <f t="shared" si="56"/>
        <v>1</v>
      </c>
      <c r="K279"/>
      <c r="P279" t="s">
        <v>57</v>
      </c>
      <c r="R279">
        <v>9214</v>
      </c>
      <c r="S279">
        <v>74</v>
      </c>
      <c r="T279">
        <v>178</v>
      </c>
      <c r="U279">
        <v>0</v>
      </c>
      <c r="V279">
        <v>0</v>
      </c>
      <c r="W279">
        <v>0</v>
      </c>
      <c r="X279">
        <v>0</v>
      </c>
      <c r="Y279">
        <v>0</v>
      </c>
      <c r="Z279">
        <v>0</v>
      </c>
    </row>
    <row r="280" spans="1:26" x14ac:dyDescent="0.25">
      <c r="A280" s="30">
        <f t="shared" ca="1" si="51"/>
        <v>45597</v>
      </c>
      <c r="B280" s="30">
        <f t="shared" ca="1" si="52"/>
        <v>45606</v>
      </c>
      <c r="C280" s="30" t="str">
        <f t="shared" si="50"/>
        <v>PSA-AR</v>
      </c>
      <c r="D280" s="30" t="str">
        <f t="shared" ca="1" si="53"/>
        <v>01112024-10112024PSA-AR</v>
      </c>
      <c r="F280" s="30" t="str">
        <f t="shared" si="54"/>
        <v>F84668</v>
      </c>
      <c r="G280" s="30" t="str">
        <f t="shared" si="55"/>
        <v>NE2</v>
      </c>
      <c r="H280" s="51">
        <f t="shared" si="56"/>
        <v>1</v>
      </c>
      <c r="K280"/>
      <c r="P280" t="s">
        <v>21</v>
      </c>
      <c r="R280">
        <v>5977</v>
      </c>
      <c r="S280">
        <v>17</v>
      </c>
      <c r="T280">
        <v>54</v>
      </c>
      <c r="U280">
        <v>16</v>
      </c>
      <c r="V280">
        <v>14</v>
      </c>
      <c r="W280">
        <v>5</v>
      </c>
      <c r="X280">
        <v>9</v>
      </c>
      <c r="Y280">
        <v>3</v>
      </c>
      <c r="Z280">
        <v>14</v>
      </c>
    </row>
    <row r="281" spans="1:26" x14ac:dyDescent="0.25">
      <c r="A281" s="30">
        <f t="shared" ca="1" si="51"/>
        <v>45597</v>
      </c>
      <c r="B281" s="30">
        <f t="shared" ca="1" si="52"/>
        <v>45606</v>
      </c>
      <c r="C281" s="30" t="str">
        <f t="shared" si="50"/>
        <v>PSA-AR</v>
      </c>
      <c r="D281" s="30" t="str">
        <f t="shared" ca="1" si="53"/>
        <v>01112024-10112024PSA-AR</v>
      </c>
      <c r="F281" s="30" t="str">
        <f t="shared" si="54"/>
        <v>F84686</v>
      </c>
      <c r="G281" s="30" t="str">
        <f t="shared" si="55"/>
        <v>NE1</v>
      </c>
      <c r="H281" s="51">
        <f t="shared" si="56"/>
        <v>1</v>
      </c>
      <c r="K281"/>
      <c r="P281" t="s">
        <v>24</v>
      </c>
      <c r="R281">
        <v>8957</v>
      </c>
      <c r="S281">
        <v>10</v>
      </c>
      <c r="T281">
        <v>19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0</v>
      </c>
    </row>
    <row r="282" spans="1:26" x14ac:dyDescent="0.25">
      <c r="A282" s="30">
        <f t="shared" ca="1" si="51"/>
        <v>45597</v>
      </c>
      <c r="B282" s="30">
        <f t="shared" ca="1" si="52"/>
        <v>45606</v>
      </c>
      <c r="C282" s="30" t="str">
        <f t="shared" si="50"/>
        <v>PSA-AR</v>
      </c>
      <c r="D282" s="30" t="str">
        <f t="shared" ca="1" si="53"/>
        <v>01112024-10112024PSA-AR</v>
      </c>
      <c r="F282" s="30" t="str">
        <f t="shared" si="54"/>
        <v>F84692</v>
      </c>
      <c r="G282" s="30" t="str">
        <f t="shared" si="55"/>
        <v>SW2</v>
      </c>
      <c r="H282" s="51">
        <f t="shared" si="56"/>
        <v>1</v>
      </c>
      <c r="K282"/>
      <c r="P282" t="s">
        <v>44</v>
      </c>
      <c r="R282">
        <v>9012</v>
      </c>
      <c r="S282">
        <v>27</v>
      </c>
      <c r="T282">
        <v>76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0</v>
      </c>
    </row>
    <row r="283" spans="1:26" x14ac:dyDescent="0.25">
      <c r="A283" s="30">
        <f t="shared" ca="1" si="51"/>
        <v>45597</v>
      </c>
      <c r="B283" s="30">
        <f t="shared" ca="1" si="52"/>
        <v>45606</v>
      </c>
      <c r="C283" s="30" t="str">
        <f t="shared" si="50"/>
        <v>PSA-AR</v>
      </c>
      <c r="D283" s="30" t="str">
        <f t="shared" ca="1" si="53"/>
        <v>01112024-10112024PSA-AR</v>
      </c>
      <c r="F283" s="30" t="str">
        <f t="shared" si="54"/>
        <v>F84694</v>
      </c>
      <c r="G283" s="30" t="str">
        <f t="shared" si="55"/>
        <v>NW2</v>
      </c>
      <c r="H283" s="51">
        <f t="shared" si="56"/>
        <v>1</v>
      </c>
      <c r="K283"/>
      <c r="P283" t="s">
        <v>17</v>
      </c>
      <c r="R283">
        <v>4647</v>
      </c>
      <c r="S283">
        <v>13</v>
      </c>
      <c r="T283">
        <v>32</v>
      </c>
      <c r="U283">
        <v>8</v>
      </c>
      <c r="V283">
        <v>6</v>
      </c>
      <c r="W283">
        <v>6</v>
      </c>
      <c r="X283">
        <v>0</v>
      </c>
      <c r="Y283">
        <v>0</v>
      </c>
      <c r="Z283">
        <v>6</v>
      </c>
    </row>
    <row r="284" spans="1:26" x14ac:dyDescent="0.25">
      <c r="A284" s="30">
        <f t="shared" ca="1" si="51"/>
        <v>45597</v>
      </c>
      <c r="B284" s="30">
        <f t="shared" ca="1" si="52"/>
        <v>45606</v>
      </c>
      <c r="C284" s="30" t="str">
        <f t="shared" si="50"/>
        <v>PSA-AR</v>
      </c>
      <c r="D284" s="30" t="str">
        <f t="shared" ca="1" si="53"/>
        <v>01112024-10112024PSA-AR</v>
      </c>
      <c r="F284" s="30" t="str">
        <f t="shared" si="54"/>
        <v>F84716</v>
      </c>
      <c r="G284" s="30" t="str">
        <f t="shared" si="55"/>
        <v>NW1</v>
      </c>
      <c r="H284" s="51">
        <f t="shared" si="56"/>
        <v>1</v>
      </c>
      <c r="K284"/>
      <c r="P284" t="s">
        <v>4</v>
      </c>
      <c r="R284">
        <v>5716</v>
      </c>
      <c r="S284">
        <v>19</v>
      </c>
      <c r="T284">
        <v>45</v>
      </c>
      <c r="U284">
        <v>1</v>
      </c>
      <c r="V284">
        <v>1</v>
      </c>
      <c r="W284">
        <v>1</v>
      </c>
      <c r="X284">
        <v>0</v>
      </c>
      <c r="Y284">
        <v>0</v>
      </c>
      <c r="Z284">
        <v>0</v>
      </c>
    </row>
    <row r="285" spans="1:26" x14ac:dyDescent="0.25">
      <c r="A285" s="30">
        <f t="shared" ca="1" si="51"/>
        <v>45597</v>
      </c>
      <c r="B285" s="30">
        <f t="shared" ca="1" si="52"/>
        <v>45606</v>
      </c>
      <c r="C285" s="30" t="str">
        <f t="shared" si="50"/>
        <v>PSA-AR</v>
      </c>
      <c r="D285" s="30" t="str">
        <f t="shared" ca="1" si="53"/>
        <v>01112024-10112024PSA-AR</v>
      </c>
      <c r="F285" s="30" t="str">
        <f t="shared" si="54"/>
        <v>F84719</v>
      </c>
      <c r="G285" s="30" t="str">
        <f t="shared" si="55"/>
        <v>SE1</v>
      </c>
      <c r="H285" s="51">
        <f t="shared" si="56"/>
        <v>1</v>
      </c>
      <c r="K285"/>
      <c r="P285" t="s">
        <v>48</v>
      </c>
      <c r="R285">
        <v>5229</v>
      </c>
      <c r="S285">
        <v>38</v>
      </c>
      <c r="T285">
        <v>115</v>
      </c>
      <c r="U285">
        <v>19</v>
      </c>
      <c r="V285">
        <v>14</v>
      </c>
      <c r="W285">
        <v>14</v>
      </c>
      <c r="X285">
        <v>0</v>
      </c>
      <c r="Y285">
        <v>1</v>
      </c>
      <c r="Z285">
        <v>3</v>
      </c>
    </row>
    <row r="286" spans="1:26" x14ac:dyDescent="0.25">
      <c r="A286" s="30">
        <f t="shared" ca="1" si="51"/>
        <v>45597</v>
      </c>
      <c r="B286" s="30">
        <f t="shared" ca="1" si="52"/>
        <v>45606</v>
      </c>
      <c r="C286" s="30" t="str">
        <f t="shared" si="50"/>
        <v>PSA-AR</v>
      </c>
      <c r="D286" s="30" t="str">
        <f t="shared" ca="1" si="53"/>
        <v>01112024-10112024PSA-AR</v>
      </c>
      <c r="F286" s="30" t="str">
        <f t="shared" si="54"/>
        <v>F84720</v>
      </c>
      <c r="G286" s="30" t="str">
        <f t="shared" si="55"/>
        <v>NE2</v>
      </c>
      <c r="H286" s="51">
        <f t="shared" si="56"/>
        <v>1</v>
      </c>
      <c r="K286"/>
      <c r="P286" t="s">
        <v>40</v>
      </c>
      <c r="R286">
        <v>5734</v>
      </c>
      <c r="S286">
        <v>46</v>
      </c>
      <c r="T286">
        <v>112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0</v>
      </c>
    </row>
    <row r="287" spans="1:26" x14ac:dyDescent="0.25">
      <c r="A287" s="30">
        <f t="shared" ca="1" si="51"/>
        <v>45597</v>
      </c>
      <c r="B287" s="30">
        <f t="shared" ca="1" si="52"/>
        <v>45606</v>
      </c>
      <c r="C287" s="30" t="str">
        <f t="shared" si="50"/>
        <v>PSA-AR</v>
      </c>
      <c r="D287" s="30" t="str">
        <f t="shared" ca="1" si="53"/>
        <v>01112024-10112024PSA-AR</v>
      </c>
      <c r="F287" s="30" t="str">
        <f t="shared" si="54"/>
        <v>Y00403</v>
      </c>
      <c r="G287" s="30" t="str">
        <f t="shared" si="55"/>
        <v>SE2</v>
      </c>
      <c r="H287" s="51">
        <f t="shared" si="56"/>
        <v>1</v>
      </c>
      <c r="K287"/>
      <c r="P287" t="s">
        <v>82</v>
      </c>
      <c r="R287">
        <v>8053</v>
      </c>
      <c r="S287">
        <v>16</v>
      </c>
      <c r="T287">
        <v>25</v>
      </c>
      <c r="U287">
        <v>2</v>
      </c>
      <c r="V287">
        <v>1</v>
      </c>
      <c r="W287">
        <v>1</v>
      </c>
      <c r="X287">
        <v>0</v>
      </c>
      <c r="Y287">
        <v>0</v>
      </c>
      <c r="Z287">
        <v>0</v>
      </c>
    </row>
    <row r="288" spans="1:26" x14ac:dyDescent="0.25">
      <c r="A288" s="30">
        <f t="shared" ca="1" si="51"/>
        <v>45597</v>
      </c>
      <c r="B288" s="30">
        <f t="shared" ca="1" si="52"/>
        <v>45606</v>
      </c>
      <c r="C288" s="30" t="str">
        <f t="shared" si="50"/>
        <v>PSA-AR</v>
      </c>
      <c r="D288" s="30" t="str">
        <f t="shared" ca="1" si="53"/>
        <v>01112024-10112024PSA-AR</v>
      </c>
      <c r="F288" s="30" t="str">
        <f t="shared" si="54"/>
        <v>Y03049</v>
      </c>
      <c r="G288" s="30" t="str">
        <f t="shared" si="55"/>
        <v>NE1</v>
      </c>
      <c r="H288" s="51">
        <f t="shared" si="56"/>
        <v>1</v>
      </c>
      <c r="K288"/>
      <c r="P288" t="s">
        <v>76</v>
      </c>
      <c r="R288">
        <v>16805</v>
      </c>
      <c r="S288">
        <v>54</v>
      </c>
      <c r="T288">
        <v>110</v>
      </c>
      <c r="U288">
        <v>1</v>
      </c>
      <c r="V288">
        <v>1</v>
      </c>
      <c r="W288">
        <v>1</v>
      </c>
      <c r="X288">
        <v>0</v>
      </c>
      <c r="Y288">
        <v>0</v>
      </c>
      <c r="Z288">
        <v>0</v>
      </c>
    </row>
    <row r="289" spans="1:26" x14ac:dyDescent="0.25">
      <c r="A289" s="30">
        <f t="shared" ca="1" si="51"/>
        <v>45597</v>
      </c>
      <c r="B289" s="30">
        <f t="shared" ca="1" si="52"/>
        <v>45606</v>
      </c>
      <c r="C289" s="30" t="str">
        <f t="shared" si="50"/>
        <v>PSA-AR</v>
      </c>
      <c r="D289" s="30" t="str">
        <f t="shared" ca="1" si="53"/>
        <v>01112024-10112024PSA-AR</v>
      </c>
      <c r="F289" s="30" t="str">
        <f t="shared" si="54"/>
        <v>Total</v>
      </c>
      <c r="G289" s="30" t="str">
        <f t="shared" si="55"/>
        <v>Total</v>
      </c>
      <c r="H289" s="51">
        <f t="shared" si="56"/>
        <v>1</v>
      </c>
      <c r="K289"/>
      <c r="P289" t="s">
        <v>88</v>
      </c>
      <c r="R289">
        <v>351199</v>
      </c>
      <c r="S289">
        <v>1504</v>
      </c>
      <c r="T289">
        <v>3562</v>
      </c>
      <c r="U289">
        <v>132</v>
      </c>
      <c r="V289">
        <v>85</v>
      </c>
      <c r="W289">
        <v>75</v>
      </c>
      <c r="X289">
        <v>10</v>
      </c>
      <c r="Y289">
        <v>9</v>
      </c>
      <c r="Z289">
        <v>34</v>
      </c>
    </row>
    <row r="290" spans="1:26" x14ac:dyDescent="0.25">
      <c r="A290" s="30">
        <f t="shared" ca="1" si="51"/>
        <v>45627</v>
      </c>
      <c r="B290" s="30">
        <f t="shared" ca="1" si="52"/>
        <v>45628</v>
      </c>
      <c r="C290" s="30" t="str">
        <f t="shared" si="50"/>
        <v>PSA-AR</v>
      </c>
      <c r="D290" s="30" t="e">
        <f t="shared" si="53"/>
        <v>#N/A</v>
      </c>
      <c r="F290" s="30" t="str">
        <f t="shared" si="54"/>
        <v>-</v>
      </c>
      <c r="G290" s="30" t="str">
        <f t="shared" si="55"/>
        <v/>
      </c>
      <c r="H290" s="51">
        <f t="shared" si="56"/>
        <v>0</v>
      </c>
      <c r="I290" t="s">
        <v>309</v>
      </c>
      <c r="K290" t="s">
        <v>310</v>
      </c>
      <c r="M290" t="s">
        <v>311</v>
      </c>
      <c r="N290">
        <v>357786</v>
      </c>
      <c r="Q290" t="s">
        <v>312</v>
      </c>
      <c r="R290" t="s">
        <v>313</v>
      </c>
      <c r="S290" t="s">
        <v>314</v>
      </c>
      <c r="T290" t="s">
        <v>315</v>
      </c>
      <c r="U290" t="s">
        <v>316</v>
      </c>
      <c r="V290" t="s">
        <v>317</v>
      </c>
      <c r="W290" t="s">
        <v>318</v>
      </c>
      <c r="X290" t="s">
        <v>319</v>
      </c>
      <c r="Y290" t="s">
        <v>320</v>
      </c>
      <c r="Z290" t="s">
        <v>321</v>
      </c>
    </row>
    <row r="291" spans="1:26" x14ac:dyDescent="0.25">
      <c r="A291" s="30">
        <f t="shared" ca="1" si="51"/>
        <v>45627</v>
      </c>
      <c r="B291" s="30">
        <f t="shared" ca="1" si="52"/>
        <v>45628</v>
      </c>
      <c r="C291" s="30" t="str">
        <f t="shared" si="50"/>
        <v>PSA-AR</v>
      </c>
      <c r="D291" s="30" t="e">
        <f t="shared" si="53"/>
        <v>#N/A</v>
      </c>
      <c r="F291" s="30" t="str">
        <f t="shared" si="54"/>
        <v>Organisation Code</v>
      </c>
      <c r="G291" s="30" t="str">
        <f t="shared" si="55"/>
        <v/>
      </c>
      <c r="H291" s="51">
        <f t="shared" si="56"/>
        <v>0</v>
      </c>
      <c r="K291" s="9">
        <v>45628.458333333336</v>
      </c>
      <c r="M291" t="s">
        <v>322</v>
      </c>
      <c r="N291">
        <v>182334</v>
      </c>
      <c r="P291" t="s">
        <v>323</v>
      </c>
      <c r="W291"/>
    </row>
    <row r="292" spans="1:26" x14ac:dyDescent="0.25">
      <c r="A292" s="30">
        <f t="shared" ca="1" si="51"/>
        <v>45627</v>
      </c>
      <c r="B292" s="30">
        <f t="shared" ca="1" si="52"/>
        <v>45628</v>
      </c>
      <c r="C292" s="30" t="str">
        <f t="shared" si="50"/>
        <v>PSA-AR</v>
      </c>
      <c r="D292" s="30" t="str">
        <f t="shared" ca="1" si="53"/>
        <v>01122024-02122024PSA-AR</v>
      </c>
      <c r="F292" s="30" t="str">
        <f t="shared" si="54"/>
        <v>F84003</v>
      </c>
      <c r="G292" s="30" t="str">
        <f t="shared" si="55"/>
        <v>SE1</v>
      </c>
      <c r="H292" s="51">
        <f t="shared" si="56"/>
        <v>1</v>
      </c>
      <c r="K292" t="s">
        <v>324</v>
      </c>
      <c r="M292" t="s">
        <v>325</v>
      </c>
      <c r="N292">
        <v>175452</v>
      </c>
      <c r="P292" t="s">
        <v>56</v>
      </c>
      <c r="R292">
        <v>15066</v>
      </c>
      <c r="S292">
        <v>106</v>
      </c>
      <c r="T292">
        <v>213</v>
      </c>
      <c r="U292">
        <v>1</v>
      </c>
      <c r="V292">
        <v>0</v>
      </c>
      <c r="W292">
        <v>0</v>
      </c>
      <c r="X292">
        <v>0</v>
      </c>
      <c r="Y292">
        <v>0</v>
      </c>
      <c r="Z292">
        <v>0</v>
      </c>
    </row>
    <row r="293" spans="1:26" x14ac:dyDescent="0.25">
      <c r="A293" s="30">
        <f t="shared" ca="1" si="51"/>
        <v>45627</v>
      </c>
      <c r="B293" s="30">
        <f t="shared" ca="1" si="52"/>
        <v>45628</v>
      </c>
      <c r="C293" s="30" t="str">
        <f t="shared" si="50"/>
        <v>PSA-AR</v>
      </c>
      <c r="D293" s="30" t="str">
        <f t="shared" ca="1" si="53"/>
        <v>01122024-02122024PSA-AR</v>
      </c>
      <c r="F293" s="30" t="str">
        <f t="shared" si="54"/>
        <v>F84008</v>
      </c>
      <c r="G293" s="30" t="str">
        <f t="shared" si="55"/>
        <v>NW2</v>
      </c>
      <c r="H293" s="51">
        <f t="shared" si="56"/>
        <v>1</v>
      </c>
      <c r="K293" s="10">
        <v>45627</v>
      </c>
      <c r="P293" t="s">
        <v>12</v>
      </c>
      <c r="R293">
        <v>12001</v>
      </c>
      <c r="S293">
        <v>64</v>
      </c>
      <c r="T293">
        <v>175</v>
      </c>
      <c r="U293">
        <v>1</v>
      </c>
      <c r="V293">
        <v>0</v>
      </c>
      <c r="W293">
        <v>0</v>
      </c>
      <c r="X293">
        <v>0</v>
      </c>
      <c r="Y293">
        <v>0</v>
      </c>
      <c r="Z293">
        <v>0</v>
      </c>
    </row>
    <row r="294" spans="1:26" x14ac:dyDescent="0.25">
      <c r="A294" s="30">
        <f t="shared" ca="1" si="51"/>
        <v>45627</v>
      </c>
      <c r="B294" s="30">
        <f t="shared" ca="1" si="52"/>
        <v>45628</v>
      </c>
      <c r="C294" s="30" t="str">
        <f t="shared" si="50"/>
        <v>PSA-AR</v>
      </c>
      <c r="D294" s="30" t="str">
        <f t="shared" ca="1" si="53"/>
        <v>01122024-02122024PSA-AR</v>
      </c>
      <c r="F294" s="30" t="str">
        <f t="shared" si="54"/>
        <v>F84013</v>
      </c>
      <c r="G294" s="30" t="str">
        <f t="shared" si="55"/>
        <v>NE1</v>
      </c>
      <c r="H294" s="51">
        <f t="shared" si="56"/>
        <v>1</v>
      </c>
      <c r="K294"/>
      <c r="P294" t="s">
        <v>78</v>
      </c>
      <c r="R294">
        <v>18087</v>
      </c>
      <c r="S294">
        <v>37</v>
      </c>
      <c r="T294">
        <v>137</v>
      </c>
      <c r="U294">
        <v>3</v>
      </c>
      <c r="V294">
        <v>2</v>
      </c>
      <c r="W294">
        <v>2</v>
      </c>
      <c r="X294">
        <v>0</v>
      </c>
      <c r="Y294">
        <v>0</v>
      </c>
      <c r="Z294">
        <v>0</v>
      </c>
    </row>
    <row r="295" spans="1:26" x14ac:dyDescent="0.25">
      <c r="A295" s="30">
        <f t="shared" ca="1" si="51"/>
        <v>45627</v>
      </c>
      <c r="B295" s="30">
        <f t="shared" ca="1" si="52"/>
        <v>45628</v>
      </c>
      <c r="C295" s="30" t="str">
        <f t="shared" si="50"/>
        <v>PSA-AR</v>
      </c>
      <c r="D295" s="30" t="str">
        <f t="shared" ca="1" si="53"/>
        <v>01122024-02122024PSA-AR</v>
      </c>
      <c r="F295" s="30" t="str">
        <f t="shared" si="54"/>
        <v>F84015</v>
      </c>
      <c r="G295" s="30" t="str">
        <f t="shared" si="55"/>
        <v>SE2</v>
      </c>
      <c r="H295" s="51">
        <f t="shared" si="56"/>
        <v>1</v>
      </c>
      <c r="K295"/>
      <c r="P295" t="s">
        <v>46</v>
      </c>
      <c r="R295">
        <v>5324</v>
      </c>
      <c r="S295">
        <v>45</v>
      </c>
      <c r="T295">
        <v>103</v>
      </c>
      <c r="U295">
        <v>21</v>
      </c>
      <c r="V295">
        <v>12</v>
      </c>
      <c r="W295">
        <v>12</v>
      </c>
      <c r="X295">
        <v>0</v>
      </c>
      <c r="Y295">
        <v>0</v>
      </c>
      <c r="Z295">
        <v>2</v>
      </c>
    </row>
    <row r="296" spans="1:26" x14ac:dyDescent="0.25">
      <c r="A296" s="30">
        <f t="shared" ca="1" si="51"/>
        <v>45627</v>
      </c>
      <c r="B296" s="30">
        <f t="shared" ca="1" si="52"/>
        <v>45628</v>
      </c>
      <c r="C296" s="30" t="str">
        <f t="shared" si="50"/>
        <v>PSA-AR</v>
      </c>
      <c r="D296" s="30" t="str">
        <f t="shared" ca="1" si="53"/>
        <v>01122024-02122024PSA-AR</v>
      </c>
      <c r="F296" s="30" t="str">
        <f t="shared" si="54"/>
        <v>F84018</v>
      </c>
      <c r="G296" s="30" t="str">
        <f t="shared" si="55"/>
        <v>NE2</v>
      </c>
      <c r="H296" s="51">
        <f t="shared" si="56"/>
        <v>1</v>
      </c>
      <c r="K296"/>
      <c r="P296" t="s">
        <v>59</v>
      </c>
      <c r="R296">
        <v>12231</v>
      </c>
      <c r="S296">
        <v>60</v>
      </c>
      <c r="T296">
        <v>130</v>
      </c>
      <c r="U296">
        <v>12</v>
      </c>
      <c r="V296">
        <v>11</v>
      </c>
      <c r="W296">
        <v>11</v>
      </c>
      <c r="X296">
        <v>0</v>
      </c>
      <c r="Y296">
        <v>0</v>
      </c>
      <c r="Z296">
        <v>3</v>
      </c>
    </row>
    <row r="297" spans="1:26" x14ac:dyDescent="0.25">
      <c r="A297" s="30">
        <f t="shared" ca="1" si="51"/>
        <v>45627</v>
      </c>
      <c r="B297" s="30">
        <f t="shared" ca="1" si="52"/>
        <v>45628</v>
      </c>
      <c r="C297" s="30" t="str">
        <f t="shared" si="50"/>
        <v>PSA-AR</v>
      </c>
      <c r="D297" s="30" t="str">
        <f t="shared" ca="1" si="53"/>
        <v>01122024-02122024PSA-AR</v>
      </c>
      <c r="F297" s="30" t="str">
        <f t="shared" si="54"/>
        <v>F84021</v>
      </c>
      <c r="G297" s="30" t="str">
        <f t="shared" si="55"/>
        <v>SW1</v>
      </c>
      <c r="H297" s="51">
        <f t="shared" si="56"/>
        <v>1</v>
      </c>
      <c r="K297"/>
      <c r="P297" t="s">
        <v>54</v>
      </c>
      <c r="R297">
        <v>11212</v>
      </c>
      <c r="S297">
        <v>40</v>
      </c>
      <c r="T297">
        <v>97</v>
      </c>
      <c r="U297">
        <v>7</v>
      </c>
      <c r="V297">
        <v>5</v>
      </c>
      <c r="W297">
        <v>5</v>
      </c>
      <c r="X297">
        <v>0</v>
      </c>
      <c r="Y297">
        <v>1</v>
      </c>
      <c r="Z297">
        <v>0</v>
      </c>
    </row>
    <row r="298" spans="1:26" x14ac:dyDescent="0.25">
      <c r="A298" s="30">
        <f t="shared" ca="1" si="51"/>
        <v>45627</v>
      </c>
      <c r="B298" s="30">
        <f t="shared" ca="1" si="52"/>
        <v>45628</v>
      </c>
      <c r="C298" s="30" t="str">
        <f t="shared" si="50"/>
        <v>PSA-AR</v>
      </c>
      <c r="D298" s="30" t="str">
        <f t="shared" ca="1" si="53"/>
        <v>01122024-02122024PSA-AR</v>
      </c>
      <c r="F298" s="30" t="str">
        <f t="shared" si="54"/>
        <v>F84033</v>
      </c>
      <c r="G298" s="30" t="str">
        <f t="shared" si="55"/>
        <v>NW2</v>
      </c>
      <c r="H298" s="51">
        <f t="shared" si="56"/>
        <v>1</v>
      </c>
      <c r="K298"/>
      <c r="P298" t="s">
        <v>73</v>
      </c>
      <c r="R298">
        <v>11748</v>
      </c>
      <c r="S298">
        <v>48</v>
      </c>
      <c r="T298">
        <v>144</v>
      </c>
      <c r="U298">
        <v>4</v>
      </c>
      <c r="V298">
        <v>2</v>
      </c>
      <c r="W298">
        <v>1</v>
      </c>
      <c r="X298">
        <v>1</v>
      </c>
      <c r="Y298">
        <v>1</v>
      </c>
      <c r="Z298">
        <v>2</v>
      </c>
    </row>
    <row r="299" spans="1:26" x14ac:dyDescent="0.25">
      <c r="A299" s="30">
        <f t="shared" ca="1" si="51"/>
        <v>45627</v>
      </c>
      <c r="B299" s="30">
        <f t="shared" ca="1" si="52"/>
        <v>45628</v>
      </c>
      <c r="C299" s="30" t="str">
        <f t="shared" si="50"/>
        <v>PSA-AR</v>
      </c>
      <c r="D299" s="30" t="str">
        <f t="shared" ca="1" si="53"/>
        <v>01122024-02122024PSA-AR</v>
      </c>
      <c r="F299" s="30" t="str">
        <f t="shared" si="54"/>
        <v>F84035</v>
      </c>
      <c r="G299" s="30" t="str">
        <f t="shared" si="55"/>
        <v>SW1</v>
      </c>
      <c r="H299" s="51">
        <f t="shared" si="56"/>
        <v>1</v>
      </c>
      <c r="K299"/>
      <c r="P299" t="s">
        <v>63</v>
      </c>
      <c r="R299">
        <v>22737</v>
      </c>
      <c r="S299">
        <v>41</v>
      </c>
      <c r="T299">
        <v>67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0</v>
      </c>
    </row>
    <row r="300" spans="1:26" x14ac:dyDescent="0.25">
      <c r="A300" s="30">
        <f t="shared" ca="1" si="51"/>
        <v>45627</v>
      </c>
      <c r="B300" s="30">
        <f t="shared" ca="1" si="52"/>
        <v>45628</v>
      </c>
      <c r="C300" s="30" t="str">
        <f t="shared" si="50"/>
        <v>PSA-AR</v>
      </c>
      <c r="D300" s="30" t="str">
        <f t="shared" ca="1" si="53"/>
        <v>01122024-02122024PSA-AR</v>
      </c>
      <c r="F300" s="30" t="str">
        <f t="shared" si="54"/>
        <v>F84036</v>
      </c>
      <c r="G300" s="30" t="str">
        <f t="shared" si="55"/>
        <v>NW1</v>
      </c>
      <c r="H300" s="51">
        <f t="shared" si="56"/>
        <v>1</v>
      </c>
      <c r="K300"/>
      <c r="P300" t="s">
        <v>19</v>
      </c>
      <c r="R300">
        <v>8566</v>
      </c>
      <c r="S300">
        <v>31</v>
      </c>
      <c r="T300">
        <v>73</v>
      </c>
      <c r="U300">
        <v>4</v>
      </c>
      <c r="V300">
        <v>3</v>
      </c>
      <c r="W300">
        <v>3</v>
      </c>
      <c r="X300">
        <v>0</v>
      </c>
      <c r="Y300">
        <v>0</v>
      </c>
      <c r="Z300">
        <v>0</v>
      </c>
    </row>
    <row r="301" spans="1:26" x14ac:dyDescent="0.25">
      <c r="A301" s="30">
        <f t="shared" ca="1" si="51"/>
        <v>45627</v>
      </c>
      <c r="B301" s="30">
        <f t="shared" ca="1" si="52"/>
        <v>45628</v>
      </c>
      <c r="C301" s="30" t="str">
        <f t="shared" si="50"/>
        <v>PSA-AR</v>
      </c>
      <c r="D301" s="30" t="str">
        <f t="shared" ca="1" si="53"/>
        <v>01122024-02122024PSA-AR</v>
      </c>
      <c r="F301" s="30" t="str">
        <f t="shared" si="54"/>
        <v>F84038</v>
      </c>
      <c r="G301" s="30" t="str">
        <f t="shared" si="55"/>
        <v>SW1</v>
      </c>
      <c r="H301" s="51">
        <f t="shared" si="56"/>
        <v>1</v>
      </c>
      <c r="K301"/>
      <c r="P301" t="s">
        <v>14</v>
      </c>
      <c r="R301">
        <v>3770</v>
      </c>
      <c r="S301">
        <v>31</v>
      </c>
      <c r="T301">
        <v>58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0</v>
      </c>
    </row>
    <row r="302" spans="1:26" x14ac:dyDescent="0.25">
      <c r="A302" s="30">
        <f t="shared" ca="1" si="51"/>
        <v>45627</v>
      </c>
      <c r="B302" s="30">
        <f t="shared" ca="1" si="52"/>
        <v>45628</v>
      </c>
      <c r="C302" s="30" t="str">
        <f t="shared" si="50"/>
        <v>PSA-AR</v>
      </c>
      <c r="D302" s="30" t="str">
        <f t="shared" ca="1" si="53"/>
        <v>01122024-02122024PSA-AR</v>
      </c>
      <c r="F302" s="30" t="str">
        <f t="shared" si="54"/>
        <v>F84060</v>
      </c>
      <c r="G302" s="30" t="str">
        <f t="shared" si="55"/>
        <v>SE1</v>
      </c>
      <c r="H302" s="51">
        <f t="shared" si="56"/>
        <v>1</v>
      </c>
      <c r="K302"/>
      <c r="P302" t="s">
        <v>7</v>
      </c>
      <c r="R302">
        <v>4997</v>
      </c>
      <c r="S302">
        <v>42</v>
      </c>
      <c r="T302">
        <v>101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0</v>
      </c>
    </row>
    <row r="303" spans="1:26" x14ac:dyDescent="0.25">
      <c r="A303" s="30">
        <f t="shared" ca="1" si="51"/>
        <v>45627</v>
      </c>
      <c r="B303" s="30">
        <f t="shared" ca="1" si="52"/>
        <v>45628</v>
      </c>
      <c r="C303" s="30" t="str">
        <f t="shared" si="50"/>
        <v>PSA-AR</v>
      </c>
      <c r="D303" s="30" t="str">
        <f t="shared" ca="1" si="53"/>
        <v>01122024-02122024PSA-AR</v>
      </c>
      <c r="F303" s="30" t="str">
        <f t="shared" si="54"/>
        <v>F84063</v>
      </c>
      <c r="G303" s="30" t="str">
        <f t="shared" si="55"/>
        <v>SW1</v>
      </c>
      <c r="H303" s="51">
        <f t="shared" si="56"/>
        <v>1</v>
      </c>
      <c r="K303"/>
      <c r="P303" t="s">
        <v>27</v>
      </c>
      <c r="R303">
        <v>6440</v>
      </c>
      <c r="S303">
        <v>29</v>
      </c>
      <c r="T303">
        <v>64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0</v>
      </c>
    </row>
    <row r="304" spans="1:26" x14ac:dyDescent="0.25">
      <c r="A304" s="30">
        <f t="shared" ca="1" si="51"/>
        <v>45627</v>
      </c>
      <c r="B304" s="30">
        <f t="shared" ca="1" si="52"/>
        <v>45628</v>
      </c>
      <c r="C304" s="30" t="str">
        <f t="shared" si="50"/>
        <v>PSA-AR</v>
      </c>
      <c r="D304" s="30" t="str">
        <f t="shared" ca="1" si="53"/>
        <v>01122024-02122024PSA-AR</v>
      </c>
      <c r="F304" s="30" t="str">
        <f t="shared" si="54"/>
        <v>F84069</v>
      </c>
      <c r="G304" s="30" t="str">
        <f t="shared" si="55"/>
        <v>SE2</v>
      </c>
      <c r="H304" s="51">
        <f t="shared" si="56"/>
        <v>1</v>
      </c>
      <c r="K304"/>
      <c r="P304" t="s">
        <v>84</v>
      </c>
      <c r="R304">
        <v>14234</v>
      </c>
      <c r="S304">
        <v>65</v>
      </c>
      <c r="T304">
        <v>155</v>
      </c>
      <c r="U304">
        <v>1</v>
      </c>
      <c r="V304">
        <v>1</v>
      </c>
      <c r="W304">
        <v>1</v>
      </c>
      <c r="X304">
        <v>0</v>
      </c>
      <c r="Y304">
        <v>0</v>
      </c>
      <c r="Z304">
        <v>0</v>
      </c>
    </row>
    <row r="305" spans="1:26" x14ac:dyDescent="0.25">
      <c r="A305" s="30">
        <f t="shared" ca="1" si="51"/>
        <v>45627</v>
      </c>
      <c r="B305" s="30">
        <f t="shared" ca="1" si="52"/>
        <v>45628</v>
      </c>
      <c r="C305" s="30" t="str">
        <f t="shared" si="50"/>
        <v>PSA-AR</v>
      </c>
      <c r="D305" s="30" t="str">
        <f t="shared" ca="1" si="53"/>
        <v>01122024-02122024PSA-AR</v>
      </c>
      <c r="F305" s="30" t="str">
        <f t="shared" si="54"/>
        <v>F84072</v>
      </c>
      <c r="G305" s="30" t="str">
        <f t="shared" si="55"/>
        <v>SW2</v>
      </c>
      <c r="H305" s="51">
        <f t="shared" si="56"/>
        <v>1</v>
      </c>
      <c r="K305"/>
      <c r="P305" t="s">
        <v>29</v>
      </c>
      <c r="R305">
        <v>12940</v>
      </c>
      <c r="S305">
        <v>32</v>
      </c>
      <c r="T305">
        <v>69</v>
      </c>
      <c r="U305">
        <v>3</v>
      </c>
      <c r="V305">
        <v>1</v>
      </c>
      <c r="W305">
        <v>1</v>
      </c>
      <c r="X305">
        <v>0</v>
      </c>
      <c r="Y305">
        <v>1</v>
      </c>
      <c r="Z305">
        <v>0</v>
      </c>
    </row>
    <row r="306" spans="1:26" x14ac:dyDescent="0.25">
      <c r="A306" s="30">
        <f t="shared" ca="1" si="51"/>
        <v>45627</v>
      </c>
      <c r="B306" s="30">
        <f t="shared" ca="1" si="52"/>
        <v>45628</v>
      </c>
      <c r="C306" s="30" t="str">
        <f t="shared" si="50"/>
        <v>PSA-AR</v>
      </c>
      <c r="D306" s="30" t="str">
        <f t="shared" ca="1" si="53"/>
        <v>01122024-02122024PSA-AR</v>
      </c>
      <c r="F306" s="30" t="str">
        <f t="shared" si="54"/>
        <v>F84080</v>
      </c>
      <c r="G306" s="30" t="str">
        <f t="shared" si="55"/>
        <v>NE2</v>
      </c>
      <c r="H306" s="51">
        <f t="shared" si="56"/>
        <v>1</v>
      </c>
      <c r="K306"/>
      <c r="P306" t="s">
        <v>37</v>
      </c>
      <c r="R306">
        <v>9707</v>
      </c>
      <c r="S306">
        <v>70</v>
      </c>
      <c r="T306">
        <v>148</v>
      </c>
      <c r="U306">
        <v>5</v>
      </c>
      <c r="V306">
        <v>2</v>
      </c>
      <c r="W306">
        <v>2</v>
      </c>
      <c r="X306">
        <v>0</v>
      </c>
      <c r="Y306">
        <v>0</v>
      </c>
      <c r="Z306">
        <v>2</v>
      </c>
    </row>
    <row r="307" spans="1:26" x14ac:dyDescent="0.25">
      <c r="A307" s="30">
        <f t="shared" ca="1" si="51"/>
        <v>45627</v>
      </c>
      <c r="B307" s="30">
        <f t="shared" ca="1" si="52"/>
        <v>45628</v>
      </c>
      <c r="C307" s="30" t="str">
        <f t="shared" si="50"/>
        <v>PSA-AR</v>
      </c>
      <c r="D307" s="30" t="str">
        <f t="shared" ca="1" si="53"/>
        <v>01122024-02122024PSA-AR</v>
      </c>
      <c r="F307" s="30" t="str">
        <f t="shared" si="54"/>
        <v>F84096</v>
      </c>
      <c r="G307" s="30" t="str">
        <f t="shared" si="55"/>
        <v>SW2</v>
      </c>
      <c r="H307" s="51">
        <f t="shared" si="56"/>
        <v>1</v>
      </c>
      <c r="K307"/>
      <c r="P307" t="s">
        <v>50</v>
      </c>
      <c r="R307">
        <v>16797</v>
      </c>
      <c r="S307">
        <v>70</v>
      </c>
      <c r="T307">
        <v>182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0</v>
      </c>
    </row>
    <row r="308" spans="1:26" x14ac:dyDescent="0.25">
      <c r="A308" s="30">
        <f t="shared" ca="1" si="51"/>
        <v>45627</v>
      </c>
      <c r="B308" s="30">
        <f t="shared" ca="1" si="52"/>
        <v>45628</v>
      </c>
      <c r="C308" s="30" t="str">
        <f t="shared" ref="C308:C371" si="57">IF($K308="Last Run:",TRIM(IFERROR(MID($I308,2,IFERROR(FIND($M$2,LEFT($I308,FIND($N$2,$I308))),FIND($N$2,$I308))-2),$C$2)),C307)</f>
        <v>PSA-AR</v>
      </c>
      <c r="D308" s="30" t="str">
        <f t="shared" ca="1" si="53"/>
        <v>01122024-02122024PSA-AR</v>
      </c>
      <c r="F308" s="30" t="str">
        <f t="shared" si="54"/>
        <v>F84105</v>
      </c>
      <c r="G308" s="30" t="str">
        <f t="shared" si="55"/>
        <v>SE1</v>
      </c>
      <c r="H308" s="51">
        <f t="shared" si="56"/>
        <v>1</v>
      </c>
      <c r="K308"/>
      <c r="P308" t="s">
        <v>52</v>
      </c>
      <c r="R308">
        <v>11597</v>
      </c>
      <c r="S308">
        <v>42</v>
      </c>
      <c r="T308">
        <v>117</v>
      </c>
      <c r="U308">
        <v>2</v>
      </c>
      <c r="V308">
        <v>0</v>
      </c>
      <c r="W308">
        <v>0</v>
      </c>
      <c r="X308">
        <v>0</v>
      </c>
      <c r="Y308">
        <v>0</v>
      </c>
      <c r="Z308">
        <v>0</v>
      </c>
    </row>
    <row r="309" spans="1:26" x14ac:dyDescent="0.25">
      <c r="A309" s="30">
        <f t="shared" ca="1" si="51"/>
        <v>45627</v>
      </c>
      <c r="B309" s="30">
        <f t="shared" ca="1" si="52"/>
        <v>45628</v>
      </c>
      <c r="C309" s="30" t="str">
        <f t="shared" si="57"/>
        <v>PSA-AR</v>
      </c>
      <c r="D309" s="30" t="str">
        <f t="shared" ca="1" si="53"/>
        <v>01122024-02122024PSA-AR</v>
      </c>
      <c r="F309" s="30" t="str">
        <f t="shared" si="54"/>
        <v>F84115</v>
      </c>
      <c r="G309" s="30" t="str">
        <f t="shared" si="55"/>
        <v>NW1</v>
      </c>
      <c r="H309" s="51">
        <f t="shared" si="56"/>
        <v>1</v>
      </c>
      <c r="K309"/>
      <c r="P309" t="s">
        <v>80</v>
      </c>
      <c r="R309">
        <v>8983</v>
      </c>
      <c r="S309">
        <v>42</v>
      </c>
      <c r="T309">
        <v>97</v>
      </c>
      <c r="U309">
        <v>3</v>
      </c>
      <c r="V309">
        <v>2</v>
      </c>
      <c r="W309">
        <v>2</v>
      </c>
      <c r="X309">
        <v>0</v>
      </c>
      <c r="Y309">
        <v>0</v>
      </c>
      <c r="Z309">
        <v>0</v>
      </c>
    </row>
    <row r="310" spans="1:26" x14ac:dyDescent="0.25">
      <c r="A310" s="30">
        <f t="shared" ca="1" si="51"/>
        <v>45627</v>
      </c>
      <c r="B310" s="30">
        <f t="shared" ca="1" si="52"/>
        <v>45628</v>
      </c>
      <c r="C310" s="30" t="str">
        <f t="shared" si="57"/>
        <v>PSA-AR</v>
      </c>
      <c r="D310" s="30" t="str">
        <f t="shared" ca="1" si="53"/>
        <v>01122024-02122024PSA-AR</v>
      </c>
      <c r="F310" s="30" t="str">
        <f t="shared" si="54"/>
        <v>F84117</v>
      </c>
      <c r="G310" s="30" t="str">
        <f t="shared" si="55"/>
        <v>SW1</v>
      </c>
      <c r="H310" s="51">
        <f t="shared" si="56"/>
        <v>1</v>
      </c>
      <c r="K310"/>
      <c r="P310" t="s">
        <v>61</v>
      </c>
      <c r="R310">
        <v>10014</v>
      </c>
      <c r="S310">
        <v>48</v>
      </c>
      <c r="T310">
        <v>124</v>
      </c>
      <c r="U310">
        <v>1</v>
      </c>
      <c r="V310">
        <v>1</v>
      </c>
      <c r="W310">
        <v>1</v>
      </c>
      <c r="X310">
        <v>0</v>
      </c>
      <c r="Y310">
        <v>1</v>
      </c>
      <c r="Z310">
        <v>0</v>
      </c>
    </row>
    <row r="311" spans="1:26" x14ac:dyDescent="0.25">
      <c r="A311" s="30">
        <f t="shared" ca="1" si="51"/>
        <v>45627</v>
      </c>
      <c r="B311" s="30">
        <f t="shared" ca="1" si="52"/>
        <v>45628</v>
      </c>
      <c r="C311" s="30" t="str">
        <f t="shared" si="57"/>
        <v>PSA-AR</v>
      </c>
      <c r="D311" s="30" t="str">
        <f t="shared" ca="1" si="53"/>
        <v>01122024-02122024PSA-AR</v>
      </c>
      <c r="F311" s="30" t="str">
        <f t="shared" si="54"/>
        <v>F84119</v>
      </c>
      <c r="G311" s="30" t="str">
        <f t="shared" si="55"/>
        <v>NW1</v>
      </c>
      <c r="H311" s="51">
        <f t="shared" si="56"/>
        <v>1</v>
      </c>
      <c r="K311"/>
      <c r="P311" t="s">
        <v>42</v>
      </c>
      <c r="R311">
        <v>12563</v>
      </c>
      <c r="S311">
        <v>54</v>
      </c>
      <c r="T311">
        <v>96</v>
      </c>
      <c r="U311">
        <v>7</v>
      </c>
      <c r="V311">
        <v>2</v>
      </c>
      <c r="W311">
        <v>1</v>
      </c>
      <c r="X311">
        <v>1</v>
      </c>
      <c r="Y311">
        <v>0</v>
      </c>
      <c r="Z311">
        <v>0</v>
      </c>
    </row>
    <row r="312" spans="1:26" x14ac:dyDescent="0.25">
      <c r="A312" s="30">
        <f t="shared" ca="1" si="51"/>
        <v>45627</v>
      </c>
      <c r="B312" s="30">
        <f t="shared" ca="1" si="52"/>
        <v>45628</v>
      </c>
      <c r="C312" s="30" t="str">
        <f t="shared" si="57"/>
        <v>PSA-AR</v>
      </c>
      <c r="D312" s="30" t="str">
        <f t="shared" ca="1" si="53"/>
        <v>01122024-02122024PSA-AR</v>
      </c>
      <c r="F312" s="30" t="str">
        <f t="shared" si="54"/>
        <v>F84601</v>
      </c>
      <c r="G312" s="30" t="str">
        <f t="shared" si="55"/>
        <v>SE2</v>
      </c>
      <c r="H312" s="51">
        <f t="shared" si="56"/>
        <v>1</v>
      </c>
      <c r="K312"/>
      <c r="P312" t="s">
        <v>34</v>
      </c>
      <c r="R312">
        <v>7665</v>
      </c>
      <c r="S312">
        <v>31</v>
      </c>
      <c r="T312">
        <v>75</v>
      </c>
      <c r="U312">
        <v>4</v>
      </c>
      <c r="V312">
        <v>3</v>
      </c>
      <c r="W312">
        <v>3</v>
      </c>
      <c r="X312">
        <v>0</v>
      </c>
      <c r="Y312">
        <v>1</v>
      </c>
      <c r="Z312">
        <v>1</v>
      </c>
    </row>
    <row r="313" spans="1:26" x14ac:dyDescent="0.25">
      <c r="A313" s="30">
        <f t="shared" ca="1" si="51"/>
        <v>45627</v>
      </c>
      <c r="B313" s="30">
        <f t="shared" ca="1" si="52"/>
        <v>45628</v>
      </c>
      <c r="C313" s="30" t="str">
        <f t="shared" si="57"/>
        <v>PSA-AR</v>
      </c>
      <c r="D313" s="30" t="str">
        <f t="shared" ca="1" si="53"/>
        <v>01122024-02122024PSA-AR</v>
      </c>
      <c r="F313" s="30" t="str">
        <f t="shared" si="54"/>
        <v>F84619</v>
      </c>
      <c r="G313" s="30" t="str">
        <f t="shared" si="55"/>
        <v>NE2</v>
      </c>
      <c r="H313" s="51">
        <f t="shared" si="56"/>
        <v>1</v>
      </c>
      <c r="K313"/>
      <c r="P313" t="s">
        <v>65</v>
      </c>
      <c r="R313">
        <v>5214</v>
      </c>
      <c r="S313">
        <v>24</v>
      </c>
      <c r="T313">
        <v>55</v>
      </c>
      <c r="U313">
        <v>3</v>
      </c>
      <c r="V313">
        <v>3</v>
      </c>
      <c r="W313">
        <v>3</v>
      </c>
      <c r="X313">
        <v>0</v>
      </c>
      <c r="Y313">
        <v>1</v>
      </c>
      <c r="Z313">
        <v>3</v>
      </c>
    </row>
    <row r="314" spans="1:26" x14ac:dyDescent="0.25">
      <c r="A314" s="30">
        <f t="shared" ca="1" si="51"/>
        <v>45627</v>
      </c>
      <c r="B314" s="30">
        <f t="shared" ca="1" si="52"/>
        <v>45628</v>
      </c>
      <c r="C314" s="30" t="str">
        <f t="shared" si="57"/>
        <v>PSA-AR</v>
      </c>
      <c r="D314" s="30" t="str">
        <f t="shared" ca="1" si="53"/>
        <v>01122024-02122024PSA-AR</v>
      </c>
      <c r="F314" s="30" t="str">
        <f t="shared" si="54"/>
        <v>F84620</v>
      </c>
      <c r="G314" s="30" t="str">
        <f t="shared" si="55"/>
        <v>SE2</v>
      </c>
      <c r="H314" s="51">
        <f t="shared" si="56"/>
        <v>1</v>
      </c>
      <c r="K314"/>
      <c r="P314" t="s">
        <v>86</v>
      </c>
      <c r="R314">
        <v>8239</v>
      </c>
      <c r="S314">
        <v>56</v>
      </c>
      <c r="T314">
        <v>91</v>
      </c>
      <c r="U314">
        <v>1</v>
      </c>
      <c r="V314">
        <v>1</v>
      </c>
      <c r="W314">
        <v>1</v>
      </c>
      <c r="X314">
        <v>0</v>
      </c>
      <c r="Y314">
        <v>0</v>
      </c>
      <c r="Z314">
        <v>0</v>
      </c>
    </row>
    <row r="315" spans="1:26" x14ac:dyDescent="0.25">
      <c r="A315" s="30">
        <f t="shared" ca="1" si="51"/>
        <v>45627</v>
      </c>
      <c r="B315" s="30">
        <f t="shared" ca="1" si="52"/>
        <v>45628</v>
      </c>
      <c r="C315" s="30" t="str">
        <f t="shared" si="57"/>
        <v>PSA-AR</v>
      </c>
      <c r="D315" s="30" t="str">
        <f t="shared" ca="1" si="53"/>
        <v>01122024-02122024PSA-AR</v>
      </c>
      <c r="F315" s="30" t="str">
        <f t="shared" si="54"/>
        <v>F84621</v>
      </c>
      <c r="G315" s="30" t="str">
        <f t="shared" si="55"/>
        <v>SW1</v>
      </c>
      <c r="H315" s="51">
        <f t="shared" si="56"/>
        <v>1</v>
      </c>
      <c r="K315"/>
      <c r="P315" t="s">
        <v>69</v>
      </c>
      <c r="R315">
        <v>4605</v>
      </c>
      <c r="S315">
        <v>35</v>
      </c>
      <c r="T315">
        <v>92</v>
      </c>
      <c r="U315">
        <v>0</v>
      </c>
      <c r="V315">
        <v>0</v>
      </c>
      <c r="W315">
        <v>0</v>
      </c>
      <c r="X315">
        <v>0</v>
      </c>
      <c r="Y315">
        <v>0</v>
      </c>
      <c r="Z315">
        <v>0</v>
      </c>
    </row>
    <row r="316" spans="1:26" x14ac:dyDescent="0.25">
      <c r="A316" s="30">
        <f t="shared" ca="1" si="51"/>
        <v>45627</v>
      </c>
      <c r="B316" s="30">
        <f t="shared" ca="1" si="52"/>
        <v>45628</v>
      </c>
      <c r="C316" s="30" t="str">
        <f t="shared" si="57"/>
        <v>PSA-AR</v>
      </c>
      <c r="D316" s="30" t="str">
        <f t="shared" ca="1" si="53"/>
        <v>01122024-02122024PSA-AR</v>
      </c>
      <c r="F316" s="30" t="str">
        <f t="shared" si="54"/>
        <v>F84632</v>
      </c>
      <c r="G316" s="30" t="str">
        <f t="shared" si="55"/>
        <v>SE2</v>
      </c>
      <c r="H316" s="51">
        <f t="shared" si="56"/>
        <v>1</v>
      </c>
      <c r="K316"/>
      <c r="P316" t="s">
        <v>38</v>
      </c>
      <c r="R316">
        <v>1441</v>
      </c>
      <c r="S316">
        <v>6</v>
      </c>
      <c r="T316">
        <v>15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0</v>
      </c>
    </row>
    <row r="317" spans="1:26" x14ac:dyDescent="0.25">
      <c r="A317" s="30">
        <f t="shared" ca="1" si="51"/>
        <v>45627</v>
      </c>
      <c r="B317" s="30">
        <f t="shared" ca="1" si="52"/>
        <v>45628</v>
      </c>
      <c r="C317" s="30" t="str">
        <f t="shared" si="57"/>
        <v>PSA-AR</v>
      </c>
      <c r="D317" s="30" t="str">
        <f t="shared" ca="1" si="53"/>
        <v>01122024-02122024PSA-AR</v>
      </c>
      <c r="F317" s="30" t="str">
        <f t="shared" si="54"/>
        <v>F84635</v>
      </c>
      <c r="G317" s="30" t="str">
        <f t="shared" si="55"/>
        <v>SW2</v>
      </c>
      <c r="H317" s="51">
        <f t="shared" si="56"/>
        <v>1</v>
      </c>
      <c r="K317"/>
      <c r="P317" t="s">
        <v>71</v>
      </c>
      <c r="R317">
        <v>9668</v>
      </c>
      <c r="S317">
        <v>27</v>
      </c>
      <c r="T317">
        <v>82</v>
      </c>
      <c r="U317">
        <v>3</v>
      </c>
      <c r="V317">
        <v>2</v>
      </c>
      <c r="W317">
        <v>2</v>
      </c>
      <c r="X317">
        <v>0</v>
      </c>
      <c r="Y317">
        <v>0</v>
      </c>
      <c r="Z317">
        <v>0</v>
      </c>
    </row>
    <row r="318" spans="1:26" x14ac:dyDescent="0.25">
      <c r="A318" s="30">
        <f t="shared" ca="1" si="51"/>
        <v>45627</v>
      </c>
      <c r="B318" s="30">
        <f t="shared" ca="1" si="52"/>
        <v>45628</v>
      </c>
      <c r="C318" s="30" t="str">
        <f t="shared" si="57"/>
        <v>PSA-AR</v>
      </c>
      <c r="D318" s="30" t="str">
        <f t="shared" ca="1" si="53"/>
        <v>01122024-02122024PSA-AR</v>
      </c>
      <c r="F318" s="30" t="str">
        <f t="shared" si="54"/>
        <v>F84636</v>
      </c>
      <c r="G318" s="30" t="str">
        <f t="shared" si="55"/>
        <v>NW2</v>
      </c>
      <c r="H318" s="51">
        <f t="shared" si="56"/>
        <v>1</v>
      </c>
      <c r="K318"/>
      <c r="P318" t="s">
        <v>10</v>
      </c>
      <c r="R318">
        <v>6813</v>
      </c>
      <c r="S318">
        <v>22</v>
      </c>
      <c r="T318">
        <v>49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</row>
    <row r="319" spans="1:26" x14ac:dyDescent="0.25">
      <c r="A319" s="30">
        <f t="shared" ca="1" si="51"/>
        <v>45627</v>
      </c>
      <c r="B319" s="30">
        <f t="shared" ca="1" si="52"/>
        <v>45628</v>
      </c>
      <c r="C319" s="30" t="str">
        <f t="shared" si="57"/>
        <v>PSA-AR</v>
      </c>
      <c r="D319" s="30" t="str">
        <f t="shared" ca="1" si="53"/>
        <v>01122024-02122024PSA-AR</v>
      </c>
      <c r="F319" s="30" t="str">
        <f t="shared" si="54"/>
        <v>F84640</v>
      </c>
      <c r="G319" s="30" t="str">
        <f t="shared" si="55"/>
        <v>SW2</v>
      </c>
      <c r="H319" s="51">
        <f t="shared" si="56"/>
        <v>1</v>
      </c>
      <c r="K319"/>
      <c r="P319" t="s">
        <v>57</v>
      </c>
      <c r="R319">
        <v>9290</v>
      </c>
      <c r="S319">
        <v>75</v>
      </c>
      <c r="T319">
        <v>179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0</v>
      </c>
    </row>
    <row r="320" spans="1:26" x14ac:dyDescent="0.25">
      <c r="A320" s="30">
        <f t="shared" ca="1" si="51"/>
        <v>45627</v>
      </c>
      <c r="B320" s="30">
        <f t="shared" ca="1" si="52"/>
        <v>45628</v>
      </c>
      <c r="C320" s="30" t="str">
        <f t="shared" si="57"/>
        <v>PSA-AR</v>
      </c>
      <c r="D320" s="30" t="str">
        <f t="shared" ca="1" si="53"/>
        <v>01122024-02122024PSA-AR</v>
      </c>
      <c r="F320" s="30" t="str">
        <f t="shared" si="54"/>
        <v>F84668</v>
      </c>
      <c r="G320" s="30" t="str">
        <f t="shared" si="55"/>
        <v>NE2</v>
      </c>
      <c r="H320" s="51">
        <f t="shared" si="56"/>
        <v>1</v>
      </c>
      <c r="K320"/>
      <c r="P320" t="s">
        <v>21</v>
      </c>
      <c r="R320">
        <v>5972</v>
      </c>
      <c r="S320">
        <v>17</v>
      </c>
      <c r="T320">
        <v>54</v>
      </c>
      <c r="U320">
        <v>16</v>
      </c>
      <c r="V320">
        <v>14</v>
      </c>
      <c r="W320">
        <v>5</v>
      </c>
      <c r="X320">
        <v>9</v>
      </c>
      <c r="Y320">
        <v>3</v>
      </c>
      <c r="Z320">
        <v>14</v>
      </c>
    </row>
    <row r="321" spans="1:26" x14ac:dyDescent="0.25">
      <c r="A321" s="30">
        <f t="shared" ca="1" si="51"/>
        <v>45627</v>
      </c>
      <c r="B321" s="30">
        <f t="shared" ca="1" si="52"/>
        <v>45628</v>
      </c>
      <c r="C321" s="30" t="str">
        <f t="shared" si="57"/>
        <v>PSA-AR</v>
      </c>
      <c r="D321" s="30" t="str">
        <f t="shared" ca="1" si="53"/>
        <v>01122024-02122024PSA-AR</v>
      </c>
      <c r="F321" s="30" t="str">
        <f t="shared" si="54"/>
        <v>F84686</v>
      </c>
      <c r="G321" s="30" t="str">
        <f t="shared" si="55"/>
        <v>NE1</v>
      </c>
      <c r="H321" s="51">
        <f t="shared" si="56"/>
        <v>1</v>
      </c>
      <c r="K321"/>
      <c r="P321" t="s">
        <v>24</v>
      </c>
      <c r="R321">
        <v>8982</v>
      </c>
      <c r="S321">
        <v>10</v>
      </c>
      <c r="T321">
        <v>19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0</v>
      </c>
    </row>
    <row r="322" spans="1:26" x14ac:dyDescent="0.25">
      <c r="A322" s="30">
        <f t="shared" ca="1" si="51"/>
        <v>45627</v>
      </c>
      <c r="B322" s="30">
        <f t="shared" ca="1" si="52"/>
        <v>45628</v>
      </c>
      <c r="C322" s="30" t="str">
        <f t="shared" si="57"/>
        <v>PSA-AR</v>
      </c>
      <c r="D322" s="30" t="str">
        <f t="shared" ca="1" si="53"/>
        <v>01122024-02122024PSA-AR</v>
      </c>
      <c r="F322" s="30" t="str">
        <f t="shared" si="54"/>
        <v>F84692</v>
      </c>
      <c r="G322" s="30" t="str">
        <f t="shared" si="55"/>
        <v>SW2</v>
      </c>
      <c r="H322" s="51">
        <f t="shared" si="56"/>
        <v>1</v>
      </c>
      <c r="K322"/>
      <c r="P322" t="s">
        <v>44</v>
      </c>
      <c r="R322">
        <v>9031</v>
      </c>
      <c r="S322">
        <v>28</v>
      </c>
      <c r="T322">
        <v>77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0</v>
      </c>
    </row>
    <row r="323" spans="1:26" x14ac:dyDescent="0.25">
      <c r="A323" s="30">
        <f t="shared" ca="1" si="51"/>
        <v>45627</v>
      </c>
      <c r="B323" s="30">
        <f t="shared" ca="1" si="52"/>
        <v>45628</v>
      </c>
      <c r="C323" s="30" t="str">
        <f t="shared" si="57"/>
        <v>PSA-AR</v>
      </c>
      <c r="D323" s="30" t="str">
        <f t="shared" ca="1" si="53"/>
        <v>01122024-02122024PSA-AR</v>
      </c>
      <c r="F323" s="30" t="str">
        <f t="shared" si="54"/>
        <v>F84694</v>
      </c>
      <c r="G323" s="30" t="str">
        <f t="shared" si="55"/>
        <v>NW2</v>
      </c>
      <c r="H323" s="51">
        <f t="shared" si="56"/>
        <v>1</v>
      </c>
      <c r="K323"/>
      <c r="P323" t="s">
        <v>17</v>
      </c>
      <c r="R323">
        <v>4662</v>
      </c>
      <c r="S323">
        <v>13</v>
      </c>
      <c r="T323">
        <v>32</v>
      </c>
      <c r="U323">
        <v>8</v>
      </c>
      <c r="V323">
        <v>6</v>
      </c>
      <c r="W323">
        <v>6</v>
      </c>
      <c r="X323">
        <v>0</v>
      </c>
      <c r="Y323">
        <v>0</v>
      </c>
      <c r="Z323">
        <v>6</v>
      </c>
    </row>
    <row r="324" spans="1:26" x14ac:dyDescent="0.25">
      <c r="A324" s="30">
        <f t="shared" ca="1" si="51"/>
        <v>45627</v>
      </c>
      <c r="B324" s="30">
        <f t="shared" ca="1" si="52"/>
        <v>45628</v>
      </c>
      <c r="C324" s="30" t="str">
        <f t="shared" si="57"/>
        <v>PSA-AR</v>
      </c>
      <c r="D324" s="30" t="str">
        <f t="shared" ca="1" si="53"/>
        <v>01122024-02122024PSA-AR</v>
      </c>
      <c r="F324" s="30" t="str">
        <f t="shared" si="54"/>
        <v>F84716</v>
      </c>
      <c r="G324" s="30" t="str">
        <f t="shared" si="55"/>
        <v>NW1</v>
      </c>
      <c r="H324" s="51">
        <f t="shared" si="56"/>
        <v>1</v>
      </c>
      <c r="K324"/>
      <c r="P324" t="s">
        <v>4</v>
      </c>
      <c r="R324">
        <v>5733</v>
      </c>
      <c r="S324">
        <v>19</v>
      </c>
      <c r="T324">
        <v>45</v>
      </c>
      <c r="U324">
        <v>1</v>
      </c>
      <c r="V324">
        <v>1</v>
      </c>
      <c r="W324">
        <v>1</v>
      </c>
      <c r="X324">
        <v>0</v>
      </c>
      <c r="Y324">
        <v>0</v>
      </c>
      <c r="Z324">
        <v>0</v>
      </c>
    </row>
    <row r="325" spans="1:26" x14ac:dyDescent="0.25">
      <c r="A325" s="30">
        <f t="shared" ca="1" si="51"/>
        <v>45627</v>
      </c>
      <c r="B325" s="30">
        <f t="shared" ca="1" si="52"/>
        <v>45628</v>
      </c>
      <c r="C325" s="30" t="str">
        <f t="shared" si="57"/>
        <v>PSA-AR</v>
      </c>
      <c r="D325" s="30" t="str">
        <f t="shared" ca="1" si="53"/>
        <v>01122024-02122024PSA-AR</v>
      </c>
      <c r="F325" s="30" t="str">
        <f t="shared" si="54"/>
        <v>F84719</v>
      </c>
      <c r="G325" s="30" t="str">
        <f t="shared" si="55"/>
        <v>SE1</v>
      </c>
      <c r="H325" s="51">
        <f t="shared" si="56"/>
        <v>1</v>
      </c>
      <c r="K325"/>
      <c r="P325" t="s">
        <v>48</v>
      </c>
      <c r="R325">
        <v>5251</v>
      </c>
      <c r="S325">
        <v>38</v>
      </c>
      <c r="T325">
        <v>116</v>
      </c>
      <c r="U325">
        <v>19</v>
      </c>
      <c r="V325">
        <v>14</v>
      </c>
      <c r="W325">
        <v>14</v>
      </c>
      <c r="X325">
        <v>0</v>
      </c>
      <c r="Y325">
        <v>1</v>
      </c>
      <c r="Z325">
        <v>3</v>
      </c>
    </row>
    <row r="326" spans="1:26" x14ac:dyDescent="0.25">
      <c r="A326" s="30">
        <f t="shared" ca="1" si="51"/>
        <v>45627</v>
      </c>
      <c r="B326" s="30">
        <f t="shared" ca="1" si="52"/>
        <v>45628</v>
      </c>
      <c r="C326" s="30" t="str">
        <f t="shared" si="57"/>
        <v>PSA-AR</v>
      </c>
      <c r="D326" s="30" t="str">
        <f t="shared" ca="1" si="53"/>
        <v>01122024-02122024PSA-AR</v>
      </c>
      <c r="F326" s="30" t="str">
        <f t="shared" si="54"/>
        <v>F84720</v>
      </c>
      <c r="G326" s="30" t="str">
        <f t="shared" si="55"/>
        <v>NE2</v>
      </c>
      <c r="H326" s="51">
        <f t="shared" si="56"/>
        <v>1</v>
      </c>
      <c r="K326"/>
      <c r="P326" t="s">
        <v>40</v>
      </c>
      <c r="R326">
        <v>5764</v>
      </c>
      <c r="S326">
        <v>46</v>
      </c>
      <c r="T326">
        <v>112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0</v>
      </c>
    </row>
    <row r="327" spans="1:26" x14ac:dyDescent="0.25">
      <c r="A327" s="30">
        <f t="shared" ref="A327:A390" ca="1" si="58">IF(K327="Last Run:",OFFSET(K327,3,0),A326)</f>
        <v>45627</v>
      </c>
      <c r="B327" s="30">
        <f t="shared" ref="B327:B390" ca="1" si="59">IF(K327="Last Run:",INT(OFFSET(K327,1,0)),B326)</f>
        <v>45628</v>
      </c>
      <c r="C327" s="30" t="str">
        <f t="shared" si="57"/>
        <v>PSA-AR</v>
      </c>
      <c r="D327" s="30" t="str">
        <f t="shared" ref="D327:D390" ca="1" si="60">IF($H327=1,TEXT(A327,"ddmmyyyy")&amp;"-"&amp;TEXT(B327,"ddmmyyyy")&amp;C327,NA())</f>
        <v>01122024-02122024PSA-AR</v>
      </c>
      <c r="F327" s="30" t="str">
        <f t="shared" ref="F327:F390" si="61">IF(P327="","-", P327)</f>
        <v>Y00403</v>
      </c>
      <c r="G327" s="30" t="str">
        <f t="shared" ref="G327:G390" si="62">IFERROR(VLOOKUP(F327,PRACTICE,5,0),"")</f>
        <v>SE2</v>
      </c>
      <c r="H327" s="51">
        <f t="shared" ref="H327:H390" si="63">(ISNUMBER(R327))*IF($H$2&lt;&gt;"",(($H$2=E327)+(P327="F84122")&gt;0),1)</f>
        <v>1</v>
      </c>
      <c r="K327"/>
      <c r="P327" t="s">
        <v>82</v>
      </c>
      <c r="R327">
        <v>8138</v>
      </c>
      <c r="S327">
        <v>16</v>
      </c>
      <c r="T327">
        <v>25</v>
      </c>
      <c r="U327">
        <v>2</v>
      </c>
      <c r="V327">
        <v>1</v>
      </c>
      <c r="W327">
        <v>1</v>
      </c>
      <c r="X327">
        <v>0</v>
      </c>
      <c r="Y327">
        <v>0</v>
      </c>
      <c r="Z327">
        <v>0</v>
      </c>
    </row>
    <row r="328" spans="1:26" x14ac:dyDescent="0.25">
      <c r="A328" s="30">
        <f t="shared" ca="1" si="58"/>
        <v>45627</v>
      </c>
      <c r="B328" s="30">
        <f t="shared" ca="1" si="59"/>
        <v>45628</v>
      </c>
      <c r="C328" s="30" t="str">
        <f t="shared" si="57"/>
        <v>PSA-AR</v>
      </c>
      <c r="D328" s="30" t="str">
        <f t="shared" ca="1" si="60"/>
        <v>01122024-02122024PSA-AR</v>
      </c>
      <c r="F328" s="30" t="str">
        <f t="shared" si="61"/>
        <v>Y03049</v>
      </c>
      <c r="G328" s="30" t="str">
        <f t="shared" si="62"/>
        <v>NE1</v>
      </c>
      <c r="H328" s="51">
        <f t="shared" si="63"/>
        <v>1</v>
      </c>
      <c r="K328"/>
      <c r="P328" t="s">
        <v>76</v>
      </c>
      <c r="R328">
        <v>16853</v>
      </c>
      <c r="S328">
        <v>54</v>
      </c>
      <c r="T328">
        <v>110</v>
      </c>
      <c r="U328">
        <v>1</v>
      </c>
      <c r="V328">
        <v>1</v>
      </c>
      <c r="W328">
        <v>1</v>
      </c>
      <c r="X328">
        <v>0</v>
      </c>
      <c r="Y328">
        <v>0</v>
      </c>
      <c r="Z328">
        <v>0</v>
      </c>
    </row>
    <row r="329" spans="1:26" x14ac:dyDescent="0.25">
      <c r="A329" s="30">
        <f t="shared" ca="1" si="58"/>
        <v>45627</v>
      </c>
      <c r="B329" s="30">
        <f t="shared" ca="1" si="59"/>
        <v>45628</v>
      </c>
      <c r="C329" s="30" t="str">
        <f t="shared" si="57"/>
        <v>PSA-AR</v>
      </c>
      <c r="D329" s="30" t="str">
        <f t="shared" ca="1" si="60"/>
        <v>01122024-02122024PSA-AR</v>
      </c>
      <c r="F329" s="30" t="str">
        <f t="shared" si="61"/>
        <v>Total</v>
      </c>
      <c r="G329" s="30" t="str">
        <f t="shared" si="62"/>
        <v>Total</v>
      </c>
      <c r="H329" s="51">
        <f t="shared" si="63"/>
        <v>1</v>
      </c>
      <c r="K329"/>
      <c r="P329" t="s">
        <v>88</v>
      </c>
      <c r="R329">
        <v>352335</v>
      </c>
      <c r="S329">
        <v>1514</v>
      </c>
      <c r="T329">
        <v>3578</v>
      </c>
      <c r="U329">
        <v>133</v>
      </c>
      <c r="V329">
        <v>90</v>
      </c>
      <c r="W329">
        <v>79</v>
      </c>
      <c r="X329">
        <v>11</v>
      </c>
      <c r="Y329">
        <v>10</v>
      </c>
      <c r="Z329">
        <v>36</v>
      </c>
    </row>
    <row r="330" spans="1:26" x14ac:dyDescent="0.25">
      <c r="A330" s="30">
        <f t="shared" ca="1" si="58"/>
        <v>45658</v>
      </c>
      <c r="B330" s="30">
        <f t="shared" ca="1" si="59"/>
        <v>45659</v>
      </c>
      <c r="C330" s="30" t="str">
        <f t="shared" si="57"/>
        <v>PSA-AR</v>
      </c>
      <c r="D330" s="30" t="e">
        <f t="shared" si="60"/>
        <v>#N/A</v>
      </c>
      <c r="F330" s="30" t="str">
        <f t="shared" si="61"/>
        <v>-</v>
      </c>
      <c r="G330" s="30" t="str">
        <f t="shared" si="62"/>
        <v/>
      </c>
      <c r="H330" s="51">
        <f t="shared" si="63"/>
        <v>0</v>
      </c>
      <c r="I330" t="s">
        <v>309</v>
      </c>
      <c r="K330" t="s">
        <v>310</v>
      </c>
      <c r="M330" t="s">
        <v>311</v>
      </c>
      <c r="N330">
        <v>358351</v>
      </c>
      <c r="Q330" t="s">
        <v>312</v>
      </c>
      <c r="R330" t="s">
        <v>313</v>
      </c>
      <c r="S330" t="s">
        <v>314</v>
      </c>
      <c r="T330" t="s">
        <v>315</v>
      </c>
      <c r="U330" t="s">
        <v>316</v>
      </c>
      <c r="V330" t="s">
        <v>317</v>
      </c>
      <c r="W330" t="s">
        <v>318</v>
      </c>
      <c r="X330" t="s">
        <v>319</v>
      </c>
      <c r="Y330" t="s">
        <v>320</v>
      </c>
      <c r="Z330" t="s">
        <v>321</v>
      </c>
    </row>
    <row r="331" spans="1:26" x14ac:dyDescent="0.25">
      <c r="A331" s="30">
        <f t="shared" ca="1" si="58"/>
        <v>45658</v>
      </c>
      <c r="B331" s="30">
        <f t="shared" ca="1" si="59"/>
        <v>45659</v>
      </c>
      <c r="C331" s="30" t="str">
        <f t="shared" si="57"/>
        <v>PSA-AR</v>
      </c>
      <c r="D331" s="30" t="e">
        <f t="shared" si="60"/>
        <v>#N/A</v>
      </c>
      <c r="F331" s="30" t="str">
        <f t="shared" si="61"/>
        <v>Organisation Code</v>
      </c>
      <c r="G331" s="30" t="str">
        <f t="shared" si="62"/>
        <v/>
      </c>
      <c r="H331" s="51">
        <f t="shared" si="63"/>
        <v>0</v>
      </c>
      <c r="K331" s="9">
        <v>45659.488888888889</v>
      </c>
      <c r="M331" t="s">
        <v>322</v>
      </c>
      <c r="N331">
        <v>182653</v>
      </c>
      <c r="P331" t="s">
        <v>323</v>
      </c>
      <c r="W331"/>
    </row>
    <row r="332" spans="1:26" x14ac:dyDescent="0.25">
      <c r="A332" s="30">
        <f t="shared" ca="1" si="58"/>
        <v>45658</v>
      </c>
      <c r="B332" s="30">
        <f t="shared" ca="1" si="59"/>
        <v>45659</v>
      </c>
      <c r="C332" s="30" t="str">
        <f t="shared" si="57"/>
        <v>PSA-AR</v>
      </c>
      <c r="D332" s="30" t="str">
        <f t="shared" ca="1" si="60"/>
        <v>01012025-02012025PSA-AR</v>
      </c>
      <c r="F332" s="30" t="str">
        <f t="shared" si="61"/>
        <v>F84003</v>
      </c>
      <c r="G332" s="30" t="str">
        <f t="shared" si="62"/>
        <v>SE1</v>
      </c>
      <c r="H332" s="51">
        <f t="shared" si="63"/>
        <v>1</v>
      </c>
      <c r="K332" t="s">
        <v>324</v>
      </c>
      <c r="M332" t="s">
        <v>325</v>
      </c>
      <c r="N332">
        <v>175698</v>
      </c>
      <c r="P332" t="s">
        <v>56</v>
      </c>
      <c r="R332">
        <v>15059</v>
      </c>
      <c r="S332">
        <v>104</v>
      </c>
      <c r="T332">
        <v>213</v>
      </c>
      <c r="U332">
        <v>1</v>
      </c>
      <c r="V332">
        <v>0</v>
      </c>
      <c r="W332">
        <v>0</v>
      </c>
      <c r="X332">
        <v>0</v>
      </c>
      <c r="Y332">
        <v>0</v>
      </c>
      <c r="Z332">
        <v>0</v>
      </c>
    </row>
    <row r="333" spans="1:26" x14ac:dyDescent="0.25">
      <c r="A333" s="30">
        <f t="shared" ca="1" si="58"/>
        <v>45658</v>
      </c>
      <c r="B333" s="30">
        <f t="shared" ca="1" si="59"/>
        <v>45659</v>
      </c>
      <c r="C333" s="30" t="str">
        <f t="shared" si="57"/>
        <v>PSA-AR</v>
      </c>
      <c r="D333" s="30" t="str">
        <f t="shared" ca="1" si="60"/>
        <v>01012025-02012025PSA-AR</v>
      </c>
      <c r="F333" s="30" t="str">
        <f t="shared" si="61"/>
        <v>F84008</v>
      </c>
      <c r="G333" s="30" t="str">
        <f t="shared" si="62"/>
        <v>NW2</v>
      </c>
      <c r="H333" s="51">
        <f t="shared" si="63"/>
        <v>1</v>
      </c>
      <c r="K333" s="10">
        <v>45658</v>
      </c>
      <c r="P333" t="s">
        <v>12</v>
      </c>
      <c r="R333">
        <v>12000</v>
      </c>
      <c r="S333">
        <v>63</v>
      </c>
      <c r="T333">
        <v>176</v>
      </c>
      <c r="U333">
        <v>1</v>
      </c>
      <c r="V333">
        <v>0</v>
      </c>
      <c r="W333">
        <v>0</v>
      </c>
      <c r="X333">
        <v>0</v>
      </c>
      <c r="Y333">
        <v>0</v>
      </c>
      <c r="Z333">
        <v>0</v>
      </c>
    </row>
    <row r="334" spans="1:26" x14ac:dyDescent="0.25">
      <c r="A334" s="30">
        <f t="shared" ca="1" si="58"/>
        <v>45658</v>
      </c>
      <c r="B334" s="30">
        <f t="shared" ca="1" si="59"/>
        <v>45659</v>
      </c>
      <c r="C334" s="30" t="str">
        <f t="shared" si="57"/>
        <v>PSA-AR</v>
      </c>
      <c r="D334" s="30" t="str">
        <f t="shared" ca="1" si="60"/>
        <v>01012025-02012025PSA-AR</v>
      </c>
      <c r="F334" s="30" t="str">
        <f t="shared" si="61"/>
        <v>F84013</v>
      </c>
      <c r="G334" s="30" t="str">
        <f t="shared" si="62"/>
        <v>NE1</v>
      </c>
      <c r="H334" s="51">
        <f t="shared" si="63"/>
        <v>1</v>
      </c>
      <c r="K334"/>
      <c r="P334" t="s">
        <v>78</v>
      </c>
      <c r="R334">
        <v>18157</v>
      </c>
      <c r="S334">
        <v>37</v>
      </c>
      <c r="T334">
        <v>137</v>
      </c>
      <c r="U334">
        <v>3</v>
      </c>
      <c r="V334">
        <v>2</v>
      </c>
      <c r="W334">
        <v>2</v>
      </c>
      <c r="X334">
        <v>0</v>
      </c>
      <c r="Y334">
        <v>0</v>
      </c>
      <c r="Z334">
        <v>0</v>
      </c>
    </row>
    <row r="335" spans="1:26" x14ac:dyDescent="0.25">
      <c r="A335" s="30">
        <f t="shared" ca="1" si="58"/>
        <v>45658</v>
      </c>
      <c r="B335" s="30">
        <f t="shared" ca="1" si="59"/>
        <v>45659</v>
      </c>
      <c r="C335" s="30" t="str">
        <f t="shared" si="57"/>
        <v>PSA-AR</v>
      </c>
      <c r="D335" s="30" t="str">
        <f t="shared" ca="1" si="60"/>
        <v>01012025-02012025PSA-AR</v>
      </c>
      <c r="F335" s="30" t="str">
        <f t="shared" si="61"/>
        <v>F84015</v>
      </c>
      <c r="G335" s="30" t="str">
        <f t="shared" si="62"/>
        <v>SE2</v>
      </c>
      <c r="H335" s="51">
        <f t="shared" si="63"/>
        <v>1</v>
      </c>
      <c r="K335"/>
      <c r="P335" t="s">
        <v>46</v>
      </c>
      <c r="R335">
        <v>5318</v>
      </c>
      <c r="S335">
        <v>44</v>
      </c>
      <c r="T335">
        <v>103</v>
      </c>
      <c r="U335">
        <v>21</v>
      </c>
      <c r="V335">
        <v>12</v>
      </c>
      <c r="W335">
        <v>12</v>
      </c>
      <c r="X335">
        <v>0</v>
      </c>
      <c r="Y335">
        <v>0</v>
      </c>
      <c r="Z335">
        <v>2</v>
      </c>
    </row>
    <row r="336" spans="1:26" x14ac:dyDescent="0.25">
      <c r="A336" s="30">
        <f t="shared" ca="1" si="58"/>
        <v>45658</v>
      </c>
      <c r="B336" s="30">
        <f t="shared" ca="1" si="59"/>
        <v>45659</v>
      </c>
      <c r="C336" s="30" t="str">
        <f t="shared" si="57"/>
        <v>PSA-AR</v>
      </c>
      <c r="D336" s="30" t="str">
        <f t="shared" ca="1" si="60"/>
        <v>01012025-02012025PSA-AR</v>
      </c>
      <c r="F336" s="30" t="str">
        <f t="shared" si="61"/>
        <v>F84018</v>
      </c>
      <c r="G336" s="30" t="str">
        <f t="shared" si="62"/>
        <v>NE2</v>
      </c>
      <c r="H336" s="51">
        <f t="shared" si="63"/>
        <v>1</v>
      </c>
      <c r="K336"/>
      <c r="P336" t="s">
        <v>59</v>
      </c>
      <c r="R336">
        <v>12263</v>
      </c>
      <c r="S336">
        <v>60</v>
      </c>
      <c r="T336">
        <v>130</v>
      </c>
      <c r="U336">
        <v>12</v>
      </c>
      <c r="V336">
        <v>12</v>
      </c>
      <c r="W336">
        <v>12</v>
      </c>
      <c r="X336">
        <v>0</v>
      </c>
      <c r="Y336">
        <v>0</v>
      </c>
      <c r="Z336">
        <v>3</v>
      </c>
    </row>
    <row r="337" spans="1:26" x14ac:dyDescent="0.25">
      <c r="A337" s="30">
        <f t="shared" ca="1" si="58"/>
        <v>45658</v>
      </c>
      <c r="B337" s="30">
        <f t="shared" ca="1" si="59"/>
        <v>45659</v>
      </c>
      <c r="C337" s="30" t="str">
        <f t="shared" si="57"/>
        <v>PSA-AR</v>
      </c>
      <c r="D337" s="30" t="str">
        <f t="shared" ca="1" si="60"/>
        <v>01012025-02012025PSA-AR</v>
      </c>
      <c r="F337" s="30" t="str">
        <f t="shared" si="61"/>
        <v>F84021</v>
      </c>
      <c r="G337" s="30" t="str">
        <f t="shared" si="62"/>
        <v>SW1</v>
      </c>
      <c r="H337" s="51">
        <f t="shared" si="63"/>
        <v>1</v>
      </c>
      <c r="K337"/>
      <c r="P337" t="s">
        <v>54</v>
      </c>
      <c r="R337">
        <v>11228</v>
      </c>
      <c r="S337">
        <v>42</v>
      </c>
      <c r="T337">
        <v>99</v>
      </c>
      <c r="U337">
        <v>7</v>
      </c>
      <c r="V337">
        <v>5</v>
      </c>
      <c r="W337">
        <v>5</v>
      </c>
      <c r="X337">
        <v>0</v>
      </c>
      <c r="Y337">
        <v>1</v>
      </c>
      <c r="Z337">
        <v>0</v>
      </c>
    </row>
    <row r="338" spans="1:26" x14ac:dyDescent="0.25">
      <c r="A338" s="30">
        <f t="shared" ca="1" si="58"/>
        <v>45658</v>
      </c>
      <c r="B338" s="30">
        <f t="shared" ca="1" si="59"/>
        <v>45659</v>
      </c>
      <c r="C338" s="30" t="str">
        <f t="shared" si="57"/>
        <v>PSA-AR</v>
      </c>
      <c r="D338" s="30" t="str">
        <f t="shared" ca="1" si="60"/>
        <v>01012025-02012025PSA-AR</v>
      </c>
      <c r="F338" s="30" t="str">
        <f t="shared" si="61"/>
        <v>F84033</v>
      </c>
      <c r="G338" s="30" t="str">
        <f t="shared" si="62"/>
        <v>NW2</v>
      </c>
      <c r="H338" s="51">
        <f t="shared" si="63"/>
        <v>1</v>
      </c>
      <c r="K338"/>
      <c r="P338" t="s">
        <v>73</v>
      </c>
      <c r="R338">
        <v>11707</v>
      </c>
      <c r="S338">
        <v>47</v>
      </c>
      <c r="T338">
        <v>144</v>
      </c>
      <c r="U338">
        <v>4</v>
      </c>
      <c r="V338">
        <v>3</v>
      </c>
      <c r="W338">
        <v>2</v>
      </c>
      <c r="X338">
        <v>1</v>
      </c>
      <c r="Y338">
        <v>1</v>
      </c>
      <c r="Z338">
        <v>2</v>
      </c>
    </row>
    <row r="339" spans="1:26" x14ac:dyDescent="0.25">
      <c r="A339" s="30">
        <f t="shared" ca="1" si="58"/>
        <v>45658</v>
      </c>
      <c r="B339" s="30">
        <f t="shared" ca="1" si="59"/>
        <v>45659</v>
      </c>
      <c r="C339" s="30" t="str">
        <f t="shared" si="57"/>
        <v>PSA-AR</v>
      </c>
      <c r="D339" s="30" t="str">
        <f t="shared" ca="1" si="60"/>
        <v>01012025-02012025PSA-AR</v>
      </c>
      <c r="F339" s="30" t="str">
        <f t="shared" si="61"/>
        <v>F84035</v>
      </c>
      <c r="G339" s="30" t="str">
        <f t="shared" si="62"/>
        <v>SW1</v>
      </c>
      <c r="H339" s="51">
        <f t="shared" si="63"/>
        <v>1</v>
      </c>
      <c r="K339"/>
      <c r="P339" t="s">
        <v>63</v>
      </c>
      <c r="R339">
        <v>22872</v>
      </c>
      <c r="S339">
        <v>42</v>
      </c>
      <c r="T339">
        <v>68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0</v>
      </c>
    </row>
    <row r="340" spans="1:26" x14ac:dyDescent="0.25">
      <c r="A340" s="30">
        <f t="shared" ca="1" si="58"/>
        <v>45658</v>
      </c>
      <c r="B340" s="30">
        <f t="shared" ca="1" si="59"/>
        <v>45659</v>
      </c>
      <c r="C340" s="30" t="str">
        <f t="shared" si="57"/>
        <v>PSA-AR</v>
      </c>
      <c r="D340" s="30" t="str">
        <f t="shared" ca="1" si="60"/>
        <v>01012025-02012025PSA-AR</v>
      </c>
      <c r="F340" s="30" t="str">
        <f t="shared" si="61"/>
        <v>F84036</v>
      </c>
      <c r="G340" s="30" t="str">
        <f t="shared" si="62"/>
        <v>NW1</v>
      </c>
      <c r="H340" s="51">
        <f t="shared" si="63"/>
        <v>1</v>
      </c>
      <c r="K340"/>
      <c r="P340" t="s">
        <v>19</v>
      </c>
      <c r="R340">
        <v>8618</v>
      </c>
      <c r="S340">
        <v>33</v>
      </c>
      <c r="T340">
        <v>76</v>
      </c>
      <c r="U340">
        <v>4</v>
      </c>
      <c r="V340">
        <v>3</v>
      </c>
      <c r="W340">
        <v>3</v>
      </c>
      <c r="X340">
        <v>0</v>
      </c>
      <c r="Y340">
        <v>0</v>
      </c>
      <c r="Z340">
        <v>0</v>
      </c>
    </row>
    <row r="341" spans="1:26" x14ac:dyDescent="0.25">
      <c r="A341" s="30">
        <f t="shared" ca="1" si="58"/>
        <v>45658</v>
      </c>
      <c r="B341" s="30">
        <f t="shared" ca="1" si="59"/>
        <v>45659</v>
      </c>
      <c r="C341" s="30" t="str">
        <f t="shared" si="57"/>
        <v>PSA-AR</v>
      </c>
      <c r="D341" s="30" t="str">
        <f t="shared" ca="1" si="60"/>
        <v>01012025-02012025PSA-AR</v>
      </c>
      <c r="F341" s="30" t="str">
        <f t="shared" si="61"/>
        <v>F84038</v>
      </c>
      <c r="G341" s="30" t="str">
        <f t="shared" si="62"/>
        <v>SW1</v>
      </c>
      <c r="H341" s="51">
        <f t="shared" si="63"/>
        <v>1</v>
      </c>
      <c r="K341"/>
      <c r="P341" t="s">
        <v>14</v>
      </c>
      <c r="R341">
        <v>3721</v>
      </c>
      <c r="S341">
        <v>32</v>
      </c>
      <c r="T341">
        <v>59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0</v>
      </c>
    </row>
    <row r="342" spans="1:26" x14ac:dyDescent="0.25">
      <c r="A342" s="30">
        <f t="shared" ca="1" si="58"/>
        <v>45658</v>
      </c>
      <c r="B342" s="30">
        <f t="shared" ca="1" si="59"/>
        <v>45659</v>
      </c>
      <c r="C342" s="30" t="str">
        <f t="shared" si="57"/>
        <v>PSA-AR</v>
      </c>
      <c r="D342" s="30" t="str">
        <f t="shared" ca="1" si="60"/>
        <v>01012025-02012025PSA-AR</v>
      </c>
      <c r="F342" s="30" t="str">
        <f t="shared" si="61"/>
        <v>F84060</v>
      </c>
      <c r="G342" s="30" t="str">
        <f t="shared" si="62"/>
        <v>SE1</v>
      </c>
      <c r="H342" s="51">
        <f t="shared" si="63"/>
        <v>1</v>
      </c>
      <c r="K342"/>
      <c r="P342" t="s">
        <v>7</v>
      </c>
      <c r="R342">
        <v>4941</v>
      </c>
      <c r="S342">
        <v>42</v>
      </c>
      <c r="T342">
        <v>101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0</v>
      </c>
    </row>
    <row r="343" spans="1:26" x14ac:dyDescent="0.25">
      <c r="A343" s="30">
        <f t="shared" ca="1" si="58"/>
        <v>45658</v>
      </c>
      <c r="B343" s="30">
        <f t="shared" ca="1" si="59"/>
        <v>45659</v>
      </c>
      <c r="C343" s="30" t="str">
        <f t="shared" si="57"/>
        <v>PSA-AR</v>
      </c>
      <c r="D343" s="30" t="str">
        <f t="shared" ca="1" si="60"/>
        <v>01012025-02012025PSA-AR</v>
      </c>
      <c r="F343" s="30" t="str">
        <f t="shared" si="61"/>
        <v>F84063</v>
      </c>
      <c r="G343" s="30" t="str">
        <f t="shared" si="62"/>
        <v>SW1</v>
      </c>
      <c r="H343" s="51">
        <f t="shared" si="63"/>
        <v>1</v>
      </c>
      <c r="K343"/>
      <c r="P343" t="s">
        <v>27</v>
      </c>
      <c r="R343">
        <v>6423</v>
      </c>
      <c r="S343">
        <v>29</v>
      </c>
      <c r="T343">
        <v>64</v>
      </c>
      <c r="U343">
        <v>0</v>
      </c>
      <c r="V343">
        <v>0</v>
      </c>
      <c r="W343">
        <v>0</v>
      </c>
      <c r="X343">
        <v>0</v>
      </c>
      <c r="Y343">
        <v>0</v>
      </c>
      <c r="Z343">
        <v>0</v>
      </c>
    </row>
    <row r="344" spans="1:26" x14ac:dyDescent="0.25">
      <c r="A344" s="30">
        <f t="shared" ca="1" si="58"/>
        <v>45658</v>
      </c>
      <c r="B344" s="30">
        <f t="shared" ca="1" si="59"/>
        <v>45659</v>
      </c>
      <c r="C344" s="30" t="str">
        <f t="shared" si="57"/>
        <v>PSA-AR</v>
      </c>
      <c r="D344" s="30" t="str">
        <f t="shared" ca="1" si="60"/>
        <v>01012025-02012025PSA-AR</v>
      </c>
      <c r="F344" s="30" t="str">
        <f t="shared" si="61"/>
        <v>F84069</v>
      </c>
      <c r="G344" s="30" t="str">
        <f t="shared" si="62"/>
        <v>SE2</v>
      </c>
      <c r="H344" s="51">
        <f t="shared" si="63"/>
        <v>1</v>
      </c>
      <c r="K344"/>
      <c r="P344" t="s">
        <v>84</v>
      </c>
      <c r="R344">
        <v>14257</v>
      </c>
      <c r="S344">
        <v>65</v>
      </c>
      <c r="T344">
        <v>155</v>
      </c>
      <c r="U344">
        <v>1</v>
      </c>
      <c r="V344">
        <v>1</v>
      </c>
      <c r="W344">
        <v>1</v>
      </c>
      <c r="X344">
        <v>0</v>
      </c>
      <c r="Y344">
        <v>0</v>
      </c>
      <c r="Z344">
        <v>0</v>
      </c>
    </row>
    <row r="345" spans="1:26" x14ac:dyDescent="0.25">
      <c r="A345" s="30">
        <f t="shared" ca="1" si="58"/>
        <v>45658</v>
      </c>
      <c r="B345" s="30">
        <f t="shared" ca="1" si="59"/>
        <v>45659</v>
      </c>
      <c r="C345" s="30" t="str">
        <f t="shared" si="57"/>
        <v>PSA-AR</v>
      </c>
      <c r="D345" s="30" t="str">
        <f t="shared" ca="1" si="60"/>
        <v>01012025-02012025PSA-AR</v>
      </c>
      <c r="F345" s="30" t="str">
        <f t="shared" si="61"/>
        <v>F84072</v>
      </c>
      <c r="G345" s="30" t="str">
        <f t="shared" si="62"/>
        <v>SW2</v>
      </c>
      <c r="H345" s="51">
        <f t="shared" si="63"/>
        <v>1</v>
      </c>
      <c r="K345"/>
      <c r="P345" t="s">
        <v>29</v>
      </c>
      <c r="R345">
        <v>12981</v>
      </c>
      <c r="S345">
        <v>32</v>
      </c>
      <c r="T345">
        <v>69</v>
      </c>
      <c r="U345">
        <v>3</v>
      </c>
      <c r="V345">
        <v>1</v>
      </c>
      <c r="W345">
        <v>1</v>
      </c>
      <c r="X345">
        <v>0</v>
      </c>
      <c r="Y345">
        <v>1</v>
      </c>
      <c r="Z345">
        <v>0</v>
      </c>
    </row>
    <row r="346" spans="1:26" x14ac:dyDescent="0.25">
      <c r="A346" s="30">
        <f t="shared" ca="1" si="58"/>
        <v>45658</v>
      </c>
      <c r="B346" s="30">
        <f t="shared" ca="1" si="59"/>
        <v>45659</v>
      </c>
      <c r="C346" s="30" t="str">
        <f t="shared" si="57"/>
        <v>PSA-AR</v>
      </c>
      <c r="D346" s="30" t="str">
        <f t="shared" ca="1" si="60"/>
        <v>01012025-02012025PSA-AR</v>
      </c>
      <c r="F346" s="30" t="str">
        <f t="shared" si="61"/>
        <v>F84080</v>
      </c>
      <c r="G346" s="30" t="str">
        <f t="shared" si="62"/>
        <v>NE2</v>
      </c>
      <c r="H346" s="51">
        <f t="shared" si="63"/>
        <v>1</v>
      </c>
      <c r="K346"/>
      <c r="P346" t="s">
        <v>37</v>
      </c>
      <c r="R346">
        <v>9698</v>
      </c>
      <c r="S346">
        <v>69</v>
      </c>
      <c r="T346">
        <v>148</v>
      </c>
      <c r="U346">
        <v>5</v>
      </c>
      <c r="V346">
        <v>4</v>
      </c>
      <c r="W346">
        <v>4</v>
      </c>
      <c r="X346">
        <v>0</v>
      </c>
      <c r="Y346">
        <v>0</v>
      </c>
      <c r="Z346">
        <v>2</v>
      </c>
    </row>
    <row r="347" spans="1:26" x14ac:dyDescent="0.25">
      <c r="A347" s="30">
        <f t="shared" ca="1" si="58"/>
        <v>45658</v>
      </c>
      <c r="B347" s="30">
        <f t="shared" ca="1" si="59"/>
        <v>45659</v>
      </c>
      <c r="C347" s="30" t="str">
        <f t="shared" si="57"/>
        <v>PSA-AR</v>
      </c>
      <c r="D347" s="30" t="str">
        <f t="shared" ca="1" si="60"/>
        <v>01012025-02012025PSA-AR</v>
      </c>
      <c r="F347" s="30" t="str">
        <f t="shared" si="61"/>
        <v>F84096</v>
      </c>
      <c r="G347" s="30" t="str">
        <f t="shared" si="62"/>
        <v>SW2</v>
      </c>
      <c r="H347" s="51">
        <f t="shared" si="63"/>
        <v>1</v>
      </c>
      <c r="K347"/>
      <c r="P347" t="s">
        <v>50</v>
      </c>
      <c r="R347">
        <v>16725</v>
      </c>
      <c r="S347">
        <v>71</v>
      </c>
      <c r="T347">
        <v>183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0</v>
      </c>
    </row>
    <row r="348" spans="1:26" x14ac:dyDescent="0.25">
      <c r="A348" s="30">
        <f t="shared" ca="1" si="58"/>
        <v>45658</v>
      </c>
      <c r="B348" s="30">
        <f t="shared" ca="1" si="59"/>
        <v>45659</v>
      </c>
      <c r="C348" s="30" t="str">
        <f t="shared" si="57"/>
        <v>PSA-AR</v>
      </c>
      <c r="D348" s="30" t="str">
        <f t="shared" ca="1" si="60"/>
        <v>01012025-02012025PSA-AR</v>
      </c>
      <c r="F348" s="30" t="str">
        <f t="shared" si="61"/>
        <v>F84105</v>
      </c>
      <c r="G348" s="30" t="str">
        <f t="shared" si="62"/>
        <v>SE1</v>
      </c>
      <c r="H348" s="51">
        <f t="shared" si="63"/>
        <v>1</v>
      </c>
      <c r="K348"/>
      <c r="P348" t="s">
        <v>52</v>
      </c>
      <c r="R348">
        <v>11603</v>
      </c>
      <c r="S348">
        <v>42</v>
      </c>
      <c r="T348">
        <v>117</v>
      </c>
      <c r="U348">
        <v>3</v>
      </c>
      <c r="V348">
        <v>1</v>
      </c>
      <c r="W348">
        <v>1</v>
      </c>
      <c r="X348">
        <v>0</v>
      </c>
      <c r="Y348">
        <v>0</v>
      </c>
      <c r="Z348">
        <v>0</v>
      </c>
    </row>
    <row r="349" spans="1:26" x14ac:dyDescent="0.25">
      <c r="A349" s="30">
        <f t="shared" ca="1" si="58"/>
        <v>45658</v>
      </c>
      <c r="B349" s="30">
        <f t="shared" ca="1" si="59"/>
        <v>45659</v>
      </c>
      <c r="C349" s="30" t="str">
        <f t="shared" si="57"/>
        <v>PSA-AR</v>
      </c>
      <c r="D349" s="30" t="str">
        <f t="shared" ca="1" si="60"/>
        <v>01012025-02012025PSA-AR</v>
      </c>
      <c r="F349" s="30" t="str">
        <f t="shared" si="61"/>
        <v>F84115</v>
      </c>
      <c r="G349" s="30" t="str">
        <f t="shared" si="62"/>
        <v>NW1</v>
      </c>
      <c r="H349" s="51">
        <f t="shared" si="63"/>
        <v>1</v>
      </c>
      <c r="K349"/>
      <c r="P349" t="s">
        <v>80</v>
      </c>
      <c r="R349">
        <v>9023</v>
      </c>
      <c r="S349">
        <v>43</v>
      </c>
      <c r="T349">
        <v>98</v>
      </c>
      <c r="U349">
        <v>4</v>
      </c>
      <c r="V349">
        <v>2</v>
      </c>
      <c r="W349">
        <v>2</v>
      </c>
      <c r="X349">
        <v>0</v>
      </c>
      <c r="Y349">
        <v>0</v>
      </c>
      <c r="Z349">
        <v>0</v>
      </c>
    </row>
    <row r="350" spans="1:26" x14ac:dyDescent="0.25">
      <c r="A350" s="30">
        <f t="shared" ca="1" si="58"/>
        <v>45658</v>
      </c>
      <c r="B350" s="30">
        <f t="shared" ca="1" si="59"/>
        <v>45659</v>
      </c>
      <c r="C350" s="30" t="str">
        <f t="shared" si="57"/>
        <v>PSA-AR</v>
      </c>
      <c r="D350" s="30" t="str">
        <f t="shared" ca="1" si="60"/>
        <v>01012025-02012025PSA-AR</v>
      </c>
      <c r="F350" s="30" t="str">
        <f t="shared" si="61"/>
        <v>F84117</v>
      </c>
      <c r="G350" s="30" t="str">
        <f t="shared" si="62"/>
        <v>SW1</v>
      </c>
      <c r="H350" s="51">
        <f t="shared" si="63"/>
        <v>1</v>
      </c>
      <c r="K350"/>
      <c r="P350" t="s">
        <v>61</v>
      </c>
      <c r="R350">
        <v>9982</v>
      </c>
      <c r="S350">
        <v>48</v>
      </c>
      <c r="T350">
        <v>124</v>
      </c>
      <c r="U350">
        <v>1</v>
      </c>
      <c r="V350">
        <v>1</v>
      </c>
      <c r="W350">
        <v>1</v>
      </c>
      <c r="X350">
        <v>0</v>
      </c>
      <c r="Y350">
        <v>1</v>
      </c>
      <c r="Z350">
        <v>0</v>
      </c>
    </row>
    <row r="351" spans="1:26" x14ac:dyDescent="0.25">
      <c r="A351" s="30">
        <f t="shared" ca="1" si="58"/>
        <v>45658</v>
      </c>
      <c r="B351" s="30">
        <f t="shared" ca="1" si="59"/>
        <v>45659</v>
      </c>
      <c r="C351" s="30" t="str">
        <f t="shared" si="57"/>
        <v>PSA-AR</v>
      </c>
      <c r="D351" s="30" t="str">
        <f t="shared" ca="1" si="60"/>
        <v>01012025-02012025PSA-AR</v>
      </c>
      <c r="F351" s="30" t="str">
        <f t="shared" si="61"/>
        <v>F84119</v>
      </c>
      <c r="G351" s="30" t="str">
        <f t="shared" si="62"/>
        <v>NW1</v>
      </c>
      <c r="H351" s="51">
        <f t="shared" si="63"/>
        <v>1</v>
      </c>
      <c r="K351"/>
      <c r="P351" t="s">
        <v>42</v>
      </c>
      <c r="R351">
        <v>12578</v>
      </c>
      <c r="S351">
        <v>53</v>
      </c>
      <c r="T351">
        <v>96</v>
      </c>
      <c r="U351">
        <v>7</v>
      </c>
      <c r="V351">
        <v>2</v>
      </c>
      <c r="W351">
        <v>2</v>
      </c>
      <c r="X351">
        <v>0</v>
      </c>
      <c r="Y351">
        <v>0</v>
      </c>
      <c r="Z351">
        <v>0</v>
      </c>
    </row>
    <row r="352" spans="1:26" x14ac:dyDescent="0.25">
      <c r="A352" s="30">
        <f t="shared" ca="1" si="58"/>
        <v>45658</v>
      </c>
      <c r="B352" s="30">
        <f t="shared" ca="1" si="59"/>
        <v>45659</v>
      </c>
      <c r="C352" s="30" t="str">
        <f t="shared" si="57"/>
        <v>PSA-AR</v>
      </c>
      <c r="D352" s="30" t="str">
        <f t="shared" ca="1" si="60"/>
        <v>01012025-02012025PSA-AR</v>
      </c>
      <c r="F352" s="30" t="str">
        <f t="shared" si="61"/>
        <v>F84601</v>
      </c>
      <c r="G352" s="30" t="str">
        <f t="shared" si="62"/>
        <v>SE2</v>
      </c>
      <c r="H352" s="51">
        <f t="shared" si="63"/>
        <v>1</v>
      </c>
      <c r="K352"/>
      <c r="P352" t="s">
        <v>34</v>
      </c>
      <c r="R352">
        <v>7689</v>
      </c>
      <c r="S352">
        <v>31</v>
      </c>
      <c r="T352">
        <v>75</v>
      </c>
      <c r="U352">
        <v>4</v>
      </c>
      <c r="V352">
        <v>3</v>
      </c>
      <c r="W352">
        <v>3</v>
      </c>
      <c r="X352">
        <v>0</v>
      </c>
      <c r="Y352">
        <v>1</v>
      </c>
      <c r="Z352">
        <v>1</v>
      </c>
    </row>
    <row r="353" spans="1:26" x14ac:dyDescent="0.25">
      <c r="A353" s="30">
        <f t="shared" ca="1" si="58"/>
        <v>45658</v>
      </c>
      <c r="B353" s="30">
        <f t="shared" ca="1" si="59"/>
        <v>45659</v>
      </c>
      <c r="C353" s="30" t="str">
        <f t="shared" si="57"/>
        <v>PSA-AR</v>
      </c>
      <c r="D353" s="30" t="str">
        <f t="shared" ca="1" si="60"/>
        <v>01012025-02012025PSA-AR</v>
      </c>
      <c r="F353" s="30" t="str">
        <f t="shared" si="61"/>
        <v>F84619</v>
      </c>
      <c r="G353" s="30" t="str">
        <f t="shared" si="62"/>
        <v>NE2</v>
      </c>
      <c r="H353" s="51">
        <f t="shared" si="63"/>
        <v>1</v>
      </c>
      <c r="K353"/>
      <c r="P353" t="s">
        <v>65</v>
      </c>
      <c r="R353">
        <v>5255</v>
      </c>
      <c r="S353">
        <v>24</v>
      </c>
      <c r="T353">
        <v>55</v>
      </c>
      <c r="U353">
        <v>3</v>
      </c>
      <c r="V353">
        <v>3</v>
      </c>
      <c r="W353">
        <v>3</v>
      </c>
      <c r="X353">
        <v>0</v>
      </c>
      <c r="Y353">
        <v>1</v>
      </c>
      <c r="Z353">
        <v>3</v>
      </c>
    </row>
    <row r="354" spans="1:26" x14ac:dyDescent="0.25">
      <c r="A354" s="30">
        <f t="shared" ca="1" si="58"/>
        <v>45658</v>
      </c>
      <c r="B354" s="30">
        <f t="shared" ca="1" si="59"/>
        <v>45659</v>
      </c>
      <c r="C354" s="30" t="str">
        <f t="shared" si="57"/>
        <v>PSA-AR</v>
      </c>
      <c r="D354" s="30" t="str">
        <f t="shared" ca="1" si="60"/>
        <v>01012025-02012025PSA-AR</v>
      </c>
      <c r="F354" s="30" t="str">
        <f t="shared" si="61"/>
        <v>F84620</v>
      </c>
      <c r="G354" s="30" t="str">
        <f t="shared" si="62"/>
        <v>SE2</v>
      </c>
      <c r="H354" s="51">
        <f t="shared" si="63"/>
        <v>1</v>
      </c>
      <c r="K354"/>
      <c r="P354" t="s">
        <v>86</v>
      </c>
      <c r="R354">
        <v>8252</v>
      </c>
      <c r="S354">
        <v>55</v>
      </c>
      <c r="T354">
        <v>92</v>
      </c>
      <c r="U354">
        <v>2</v>
      </c>
      <c r="V354">
        <v>2</v>
      </c>
      <c r="W354">
        <v>2</v>
      </c>
      <c r="X354">
        <v>0</v>
      </c>
      <c r="Y354">
        <v>0</v>
      </c>
      <c r="Z354">
        <v>1</v>
      </c>
    </row>
    <row r="355" spans="1:26" x14ac:dyDescent="0.25">
      <c r="A355" s="30">
        <f t="shared" ca="1" si="58"/>
        <v>45658</v>
      </c>
      <c r="B355" s="30">
        <f t="shared" ca="1" si="59"/>
        <v>45659</v>
      </c>
      <c r="C355" s="30" t="str">
        <f t="shared" si="57"/>
        <v>PSA-AR</v>
      </c>
      <c r="D355" s="30" t="str">
        <f t="shared" ca="1" si="60"/>
        <v>01012025-02012025PSA-AR</v>
      </c>
      <c r="F355" s="30" t="str">
        <f t="shared" si="61"/>
        <v>F84621</v>
      </c>
      <c r="G355" s="30" t="str">
        <f t="shared" si="62"/>
        <v>SW1</v>
      </c>
      <c r="H355" s="51">
        <f t="shared" si="63"/>
        <v>1</v>
      </c>
      <c r="K355"/>
      <c r="P355" t="s">
        <v>69</v>
      </c>
      <c r="R355">
        <v>4633</v>
      </c>
      <c r="S355">
        <v>36</v>
      </c>
      <c r="T355">
        <v>93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0</v>
      </c>
    </row>
    <row r="356" spans="1:26" x14ac:dyDescent="0.25">
      <c r="A356" s="30">
        <f t="shared" ca="1" si="58"/>
        <v>45658</v>
      </c>
      <c r="B356" s="30">
        <f t="shared" ca="1" si="59"/>
        <v>45659</v>
      </c>
      <c r="C356" s="30" t="str">
        <f t="shared" si="57"/>
        <v>PSA-AR</v>
      </c>
      <c r="D356" s="30" t="str">
        <f t="shared" ca="1" si="60"/>
        <v>01012025-02012025PSA-AR</v>
      </c>
      <c r="F356" s="30" t="str">
        <f t="shared" si="61"/>
        <v>F84632</v>
      </c>
      <c r="G356" s="30" t="str">
        <f t="shared" si="62"/>
        <v>SE2</v>
      </c>
      <c r="H356" s="51">
        <f t="shared" si="63"/>
        <v>1</v>
      </c>
      <c r="K356"/>
      <c r="P356" t="s">
        <v>38</v>
      </c>
      <c r="R356">
        <v>1381</v>
      </c>
      <c r="S356">
        <v>7</v>
      </c>
      <c r="T356">
        <v>16</v>
      </c>
      <c r="U356">
        <v>1</v>
      </c>
      <c r="V356">
        <v>0</v>
      </c>
      <c r="W356">
        <v>0</v>
      </c>
      <c r="X356">
        <v>0</v>
      </c>
      <c r="Y356">
        <v>0</v>
      </c>
      <c r="Z356">
        <v>0</v>
      </c>
    </row>
    <row r="357" spans="1:26" x14ac:dyDescent="0.25">
      <c r="A357" s="30">
        <f t="shared" ca="1" si="58"/>
        <v>45658</v>
      </c>
      <c r="B357" s="30">
        <f t="shared" ca="1" si="59"/>
        <v>45659</v>
      </c>
      <c r="C357" s="30" t="str">
        <f t="shared" si="57"/>
        <v>PSA-AR</v>
      </c>
      <c r="D357" s="30" t="str">
        <f t="shared" ca="1" si="60"/>
        <v>01012025-02012025PSA-AR</v>
      </c>
      <c r="F357" s="30" t="str">
        <f t="shared" si="61"/>
        <v>F84635</v>
      </c>
      <c r="G357" s="30" t="str">
        <f t="shared" si="62"/>
        <v>SW2</v>
      </c>
      <c r="H357" s="51">
        <f t="shared" si="63"/>
        <v>1</v>
      </c>
      <c r="K357"/>
      <c r="P357" t="s">
        <v>71</v>
      </c>
      <c r="R357">
        <v>9755</v>
      </c>
      <c r="S357">
        <v>27</v>
      </c>
      <c r="T357">
        <v>82</v>
      </c>
      <c r="U357">
        <v>3</v>
      </c>
      <c r="V357">
        <v>2</v>
      </c>
      <c r="W357">
        <v>2</v>
      </c>
      <c r="X357">
        <v>0</v>
      </c>
      <c r="Y357">
        <v>0</v>
      </c>
      <c r="Z357">
        <v>0</v>
      </c>
    </row>
    <row r="358" spans="1:26" x14ac:dyDescent="0.25">
      <c r="A358" s="30">
        <f t="shared" ca="1" si="58"/>
        <v>45658</v>
      </c>
      <c r="B358" s="30">
        <f t="shared" ca="1" si="59"/>
        <v>45659</v>
      </c>
      <c r="C358" s="30" t="str">
        <f t="shared" si="57"/>
        <v>PSA-AR</v>
      </c>
      <c r="D358" s="30" t="str">
        <f t="shared" ca="1" si="60"/>
        <v>01012025-02012025PSA-AR</v>
      </c>
      <c r="F358" s="30" t="str">
        <f t="shared" si="61"/>
        <v>F84636</v>
      </c>
      <c r="G358" s="30" t="str">
        <f t="shared" si="62"/>
        <v>NW2</v>
      </c>
      <c r="H358" s="51">
        <f t="shared" si="63"/>
        <v>1</v>
      </c>
      <c r="K358"/>
      <c r="P358" t="s">
        <v>10</v>
      </c>
      <c r="R358">
        <v>6823</v>
      </c>
      <c r="S358">
        <v>21</v>
      </c>
      <c r="T358">
        <v>49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0</v>
      </c>
    </row>
    <row r="359" spans="1:26" x14ac:dyDescent="0.25">
      <c r="A359" s="30">
        <f t="shared" ca="1" si="58"/>
        <v>45658</v>
      </c>
      <c r="B359" s="30">
        <f t="shared" ca="1" si="59"/>
        <v>45659</v>
      </c>
      <c r="C359" s="30" t="str">
        <f t="shared" si="57"/>
        <v>PSA-AR</v>
      </c>
      <c r="D359" s="30" t="str">
        <f t="shared" ca="1" si="60"/>
        <v>01012025-02012025PSA-AR</v>
      </c>
      <c r="F359" s="30" t="str">
        <f t="shared" si="61"/>
        <v>F84640</v>
      </c>
      <c r="G359" s="30" t="str">
        <f t="shared" si="62"/>
        <v>SW2</v>
      </c>
      <c r="H359" s="51">
        <f t="shared" si="63"/>
        <v>1</v>
      </c>
      <c r="K359"/>
      <c r="P359" t="s">
        <v>57</v>
      </c>
      <c r="R359">
        <v>9327</v>
      </c>
      <c r="S359">
        <v>74</v>
      </c>
      <c r="T359">
        <v>179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0</v>
      </c>
    </row>
    <row r="360" spans="1:26" x14ac:dyDescent="0.25">
      <c r="A360" s="30">
        <f t="shared" ca="1" si="58"/>
        <v>45658</v>
      </c>
      <c r="B360" s="30">
        <f t="shared" ca="1" si="59"/>
        <v>45659</v>
      </c>
      <c r="C360" s="30" t="str">
        <f t="shared" si="57"/>
        <v>PSA-AR</v>
      </c>
      <c r="D360" s="30" t="str">
        <f t="shared" ca="1" si="60"/>
        <v>01012025-02012025PSA-AR</v>
      </c>
      <c r="F360" s="30" t="str">
        <f t="shared" si="61"/>
        <v>F84668</v>
      </c>
      <c r="G360" s="30" t="str">
        <f t="shared" si="62"/>
        <v>NE2</v>
      </c>
      <c r="H360" s="51">
        <f t="shared" si="63"/>
        <v>1</v>
      </c>
      <c r="K360"/>
      <c r="P360" t="s">
        <v>21</v>
      </c>
      <c r="R360">
        <v>5991</v>
      </c>
      <c r="S360">
        <v>17</v>
      </c>
      <c r="T360">
        <v>54</v>
      </c>
      <c r="U360">
        <v>16</v>
      </c>
      <c r="V360">
        <v>14</v>
      </c>
      <c r="W360">
        <v>6</v>
      </c>
      <c r="X360">
        <v>8</v>
      </c>
      <c r="Y360">
        <v>3</v>
      </c>
      <c r="Z360">
        <v>14</v>
      </c>
    </row>
    <row r="361" spans="1:26" x14ac:dyDescent="0.25">
      <c r="A361" s="30">
        <f t="shared" ca="1" si="58"/>
        <v>45658</v>
      </c>
      <c r="B361" s="30">
        <f t="shared" ca="1" si="59"/>
        <v>45659</v>
      </c>
      <c r="C361" s="30" t="str">
        <f t="shared" si="57"/>
        <v>PSA-AR</v>
      </c>
      <c r="D361" s="30" t="str">
        <f t="shared" ca="1" si="60"/>
        <v>01012025-02012025PSA-AR</v>
      </c>
      <c r="F361" s="30" t="str">
        <f t="shared" si="61"/>
        <v>F84686</v>
      </c>
      <c r="G361" s="30" t="str">
        <f t="shared" si="62"/>
        <v>NE1</v>
      </c>
      <c r="H361" s="51">
        <f t="shared" si="63"/>
        <v>1</v>
      </c>
      <c r="K361"/>
      <c r="P361" t="s">
        <v>24</v>
      </c>
      <c r="R361">
        <v>9011</v>
      </c>
      <c r="S361">
        <v>9</v>
      </c>
      <c r="T361">
        <v>19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0</v>
      </c>
    </row>
    <row r="362" spans="1:26" x14ac:dyDescent="0.25">
      <c r="A362" s="30">
        <f t="shared" ca="1" si="58"/>
        <v>45658</v>
      </c>
      <c r="B362" s="30">
        <f t="shared" ca="1" si="59"/>
        <v>45659</v>
      </c>
      <c r="C362" s="30" t="str">
        <f t="shared" si="57"/>
        <v>PSA-AR</v>
      </c>
      <c r="D362" s="30" t="str">
        <f t="shared" ca="1" si="60"/>
        <v>01012025-02012025PSA-AR</v>
      </c>
      <c r="F362" s="30" t="str">
        <f t="shared" si="61"/>
        <v>F84692</v>
      </c>
      <c r="G362" s="30" t="str">
        <f t="shared" si="62"/>
        <v>SW2</v>
      </c>
      <c r="H362" s="51">
        <f t="shared" si="63"/>
        <v>1</v>
      </c>
      <c r="K362"/>
      <c r="P362" t="s">
        <v>44</v>
      </c>
      <c r="R362">
        <v>9073</v>
      </c>
      <c r="S362">
        <v>28</v>
      </c>
      <c r="T362">
        <v>77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0</v>
      </c>
    </row>
    <row r="363" spans="1:26" x14ac:dyDescent="0.25">
      <c r="A363" s="30">
        <f t="shared" ca="1" si="58"/>
        <v>45658</v>
      </c>
      <c r="B363" s="30">
        <f t="shared" ca="1" si="59"/>
        <v>45659</v>
      </c>
      <c r="C363" s="30" t="str">
        <f t="shared" si="57"/>
        <v>PSA-AR</v>
      </c>
      <c r="D363" s="30" t="str">
        <f t="shared" ca="1" si="60"/>
        <v>01012025-02012025PSA-AR</v>
      </c>
      <c r="F363" s="30" t="str">
        <f t="shared" si="61"/>
        <v>F84694</v>
      </c>
      <c r="G363" s="30" t="str">
        <f t="shared" si="62"/>
        <v>NW2</v>
      </c>
      <c r="H363" s="51">
        <f t="shared" si="63"/>
        <v>1</v>
      </c>
      <c r="K363"/>
      <c r="P363" t="s">
        <v>17</v>
      </c>
      <c r="R363">
        <v>4677</v>
      </c>
      <c r="S363">
        <v>14</v>
      </c>
      <c r="T363">
        <v>33</v>
      </c>
      <c r="U363">
        <v>8</v>
      </c>
      <c r="V363">
        <v>6</v>
      </c>
      <c r="W363">
        <v>6</v>
      </c>
      <c r="X363">
        <v>0</v>
      </c>
      <c r="Y363">
        <v>0</v>
      </c>
      <c r="Z363">
        <v>6</v>
      </c>
    </row>
    <row r="364" spans="1:26" x14ac:dyDescent="0.25">
      <c r="A364" s="30">
        <f t="shared" ca="1" si="58"/>
        <v>45658</v>
      </c>
      <c r="B364" s="30">
        <f t="shared" ca="1" si="59"/>
        <v>45659</v>
      </c>
      <c r="C364" s="30" t="str">
        <f t="shared" si="57"/>
        <v>PSA-AR</v>
      </c>
      <c r="D364" s="30" t="str">
        <f t="shared" ca="1" si="60"/>
        <v>01012025-02012025PSA-AR</v>
      </c>
      <c r="F364" s="30" t="str">
        <f t="shared" si="61"/>
        <v>F84716</v>
      </c>
      <c r="G364" s="30" t="str">
        <f t="shared" si="62"/>
        <v>NW1</v>
      </c>
      <c r="H364" s="51">
        <f t="shared" si="63"/>
        <v>1</v>
      </c>
      <c r="K364"/>
      <c r="P364" t="s">
        <v>4</v>
      </c>
      <c r="R364">
        <v>5741</v>
      </c>
      <c r="S364">
        <v>19</v>
      </c>
      <c r="T364">
        <v>45</v>
      </c>
      <c r="U364">
        <v>1</v>
      </c>
      <c r="V364">
        <v>1</v>
      </c>
      <c r="W364">
        <v>1</v>
      </c>
      <c r="X364">
        <v>0</v>
      </c>
      <c r="Y364">
        <v>0</v>
      </c>
      <c r="Z364">
        <v>0</v>
      </c>
    </row>
    <row r="365" spans="1:26" x14ac:dyDescent="0.25">
      <c r="A365" s="30">
        <f t="shared" ca="1" si="58"/>
        <v>45658</v>
      </c>
      <c r="B365" s="30">
        <f t="shared" ca="1" si="59"/>
        <v>45659</v>
      </c>
      <c r="C365" s="30" t="str">
        <f t="shared" si="57"/>
        <v>PSA-AR</v>
      </c>
      <c r="D365" s="30" t="str">
        <f t="shared" ca="1" si="60"/>
        <v>01012025-02012025PSA-AR</v>
      </c>
      <c r="F365" s="30" t="str">
        <f t="shared" si="61"/>
        <v>F84719</v>
      </c>
      <c r="G365" s="30" t="str">
        <f t="shared" si="62"/>
        <v>SE1</v>
      </c>
      <c r="H365" s="51">
        <f t="shared" si="63"/>
        <v>1</v>
      </c>
      <c r="K365"/>
      <c r="P365" t="s">
        <v>48</v>
      </c>
      <c r="R365">
        <v>5269</v>
      </c>
      <c r="S365">
        <v>38</v>
      </c>
      <c r="T365">
        <v>116</v>
      </c>
      <c r="U365">
        <v>19</v>
      </c>
      <c r="V365">
        <v>14</v>
      </c>
      <c r="W365">
        <v>14</v>
      </c>
      <c r="X365">
        <v>0</v>
      </c>
      <c r="Y365">
        <v>1</v>
      </c>
      <c r="Z365">
        <v>3</v>
      </c>
    </row>
    <row r="366" spans="1:26" x14ac:dyDescent="0.25">
      <c r="A366" s="30">
        <f t="shared" ca="1" si="58"/>
        <v>45658</v>
      </c>
      <c r="B366" s="30">
        <f t="shared" ca="1" si="59"/>
        <v>45659</v>
      </c>
      <c r="C366" s="30" t="str">
        <f t="shared" si="57"/>
        <v>PSA-AR</v>
      </c>
      <c r="D366" s="30" t="str">
        <f t="shared" ca="1" si="60"/>
        <v>01012025-02012025PSA-AR</v>
      </c>
      <c r="F366" s="30" t="str">
        <f t="shared" si="61"/>
        <v>F84720</v>
      </c>
      <c r="G366" s="30" t="str">
        <f t="shared" si="62"/>
        <v>NE2</v>
      </c>
      <c r="H366" s="51">
        <f t="shared" si="63"/>
        <v>1</v>
      </c>
      <c r="K366"/>
      <c r="P366" t="s">
        <v>40</v>
      </c>
      <c r="R366">
        <v>5710</v>
      </c>
      <c r="S366">
        <v>46</v>
      </c>
      <c r="T366">
        <v>112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0</v>
      </c>
    </row>
    <row r="367" spans="1:26" x14ac:dyDescent="0.25">
      <c r="A367" s="30">
        <f t="shared" ca="1" si="58"/>
        <v>45658</v>
      </c>
      <c r="B367" s="30">
        <f t="shared" ca="1" si="59"/>
        <v>45659</v>
      </c>
      <c r="C367" s="30" t="str">
        <f t="shared" si="57"/>
        <v>PSA-AR</v>
      </c>
      <c r="D367" s="30" t="str">
        <f t="shared" ca="1" si="60"/>
        <v>01012025-02012025PSA-AR</v>
      </c>
      <c r="F367" s="30" t="str">
        <f t="shared" si="61"/>
        <v>Y00403</v>
      </c>
      <c r="G367" s="30" t="str">
        <f t="shared" si="62"/>
        <v>SE2</v>
      </c>
      <c r="H367" s="51">
        <f t="shared" si="63"/>
        <v>1</v>
      </c>
      <c r="K367"/>
      <c r="P367" t="s">
        <v>82</v>
      </c>
      <c r="R367">
        <v>8225</v>
      </c>
      <c r="S367">
        <v>16</v>
      </c>
      <c r="T367">
        <v>25</v>
      </c>
      <c r="U367">
        <v>2</v>
      </c>
      <c r="V367">
        <v>1</v>
      </c>
      <c r="W367">
        <v>1</v>
      </c>
      <c r="X367">
        <v>0</v>
      </c>
      <c r="Y367">
        <v>0</v>
      </c>
      <c r="Z367">
        <v>0</v>
      </c>
    </row>
    <row r="368" spans="1:26" x14ac:dyDescent="0.25">
      <c r="A368" s="30">
        <f t="shared" ca="1" si="58"/>
        <v>45658</v>
      </c>
      <c r="B368" s="30">
        <f t="shared" ca="1" si="59"/>
        <v>45659</v>
      </c>
      <c r="C368" s="30" t="str">
        <f t="shared" si="57"/>
        <v>PSA-AR</v>
      </c>
      <c r="D368" s="30" t="str">
        <f t="shared" ca="1" si="60"/>
        <v>01012025-02012025PSA-AR</v>
      </c>
      <c r="F368" s="30" t="str">
        <f t="shared" si="61"/>
        <v>Y03049</v>
      </c>
      <c r="G368" s="30" t="str">
        <f t="shared" si="62"/>
        <v>NE1</v>
      </c>
      <c r="H368" s="51">
        <f t="shared" si="63"/>
        <v>1</v>
      </c>
      <c r="K368"/>
      <c r="P368" t="s">
        <v>76</v>
      </c>
      <c r="R368">
        <v>16897</v>
      </c>
      <c r="S368">
        <v>57</v>
      </c>
      <c r="T368">
        <v>113</v>
      </c>
      <c r="U368">
        <v>1</v>
      </c>
      <c r="V368">
        <v>1</v>
      </c>
      <c r="W368">
        <v>1</v>
      </c>
      <c r="X368">
        <v>0</v>
      </c>
      <c r="Y368">
        <v>0</v>
      </c>
      <c r="Z368">
        <v>0</v>
      </c>
    </row>
    <row r="369" spans="1:26" x14ac:dyDescent="0.25">
      <c r="A369" s="30">
        <f t="shared" ca="1" si="58"/>
        <v>45658</v>
      </c>
      <c r="B369" s="30">
        <f t="shared" ca="1" si="59"/>
        <v>45659</v>
      </c>
      <c r="C369" s="30" t="str">
        <f t="shared" si="57"/>
        <v>PSA-AR</v>
      </c>
      <c r="D369" s="30" t="str">
        <f t="shared" ca="1" si="60"/>
        <v>01012025-02012025PSA-AR</v>
      </c>
      <c r="F369" s="30" t="str">
        <f t="shared" si="61"/>
        <v>Total</v>
      </c>
      <c r="G369" s="30" t="str">
        <f t="shared" si="62"/>
        <v>Total</v>
      </c>
      <c r="H369" s="51">
        <f t="shared" si="63"/>
        <v>1</v>
      </c>
      <c r="K369"/>
      <c r="P369" t="s">
        <v>88</v>
      </c>
      <c r="R369">
        <v>352863</v>
      </c>
      <c r="S369">
        <v>1517</v>
      </c>
      <c r="T369">
        <v>3595</v>
      </c>
      <c r="U369">
        <v>137</v>
      </c>
      <c r="V369">
        <v>96</v>
      </c>
      <c r="W369">
        <v>87</v>
      </c>
      <c r="X369">
        <v>9</v>
      </c>
      <c r="Y369">
        <v>10</v>
      </c>
      <c r="Z369">
        <v>37</v>
      </c>
    </row>
    <row r="370" spans="1:26" x14ac:dyDescent="0.25">
      <c r="A370" s="30">
        <f t="shared" ca="1" si="58"/>
        <v>45689</v>
      </c>
      <c r="B370" s="30">
        <f t="shared" ca="1" si="59"/>
        <v>45694</v>
      </c>
      <c r="C370" s="30" t="str">
        <f t="shared" si="57"/>
        <v>PSA-AR</v>
      </c>
      <c r="D370" s="30" t="e">
        <f t="shared" si="60"/>
        <v>#N/A</v>
      </c>
      <c r="F370" s="30" t="str">
        <f t="shared" si="61"/>
        <v>-</v>
      </c>
      <c r="G370" s="30" t="str">
        <f t="shared" si="62"/>
        <v/>
      </c>
      <c r="H370" s="51">
        <f t="shared" si="63"/>
        <v>0</v>
      </c>
      <c r="I370" t="s">
        <v>309</v>
      </c>
      <c r="K370" t="s">
        <v>310</v>
      </c>
      <c r="M370" t="s">
        <v>311</v>
      </c>
      <c r="N370">
        <v>358788</v>
      </c>
      <c r="Q370" t="s">
        <v>312</v>
      </c>
      <c r="R370" t="s">
        <v>313</v>
      </c>
      <c r="S370" t="s">
        <v>314</v>
      </c>
      <c r="T370" t="s">
        <v>315</v>
      </c>
      <c r="U370" t="s">
        <v>316</v>
      </c>
      <c r="V370" t="s">
        <v>317</v>
      </c>
      <c r="W370" t="s">
        <v>318</v>
      </c>
      <c r="X370" t="s">
        <v>319</v>
      </c>
      <c r="Y370" t="s">
        <v>320</v>
      </c>
      <c r="Z370" t="s">
        <v>321</v>
      </c>
    </row>
    <row r="371" spans="1:26" x14ac:dyDescent="0.25">
      <c r="A371" s="30">
        <f t="shared" ca="1" si="58"/>
        <v>45689</v>
      </c>
      <c r="B371" s="30">
        <f t="shared" ca="1" si="59"/>
        <v>45694</v>
      </c>
      <c r="C371" s="30" t="str">
        <f t="shared" si="57"/>
        <v>PSA-AR</v>
      </c>
      <c r="D371" s="30" t="e">
        <f t="shared" si="60"/>
        <v>#N/A</v>
      </c>
      <c r="F371" s="30" t="str">
        <f t="shared" si="61"/>
        <v>Organisation Code</v>
      </c>
      <c r="G371" s="30" t="str">
        <f t="shared" si="62"/>
        <v/>
      </c>
      <c r="H371" s="51">
        <f t="shared" si="63"/>
        <v>0</v>
      </c>
      <c r="K371" s="9">
        <v>45694.523611111108</v>
      </c>
      <c r="M371" t="s">
        <v>322</v>
      </c>
      <c r="N371">
        <v>182822</v>
      </c>
      <c r="P371" t="s">
        <v>323</v>
      </c>
      <c r="W371"/>
    </row>
    <row r="372" spans="1:26" x14ac:dyDescent="0.25">
      <c r="A372" s="30">
        <f t="shared" ca="1" si="58"/>
        <v>45689</v>
      </c>
      <c r="B372" s="30">
        <f t="shared" ca="1" si="59"/>
        <v>45694</v>
      </c>
      <c r="C372" s="30" t="str">
        <f t="shared" ref="C372:C435" si="64">IF($K372="Last Run:",TRIM(IFERROR(MID($I372,2,IFERROR(FIND($M$2,LEFT($I372,FIND($N$2,$I372))),FIND($N$2,$I372))-2),$C$2)),C371)</f>
        <v>PSA-AR</v>
      </c>
      <c r="D372" s="30" t="str">
        <f t="shared" ca="1" si="60"/>
        <v>01022025-06022025PSA-AR</v>
      </c>
      <c r="F372" s="30" t="str">
        <f t="shared" si="61"/>
        <v>F84003</v>
      </c>
      <c r="G372" s="30" t="str">
        <f t="shared" si="62"/>
        <v>SE1</v>
      </c>
      <c r="H372" s="51">
        <f t="shared" si="63"/>
        <v>1</v>
      </c>
      <c r="K372" t="s">
        <v>324</v>
      </c>
      <c r="M372" t="s">
        <v>325</v>
      </c>
      <c r="N372">
        <v>175966</v>
      </c>
      <c r="P372" t="s">
        <v>56</v>
      </c>
      <c r="R372">
        <v>15153</v>
      </c>
      <c r="S372">
        <v>103</v>
      </c>
      <c r="T372">
        <v>213</v>
      </c>
      <c r="U372">
        <v>1</v>
      </c>
      <c r="V372">
        <v>0</v>
      </c>
      <c r="W372">
        <v>0</v>
      </c>
      <c r="X372">
        <v>0</v>
      </c>
      <c r="Y372">
        <v>0</v>
      </c>
      <c r="Z372">
        <v>0</v>
      </c>
    </row>
    <row r="373" spans="1:26" x14ac:dyDescent="0.25">
      <c r="A373" s="30">
        <f t="shared" ca="1" si="58"/>
        <v>45689</v>
      </c>
      <c r="B373" s="30">
        <f t="shared" ca="1" si="59"/>
        <v>45694</v>
      </c>
      <c r="C373" s="30" t="str">
        <f t="shared" si="64"/>
        <v>PSA-AR</v>
      </c>
      <c r="D373" s="30" t="str">
        <f t="shared" ca="1" si="60"/>
        <v>01022025-06022025PSA-AR</v>
      </c>
      <c r="F373" s="30" t="str">
        <f t="shared" si="61"/>
        <v>F84008</v>
      </c>
      <c r="G373" s="30" t="str">
        <f t="shared" si="62"/>
        <v>NW2</v>
      </c>
      <c r="H373" s="51">
        <f t="shared" si="63"/>
        <v>1</v>
      </c>
      <c r="K373" s="10">
        <v>45689</v>
      </c>
      <c r="P373" t="s">
        <v>12</v>
      </c>
      <c r="R373">
        <v>11992</v>
      </c>
      <c r="S373">
        <v>63</v>
      </c>
      <c r="T373">
        <v>177</v>
      </c>
      <c r="U373">
        <v>1</v>
      </c>
      <c r="V373">
        <v>1</v>
      </c>
      <c r="W373">
        <v>1</v>
      </c>
      <c r="X373">
        <v>0</v>
      </c>
      <c r="Y373">
        <v>0</v>
      </c>
      <c r="Z373">
        <v>0</v>
      </c>
    </row>
    <row r="374" spans="1:26" x14ac:dyDescent="0.25">
      <c r="A374" s="30">
        <f t="shared" ca="1" si="58"/>
        <v>45689</v>
      </c>
      <c r="B374" s="30">
        <f t="shared" ca="1" si="59"/>
        <v>45694</v>
      </c>
      <c r="C374" s="30" t="str">
        <f t="shared" si="64"/>
        <v>PSA-AR</v>
      </c>
      <c r="D374" s="30" t="str">
        <f t="shared" ca="1" si="60"/>
        <v>01022025-06022025PSA-AR</v>
      </c>
      <c r="F374" s="30" t="str">
        <f t="shared" si="61"/>
        <v>F84013</v>
      </c>
      <c r="G374" s="30" t="str">
        <f t="shared" si="62"/>
        <v>NE1</v>
      </c>
      <c r="H374" s="51">
        <f t="shared" si="63"/>
        <v>1</v>
      </c>
      <c r="K374"/>
      <c r="P374" t="s">
        <v>78</v>
      </c>
      <c r="R374">
        <v>18217</v>
      </c>
      <c r="S374">
        <v>38</v>
      </c>
      <c r="T374">
        <v>138</v>
      </c>
      <c r="U374">
        <v>3</v>
      </c>
      <c r="V374">
        <v>2</v>
      </c>
      <c r="W374">
        <v>2</v>
      </c>
      <c r="X374">
        <v>0</v>
      </c>
      <c r="Y374">
        <v>0</v>
      </c>
      <c r="Z374">
        <v>0</v>
      </c>
    </row>
    <row r="375" spans="1:26" x14ac:dyDescent="0.25">
      <c r="A375" s="30">
        <f t="shared" ca="1" si="58"/>
        <v>45689</v>
      </c>
      <c r="B375" s="30">
        <f t="shared" ca="1" si="59"/>
        <v>45694</v>
      </c>
      <c r="C375" s="30" t="str">
        <f t="shared" si="64"/>
        <v>PSA-AR</v>
      </c>
      <c r="D375" s="30" t="str">
        <f t="shared" ca="1" si="60"/>
        <v>01022025-06022025PSA-AR</v>
      </c>
      <c r="F375" s="30" t="str">
        <f t="shared" si="61"/>
        <v>F84015</v>
      </c>
      <c r="G375" s="30" t="str">
        <f t="shared" si="62"/>
        <v>SE2</v>
      </c>
      <c r="H375" s="51">
        <f t="shared" si="63"/>
        <v>1</v>
      </c>
      <c r="K375"/>
      <c r="P375" t="s">
        <v>46</v>
      </c>
      <c r="R375">
        <v>5311</v>
      </c>
      <c r="S375">
        <v>41</v>
      </c>
      <c r="T375">
        <v>103</v>
      </c>
      <c r="U375">
        <v>21</v>
      </c>
      <c r="V375">
        <v>12</v>
      </c>
      <c r="W375">
        <v>12</v>
      </c>
      <c r="X375">
        <v>0</v>
      </c>
      <c r="Y375">
        <v>0</v>
      </c>
      <c r="Z375">
        <v>2</v>
      </c>
    </row>
    <row r="376" spans="1:26" x14ac:dyDescent="0.25">
      <c r="A376" s="30">
        <f t="shared" ca="1" si="58"/>
        <v>45689</v>
      </c>
      <c r="B376" s="30">
        <f t="shared" ca="1" si="59"/>
        <v>45694</v>
      </c>
      <c r="C376" s="30" t="str">
        <f t="shared" si="64"/>
        <v>PSA-AR</v>
      </c>
      <c r="D376" s="30" t="str">
        <f t="shared" ca="1" si="60"/>
        <v>01022025-06022025PSA-AR</v>
      </c>
      <c r="F376" s="30" t="str">
        <f t="shared" si="61"/>
        <v>F84018</v>
      </c>
      <c r="G376" s="30" t="str">
        <f t="shared" si="62"/>
        <v>NE2</v>
      </c>
      <c r="H376" s="51">
        <f t="shared" si="63"/>
        <v>1</v>
      </c>
      <c r="K376"/>
      <c r="P376" t="s">
        <v>59</v>
      </c>
      <c r="R376">
        <v>12312</v>
      </c>
      <c r="S376">
        <v>59</v>
      </c>
      <c r="T376">
        <v>130</v>
      </c>
      <c r="U376">
        <v>12</v>
      </c>
      <c r="V376">
        <v>12</v>
      </c>
      <c r="W376">
        <v>12</v>
      </c>
      <c r="X376">
        <v>0</v>
      </c>
      <c r="Y376">
        <v>0</v>
      </c>
      <c r="Z376">
        <v>7</v>
      </c>
    </row>
    <row r="377" spans="1:26" x14ac:dyDescent="0.25">
      <c r="A377" s="30">
        <f t="shared" ca="1" si="58"/>
        <v>45689</v>
      </c>
      <c r="B377" s="30">
        <f t="shared" ca="1" si="59"/>
        <v>45694</v>
      </c>
      <c r="C377" s="30" t="str">
        <f t="shared" si="64"/>
        <v>PSA-AR</v>
      </c>
      <c r="D377" s="30" t="str">
        <f t="shared" ca="1" si="60"/>
        <v>01022025-06022025PSA-AR</v>
      </c>
      <c r="F377" s="30" t="str">
        <f t="shared" si="61"/>
        <v>F84021</v>
      </c>
      <c r="G377" s="30" t="str">
        <f t="shared" si="62"/>
        <v>SW1</v>
      </c>
      <c r="H377" s="51">
        <f t="shared" si="63"/>
        <v>1</v>
      </c>
      <c r="K377"/>
      <c r="P377" t="s">
        <v>54</v>
      </c>
      <c r="R377">
        <v>11234</v>
      </c>
      <c r="S377">
        <v>43</v>
      </c>
      <c r="T377">
        <v>100</v>
      </c>
      <c r="U377">
        <v>7</v>
      </c>
      <c r="V377">
        <v>5</v>
      </c>
      <c r="W377">
        <v>5</v>
      </c>
      <c r="X377">
        <v>0</v>
      </c>
      <c r="Y377">
        <v>1</v>
      </c>
      <c r="Z377">
        <v>0</v>
      </c>
    </row>
    <row r="378" spans="1:26" x14ac:dyDescent="0.25">
      <c r="A378" s="30">
        <f t="shared" ca="1" si="58"/>
        <v>45689</v>
      </c>
      <c r="B378" s="30">
        <f t="shared" ca="1" si="59"/>
        <v>45694</v>
      </c>
      <c r="C378" s="30" t="str">
        <f t="shared" si="64"/>
        <v>PSA-AR</v>
      </c>
      <c r="D378" s="30" t="str">
        <f t="shared" ca="1" si="60"/>
        <v>01022025-06022025PSA-AR</v>
      </c>
      <c r="F378" s="30" t="str">
        <f t="shared" si="61"/>
        <v>F84033</v>
      </c>
      <c r="G378" s="30" t="str">
        <f t="shared" si="62"/>
        <v>NW2</v>
      </c>
      <c r="H378" s="51">
        <f t="shared" si="63"/>
        <v>1</v>
      </c>
      <c r="K378"/>
      <c r="P378" t="s">
        <v>73</v>
      </c>
      <c r="R378">
        <v>11702</v>
      </c>
      <c r="S378">
        <v>47</v>
      </c>
      <c r="T378">
        <v>145</v>
      </c>
      <c r="U378">
        <v>4</v>
      </c>
      <c r="V378">
        <v>3</v>
      </c>
      <c r="W378">
        <v>2</v>
      </c>
      <c r="X378">
        <v>1</v>
      </c>
      <c r="Y378">
        <v>1</v>
      </c>
      <c r="Z378">
        <v>2</v>
      </c>
    </row>
    <row r="379" spans="1:26" x14ac:dyDescent="0.25">
      <c r="A379" s="30">
        <f t="shared" ca="1" si="58"/>
        <v>45689</v>
      </c>
      <c r="B379" s="30">
        <f t="shared" ca="1" si="59"/>
        <v>45694</v>
      </c>
      <c r="C379" s="30" t="str">
        <f t="shared" si="64"/>
        <v>PSA-AR</v>
      </c>
      <c r="D379" s="30" t="str">
        <f t="shared" ca="1" si="60"/>
        <v>01022025-06022025PSA-AR</v>
      </c>
      <c r="F379" s="30" t="str">
        <f t="shared" si="61"/>
        <v>F84035</v>
      </c>
      <c r="G379" s="30" t="str">
        <f t="shared" si="62"/>
        <v>SW1</v>
      </c>
      <c r="H379" s="51">
        <f t="shared" si="63"/>
        <v>1</v>
      </c>
      <c r="K379"/>
      <c r="P379" t="s">
        <v>63</v>
      </c>
      <c r="R379">
        <v>23118</v>
      </c>
      <c r="S379">
        <v>42</v>
      </c>
      <c r="T379">
        <v>68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0</v>
      </c>
    </row>
    <row r="380" spans="1:26" x14ac:dyDescent="0.25">
      <c r="A380" s="30">
        <f t="shared" ca="1" si="58"/>
        <v>45689</v>
      </c>
      <c r="B380" s="30">
        <f t="shared" ca="1" si="59"/>
        <v>45694</v>
      </c>
      <c r="C380" s="30" t="str">
        <f t="shared" si="64"/>
        <v>PSA-AR</v>
      </c>
      <c r="D380" s="30" t="str">
        <f t="shared" ca="1" si="60"/>
        <v>01022025-06022025PSA-AR</v>
      </c>
      <c r="F380" s="30" t="str">
        <f t="shared" si="61"/>
        <v>F84036</v>
      </c>
      <c r="G380" s="30" t="str">
        <f t="shared" si="62"/>
        <v>NW1</v>
      </c>
      <c r="H380" s="51">
        <f t="shared" si="63"/>
        <v>1</v>
      </c>
      <c r="K380"/>
      <c r="P380" t="s">
        <v>19</v>
      </c>
      <c r="R380">
        <v>8631</v>
      </c>
      <c r="S380">
        <v>33</v>
      </c>
      <c r="T380">
        <v>77</v>
      </c>
      <c r="U380">
        <v>4</v>
      </c>
      <c r="V380">
        <v>3</v>
      </c>
      <c r="W380">
        <v>3</v>
      </c>
      <c r="X380">
        <v>0</v>
      </c>
      <c r="Y380">
        <v>0</v>
      </c>
      <c r="Z380">
        <v>0</v>
      </c>
    </row>
    <row r="381" spans="1:26" x14ac:dyDescent="0.25">
      <c r="A381" s="30">
        <f t="shared" ca="1" si="58"/>
        <v>45689</v>
      </c>
      <c r="B381" s="30">
        <f t="shared" ca="1" si="59"/>
        <v>45694</v>
      </c>
      <c r="C381" s="30" t="str">
        <f t="shared" si="64"/>
        <v>PSA-AR</v>
      </c>
      <c r="D381" s="30" t="str">
        <f t="shared" ca="1" si="60"/>
        <v>01022025-06022025PSA-AR</v>
      </c>
      <c r="F381" s="30" t="str">
        <f t="shared" si="61"/>
        <v>F84038</v>
      </c>
      <c r="G381" s="30" t="str">
        <f t="shared" si="62"/>
        <v>SW1</v>
      </c>
      <c r="H381" s="51">
        <f t="shared" si="63"/>
        <v>1</v>
      </c>
      <c r="K381"/>
      <c r="P381" t="s">
        <v>14</v>
      </c>
      <c r="R381">
        <v>3705</v>
      </c>
      <c r="S381">
        <v>32</v>
      </c>
      <c r="T381">
        <v>59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0</v>
      </c>
    </row>
    <row r="382" spans="1:26" x14ac:dyDescent="0.25">
      <c r="A382" s="30">
        <f t="shared" ca="1" si="58"/>
        <v>45689</v>
      </c>
      <c r="B382" s="30">
        <f t="shared" ca="1" si="59"/>
        <v>45694</v>
      </c>
      <c r="C382" s="30" t="str">
        <f t="shared" si="64"/>
        <v>PSA-AR</v>
      </c>
      <c r="D382" s="30" t="str">
        <f t="shared" ca="1" si="60"/>
        <v>01022025-06022025PSA-AR</v>
      </c>
      <c r="F382" s="30" t="str">
        <f t="shared" si="61"/>
        <v>F84060</v>
      </c>
      <c r="G382" s="30" t="str">
        <f t="shared" si="62"/>
        <v>SE1</v>
      </c>
      <c r="H382" s="51">
        <f t="shared" si="63"/>
        <v>1</v>
      </c>
      <c r="K382"/>
      <c r="P382" t="s">
        <v>7</v>
      </c>
      <c r="R382">
        <v>4957</v>
      </c>
      <c r="S382">
        <v>42</v>
      </c>
      <c r="T382">
        <v>101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0</v>
      </c>
    </row>
    <row r="383" spans="1:26" x14ac:dyDescent="0.25">
      <c r="A383" s="30">
        <f t="shared" ca="1" si="58"/>
        <v>45689</v>
      </c>
      <c r="B383" s="30">
        <f t="shared" ca="1" si="59"/>
        <v>45694</v>
      </c>
      <c r="C383" s="30" t="str">
        <f t="shared" si="64"/>
        <v>PSA-AR</v>
      </c>
      <c r="D383" s="30" t="str">
        <f t="shared" ca="1" si="60"/>
        <v>01022025-06022025PSA-AR</v>
      </c>
      <c r="F383" s="30" t="str">
        <f t="shared" si="61"/>
        <v>F84063</v>
      </c>
      <c r="G383" s="30" t="str">
        <f t="shared" si="62"/>
        <v>SW1</v>
      </c>
      <c r="H383" s="51">
        <f t="shared" si="63"/>
        <v>1</v>
      </c>
      <c r="K383"/>
      <c r="P383" t="s">
        <v>27</v>
      </c>
      <c r="R383">
        <v>6446</v>
      </c>
      <c r="S383">
        <v>29</v>
      </c>
      <c r="T383">
        <v>64</v>
      </c>
      <c r="U383">
        <v>0</v>
      </c>
      <c r="V383">
        <v>0</v>
      </c>
      <c r="W383">
        <v>0</v>
      </c>
      <c r="X383">
        <v>0</v>
      </c>
      <c r="Y383">
        <v>0</v>
      </c>
      <c r="Z383">
        <v>0</v>
      </c>
    </row>
    <row r="384" spans="1:26" x14ac:dyDescent="0.25">
      <c r="A384" s="30">
        <f t="shared" ca="1" si="58"/>
        <v>45689</v>
      </c>
      <c r="B384" s="30">
        <f t="shared" ca="1" si="59"/>
        <v>45694</v>
      </c>
      <c r="C384" s="30" t="str">
        <f t="shared" si="64"/>
        <v>PSA-AR</v>
      </c>
      <c r="D384" s="30" t="str">
        <f t="shared" ca="1" si="60"/>
        <v>01022025-06022025PSA-AR</v>
      </c>
      <c r="F384" s="30" t="str">
        <f t="shared" si="61"/>
        <v>F84069</v>
      </c>
      <c r="G384" s="30" t="str">
        <f t="shared" si="62"/>
        <v>SE2</v>
      </c>
      <c r="H384" s="51">
        <f t="shared" si="63"/>
        <v>1</v>
      </c>
      <c r="K384"/>
      <c r="P384" t="s">
        <v>84</v>
      </c>
      <c r="R384">
        <v>14239</v>
      </c>
      <c r="S384">
        <v>67</v>
      </c>
      <c r="T384">
        <v>157</v>
      </c>
      <c r="U384">
        <v>1</v>
      </c>
      <c r="V384">
        <v>1</v>
      </c>
      <c r="W384">
        <v>1</v>
      </c>
      <c r="X384">
        <v>0</v>
      </c>
      <c r="Y384">
        <v>0</v>
      </c>
      <c r="Z384">
        <v>0</v>
      </c>
    </row>
    <row r="385" spans="1:26" x14ac:dyDescent="0.25">
      <c r="A385" s="30">
        <f t="shared" ca="1" si="58"/>
        <v>45689</v>
      </c>
      <c r="B385" s="30">
        <f t="shared" ca="1" si="59"/>
        <v>45694</v>
      </c>
      <c r="C385" s="30" t="str">
        <f t="shared" si="64"/>
        <v>PSA-AR</v>
      </c>
      <c r="D385" s="30" t="str">
        <f t="shared" ca="1" si="60"/>
        <v>01022025-06022025PSA-AR</v>
      </c>
      <c r="F385" s="30" t="str">
        <f t="shared" si="61"/>
        <v>F84072</v>
      </c>
      <c r="G385" s="30" t="str">
        <f t="shared" si="62"/>
        <v>SW2</v>
      </c>
      <c r="H385" s="51">
        <f t="shared" si="63"/>
        <v>1</v>
      </c>
      <c r="K385"/>
      <c r="P385" t="s">
        <v>29</v>
      </c>
      <c r="R385">
        <v>12962</v>
      </c>
      <c r="S385">
        <v>32</v>
      </c>
      <c r="T385">
        <v>69</v>
      </c>
      <c r="U385">
        <v>3</v>
      </c>
      <c r="V385">
        <v>2</v>
      </c>
      <c r="W385">
        <v>2</v>
      </c>
      <c r="X385">
        <v>0</v>
      </c>
      <c r="Y385">
        <v>1</v>
      </c>
      <c r="Z385">
        <v>2</v>
      </c>
    </row>
    <row r="386" spans="1:26" x14ac:dyDescent="0.25">
      <c r="A386" s="30">
        <f t="shared" ca="1" si="58"/>
        <v>45689</v>
      </c>
      <c r="B386" s="30">
        <f t="shared" ca="1" si="59"/>
        <v>45694</v>
      </c>
      <c r="C386" s="30" t="str">
        <f t="shared" si="64"/>
        <v>PSA-AR</v>
      </c>
      <c r="D386" s="30" t="str">
        <f t="shared" ca="1" si="60"/>
        <v>01022025-06022025PSA-AR</v>
      </c>
      <c r="F386" s="30" t="str">
        <f t="shared" si="61"/>
        <v>F84080</v>
      </c>
      <c r="G386" s="30" t="str">
        <f t="shared" si="62"/>
        <v>NE2</v>
      </c>
      <c r="H386" s="51">
        <f t="shared" si="63"/>
        <v>1</v>
      </c>
      <c r="K386"/>
      <c r="P386" t="s">
        <v>37</v>
      </c>
      <c r="R386">
        <v>9654</v>
      </c>
      <c r="S386">
        <v>69</v>
      </c>
      <c r="T386">
        <v>148</v>
      </c>
      <c r="U386">
        <v>5</v>
      </c>
      <c r="V386">
        <v>4</v>
      </c>
      <c r="W386">
        <v>4</v>
      </c>
      <c r="X386">
        <v>0</v>
      </c>
      <c r="Y386">
        <v>0</v>
      </c>
      <c r="Z386">
        <v>2</v>
      </c>
    </row>
    <row r="387" spans="1:26" x14ac:dyDescent="0.25">
      <c r="A387" s="30">
        <f t="shared" ca="1" si="58"/>
        <v>45689</v>
      </c>
      <c r="B387" s="30">
        <f t="shared" ca="1" si="59"/>
        <v>45694</v>
      </c>
      <c r="C387" s="30" t="str">
        <f t="shared" si="64"/>
        <v>PSA-AR</v>
      </c>
      <c r="D387" s="30" t="str">
        <f t="shared" ca="1" si="60"/>
        <v>01022025-06022025PSA-AR</v>
      </c>
      <c r="F387" s="30" t="str">
        <f t="shared" si="61"/>
        <v>F84096</v>
      </c>
      <c r="G387" s="30" t="str">
        <f t="shared" si="62"/>
        <v>SW2</v>
      </c>
      <c r="H387" s="51">
        <f t="shared" si="63"/>
        <v>1</v>
      </c>
      <c r="K387"/>
      <c r="P387" t="s">
        <v>50</v>
      </c>
      <c r="R387">
        <v>16722</v>
      </c>
      <c r="S387">
        <v>71</v>
      </c>
      <c r="T387">
        <v>185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0</v>
      </c>
    </row>
    <row r="388" spans="1:26" x14ac:dyDescent="0.25">
      <c r="A388" s="30">
        <f t="shared" ca="1" si="58"/>
        <v>45689</v>
      </c>
      <c r="B388" s="30">
        <f t="shared" ca="1" si="59"/>
        <v>45694</v>
      </c>
      <c r="C388" s="30" t="str">
        <f t="shared" si="64"/>
        <v>PSA-AR</v>
      </c>
      <c r="D388" s="30" t="str">
        <f t="shared" ca="1" si="60"/>
        <v>01022025-06022025PSA-AR</v>
      </c>
      <c r="F388" s="30" t="str">
        <f t="shared" si="61"/>
        <v>F84105</v>
      </c>
      <c r="G388" s="30" t="str">
        <f t="shared" si="62"/>
        <v>SE1</v>
      </c>
      <c r="H388" s="51">
        <f t="shared" si="63"/>
        <v>1</v>
      </c>
      <c r="K388"/>
      <c r="P388" t="s">
        <v>52</v>
      </c>
      <c r="R388">
        <v>11585</v>
      </c>
      <c r="S388">
        <v>43</v>
      </c>
      <c r="T388">
        <v>118</v>
      </c>
      <c r="U388">
        <v>3</v>
      </c>
      <c r="V388">
        <v>1</v>
      </c>
      <c r="W388">
        <v>1</v>
      </c>
      <c r="X388">
        <v>0</v>
      </c>
      <c r="Y388">
        <v>0</v>
      </c>
      <c r="Z388">
        <v>0</v>
      </c>
    </row>
    <row r="389" spans="1:26" x14ac:dyDescent="0.25">
      <c r="A389" s="30">
        <f t="shared" ca="1" si="58"/>
        <v>45689</v>
      </c>
      <c r="B389" s="30">
        <f t="shared" ca="1" si="59"/>
        <v>45694</v>
      </c>
      <c r="C389" s="30" t="str">
        <f t="shared" si="64"/>
        <v>PSA-AR</v>
      </c>
      <c r="D389" s="30" t="str">
        <f t="shared" ca="1" si="60"/>
        <v>01022025-06022025PSA-AR</v>
      </c>
      <c r="F389" s="30" t="str">
        <f t="shared" si="61"/>
        <v>F84115</v>
      </c>
      <c r="G389" s="30" t="str">
        <f t="shared" si="62"/>
        <v>NW1</v>
      </c>
      <c r="H389" s="51">
        <f t="shared" si="63"/>
        <v>1</v>
      </c>
      <c r="K389"/>
      <c r="P389" t="s">
        <v>80</v>
      </c>
      <c r="R389">
        <v>9060</v>
      </c>
      <c r="S389">
        <v>43</v>
      </c>
      <c r="T389">
        <v>98</v>
      </c>
      <c r="U389">
        <v>4</v>
      </c>
      <c r="V389">
        <v>3</v>
      </c>
      <c r="W389">
        <v>3</v>
      </c>
      <c r="X389">
        <v>0</v>
      </c>
      <c r="Y389">
        <v>0</v>
      </c>
      <c r="Z389">
        <v>3</v>
      </c>
    </row>
    <row r="390" spans="1:26" x14ac:dyDescent="0.25">
      <c r="A390" s="30">
        <f t="shared" ca="1" si="58"/>
        <v>45689</v>
      </c>
      <c r="B390" s="30">
        <f t="shared" ca="1" si="59"/>
        <v>45694</v>
      </c>
      <c r="C390" s="30" t="str">
        <f t="shared" si="64"/>
        <v>PSA-AR</v>
      </c>
      <c r="D390" s="30" t="str">
        <f t="shared" ca="1" si="60"/>
        <v>01022025-06022025PSA-AR</v>
      </c>
      <c r="F390" s="30" t="str">
        <f t="shared" si="61"/>
        <v>F84117</v>
      </c>
      <c r="G390" s="30" t="str">
        <f t="shared" si="62"/>
        <v>SW1</v>
      </c>
      <c r="H390" s="51">
        <f t="shared" si="63"/>
        <v>1</v>
      </c>
      <c r="K390"/>
      <c r="P390" t="s">
        <v>61</v>
      </c>
      <c r="R390">
        <v>10032</v>
      </c>
      <c r="S390">
        <v>48</v>
      </c>
      <c r="T390">
        <v>126</v>
      </c>
      <c r="U390">
        <v>1</v>
      </c>
      <c r="V390">
        <v>1</v>
      </c>
      <c r="W390">
        <v>1</v>
      </c>
      <c r="X390">
        <v>0</v>
      </c>
      <c r="Y390">
        <v>1</v>
      </c>
      <c r="Z390">
        <v>0</v>
      </c>
    </row>
    <row r="391" spans="1:26" x14ac:dyDescent="0.25">
      <c r="A391" s="30">
        <f t="shared" ref="A391:A454" ca="1" si="65">IF(K391="Last Run:",OFFSET(K391,3,0),A390)</f>
        <v>45689</v>
      </c>
      <c r="B391" s="30">
        <f t="shared" ref="B391:B454" ca="1" si="66">IF(K391="Last Run:",INT(OFFSET(K391,1,0)),B390)</f>
        <v>45694</v>
      </c>
      <c r="C391" s="30" t="str">
        <f t="shared" si="64"/>
        <v>PSA-AR</v>
      </c>
      <c r="D391" s="30" t="str">
        <f t="shared" ref="D391:D454" ca="1" si="67">IF($H391=1,TEXT(A391,"ddmmyyyy")&amp;"-"&amp;TEXT(B391,"ddmmyyyy")&amp;C391,NA())</f>
        <v>01022025-06022025PSA-AR</v>
      </c>
      <c r="F391" s="30" t="str">
        <f t="shared" ref="F391:F454" si="68">IF(P391="","-", P391)</f>
        <v>F84119</v>
      </c>
      <c r="G391" s="30" t="str">
        <f t="shared" ref="G391:G454" si="69">IFERROR(VLOOKUP(F391,PRACTICE,5,0),"")</f>
        <v>NW1</v>
      </c>
      <c r="H391" s="51">
        <f t="shared" ref="H391:H454" si="70">(ISNUMBER(R391))*IF($H$2&lt;&gt;"",(($H$2=E391)+(P391="F84122")&gt;0),1)</f>
        <v>1</v>
      </c>
      <c r="K391"/>
      <c r="P391" t="s">
        <v>42</v>
      </c>
      <c r="R391">
        <v>12592</v>
      </c>
      <c r="S391">
        <v>55</v>
      </c>
      <c r="T391">
        <v>98</v>
      </c>
      <c r="U391">
        <v>7</v>
      </c>
      <c r="V391">
        <v>4</v>
      </c>
      <c r="W391">
        <v>3</v>
      </c>
      <c r="X391">
        <v>1</v>
      </c>
      <c r="Y391">
        <v>0</v>
      </c>
      <c r="Z391">
        <v>0</v>
      </c>
    </row>
    <row r="392" spans="1:26" x14ac:dyDescent="0.25">
      <c r="A392" s="30">
        <f t="shared" ca="1" si="65"/>
        <v>45689</v>
      </c>
      <c r="B392" s="30">
        <f t="shared" ca="1" si="66"/>
        <v>45694</v>
      </c>
      <c r="C392" s="30" t="str">
        <f t="shared" si="64"/>
        <v>PSA-AR</v>
      </c>
      <c r="D392" s="30" t="str">
        <f t="shared" ca="1" si="67"/>
        <v>01022025-06022025PSA-AR</v>
      </c>
      <c r="F392" s="30" t="str">
        <f t="shared" si="68"/>
        <v>F84601</v>
      </c>
      <c r="G392" s="30" t="str">
        <f t="shared" si="69"/>
        <v>SE2</v>
      </c>
      <c r="H392" s="51">
        <f t="shared" si="70"/>
        <v>1</v>
      </c>
      <c r="K392"/>
      <c r="P392" t="s">
        <v>34</v>
      </c>
      <c r="R392">
        <v>7593</v>
      </c>
      <c r="S392">
        <v>31</v>
      </c>
      <c r="T392">
        <v>75</v>
      </c>
      <c r="U392">
        <v>4</v>
      </c>
      <c r="V392">
        <v>3</v>
      </c>
      <c r="W392">
        <v>3</v>
      </c>
      <c r="X392">
        <v>0</v>
      </c>
      <c r="Y392">
        <v>1</v>
      </c>
      <c r="Z392">
        <v>1</v>
      </c>
    </row>
    <row r="393" spans="1:26" x14ac:dyDescent="0.25">
      <c r="A393" s="30">
        <f t="shared" ca="1" si="65"/>
        <v>45689</v>
      </c>
      <c r="B393" s="30">
        <f t="shared" ca="1" si="66"/>
        <v>45694</v>
      </c>
      <c r="C393" s="30" t="str">
        <f t="shared" si="64"/>
        <v>PSA-AR</v>
      </c>
      <c r="D393" s="30" t="str">
        <f t="shared" ca="1" si="67"/>
        <v>01022025-06022025PSA-AR</v>
      </c>
      <c r="F393" s="30" t="str">
        <f t="shared" si="68"/>
        <v>F84619</v>
      </c>
      <c r="G393" s="30" t="str">
        <f t="shared" si="69"/>
        <v>NE2</v>
      </c>
      <c r="H393" s="51">
        <f t="shared" si="70"/>
        <v>1</v>
      </c>
      <c r="K393"/>
      <c r="P393" t="s">
        <v>65</v>
      </c>
      <c r="R393">
        <v>5245</v>
      </c>
      <c r="S393">
        <v>25</v>
      </c>
      <c r="T393">
        <v>56</v>
      </c>
      <c r="U393">
        <v>3</v>
      </c>
      <c r="V393">
        <v>3</v>
      </c>
      <c r="W393">
        <v>3</v>
      </c>
      <c r="X393">
        <v>0</v>
      </c>
      <c r="Y393">
        <v>1</v>
      </c>
      <c r="Z393">
        <v>3</v>
      </c>
    </row>
    <row r="394" spans="1:26" x14ac:dyDescent="0.25">
      <c r="A394" s="30">
        <f t="shared" ca="1" si="65"/>
        <v>45689</v>
      </c>
      <c r="B394" s="30">
        <f t="shared" ca="1" si="66"/>
        <v>45694</v>
      </c>
      <c r="C394" s="30" t="str">
        <f t="shared" si="64"/>
        <v>PSA-AR</v>
      </c>
      <c r="D394" s="30" t="str">
        <f t="shared" ca="1" si="67"/>
        <v>01022025-06022025PSA-AR</v>
      </c>
      <c r="F394" s="30" t="str">
        <f t="shared" si="68"/>
        <v>F84620</v>
      </c>
      <c r="G394" s="30" t="str">
        <f t="shared" si="69"/>
        <v>SE2</v>
      </c>
      <c r="H394" s="51">
        <f t="shared" si="70"/>
        <v>1</v>
      </c>
      <c r="K394"/>
      <c r="P394" t="s">
        <v>86</v>
      </c>
      <c r="R394">
        <v>8263</v>
      </c>
      <c r="S394">
        <v>55</v>
      </c>
      <c r="T394">
        <v>92</v>
      </c>
      <c r="U394">
        <v>2</v>
      </c>
      <c r="V394">
        <v>2</v>
      </c>
      <c r="W394">
        <v>2</v>
      </c>
      <c r="X394">
        <v>0</v>
      </c>
      <c r="Y394">
        <v>0</v>
      </c>
      <c r="Z394">
        <v>1</v>
      </c>
    </row>
    <row r="395" spans="1:26" x14ac:dyDescent="0.25">
      <c r="A395" s="30">
        <f t="shared" ca="1" si="65"/>
        <v>45689</v>
      </c>
      <c r="B395" s="30">
        <f t="shared" ca="1" si="66"/>
        <v>45694</v>
      </c>
      <c r="C395" s="30" t="str">
        <f t="shared" si="64"/>
        <v>PSA-AR</v>
      </c>
      <c r="D395" s="30" t="str">
        <f t="shared" ca="1" si="67"/>
        <v>01022025-06022025PSA-AR</v>
      </c>
      <c r="F395" s="30" t="str">
        <f t="shared" si="68"/>
        <v>F84621</v>
      </c>
      <c r="G395" s="30" t="str">
        <f t="shared" si="69"/>
        <v>SW1</v>
      </c>
      <c r="H395" s="51">
        <f t="shared" si="70"/>
        <v>1</v>
      </c>
      <c r="K395"/>
      <c r="P395" t="s">
        <v>69</v>
      </c>
      <c r="R395">
        <v>4649</v>
      </c>
      <c r="S395">
        <v>36</v>
      </c>
      <c r="T395">
        <v>93</v>
      </c>
      <c r="U395">
        <v>0</v>
      </c>
      <c r="V395">
        <v>0</v>
      </c>
      <c r="W395">
        <v>0</v>
      </c>
      <c r="X395">
        <v>0</v>
      </c>
      <c r="Y395">
        <v>0</v>
      </c>
      <c r="Z395">
        <v>0</v>
      </c>
    </row>
    <row r="396" spans="1:26" x14ac:dyDescent="0.25">
      <c r="A396" s="30">
        <f t="shared" ca="1" si="65"/>
        <v>45689</v>
      </c>
      <c r="B396" s="30">
        <f t="shared" ca="1" si="66"/>
        <v>45694</v>
      </c>
      <c r="C396" s="30" t="str">
        <f t="shared" si="64"/>
        <v>PSA-AR</v>
      </c>
      <c r="D396" s="30" t="str">
        <f t="shared" ca="1" si="67"/>
        <v>01022025-06022025PSA-AR</v>
      </c>
      <c r="F396" s="30" t="str">
        <f t="shared" si="68"/>
        <v>F84632</v>
      </c>
      <c r="G396" s="30" t="str">
        <f t="shared" si="69"/>
        <v>SE2</v>
      </c>
      <c r="H396" s="51">
        <f t="shared" si="70"/>
        <v>1</v>
      </c>
      <c r="K396"/>
      <c r="P396" t="s">
        <v>38</v>
      </c>
      <c r="R396">
        <v>1374</v>
      </c>
      <c r="S396">
        <v>8</v>
      </c>
      <c r="T396">
        <v>16</v>
      </c>
      <c r="U396">
        <v>1</v>
      </c>
      <c r="V396">
        <v>0</v>
      </c>
      <c r="W396">
        <v>0</v>
      </c>
      <c r="X396">
        <v>0</v>
      </c>
      <c r="Y396">
        <v>0</v>
      </c>
      <c r="Z396">
        <v>0</v>
      </c>
    </row>
    <row r="397" spans="1:26" x14ac:dyDescent="0.25">
      <c r="A397" s="30">
        <f t="shared" ca="1" si="65"/>
        <v>45689</v>
      </c>
      <c r="B397" s="30">
        <f t="shared" ca="1" si="66"/>
        <v>45694</v>
      </c>
      <c r="C397" s="30" t="str">
        <f t="shared" si="64"/>
        <v>PSA-AR</v>
      </c>
      <c r="D397" s="30" t="str">
        <f t="shared" ca="1" si="67"/>
        <v>01022025-06022025PSA-AR</v>
      </c>
      <c r="F397" s="30" t="str">
        <f t="shared" si="68"/>
        <v>F84635</v>
      </c>
      <c r="G397" s="30" t="str">
        <f t="shared" si="69"/>
        <v>SW2</v>
      </c>
      <c r="H397" s="51">
        <f t="shared" si="70"/>
        <v>1</v>
      </c>
      <c r="K397"/>
      <c r="P397" t="s">
        <v>71</v>
      </c>
      <c r="R397">
        <v>9800</v>
      </c>
      <c r="S397">
        <v>28</v>
      </c>
      <c r="T397">
        <v>83</v>
      </c>
      <c r="U397">
        <v>3</v>
      </c>
      <c r="V397">
        <v>2</v>
      </c>
      <c r="W397">
        <v>2</v>
      </c>
      <c r="X397">
        <v>0</v>
      </c>
      <c r="Y397">
        <v>0</v>
      </c>
      <c r="Z397">
        <v>0</v>
      </c>
    </row>
    <row r="398" spans="1:26" x14ac:dyDescent="0.25">
      <c r="A398" s="30">
        <f t="shared" ca="1" si="65"/>
        <v>45689</v>
      </c>
      <c r="B398" s="30">
        <f t="shared" ca="1" si="66"/>
        <v>45694</v>
      </c>
      <c r="C398" s="30" t="str">
        <f t="shared" si="64"/>
        <v>PSA-AR</v>
      </c>
      <c r="D398" s="30" t="str">
        <f t="shared" ca="1" si="67"/>
        <v>01022025-06022025PSA-AR</v>
      </c>
      <c r="F398" s="30" t="str">
        <f t="shared" si="68"/>
        <v>F84636</v>
      </c>
      <c r="G398" s="30" t="str">
        <f t="shared" si="69"/>
        <v>NW2</v>
      </c>
      <c r="H398" s="51">
        <f t="shared" si="70"/>
        <v>1</v>
      </c>
      <c r="K398"/>
      <c r="P398" t="s">
        <v>10</v>
      </c>
      <c r="R398">
        <v>6799</v>
      </c>
      <c r="S398">
        <v>21</v>
      </c>
      <c r="T398">
        <v>49</v>
      </c>
      <c r="U398">
        <v>0</v>
      </c>
      <c r="V398">
        <v>0</v>
      </c>
      <c r="W398">
        <v>0</v>
      </c>
      <c r="X398">
        <v>0</v>
      </c>
      <c r="Y398">
        <v>0</v>
      </c>
      <c r="Z398">
        <v>0</v>
      </c>
    </row>
    <row r="399" spans="1:26" x14ac:dyDescent="0.25">
      <c r="A399" s="30">
        <f t="shared" ca="1" si="65"/>
        <v>45689</v>
      </c>
      <c r="B399" s="30">
        <f t="shared" ca="1" si="66"/>
        <v>45694</v>
      </c>
      <c r="C399" s="30" t="str">
        <f t="shared" si="64"/>
        <v>PSA-AR</v>
      </c>
      <c r="D399" s="30" t="str">
        <f t="shared" ca="1" si="67"/>
        <v>01022025-06022025PSA-AR</v>
      </c>
      <c r="F399" s="30" t="str">
        <f t="shared" si="68"/>
        <v>F84640</v>
      </c>
      <c r="G399" s="30" t="str">
        <f t="shared" si="69"/>
        <v>SW2</v>
      </c>
      <c r="H399" s="51">
        <f t="shared" si="70"/>
        <v>1</v>
      </c>
      <c r="K399"/>
      <c r="P399" t="s">
        <v>57</v>
      </c>
      <c r="R399">
        <v>9379</v>
      </c>
      <c r="S399">
        <v>76</v>
      </c>
      <c r="T399">
        <v>181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0</v>
      </c>
    </row>
    <row r="400" spans="1:26" x14ac:dyDescent="0.25">
      <c r="A400" s="30">
        <f t="shared" ca="1" si="65"/>
        <v>45689</v>
      </c>
      <c r="B400" s="30">
        <f t="shared" ca="1" si="66"/>
        <v>45694</v>
      </c>
      <c r="C400" s="30" t="str">
        <f t="shared" si="64"/>
        <v>PSA-AR</v>
      </c>
      <c r="D400" s="30" t="str">
        <f t="shared" ca="1" si="67"/>
        <v>01022025-06022025PSA-AR</v>
      </c>
      <c r="F400" s="30" t="str">
        <f t="shared" si="68"/>
        <v>F84668</v>
      </c>
      <c r="G400" s="30" t="str">
        <f t="shared" si="69"/>
        <v>NE2</v>
      </c>
      <c r="H400" s="51">
        <f t="shared" si="70"/>
        <v>1</v>
      </c>
      <c r="K400"/>
      <c r="P400" t="s">
        <v>21</v>
      </c>
      <c r="R400">
        <v>5968</v>
      </c>
      <c r="S400">
        <v>17</v>
      </c>
      <c r="T400">
        <v>54</v>
      </c>
      <c r="U400">
        <v>16</v>
      </c>
      <c r="V400">
        <v>14</v>
      </c>
      <c r="W400">
        <v>9</v>
      </c>
      <c r="X400">
        <v>5</v>
      </c>
      <c r="Y400">
        <v>4</v>
      </c>
      <c r="Z400">
        <v>14</v>
      </c>
    </row>
    <row r="401" spans="1:26" x14ac:dyDescent="0.25">
      <c r="A401" s="30">
        <f t="shared" ca="1" si="65"/>
        <v>45689</v>
      </c>
      <c r="B401" s="30">
        <f t="shared" ca="1" si="66"/>
        <v>45694</v>
      </c>
      <c r="C401" s="30" t="str">
        <f t="shared" si="64"/>
        <v>PSA-AR</v>
      </c>
      <c r="D401" s="30" t="str">
        <f t="shared" ca="1" si="67"/>
        <v>01022025-06022025PSA-AR</v>
      </c>
      <c r="F401" s="30" t="str">
        <f t="shared" si="68"/>
        <v>F84686</v>
      </c>
      <c r="G401" s="30" t="str">
        <f t="shared" si="69"/>
        <v>NE1</v>
      </c>
      <c r="H401" s="51">
        <f t="shared" si="70"/>
        <v>1</v>
      </c>
      <c r="K401"/>
      <c r="P401" t="s">
        <v>24</v>
      </c>
      <c r="R401">
        <v>9021</v>
      </c>
      <c r="S401">
        <v>9</v>
      </c>
      <c r="T401">
        <v>19</v>
      </c>
      <c r="U401">
        <v>0</v>
      </c>
      <c r="V401">
        <v>0</v>
      </c>
      <c r="W401">
        <v>0</v>
      </c>
      <c r="X401">
        <v>0</v>
      </c>
      <c r="Y401">
        <v>0</v>
      </c>
      <c r="Z401">
        <v>0</v>
      </c>
    </row>
    <row r="402" spans="1:26" x14ac:dyDescent="0.25">
      <c r="A402" s="30">
        <f t="shared" ca="1" si="65"/>
        <v>45689</v>
      </c>
      <c r="B402" s="30">
        <f t="shared" ca="1" si="66"/>
        <v>45694</v>
      </c>
      <c r="C402" s="30" t="str">
        <f t="shared" si="64"/>
        <v>PSA-AR</v>
      </c>
      <c r="D402" s="30" t="str">
        <f t="shared" ca="1" si="67"/>
        <v>01022025-06022025PSA-AR</v>
      </c>
      <c r="F402" s="30" t="str">
        <f t="shared" si="68"/>
        <v>F84692</v>
      </c>
      <c r="G402" s="30" t="str">
        <f t="shared" si="69"/>
        <v>SW2</v>
      </c>
      <c r="H402" s="51">
        <f t="shared" si="70"/>
        <v>1</v>
      </c>
      <c r="K402"/>
      <c r="P402" t="s">
        <v>44</v>
      </c>
      <c r="R402">
        <v>9175</v>
      </c>
      <c r="S402">
        <v>28</v>
      </c>
      <c r="T402">
        <v>77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0</v>
      </c>
    </row>
    <row r="403" spans="1:26" x14ac:dyDescent="0.25">
      <c r="A403" s="30">
        <f t="shared" ca="1" si="65"/>
        <v>45689</v>
      </c>
      <c r="B403" s="30">
        <f t="shared" ca="1" si="66"/>
        <v>45694</v>
      </c>
      <c r="C403" s="30" t="str">
        <f t="shared" si="64"/>
        <v>PSA-AR</v>
      </c>
      <c r="D403" s="30" t="str">
        <f t="shared" ca="1" si="67"/>
        <v>01022025-06022025PSA-AR</v>
      </c>
      <c r="F403" s="30" t="str">
        <f t="shared" si="68"/>
        <v>F84694</v>
      </c>
      <c r="G403" s="30" t="str">
        <f t="shared" si="69"/>
        <v>NW2</v>
      </c>
      <c r="H403" s="51">
        <f t="shared" si="70"/>
        <v>1</v>
      </c>
      <c r="K403"/>
      <c r="P403" t="s">
        <v>17</v>
      </c>
      <c r="R403">
        <v>4717</v>
      </c>
      <c r="S403">
        <v>15</v>
      </c>
      <c r="T403">
        <v>34</v>
      </c>
      <c r="U403">
        <v>8</v>
      </c>
      <c r="V403">
        <v>6</v>
      </c>
      <c r="W403">
        <v>6</v>
      </c>
      <c r="X403">
        <v>0</v>
      </c>
      <c r="Y403">
        <v>0</v>
      </c>
      <c r="Z403">
        <v>6</v>
      </c>
    </row>
    <row r="404" spans="1:26" x14ac:dyDescent="0.25">
      <c r="A404" s="30">
        <f t="shared" ca="1" si="65"/>
        <v>45689</v>
      </c>
      <c r="B404" s="30">
        <f t="shared" ca="1" si="66"/>
        <v>45694</v>
      </c>
      <c r="C404" s="30" t="str">
        <f t="shared" si="64"/>
        <v>PSA-AR</v>
      </c>
      <c r="D404" s="30" t="str">
        <f t="shared" ca="1" si="67"/>
        <v>01022025-06022025PSA-AR</v>
      </c>
      <c r="F404" s="30" t="str">
        <f t="shared" si="68"/>
        <v>F84716</v>
      </c>
      <c r="G404" s="30" t="str">
        <f t="shared" si="69"/>
        <v>NW1</v>
      </c>
      <c r="H404" s="51">
        <f t="shared" si="70"/>
        <v>1</v>
      </c>
      <c r="K404"/>
      <c r="P404" t="s">
        <v>4</v>
      </c>
      <c r="R404">
        <v>5745</v>
      </c>
      <c r="S404">
        <v>17</v>
      </c>
      <c r="T404">
        <v>45</v>
      </c>
      <c r="U404">
        <v>1</v>
      </c>
      <c r="V404">
        <v>1</v>
      </c>
      <c r="W404">
        <v>1</v>
      </c>
      <c r="X404">
        <v>0</v>
      </c>
      <c r="Y404">
        <v>0</v>
      </c>
      <c r="Z404">
        <v>0</v>
      </c>
    </row>
    <row r="405" spans="1:26" x14ac:dyDescent="0.25">
      <c r="A405" s="30">
        <f t="shared" ca="1" si="65"/>
        <v>45689</v>
      </c>
      <c r="B405" s="30">
        <f t="shared" ca="1" si="66"/>
        <v>45694</v>
      </c>
      <c r="C405" s="30" t="str">
        <f t="shared" si="64"/>
        <v>PSA-AR</v>
      </c>
      <c r="D405" s="30" t="str">
        <f t="shared" ca="1" si="67"/>
        <v>01022025-06022025PSA-AR</v>
      </c>
      <c r="F405" s="30" t="str">
        <f t="shared" si="68"/>
        <v>F84719</v>
      </c>
      <c r="G405" s="30" t="str">
        <f t="shared" si="69"/>
        <v>SE1</v>
      </c>
      <c r="H405" s="51">
        <f t="shared" si="70"/>
        <v>1</v>
      </c>
      <c r="K405"/>
      <c r="P405" t="s">
        <v>48</v>
      </c>
      <c r="R405">
        <v>5288</v>
      </c>
      <c r="S405">
        <v>42</v>
      </c>
      <c r="T405">
        <v>120</v>
      </c>
      <c r="U405">
        <v>19</v>
      </c>
      <c r="V405">
        <v>14</v>
      </c>
      <c r="W405">
        <v>14</v>
      </c>
      <c r="X405">
        <v>0</v>
      </c>
      <c r="Y405">
        <v>1</v>
      </c>
      <c r="Z405">
        <v>3</v>
      </c>
    </row>
    <row r="406" spans="1:26" x14ac:dyDescent="0.25">
      <c r="A406" s="30">
        <f t="shared" ca="1" si="65"/>
        <v>45689</v>
      </c>
      <c r="B406" s="30">
        <f t="shared" ca="1" si="66"/>
        <v>45694</v>
      </c>
      <c r="C406" s="30" t="str">
        <f t="shared" si="64"/>
        <v>PSA-AR</v>
      </c>
      <c r="D406" s="30" t="str">
        <f t="shared" ca="1" si="67"/>
        <v>01022025-06022025PSA-AR</v>
      </c>
      <c r="F406" s="30" t="str">
        <f t="shared" si="68"/>
        <v>F84720</v>
      </c>
      <c r="G406" s="30" t="str">
        <f t="shared" si="69"/>
        <v>NE2</v>
      </c>
      <c r="H406" s="51">
        <f t="shared" si="70"/>
        <v>1</v>
      </c>
      <c r="K406"/>
      <c r="P406" t="s">
        <v>40</v>
      </c>
      <c r="R406">
        <v>5680</v>
      </c>
      <c r="S406">
        <v>46</v>
      </c>
      <c r="T406">
        <v>113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0</v>
      </c>
    </row>
    <row r="407" spans="1:26" x14ac:dyDescent="0.25">
      <c r="A407" s="30">
        <f t="shared" ca="1" si="65"/>
        <v>45689</v>
      </c>
      <c r="B407" s="30">
        <f t="shared" ca="1" si="66"/>
        <v>45694</v>
      </c>
      <c r="C407" s="30" t="str">
        <f t="shared" si="64"/>
        <v>PSA-AR</v>
      </c>
      <c r="D407" s="30" t="str">
        <f t="shared" ca="1" si="67"/>
        <v>01022025-06022025PSA-AR</v>
      </c>
      <c r="F407" s="30" t="str">
        <f t="shared" si="68"/>
        <v>Y00403</v>
      </c>
      <c r="G407" s="30" t="str">
        <f t="shared" si="69"/>
        <v>SE2</v>
      </c>
      <c r="H407" s="51">
        <f t="shared" si="70"/>
        <v>1</v>
      </c>
      <c r="K407"/>
      <c r="P407" t="s">
        <v>82</v>
      </c>
      <c r="R407">
        <v>7903</v>
      </c>
      <c r="S407">
        <v>16</v>
      </c>
      <c r="T407">
        <v>25</v>
      </c>
      <c r="U407">
        <v>2</v>
      </c>
      <c r="V407">
        <v>1</v>
      </c>
      <c r="W407">
        <v>1</v>
      </c>
      <c r="X407">
        <v>0</v>
      </c>
      <c r="Y407">
        <v>0</v>
      </c>
      <c r="Z407">
        <v>0</v>
      </c>
    </row>
    <row r="408" spans="1:26" x14ac:dyDescent="0.25">
      <c r="A408" s="30">
        <f t="shared" ca="1" si="65"/>
        <v>45689</v>
      </c>
      <c r="B408" s="30">
        <f t="shared" ca="1" si="66"/>
        <v>45694</v>
      </c>
      <c r="C408" s="30" t="str">
        <f t="shared" si="64"/>
        <v>PSA-AR</v>
      </c>
      <c r="D408" s="30" t="str">
        <f t="shared" ca="1" si="67"/>
        <v>01022025-06022025PSA-AR</v>
      </c>
      <c r="F408" s="30" t="str">
        <f t="shared" si="68"/>
        <v>Y03049</v>
      </c>
      <c r="G408" s="30" t="str">
        <f t="shared" si="69"/>
        <v>NE1</v>
      </c>
      <c r="H408" s="51">
        <f t="shared" si="70"/>
        <v>1</v>
      </c>
      <c r="K408"/>
      <c r="P408" t="s">
        <v>76</v>
      </c>
      <c r="R408">
        <v>17023</v>
      </c>
      <c r="S408">
        <v>57</v>
      </c>
      <c r="T408">
        <v>113</v>
      </c>
      <c r="U408">
        <v>1</v>
      </c>
      <c r="V408">
        <v>1</v>
      </c>
      <c r="W408">
        <v>1</v>
      </c>
      <c r="X408">
        <v>0</v>
      </c>
      <c r="Y408">
        <v>0</v>
      </c>
      <c r="Z408">
        <v>0</v>
      </c>
    </row>
    <row r="409" spans="1:26" x14ac:dyDescent="0.25">
      <c r="A409" s="30">
        <f t="shared" ca="1" si="65"/>
        <v>45689</v>
      </c>
      <c r="B409" s="30">
        <f t="shared" ca="1" si="66"/>
        <v>45694</v>
      </c>
      <c r="C409" s="30" t="str">
        <f t="shared" si="64"/>
        <v>PSA-AR</v>
      </c>
      <c r="D409" s="30" t="str">
        <f t="shared" ca="1" si="67"/>
        <v>01022025-06022025PSA-AR</v>
      </c>
      <c r="F409" s="30" t="str">
        <f t="shared" si="68"/>
        <v>Total</v>
      </c>
      <c r="G409" s="30" t="str">
        <f t="shared" si="69"/>
        <v>Total</v>
      </c>
      <c r="H409" s="51">
        <f t="shared" si="70"/>
        <v>1</v>
      </c>
      <c r="K409"/>
      <c r="P409" t="s">
        <v>88</v>
      </c>
      <c r="R409">
        <v>353246</v>
      </c>
      <c r="S409">
        <v>1527</v>
      </c>
      <c r="T409">
        <v>3619</v>
      </c>
      <c r="U409">
        <v>137</v>
      </c>
      <c r="V409">
        <v>101</v>
      </c>
      <c r="W409">
        <v>94</v>
      </c>
      <c r="X409">
        <v>7</v>
      </c>
      <c r="Y409">
        <v>11</v>
      </c>
      <c r="Z409">
        <v>46</v>
      </c>
    </row>
    <row r="410" spans="1:26" x14ac:dyDescent="0.25">
      <c r="A410" s="30">
        <f t="shared" ca="1" si="65"/>
        <v>45717</v>
      </c>
      <c r="B410" s="30">
        <f t="shared" ca="1" si="66"/>
        <v>45719</v>
      </c>
      <c r="C410" s="30" t="str">
        <f t="shared" si="64"/>
        <v>PSA-AR</v>
      </c>
      <c r="D410" s="30" t="e">
        <f t="shared" si="67"/>
        <v>#N/A</v>
      </c>
      <c r="F410" s="30" t="str">
        <f t="shared" si="68"/>
        <v>-</v>
      </c>
      <c r="G410" s="30" t="str">
        <f t="shared" si="69"/>
        <v/>
      </c>
      <c r="H410" s="51">
        <f t="shared" si="70"/>
        <v>0</v>
      </c>
      <c r="I410" t="s">
        <v>309</v>
      </c>
      <c r="K410" t="s">
        <v>310</v>
      </c>
      <c r="M410" t="s">
        <v>311</v>
      </c>
      <c r="N410">
        <v>359632</v>
      </c>
      <c r="Q410" t="s">
        <v>312</v>
      </c>
      <c r="R410" t="s">
        <v>313</v>
      </c>
      <c r="S410" t="s">
        <v>314</v>
      </c>
      <c r="T410" t="s">
        <v>315</v>
      </c>
      <c r="U410" t="s">
        <v>316</v>
      </c>
      <c r="V410" t="s">
        <v>317</v>
      </c>
      <c r="W410" t="s">
        <v>318</v>
      </c>
      <c r="X410" t="s">
        <v>319</v>
      </c>
      <c r="Y410" t="s">
        <v>320</v>
      </c>
      <c r="Z410" t="s">
        <v>321</v>
      </c>
    </row>
    <row r="411" spans="1:26" x14ac:dyDescent="0.25">
      <c r="A411" s="30">
        <f t="shared" ca="1" si="65"/>
        <v>45717</v>
      </c>
      <c r="B411" s="30">
        <f t="shared" ca="1" si="66"/>
        <v>45719</v>
      </c>
      <c r="C411" s="30" t="str">
        <f t="shared" si="64"/>
        <v>PSA-AR</v>
      </c>
      <c r="D411" s="30" t="e">
        <f t="shared" si="67"/>
        <v>#N/A</v>
      </c>
      <c r="F411" s="30" t="str">
        <f t="shared" si="68"/>
        <v>Organisation Code</v>
      </c>
      <c r="G411" s="30" t="str">
        <f t="shared" si="69"/>
        <v/>
      </c>
      <c r="H411" s="51">
        <f t="shared" si="70"/>
        <v>0</v>
      </c>
      <c r="K411" s="9">
        <v>45719.409722222219</v>
      </c>
      <c r="M411" t="s">
        <v>322</v>
      </c>
      <c r="N411">
        <v>183243</v>
      </c>
      <c r="P411" t="s">
        <v>323</v>
      </c>
      <c r="W411"/>
    </row>
    <row r="412" spans="1:26" x14ac:dyDescent="0.25">
      <c r="A412" s="30">
        <f t="shared" ca="1" si="65"/>
        <v>45717</v>
      </c>
      <c r="B412" s="30">
        <f t="shared" ca="1" si="66"/>
        <v>45719</v>
      </c>
      <c r="C412" s="30" t="str">
        <f t="shared" si="64"/>
        <v>PSA-AR</v>
      </c>
      <c r="D412" s="30" t="str">
        <f t="shared" ca="1" si="67"/>
        <v>01032025-03032025PSA-AR</v>
      </c>
      <c r="F412" s="30" t="str">
        <f t="shared" si="68"/>
        <v>F84003</v>
      </c>
      <c r="G412" s="30" t="str">
        <f t="shared" si="69"/>
        <v>SE1</v>
      </c>
      <c r="H412" s="51">
        <f t="shared" si="70"/>
        <v>1</v>
      </c>
      <c r="K412" t="s">
        <v>324</v>
      </c>
      <c r="M412" t="s">
        <v>325</v>
      </c>
      <c r="N412">
        <v>176389</v>
      </c>
      <c r="P412" t="s">
        <v>56</v>
      </c>
      <c r="R412">
        <v>15186</v>
      </c>
      <c r="S412">
        <v>103</v>
      </c>
      <c r="T412">
        <v>214</v>
      </c>
      <c r="U412">
        <v>1</v>
      </c>
      <c r="V412">
        <v>0</v>
      </c>
      <c r="W412">
        <v>0</v>
      </c>
      <c r="X412">
        <v>0</v>
      </c>
      <c r="Y412">
        <v>0</v>
      </c>
      <c r="Z412">
        <v>0</v>
      </c>
    </row>
    <row r="413" spans="1:26" x14ac:dyDescent="0.25">
      <c r="A413" s="30">
        <f t="shared" ca="1" si="65"/>
        <v>45717</v>
      </c>
      <c r="B413" s="30">
        <f t="shared" ca="1" si="66"/>
        <v>45719</v>
      </c>
      <c r="C413" s="30" t="str">
        <f t="shared" si="64"/>
        <v>PSA-AR</v>
      </c>
      <c r="D413" s="30" t="str">
        <f t="shared" ca="1" si="67"/>
        <v>01032025-03032025PSA-AR</v>
      </c>
      <c r="F413" s="30" t="str">
        <f t="shared" si="68"/>
        <v>F84008</v>
      </c>
      <c r="G413" s="30" t="str">
        <f t="shared" si="69"/>
        <v>NW2</v>
      </c>
      <c r="H413" s="51">
        <f t="shared" si="70"/>
        <v>1</v>
      </c>
      <c r="K413" s="10">
        <v>45717</v>
      </c>
      <c r="P413" t="s">
        <v>12</v>
      </c>
      <c r="R413">
        <v>12007</v>
      </c>
      <c r="S413">
        <v>63</v>
      </c>
      <c r="T413">
        <v>178</v>
      </c>
      <c r="U413">
        <v>3</v>
      </c>
      <c r="V413">
        <v>3</v>
      </c>
      <c r="W413">
        <v>3</v>
      </c>
      <c r="X413">
        <v>0</v>
      </c>
      <c r="Y413">
        <v>1</v>
      </c>
      <c r="Z413">
        <v>1</v>
      </c>
    </row>
    <row r="414" spans="1:26" x14ac:dyDescent="0.25">
      <c r="A414" s="30">
        <f t="shared" ca="1" si="65"/>
        <v>45717</v>
      </c>
      <c r="B414" s="30">
        <f t="shared" ca="1" si="66"/>
        <v>45719</v>
      </c>
      <c r="C414" s="30" t="str">
        <f t="shared" si="64"/>
        <v>PSA-AR</v>
      </c>
      <c r="D414" s="30" t="str">
        <f t="shared" ca="1" si="67"/>
        <v>01032025-03032025PSA-AR</v>
      </c>
      <c r="F414" s="30" t="str">
        <f t="shared" si="68"/>
        <v>F84013</v>
      </c>
      <c r="G414" s="30" t="str">
        <f t="shared" si="69"/>
        <v>NE1</v>
      </c>
      <c r="H414" s="51">
        <f t="shared" si="70"/>
        <v>1</v>
      </c>
      <c r="K414"/>
      <c r="P414" t="s">
        <v>78</v>
      </c>
      <c r="R414">
        <v>18273</v>
      </c>
      <c r="S414">
        <v>38</v>
      </c>
      <c r="T414">
        <v>138</v>
      </c>
      <c r="U414">
        <v>3</v>
      </c>
      <c r="V414">
        <v>3</v>
      </c>
      <c r="W414">
        <v>3</v>
      </c>
      <c r="X414">
        <v>0</v>
      </c>
      <c r="Y414">
        <v>0</v>
      </c>
      <c r="Z414">
        <v>0</v>
      </c>
    </row>
    <row r="415" spans="1:26" x14ac:dyDescent="0.25">
      <c r="A415" s="30">
        <f t="shared" ca="1" si="65"/>
        <v>45717</v>
      </c>
      <c r="B415" s="30">
        <f t="shared" ca="1" si="66"/>
        <v>45719</v>
      </c>
      <c r="C415" s="30" t="str">
        <f t="shared" si="64"/>
        <v>PSA-AR</v>
      </c>
      <c r="D415" s="30" t="str">
        <f t="shared" ca="1" si="67"/>
        <v>01032025-03032025PSA-AR</v>
      </c>
      <c r="F415" s="30" t="str">
        <f t="shared" si="68"/>
        <v>F84015</v>
      </c>
      <c r="G415" s="30" t="str">
        <f t="shared" si="69"/>
        <v>SE2</v>
      </c>
      <c r="H415" s="51">
        <f t="shared" si="70"/>
        <v>1</v>
      </c>
      <c r="K415"/>
      <c r="P415" t="s">
        <v>46</v>
      </c>
      <c r="R415">
        <v>5290</v>
      </c>
      <c r="S415">
        <v>41</v>
      </c>
      <c r="T415">
        <v>103</v>
      </c>
      <c r="U415">
        <v>21</v>
      </c>
      <c r="V415">
        <v>12</v>
      </c>
      <c r="W415">
        <v>12</v>
      </c>
      <c r="X415">
        <v>0</v>
      </c>
      <c r="Y415">
        <v>0</v>
      </c>
      <c r="Z415">
        <v>3</v>
      </c>
    </row>
    <row r="416" spans="1:26" x14ac:dyDescent="0.25">
      <c r="A416" s="30">
        <f t="shared" ca="1" si="65"/>
        <v>45717</v>
      </c>
      <c r="B416" s="30">
        <f t="shared" ca="1" si="66"/>
        <v>45719</v>
      </c>
      <c r="C416" s="30" t="str">
        <f t="shared" si="64"/>
        <v>PSA-AR</v>
      </c>
      <c r="D416" s="30" t="str">
        <f t="shared" ca="1" si="67"/>
        <v>01032025-03032025PSA-AR</v>
      </c>
      <c r="F416" s="30" t="str">
        <f t="shared" si="68"/>
        <v>F84018</v>
      </c>
      <c r="G416" s="30" t="str">
        <f t="shared" si="69"/>
        <v>NE2</v>
      </c>
      <c r="H416" s="51">
        <f t="shared" si="70"/>
        <v>1</v>
      </c>
      <c r="K416"/>
      <c r="P416" t="s">
        <v>59</v>
      </c>
      <c r="R416">
        <v>12355</v>
      </c>
      <c r="S416">
        <v>60</v>
      </c>
      <c r="T416">
        <v>132</v>
      </c>
      <c r="U416">
        <v>12</v>
      </c>
      <c r="V416">
        <v>12</v>
      </c>
      <c r="W416">
        <v>12</v>
      </c>
      <c r="X416">
        <v>0</v>
      </c>
      <c r="Y416">
        <v>0</v>
      </c>
      <c r="Z416">
        <v>7</v>
      </c>
    </row>
    <row r="417" spans="1:26" x14ac:dyDescent="0.25">
      <c r="A417" s="30">
        <f t="shared" ca="1" si="65"/>
        <v>45717</v>
      </c>
      <c r="B417" s="30">
        <f t="shared" ca="1" si="66"/>
        <v>45719</v>
      </c>
      <c r="C417" s="30" t="str">
        <f t="shared" si="64"/>
        <v>PSA-AR</v>
      </c>
      <c r="D417" s="30" t="str">
        <f t="shared" ca="1" si="67"/>
        <v>01032025-03032025PSA-AR</v>
      </c>
      <c r="F417" s="30" t="str">
        <f t="shared" si="68"/>
        <v>F84021</v>
      </c>
      <c r="G417" s="30" t="str">
        <f t="shared" si="69"/>
        <v>SW1</v>
      </c>
      <c r="H417" s="51">
        <f t="shared" si="70"/>
        <v>1</v>
      </c>
      <c r="K417"/>
      <c r="P417" t="s">
        <v>54</v>
      </c>
      <c r="R417">
        <v>11143</v>
      </c>
      <c r="S417">
        <v>42</v>
      </c>
      <c r="T417">
        <v>100</v>
      </c>
      <c r="U417">
        <v>7</v>
      </c>
      <c r="V417">
        <v>5</v>
      </c>
      <c r="W417">
        <v>5</v>
      </c>
      <c r="X417">
        <v>0</v>
      </c>
      <c r="Y417">
        <v>1</v>
      </c>
      <c r="Z417">
        <v>0</v>
      </c>
    </row>
    <row r="418" spans="1:26" x14ac:dyDescent="0.25">
      <c r="A418" s="30">
        <f t="shared" ca="1" si="65"/>
        <v>45717</v>
      </c>
      <c r="B418" s="30">
        <f t="shared" ca="1" si="66"/>
        <v>45719</v>
      </c>
      <c r="C418" s="30" t="str">
        <f t="shared" si="64"/>
        <v>PSA-AR</v>
      </c>
      <c r="D418" s="30" t="str">
        <f t="shared" ca="1" si="67"/>
        <v>01032025-03032025PSA-AR</v>
      </c>
      <c r="F418" s="30" t="str">
        <f t="shared" si="68"/>
        <v>F84033</v>
      </c>
      <c r="G418" s="30" t="str">
        <f t="shared" si="69"/>
        <v>NW2</v>
      </c>
      <c r="H418" s="51">
        <f t="shared" si="70"/>
        <v>1</v>
      </c>
      <c r="K418"/>
      <c r="P418" t="s">
        <v>73</v>
      </c>
      <c r="R418">
        <v>11770</v>
      </c>
      <c r="S418">
        <v>48</v>
      </c>
      <c r="T418">
        <v>146</v>
      </c>
      <c r="U418">
        <v>4</v>
      </c>
      <c r="V418">
        <v>3</v>
      </c>
      <c r="W418">
        <v>2</v>
      </c>
      <c r="X418">
        <v>1</v>
      </c>
      <c r="Y418">
        <v>1</v>
      </c>
      <c r="Z418">
        <v>2</v>
      </c>
    </row>
    <row r="419" spans="1:26" x14ac:dyDescent="0.25">
      <c r="A419" s="30">
        <f t="shared" ca="1" si="65"/>
        <v>45717</v>
      </c>
      <c r="B419" s="30">
        <f t="shared" ca="1" si="66"/>
        <v>45719</v>
      </c>
      <c r="C419" s="30" t="str">
        <f t="shared" si="64"/>
        <v>PSA-AR</v>
      </c>
      <c r="D419" s="30" t="str">
        <f t="shared" ca="1" si="67"/>
        <v>01032025-03032025PSA-AR</v>
      </c>
      <c r="F419" s="30" t="str">
        <f t="shared" si="68"/>
        <v>F84035</v>
      </c>
      <c r="G419" s="30" t="str">
        <f t="shared" si="69"/>
        <v>SW1</v>
      </c>
      <c r="H419" s="51">
        <f t="shared" si="70"/>
        <v>1</v>
      </c>
      <c r="K419"/>
      <c r="P419" t="s">
        <v>63</v>
      </c>
      <c r="R419">
        <v>23288</v>
      </c>
      <c r="S419">
        <v>45</v>
      </c>
      <c r="T419">
        <v>71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0</v>
      </c>
    </row>
    <row r="420" spans="1:26" x14ac:dyDescent="0.25">
      <c r="A420" s="30">
        <f t="shared" ca="1" si="65"/>
        <v>45717</v>
      </c>
      <c r="B420" s="30">
        <f t="shared" ca="1" si="66"/>
        <v>45719</v>
      </c>
      <c r="C420" s="30" t="str">
        <f t="shared" si="64"/>
        <v>PSA-AR</v>
      </c>
      <c r="D420" s="30" t="str">
        <f t="shared" ca="1" si="67"/>
        <v>01032025-03032025PSA-AR</v>
      </c>
      <c r="F420" s="30" t="str">
        <f t="shared" si="68"/>
        <v>F84036</v>
      </c>
      <c r="G420" s="30" t="str">
        <f t="shared" si="69"/>
        <v>NW1</v>
      </c>
      <c r="H420" s="51">
        <f t="shared" si="70"/>
        <v>1</v>
      </c>
      <c r="K420"/>
      <c r="P420" t="s">
        <v>19</v>
      </c>
      <c r="R420">
        <v>8660</v>
      </c>
      <c r="S420">
        <v>33</v>
      </c>
      <c r="T420">
        <v>77</v>
      </c>
      <c r="U420">
        <v>4</v>
      </c>
      <c r="V420">
        <v>3</v>
      </c>
      <c r="W420">
        <v>3</v>
      </c>
      <c r="X420">
        <v>0</v>
      </c>
      <c r="Y420">
        <v>0</v>
      </c>
      <c r="Z420">
        <v>0</v>
      </c>
    </row>
    <row r="421" spans="1:26" x14ac:dyDescent="0.25">
      <c r="A421" s="30">
        <f t="shared" ca="1" si="65"/>
        <v>45717</v>
      </c>
      <c r="B421" s="30">
        <f t="shared" ca="1" si="66"/>
        <v>45719</v>
      </c>
      <c r="C421" s="30" t="str">
        <f t="shared" si="64"/>
        <v>PSA-AR</v>
      </c>
      <c r="D421" s="30" t="str">
        <f t="shared" ca="1" si="67"/>
        <v>01032025-03032025PSA-AR</v>
      </c>
      <c r="F421" s="30" t="str">
        <f t="shared" si="68"/>
        <v>F84038</v>
      </c>
      <c r="G421" s="30" t="str">
        <f t="shared" si="69"/>
        <v>SW1</v>
      </c>
      <c r="H421" s="51">
        <f t="shared" si="70"/>
        <v>1</v>
      </c>
      <c r="K421"/>
      <c r="P421" t="s">
        <v>14</v>
      </c>
      <c r="R421">
        <v>3686</v>
      </c>
      <c r="S421">
        <v>31</v>
      </c>
      <c r="T421">
        <v>59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0</v>
      </c>
    </row>
    <row r="422" spans="1:26" x14ac:dyDescent="0.25">
      <c r="A422" s="30">
        <f t="shared" ca="1" si="65"/>
        <v>45717</v>
      </c>
      <c r="B422" s="30">
        <f t="shared" ca="1" si="66"/>
        <v>45719</v>
      </c>
      <c r="C422" s="30" t="str">
        <f t="shared" si="64"/>
        <v>PSA-AR</v>
      </c>
      <c r="D422" s="30" t="str">
        <f t="shared" ca="1" si="67"/>
        <v>01032025-03032025PSA-AR</v>
      </c>
      <c r="F422" s="30" t="str">
        <f t="shared" si="68"/>
        <v>F84060</v>
      </c>
      <c r="G422" s="30" t="str">
        <f t="shared" si="69"/>
        <v>SE1</v>
      </c>
      <c r="H422" s="51">
        <f t="shared" si="70"/>
        <v>1</v>
      </c>
      <c r="K422"/>
      <c r="P422" t="s">
        <v>7</v>
      </c>
      <c r="R422">
        <v>4961</v>
      </c>
      <c r="S422">
        <v>42</v>
      </c>
      <c r="T422">
        <v>101</v>
      </c>
      <c r="U422">
        <v>0</v>
      </c>
      <c r="V422">
        <v>0</v>
      </c>
      <c r="W422">
        <v>0</v>
      </c>
      <c r="X422">
        <v>0</v>
      </c>
      <c r="Y422">
        <v>0</v>
      </c>
      <c r="Z422">
        <v>0</v>
      </c>
    </row>
    <row r="423" spans="1:26" x14ac:dyDescent="0.25">
      <c r="A423" s="30">
        <f t="shared" ca="1" si="65"/>
        <v>45717</v>
      </c>
      <c r="B423" s="30">
        <f t="shared" ca="1" si="66"/>
        <v>45719</v>
      </c>
      <c r="C423" s="30" t="str">
        <f t="shared" si="64"/>
        <v>PSA-AR</v>
      </c>
      <c r="D423" s="30" t="str">
        <f t="shared" ca="1" si="67"/>
        <v>01032025-03032025PSA-AR</v>
      </c>
      <c r="F423" s="30" t="str">
        <f t="shared" si="68"/>
        <v>F84063</v>
      </c>
      <c r="G423" s="30" t="str">
        <f t="shared" si="69"/>
        <v>SW1</v>
      </c>
      <c r="H423" s="51">
        <f t="shared" si="70"/>
        <v>1</v>
      </c>
      <c r="K423"/>
      <c r="P423" t="s">
        <v>27</v>
      </c>
      <c r="R423">
        <v>6471</v>
      </c>
      <c r="S423">
        <v>29</v>
      </c>
      <c r="T423">
        <v>64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0</v>
      </c>
    </row>
    <row r="424" spans="1:26" x14ac:dyDescent="0.25">
      <c r="A424" s="30">
        <f t="shared" ca="1" si="65"/>
        <v>45717</v>
      </c>
      <c r="B424" s="30">
        <f t="shared" ca="1" si="66"/>
        <v>45719</v>
      </c>
      <c r="C424" s="30" t="str">
        <f t="shared" si="64"/>
        <v>PSA-AR</v>
      </c>
      <c r="D424" s="30" t="str">
        <f t="shared" ca="1" si="67"/>
        <v>01032025-03032025PSA-AR</v>
      </c>
      <c r="F424" s="30" t="str">
        <f t="shared" si="68"/>
        <v>F84069</v>
      </c>
      <c r="G424" s="30" t="str">
        <f t="shared" si="69"/>
        <v>SE2</v>
      </c>
      <c r="H424" s="51">
        <f t="shared" si="70"/>
        <v>1</v>
      </c>
      <c r="K424"/>
      <c r="P424" t="s">
        <v>84</v>
      </c>
      <c r="R424">
        <v>14231</v>
      </c>
      <c r="S424">
        <v>67</v>
      </c>
      <c r="T424">
        <v>157</v>
      </c>
      <c r="U424">
        <v>1</v>
      </c>
      <c r="V424">
        <v>1</v>
      </c>
      <c r="W424">
        <v>1</v>
      </c>
      <c r="X424">
        <v>0</v>
      </c>
      <c r="Y424">
        <v>0</v>
      </c>
      <c r="Z424">
        <v>0</v>
      </c>
    </row>
    <row r="425" spans="1:26" x14ac:dyDescent="0.25">
      <c r="A425" s="30">
        <f t="shared" ca="1" si="65"/>
        <v>45717</v>
      </c>
      <c r="B425" s="30">
        <f t="shared" ca="1" si="66"/>
        <v>45719</v>
      </c>
      <c r="C425" s="30" t="str">
        <f t="shared" si="64"/>
        <v>PSA-AR</v>
      </c>
      <c r="D425" s="30" t="str">
        <f t="shared" ca="1" si="67"/>
        <v>01032025-03032025PSA-AR</v>
      </c>
      <c r="F425" s="30" t="str">
        <f t="shared" si="68"/>
        <v>F84072</v>
      </c>
      <c r="G425" s="30" t="str">
        <f t="shared" si="69"/>
        <v>SW2</v>
      </c>
      <c r="H425" s="51">
        <f t="shared" si="70"/>
        <v>1</v>
      </c>
      <c r="K425"/>
      <c r="P425" t="s">
        <v>29</v>
      </c>
      <c r="R425">
        <v>12989</v>
      </c>
      <c r="S425">
        <v>32</v>
      </c>
      <c r="T425">
        <v>69</v>
      </c>
      <c r="U425">
        <v>5</v>
      </c>
      <c r="V425">
        <v>5</v>
      </c>
      <c r="W425">
        <v>5</v>
      </c>
      <c r="X425">
        <v>0</v>
      </c>
      <c r="Y425">
        <v>1</v>
      </c>
      <c r="Z425">
        <v>3</v>
      </c>
    </row>
    <row r="426" spans="1:26" x14ac:dyDescent="0.25">
      <c r="A426" s="30">
        <f t="shared" ca="1" si="65"/>
        <v>45717</v>
      </c>
      <c r="B426" s="30">
        <f t="shared" ca="1" si="66"/>
        <v>45719</v>
      </c>
      <c r="C426" s="30" t="str">
        <f t="shared" si="64"/>
        <v>PSA-AR</v>
      </c>
      <c r="D426" s="30" t="str">
        <f t="shared" ca="1" si="67"/>
        <v>01032025-03032025PSA-AR</v>
      </c>
      <c r="F426" s="30" t="str">
        <f t="shared" si="68"/>
        <v>F84080</v>
      </c>
      <c r="G426" s="30" t="str">
        <f t="shared" si="69"/>
        <v>NE2</v>
      </c>
      <c r="H426" s="51">
        <f t="shared" si="70"/>
        <v>1</v>
      </c>
      <c r="K426"/>
      <c r="P426" t="s">
        <v>37</v>
      </c>
      <c r="R426">
        <v>9634</v>
      </c>
      <c r="S426">
        <v>71</v>
      </c>
      <c r="T426">
        <v>150</v>
      </c>
      <c r="U426">
        <v>5</v>
      </c>
      <c r="V426">
        <v>4</v>
      </c>
      <c r="W426">
        <v>4</v>
      </c>
      <c r="X426">
        <v>0</v>
      </c>
      <c r="Y426">
        <v>0</v>
      </c>
      <c r="Z426">
        <v>2</v>
      </c>
    </row>
    <row r="427" spans="1:26" x14ac:dyDescent="0.25">
      <c r="A427" s="30">
        <f t="shared" ca="1" si="65"/>
        <v>45717</v>
      </c>
      <c r="B427" s="30">
        <f t="shared" ca="1" si="66"/>
        <v>45719</v>
      </c>
      <c r="C427" s="30" t="str">
        <f t="shared" si="64"/>
        <v>PSA-AR</v>
      </c>
      <c r="D427" s="30" t="str">
        <f t="shared" ca="1" si="67"/>
        <v>01032025-03032025PSA-AR</v>
      </c>
      <c r="F427" s="30" t="str">
        <f t="shared" si="68"/>
        <v>F84096</v>
      </c>
      <c r="G427" s="30" t="str">
        <f t="shared" si="69"/>
        <v>SW2</v>
      </c>
      <c r="H427" s="51">
        <f t="shared" si="70"/>
        <v>1</v>
      </c>
      <c r="K427"/>
      <c r="P427" t="s">
        <v>50</v>
      </c>
      <c r="R427">
        <v>16763</v>
      </c>
      <c r="S427">
        <v>71</v>
      </c>
      <c r="T427">
        <v>185</v>
      </c>
      <c r="U427">
        <v>0</v>
      </c>
      <c r="V427">
        <v>0</v>
      </c>
      <c r="W427">
        <v>0</v>
      </c>
      <c r="X427">
        <v>0</v>
      </c>
      <c r="Y427">
        <v>0</v>
      </c>
      <c r="Z427">
        <v>0</v>
      </c>
    </row>
    <row r="428" spans="1:26" x14ac:dyDescent="0.25">
      <c r="A428" s="30">
        <f t="shared" ca="1" si="65"/>
        <v>45717</v>
      </c>
      <c r="B428" s="30">
        <f t="shared" ca="1" si="66"/>
        <v>45719</v>
      </c>
      <c r="C428" s="30" t="str">
        <f t="shared" si="64"/>
        <v>PSA-AR</v>
      </c>
      <c r="D428" s="30" t="str">
        <f t="shared" ca="1" si="67"/>
        <v>01032025-03032025PSA-AR</v>
      </c>
      <c r="F428" s="30" t="str">
        <f t="shared" si="68"/>
        <v>F84105</v>
      </c>
      <c r="G428" s="30" t="str">
        <f t="shared" si="69"/>
        <v>SE1</v>
      </c>
      <c r="H428" s="51">
        <f t="shared" si="70"/>
        <v>1</v>
      </c>
      <c r="K428"/>
      <c r="P428" t="s">
        <v>52</v>
      </c>
      <c r="R428">
        <v>11572</v>
      </c>
      <c r="S428">
        <v>42</v>
      </c>
      <c r="T428">
        <v>118</v>
      </c>
      <c r="U428">
        <v>3</v>
      </c>
      <c r="V428">
        <v>1</v>
      </c>
      <c r="W428">
        <v>1</v>
      </c>
      <c r="X428">
        <v>0</v>
      </c>
      <c r="Y428">
        <v>0</v>
      </c>
      <c r="Z428">
        <v>0</v>
      </c>
    </row>
    <row r="429" spans="1:26" x14ac:dyDescent="0.25">
      <c r="A429" s="30">
        <f t="shared" ca="1" si="65"/>
        <v>45717</v>
      </c>
      <c r="B429" s="30">
        <f t="shared" ca="1" si="66"/>
        <v>45719</v>
      </c>
      <c r="C429" s="30" t="str">
        <f t="shared" si="64"/>
        <v>PSA-AR</v>
      </c>
      <c r="D429" s="30" t="str">
        <f t="shared" ca="1" si="67"/>
        <v>01032025-03032025PSA-AR</v>
      </c>
      <c r="F429" s="30" t="str">
        <f t="shared" si="68"/>
        <v>F84115</v>
      </c>
      <c r="G429" s="30" t="str">
        <f t="shared" si="69"/>
        <v>NW1</v>
      </c>
      <c r="H429" s="51">
        <f t="shared" si="70"/>
        <v>1</v>
      </c>
      <c r="K429"/>
      <c r="P429" t="s">
        <v>80</v>
      </c>
      <c r="R429">
        <v>9112</v>
      </c>
      <c r="S429">
        <v>43</v>
      </c>
      <c r="T429">
        <v>100</v>
      </c>
      <c r="U429">
        <v>4</v>
      </c>
      <c r="V429">
        <v>3</v>
      </c>
      <c r="W429">
        <v>3</v>
      </c>
      <c r="X429">
        <v>0</v>
      </c>
      <c r="Y429">
        <v>0</v>
      </c>
      <c r="Z429">
        <v>3</v>
      </c>
    </row>
    <row r="430" spans="1:26" x14ac:dyDescent="0.25">
      <c r="A430" s="30">
        <f t="shared" ca="1" si="65"/>
        <v>45717</v>
      </c>
      <c r="B430" s="30">
        <f t="shared" ca="1" si="66"/>
        <v>45719</v>
      </c>
      <c r="C430" s="30" t="str">
        <f t="shared" si="64"/>
        <v>PSA-AR</v>
      </c>
      <c r="D430" s="30" t="str">
        <f t="shared" ca="1" si="67"/>
        <v>01032025-03032025PSA-AR</v>
      </c>
      <c r="F430" s="30" t="str">
        <f t="shared" si="68"/>
        <v>F84117</v>
      </c>
      <c r="G430" s="30" t="str">
        <f t="shared" si="69"/>
        <v>SW1</v>
      </c>
      <c r="H430" s="51">
        <f t="shared" si="70"/>
        <v>1</v>
      </c>
      <c r="K430"/>
      <c r="P430" t="s">
        <v>61</v>
      </c>
      <c r="R430">
        <v>10067</v>
      </c>
      <c r="S430">
        <v>48</v>
      </c>
      <c r="T430">
        <v>126</v>
      </c>
      <c r="U430">
        <v>1</v>
      </c>
      <c r="V430">
        <v>1</v>
      </c>
      <c r="W430">
        <v>1</v>
      </c>
      <c r="X430">
        <v>0</v>
      </c>
      <c r="Y430">
        <v>1</v>
      </c>
      <c r="Z430">
        <v>0</v>
      </c>
    </row>
    <row r="431" spans="1:26" x14ac:dyDescent="0.25">
      <c r="A431" s="30">
        <f t="shared" ca="1" si="65"/>
        <v>45717</v>
      </c>
      <c r="B431" s="30">
        <f t="shared" ca="1" si="66"/>
        <v>45719</v>
      </c>
      <c r="C431" s="30" t="str">
        <f t="shared" si="64"/>
        <v>PSA-AR</v>
      </c>
      <c r="D431" s="30" t="str">
        <f t="shared" ca="1" si="67"/>
        <v>01032025-03032025PSA-AR</v>
      </c>
      <c r="F431" s="30" t="str">
        <f t="shared" si="68"/>
        <v>F84119</v>
      </c>
      <c r="G431" s="30" t="str">
        <f t="shared" si="69"/>
        <v>NW1</v>
      </c>
      <c r="H431" s="51">
        <f t="shared" si="70"/>
        <v>1</v>
      </c>
      <c r="K431"/>
      <c r="P431" t="s">
        <v>42</v>
      </c>
      <c r="R431">
        <v>12675</v>
      </c>
      <c r="S431">
        <v>56</v>
      </c>
      <c r="T431">
        <v>99</v>
      </c>
      <c r="U431">
        <v>7</v>
      </c>
      <c r="V431">
        <v>4</v>
      </c>
      <c r="W431">
        <v>3</v>
      </c>
      <c r="X431">
        <v>1</v>
      </c>
      <c r="Y431">
        <v>0</v>
      </c>
      <c r="Z431">
        <v>0</v>
      </c>
    </row>
    <row r="432" spans="1:26" x14ac:dyDescent="0.25">
      <c r="A432" s="30">
        <f t="shared" ca="1" si="65"/>
        <v>45717</v>
      </c>
      <c r="B432" s="30">
        <f t="shared" ca="1" si="66"/>
        <v>45719</v>
      </c>
      <c r="C432" s="30" t="str">
        <f t="shared" si="64"/>
        <v>PSA-AR</v>
      </c>
      <c r="D432" s="30" t="str">
        <f t="shared" ca="1" si="67"/>
        <v>01032025-03032025PSA-AR</v>
      </c>
      <c r="F432" s="30" t="str">
        <f t="shared" si="68"/>
        <v>F84601</v>
      </c>
      <c r="G432" s="30" t="str">
        <f t="shared" si="69"/>
        <v>SE2</v>
      </c>
      <c r="H432" s="51">
        <f t="shared" si="70"/>
        <v>1</v>
      </c>
      <c r="K432"/>
      <c r="P432" t="s">
        <v>34</v>
      </c>
      <c r="R432">
        <v>7610</v>
      </c>
      <c r="S432">
        <v>30</v>
      </c>
      <c r="T432">
        <v>75</v>
      </c>
      <c r="U432">
        <v>4</v>
      </c>
      <c r="V432">
        <v>3</v>
      </c>
      <c r="W432">
        <v>3</v>
      </c>
      <c r="X432">
        <v>0</v>
      </c>
      <c r="Y432">
        <v>1</v>
      </c>
      <c r="Z432">
        <v>1</v>
      </c>
    </row>
    <row r="433" spans="1:26" x14ac:dyDescent="0.25">
      <c r="A433" s="30">
        <f t="shared" ca="1" si="65"/>
        <v>45717</v>
      </c>
      <c r="B433" s="30">
        <f t="shared" ca="1" si="66"/>
        <v>45719</v>
      </c>
      <c r="C433" s="30" t="str">
        <f t="shared" si="64"/>
        <v>PSA-AR</v>
      </c>
      <c r="D433" s="30" t="str">
        <f t="shared" ca="1" si="67"/>
        <v>01032025-03032025PSA-AR</v>
      </c>
      <c r="F433" s="30" t="str">
        <f t="shared" si="68"/>
        <v>F84619</v>
      </c>
      <c r="G433" s="30" t="str">
        <f t="shared" si="69"/>
        <v>NE2</v>
      </c>
      <c r="H433" s="51">
        <f t="shared" si="70"/>
        <v>1</v>
      </c>
      <c r="K433"/>
      <c r="P433" t="s">
        <v>65</v>
      </c>
      <c r="R433">
        <v>5259</v>
      </c>
      <c r="S433">
        <v>25</v>
      </c>
      <c r="T433">
        <v>56</v>
      </c>
      <c r="U433">
        <v>3</v>
      </c>
      <c r="V433">
        <v>3</v>
      </c>
      <c r="W433">
        <v>3</v>
      </c>
      <c r="X433">
        <v>0</v>
      </c>
      <c r="Y433">
        <v>1</v>
      </c>
      <c r="Z433">
        <v>3</v>
      </c>
    </row>
    <row r="434" spans="1:26" x14ac:dyDescent="0.25">
      <c r="A434" s="30">
        <f t="shared" ca="1" si="65"/>
        <v>45717</v>
      </c>
      <c r="B434" s="30">
        <f t="shared" ca="1" si="66"/>
        <v>45719</v>
      </c>
      <c r="C434" s="30" t="str">
        <f t="shared" si="64"/>
        <v>PSA-AR</v>
      </c>
      <c r="D434" s="30" t="str">
        <f t="shared" ca="1" si="67"/>
        <v>01032025-03032025PSA-AR</v>
      </c>
      <c r="F434" s="30" t="str">
        <f t="shared" si="68"/>
        <v>F84620</v>
      </c>
      <c r="G434" s="30" t="str">
        <f t="shared" si="69"/>
        <v>SE2</v>
      </c>
      <c r="H434" s="51">
        <f t="shared" si="70"/>
        <v>1</v>
      </c>
      <c r="K434"/>
      <c r="P434" t="s">
        <v>86</v>
      </c>
      <c r="R434">
        <v>8290</v>
      </c>
      <c r="S434">
        <v>54</v>
      </c>
      <c r="T434">
        <v>92</v>
      </c>
      <c r="U434">
        <v>2</v>
      </c>
      <c r="V434">
        <v>2</v>
      </c>
      <c r="W434">
        <v>2</v>
      </c>
      <c r="X434">
        <v>0</v>
      </c>
      <c r="Y434">
        <v>0</v>
      </c>
      <c r="Z434">
        <v>1</v>
      </c>
    </row>
    <row r="435" spans="1:26" x14ac:dyDescent="0.25">
      <c r="A435" s="30">
        <f t="shared" ca="1" si="65"/>
        <v>45717</v>
      </c>
      <c r="B435" s="30">
        <f t="shared" ca="1" si="66"/>
        <v>45719</v>
      </c>
      <c r="C435" s="30" t="str">
        <f t="shared" si="64"/>
        <v>PSA-AR</v>
      </c>
      <c r="D435" s="30" t="str">
        <f t="shared" ca="1" si="67"/>
        <v>01032025-03032025PSA-AR</v>
      </c>
      <c r="F435" s="30" t="str">
        <f t="shared" si="68"/>
        <v>F84621</v>
      </c>
      <c r="G435" s="30" t="str">
        <f t="shared" si="69"/>
        <v>SW1</v>
      </c>
      <c r="H435" s="51">
        <f t="shared" si="70"/>
        <v>1</v>
      </c>
      <c r="K435"/>
      <c r="P435" t="s">
        <v>69</v>
      </c>
      <c r="R435">
        <v>4670</v>
      </c>
      <c r="S435">
        <v>37</v>
      </c>
      <c r="T435">
        <v>94</v>
      </c>
      <c r="U435">
        <v>0</v>
      </c>
      <c r="V435">
        <v>0</v>
      </c>
      <c r="W435">
        <v>0</v>
      </c>
      <c r="X435">
        <v>0</v>
      </c>
      <c r="Y435">
        <v>0</v>
      </c>
      <c r="Z435">
        <v>0</v>
      </c>
    </row>
    <row r="436" spans="1:26" x14ac:dyDescent="0.25">
      <c r="A436" s="30">
        <f t="shared" ca="1" si="65"/>
        <v>45717</v>
      </c>
      <c r="B436" s="30">
        <f t="shared" ca="1" si="66"/>
        <v>45719</v>
      </c>
      <c r="C436" s="30" t="str">
        <f t="shared" ref="C436:C499" si="71">IF($K436="Last Run:",TRIM(IFERROR(MID($I436,2,IFERROR(FIND($M$2,LEFT($I436,FIND($N$2,$I436))),FIND($N$2,$I436))-2),$C$2)),C435)</f>
        <v>PSA-AR</v>
      </c>
      <c r="D436" s="30" t="str">
        <f t="shared" ca="1" si="67"/>
        <v>01032025-03032025PSA-AR</v>
      </c>
      <c r="F436" s="30" t="str">
        <f t="shared" si="68"/>
        <v>F84632</v>
      </c>
      <c r="G436" s="30" t="str">
        <f t="shared" si="69"/>
        <v>SE2</v>
      </c>
      <c r="H436" s="51">
        <f t="shared" si="70"/>
        <v>1</v>
      </c>
      <c r="K436"/>
      <c r="P436" t="s">
        <v>38</v>
      </c>
      <c r="R436">
        <v>1413</v>
      </c>
      <c r="S436">
        <v>8</v>
      </c>
      <c r="T436">
        <v>16</v>
      </c>
      <c r="U436">
        <v>1</v>
      </c>
      <c r="V436">
        <v>0</v>
      </c>
      <c r="W436">
        <v>0</v>
      </c>
      <c r="X436">
        <v>0</v>
      </c>
      <c r="Y436">
        <v>0</v>
      </c>
      <c r="Z436">
        <v>0</v>
      </c>
    </row>
    <row r="437" spans="1:26" x14ac:dyDescent="0.25">
      <c r="A437" s="30">
        <f t="shared" ca="1" si="65"/>
        <v>45717</v>
      </c>
      <c r="B437" s="30">
        <f t="shared" ca="1" si="66"/>
        <v>45719</v>
      </c>
      <c r="C437" s="30" t="str">
        <f t="shared" si="71"/>
        <v>PSA-AR</v>
      </c>
      <c r="D437" s="30" t="str">
        <f t="shared" ca="1" si="67"/>
        <v>01032025-03032025PSA-AR</v>
      </c>
      <c r="F437" s="30" t="str">
        <f t="shared" si="68"/>
        <v>F84635</v>
      </c>
      <c r="G437" s="30" t="str">
        <f t="shared" si="69"/>
        <v>SW2</v>
      </c>
      <c r="H437" s="51">
        <f t="shared" si="70"/>
        <v>1</v>
      </c>
      <c r="K437"/>
      <c r="P437" t="s">
        <v>71</v>
      </c>
      <c r="R437">
        <v>9859</v>
      </c>
      <c r="S437">
        <v>28</v>
      </c>
      <c r="T437">
        <v>84</v>
      </c>
      <c r="U437">
        <v>3</v>
      </c>
      <c r="V437">
        <v>2</v>
      </c>
      <c r="W437">
        <v>2</v>
      </c>
      <c r="X437">
        <v>0</v>
      </c>
      <c r="Y437">
        <v>0</v>
      </c>
      <c r="Z437">
        <v>0</v>
      </c>
    </row>
    <row r="438" spans="1:26" x14ac:dyDescent="0.25">
      <c r="A438" s="30">
        <f t="shared" ca="1" si="65"/>
        <v>45717</v>
      </c>
      <c r="B438" s="30">
        <f t="shared" ca="1" si="66"/>
        <v>45719</v>
      </c>
      <c r="C438" s="30" t="str">
        <f t="shared" si="71"/>
        <v>PSA-AR</v>
      </c>
      <c r="D438" s="30" t="str">
        <f t="shared" ca="1" si="67"/>
        <v>01032025-03032025PSA-AR</v>
      </c>
      <c r="F438" s="30" t="str">
        <f t="shared" si="68"/>
        <v>F84636</v>
      </c>
      <c r="G438" s="30" t="str">
        <f t="shared" si="69"/>
        <v>NW2</v>
      </c>
      <c r="H438" s="51">
        <f t="shared" si="70"/>
        <v>1</v>
      </c>
      <c r="K438"/>
      <c r="P438" t="s">
        <v>10</v>
      </c>
      <c r="R438">
        <v>6766</v>
      </c>
      <c r="S438">
        <v>19</v>
      </c>
      <c r="T438">
        <v>49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0</v>
      </c>
    </row>
    <row r="439" spans="1:26" x14ac:dyDescent="0.25">
      <c r="A439" s="30">
        <f t="shared" ca="1" si="65"/>
        <v>45717</v>
      </c>
      <c r="B439" s="30">
        <f t="shared" ca="1" si="66"/>
        <v>45719</v>
      </c>
      <c r="C439" s="30" t="str">
        <f t="shared" si="71"/>
        <v>PSA-AR</v>
      </c>
      <c r="D439" s="30" t="str">
        <f t="shared" ca="1" si="67"/>
        <v>01032025-03032025PSA-AR</v>
      </c>
      <c r="F439" s="30" t="str">
        <f t="shared" si="68"/>
        <v>F84640</v>
      </c>
      <c r="G439" s="30" t="str">
        <f t="shared" si="69"/>
        <v>SW2</v>
      </c>
      <c r="H439" s="51">
        <f t="shared" si="70"/>
        <v>1</v>
      </c>
      <c r="K439"/>
      <c r="P439" t="s">
        <v>57</v>
      </c>
      <c r="R439">
        <v>9396</v>
      </c>
      <c r="S439">
        <v>77</v>
      </c>
      <c r="T439">
        <v>183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0</v>
      </c>
    </row>
    <row r="440" spans="1:26" x14ac:dyDescent="0.25">
      <c r="A440" s="30">
        <f t="shared" ca="1" si="65"/>
        <v>45717</v>
      </c>
      <c r="B440" s="30">
        <f t="shared" ca="1" si="66"/>
        <v>45719</v>
      </c>
      <c r="C440" s="30" t="str">
        <f t="shared" si="71"/>
        <v>PSA-AR</v>
      </c>
      <c r="D440" s="30" t="str">
        <f t="shared" ca="1" si="67"/>
        <v>01032025-03032025PSA-AR</v>
      </c>
      <c r="F440" s="30" t="str">
        <f t="shared" si="68"/>
        <v>F84668</v>
      </c>
      <c r="G440" s="30" t="str">
        <f t="shared" si="69"/>
        <v>NE2</v>
      </c>
      <c r="H440" s="51">
        <f t="shared" si="70"/>
        <v>1</v>
      </c>
      <c r="K440"/>
      <c r="P440" t="s">
        <v>21</v>
      </c>
      <c r="R440">
        <v>5940</v>
      </c>
      <c r="S440">
        <v>17</v>
      </c>
      <c r="T440">
        <v>54</v>
      </c>
      <c r="U440">
        <v>16</v>
      </c>
      <c r="V440">
        <v>14</v>
      </c>
      <c r="W440">
        <v>9</v>
      </c>
      <c r="X440">
        <v>5</v>
      </c>
      <c r="Y440">
        <v>4</v>
      </c>
      <c r="Z440">
        <v>14</v>
      </c>
    </row>
    <row r="441" spans="1:26" x14ac:dyDescent="0.25">
      <c r="A441" s="30">
        <f t="shared" ca="1" si="65"/>
        <v>45717</v>
      </c>
      <c r="B441" s="30">
        <f t="shared" ca="1" si="66"/>
        <v>45719</v>
      </c>
      <c r="C441" s="30" t="str">
        <f t="shared" si="71"/>
        <v>PSA-AR</v>
      </c>
      <c r="D441" s="30" t="str">
        <f t="shared" ca="1" si="67"/>
        <v>01032025-03032025PSA-AR</v>
      </c>
      <c r="F441" s="30" t="str">
        <f t="shared" si="68"/>
        <v>F84686</v>
      </c>
      <c r="G441" s="30" t="str">
        <f t="shared" si="69"/>
        <v>NE1</v>
      </c>
      <c r="H441" s="51">
        <f t="shared" si="70"/>
        <v>1</v>
      </c>
      <c r="K441"/>
      <c r="P441" t="s">
        <v>24</v>
      </c>
      <c r="R441">
        <v>9040</v>
      </c>
      <c r="S441">
        <v>9</v>
      </c>
      <c r="T441">
        <v>19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0</v>
      </c>
    </row>
    <row r="442" spans="1:26" x14ac:dyDescent="0.25">
      <c r="A442" s="30">
        <f t="shared" ca="1" si="65"/>
        <v>45717</v>
      </c>
      <c r="B442" s="30">
        <f t="shared" ca="1" si="66"/>
        <v>45719</v>
      </c>
      <c r="C442" s="30" t="str">
        <f t="shared" si="71"/>
        <v>PSA-AR</v>
      </c>
      <c r="D442" s="30" t="str">
        <f t="shared" ca="1" si="67"/>
        <v>01032025-03032025PSA-AR</v>
      </c>
      <c r="F442" s="30" t="str">
        <f t="shared" si="68"/>
        <v>F84692</v>
      </c>
      <c r="G442" s="30" t="str">
        <f t="shared" si="69"/>
        <v>SW2</v>
      </c>
      <c r="H442" s="51">
        <f t="shared" si="70"/>
        <v>1</v>
      </c>
      <c r="K442"/>
      <c r="P442" t="s">
        <v>44</v>
      </c>
      <c r="R442">
        <v>9226</v>
      </c>
      <c r="S442">
        <v>29</v>
      </c>
      <c r="T442">
        <v>78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0</v>
      </c>
    </row>
    <row r="443" spans="1:26" x14ac:dyDescent="0.25">
      <c r="A443" s="30">
        <f t="shared" ca="1" si="65"/>
        <v>45717</v>
      </c>
      <c r="B443" s="30">
        <f t="shared" ca="1" si="66"/>
        <v>45719</v>
      </c>
      <c r="C443" s="30" t="str">
        <f t="shared" si="71"/>
        <v>PSA-AR</v>
      </c>
      <c r="D443" s="30" t="str">
        <f t="shared" ca="1" si="67"/>
        <v>01032025-03032025PSA-AR</v>
      </c>
      <c r="F443" s="30" t="str">
        <f t="shared" si="68"/>
        <v>F84694</v>
      </c>
      <c r="G443" s="30" t="str">
        <f t="shared" si="69"/>
        <v>NW2</v>
      </c>
      <c r="H443" s="51">
        <f t="shared" si="70"/>
        <v>1</v>
      </c>
      <c r="K443"/>
      <c r="P443" t="s">
        <v>17</v>
      </c>
      <c r="R443">
        <v>4733</v>
      </c>
      <c r="S443">
        <v>15</v>
      </c>
      <c r="T443">
        <v>34</v>
      </c>
      <c r="U443">
        <v>8</v>
      </c>
      <c r="V443">
        <v>6</v>
      </c>
      <c r="W443">
        <v>6</v>
      </c>
      <c r="X443">
        <v>0</v>
      </c>
      <c r="Y443">
        <v>0</v>
      </c>
      <c r="Z443">
        <v>6</v>
      </c>
    </row>
    <row r="444" spans="1:26" x14ac:dyDescent="0.25">
      <c r="A444" s="30">
        <f t="shared" ca="1" si="65"/>
        <v>45717</v>
      </c>
      <c r="B444" s="30">
        <f t="shared" ca="1" si="66"/>
        <v>45719</v>
      </c>
      <c r="C444" s="30" t="str">
        <f t="shared" si="71"/>
        <v>PSA-AR</v>
      </c>
      <c r="D444" s="30" t="str">
        <f t="shared" ca="1" si="67"/>
        <v>01032025-03032025PSA-AR</v>
      </c>
      <c r="F444" s="30" t="str">
        <f t="shared" si="68"/>
        <v>F84716</v>
      </c>
      <c r="G444" s="30" t="str">
        <f t="shared" si="69"/>
        <v>NW1</v>
      </c>
      <c r="H444" s="51">
        <f t="shared" si="70"/>
        <v>1</v>
      </c>
      <c r="K444"/>
      <c r="P444" t="s">
        <v>4</v>
      </c>
      <c r="R444">
        <v>5724</v>
      </c>
      <c r="S444">
        <v>17</v>
      </c>
      <c r="T444">
        <v>45</v>
      </c>
      <c r="U444">
        <v>1</v>
      </c>
      <c r="V444">
        <v>1</v>
      </c>
      <c r="W444">
        <v>1</v>
      </c>
      <c r="X444">
        <v>0</v>
      </c>
      <c r="Y444">
        <v>0</v>
      </c>
      <c r="Z444">
        <v>0</v>
      </c>
    </row>
    <row r="445" spans="1:26" x14ac:dyDescent="0.25">
      <c r="A445" s="30">
        <f t="shared" ca="1" si="65"/>
        <v>45717</v>
      </c>
      <c r="B445" s="30">
        <f t="shared" ca="1" si="66"/>
        <v>45719</v>
      </c>
      <c r="C445" s="30" t="str">
        <f t="shared" si="71"/>
        <v>PSA-AR</v>
      </c>
      <c r="D445" s="30" t="str">
        <f t="shared" ca="1" si="67"/>
        <v>01032025-03032025PSA-AR</v>
      </c>
      <c r="F445" s="30" t="str">
        <f t="shared" si="68"/>
        <v>F84719</v>
      </c>
      <c r="G445" s="30" t="str">
        <f t="shared" si="69"/>
        <v>SE1</v>
      </c>
      <c r="H445" s="51">
        <f t="shared" si="70"/>
        <v>1</v>
      </c>
      <c r="K445"/>
      <c r="P445" t="s">
        <v>48</v>
      </c>
      <c r="R445">
        <v>5296</v>
      </c>
      <c r="S445">
        <v>42</v>
      </c>
      <c r="T445">
        <v>121</v>
      </c>
      <c r="U445">
        <v>19</v>
      </c>
      <c r="V445">
        <v>14</v>
      </c>
      <c r="W445">
        <v>14</v>
      </c>
      <c r="X445">
        <v>0</v>
      </c>
      <c r="Y445">
        <v>1</v>
      </c>
      <c r="Z445">
        <v>3</v>
      </c>
    </row>
    <row r="446" spans="1:26" x14ac:dyDescent="0.25">
      <c r="A446" s="30">
        <f t="shared" ca="1" si="65"/>
        <v>45717</v>
      </c>
      <c r="B446" s="30">
        <f t="shared" ca="1" si="66"/>
        <v>45719</v>
      </c>
      <c r="C446" s="30" t="str">
        <f t="shared" si="71"/>
        <v>PSA-AR</v>
      </c>
      <c r="D446" s="30" t="str">
        <f t="shared" ca="1" si="67"/>
        <v>01032025-03032025PSA-AR</v>
      </c>
      <c r="F446" s="30" t="str">
        <f t="shared" si="68"/>
        <v>F84720</v>
      </c>
      <c r="G446" s="30" t="str">
        <f t="shared" si="69"/>
        <v>NE2</v>
      </c>
      <c r="H446" s="51">
        <f t="shared" si="70"/>
        <v>1</v>
      </c>
      <c r="K446"/>
      <c r="P446" t="s">
        <v>40</v>
      </c>
      <c r="R446">
        <v>5690</v>
      </c>
      <c r="S446">
        <v>46</v>
      </c>
      <c r="T446">
        <v>113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0</v>
      </c>
    </row>
    <row r="447" spans="1:26" x14ac:dyDescent="0.25">
      <c r="A447" s="30">
        <f t="shared" ca="1" si="65"/>
        <v>45717</v>
      </c>
      <c r="B447" s="30">
        <f t="shared" ca="1" si="66"/>
        <v>45719</v>
      </c>
      <c r="C447" s="30" t="str">
        <f t="shared" si="71"/>
        <v>PSA-AR</v>
      </c>
      <c r="D447" s="30" t="str">
        <f t="shared" ca="1" si="67"/>
        <v>01032025-03032025PSA-AR</v>
      </c>
      <c r="F447" s="30" t="str">
        <f t="shared" si="68"/>
        <v>Y00403</v>
      </c>
      <c r="G447" s="30" t="str">
        <f t="shared" si="69"/>
        <v>SE2</v>
      </c>
      <c r="H447" s="51">
        <f t="shared" si="70"/>
        <v>1</v>
      </c>
      <c r="K447"/>
      <c r="P447" t="s">
        <v>82</v>
      </c>
      <c r="R447">
        <v>7905</v>
      </c>
      <c r="S447">
        <v>16</v>
      </c>
      <c r="T447">
        <v>25</v>
      </c>
      <c r="U447">
        <v>2</v>
      </c>
      <c r="V447">
        <v>1</v>
      </c>
      <c r="W447">
        <v>1</v>
      </c>
      <c r="X447">
        <v>0</v>
      </c>
      <c r="Y447">
        <v>0</v>
      </c>
      <c r="Z447">
        <v>0</v>
      </c>
    </row>
    <row r="448" spans="1:26" x14ac:dyDescent="0.25">
      <c r="A448" s="30">
        <f t="shared" ca="1" si="65"/>
        <v>45717</v>
      </c>
      <c r="B448" s="30">
        <f t="shared" ca="1" si="66"/>
        <v>45719</v>
      </c>
      <c r="C448" s="30" t="str">
        <f t="shared" si="71"/>
        <v>PSA-AR</v>
      </c>
      <c r="D448" s="30" t="str">
        <f t="shared" ca="1" si="67"/>
        <v>01032025-03032025PSA-AR</v>
      </c>
      <c r="F448" s="30" t="str">
        <f t="shared" si="68"/>
        <v>Y03049</v>
      </c>
      <c r="G448" s="30" t="str">
        <f t="shared" si="69"/>
        <v>NE1</v>
      </c>
      <c r="H448" s="51">
        <f t="shared" si="70"/>
        <v>1</v>
      </c>
      <c r="K448"/>
      <c r="P448" t="s">
        <v>76</v>
      </c>
      <c r="R448">
        <v>17097</v>
      </c>
      <c r="S448">
        <v>57</v>
      </c>
      <c r="T448">
        <v>113</v>
      </c>
      <c r="U448">
        <v>1</v>
      </c>
      <c r="V448">
        <v>1</v>
      </c>
      <c r="W448">
        <v>1</v>
      </c>
      <c r="X448">
        <v>0</v>
      </c>
      <c r="Y448">
        <v>0</v>
      </c>
      <c r="Z448">
        <v>0</v>
      </c>
    </row>
    <row r="449" spans="1:26" x14ac:dyDescent="0.25">
      <c r="A449" s="30">
        <f t="shared" ca="1" si="65"/>
        <v>45717</v>
      </c>
      <c r="B449" s="30">
        <f t="shared" ca="1" si="66"/>
        <v>45719</v>
      </c>
      <c r="C449" s="30" t="str">
        <f t="shared" si="71"/>
        <v>PSA-AR</v>
      </c>
      <c r="D449" s="30" t="str">
        <f t="shared" ca="1" si="67"/>
        <v>01032025-03032025PSA-AR</v>
      </c>
      <c r="F449" s="30" t="str">
        <f t="shared" si="68"/>
        <v>Total</v>
      </c>
      <c r="G449" s="30" t="str">
        <f t="shared" si="69"/>
        <v>Total</v>
      </c>
      <c r="H449" s="51">
        <f t="shared" si="70"/>
        <v>1</v>
      </c>
      <c r="K449"/>
      <c r="P449" t="s">
        <v>88</v>
      </c>
      <c r="R449">
        <v>354047</v>
      </c>
      <c r="S449">
        <v>1531</v>
      </c>
      <c r="T449">
        <v>3638</v>
      </c>
      <c r="U449">
        <v>141</v>
      </c>
      <c r="V449">
        <v>107</v>
      </c>
      <c r="W449">
        <v>100</v>
      </c>
      <c r="X449">
        <v>7</v>
      </c>
      <c r="Y449">
        <v>12</v>
      </c>
      <c r="Z449">
        <v>49</v>
      </c>
    </row>
    <row r="450" spans="1:26" x14ac:dyDescent="0.25">
      <c r="A450" s="30">
        <f t="shared" ca="1" si="65"/>
        <v>45748</v>
      </c>
      <c r="B450" s="30">
        <f t="shared" ca="1" si="66"/>
        <v>45749</v>
      </c>
      <c r="C450" s="30" t="str">
        <f t="shared" si="71"/>
        <v>PSA-AR</v>
      </c>
      <c r="D450" s="30" t="e">
        <f t="shared" si="67"/>
        <v>#N/A</v>
      </c>
      <c r="F450" s="30" t="str">
        <f t="shared" si="68"/>
        <v>-</v>
      </c>
      <c r="G450" s="30" t="str">
        <f t="shared" si="69"/>
        <v/>
      </c>
      <c r="H450" s="51">
        <f t="shared" si="70"/>
        <v>0</v>
      </c>
      <c r="I450" t="s">
        <v>309</v>
      </c>
      <c r="K450" t="s">
        <v>310</v>
      </c>
      <c r="M450" t="s">
        <v>311</v>
      </c>
      <c r="N450">
        <v>359543</v>
      </c>
      <c r="Q450" t="s">
        <v>312</v>
      </c>
      <c r="R450" t="s">
        <v>313</v>
      </c>
      <c r="S450" t="s">
        <v>314</v>
      </c>
      <c r="T450" t="s">
        <v>315</v>
      </c>
      <c r="U450" t="s">
        <v>316</v>
      </c>
      <c r="V450" t="s">
        <v>317</v>
      </c>
      <c r="W450" t="s">
        <v>318</v>
      </c>
      <c r="X450" t="s">
        <v>319</v>
      </c>
      <c r="Y450" t="s">
        <v>320</v>
      </c>
      <c r="Z450" t="s">
        <v>321</v>
      </c>
    </row>
    <row r="451" spans="1:26" x14ac:dyDescent="0.25">
      <c r="A451" s="30">
        <f t="shared" ca="1" si="65"/>
        <v>45748</v>
      </c>
      <c r="B451" s="30">
        <f t="shared" ca="1" si="66"/>
        <v>45749</v>
      </c>
      <c r="C451" s="30" t="str">
        <f t="shared" si="71"/>
        <v>PSA-AR</v>
      </c>
      <c r="D451" s="30" t="e">
        <f t="shared" si="67"/>
        <v>#N/A</v>
      </c>
      <c r="F451" s="30" t="str">
        <f t="shared" si="68"/>
        <v>Organisation Code</v>
      </c>
      <c r="G451" s="30" t="str">
        <f t="shared" si="69"/>
        <v/>
      </c>
      <c r="H451" s="51">
        <f t="shared" si="70"/>
        <v>0</v>
      </c>
      <c r="K451" s="9">
        <v>45749.438888888886</v>
      </c>
      <c r="M451" t="s">
        <v>322</v>
      </c>
      <c r="N451">
        <v>183218</v>
      </c>
      <c r="P451" t="s">
        <v>323</v>
      </c>
      <c r="W451"/>
    </row>
    <row r="452" spans="1:26" x14ac:dyDescent="0.25">
      <c r="A452" s="30">
        <f t="shared" ca="1" si="65"/>
        <v>45748</v>
      </c>
      <c r="B452" s="30">
        <f t="shared" ca="1" si="66"/>
        <v>45749</v>
      </c>
      <c r="C452" s="30" t="str">
        <f t="shared" si="71"/>
        <v>PSA-AR</v>
      </c>
      <c r="D452" s="30" t="str">
        <f t="shared" ca="1" si="67"/>
        <v>01042025-02042025PSA-AR</v>
      </c>
      <c r="F452" s="30" t="str">
        <f t="shared" si="68"/>
        <v>F84003</v>
      </c>
      <c r="G452" s="30" t="str">
        <f t="shared" si="69"/>
        <v>SE1</v>
      </c>
      <c r="H452" s="51">
        <f t="shared" si="70"/>
        <v>1</v>
      </c>
      <c r="K452" t="s">
        <v>324</v>
      </c>
      <c r="M452" t="s">
        <v>325</v>
      </c>
      <c r="N452">
        <v>176325</v>
      </c>
      <c r="P452" t="s">
        <v>56</v>
      </c>
      <c r="R452">
        <v>15100</v>
      </c>
      <c r="S452">
        <v>102</v>
      </c>
      <c r="T452">
        <v>215</v>
      </c>
      <c r="U452">
        <v>1</v>
      </c>
      <c r="V452">
        <v>0</v>
      </c>
      <c r="W452">
        <v>0</v>
      </c>
      <c r="X452">
        <v>0</v>
      </c>
      <c r="Y452">
        <v>0</v>
      </c>
      <c r="Z452">
        <v>0</v>
      </c>
    </row>
    <row r="453" spans="1:26" x14ac:dyDescent="0.25">
      <c r="A453" s="30">
        <f t="shared" ca="1" si="65"/>
        <v>45748</v>
      </c>
      <c r="B453" s="30">
        <f t="shared" ca="1" si="66"/>
        <v>45749</v>
      </c>
      <c r="C453" s="30" t="str">
        <f t="shared" si="71"/>
        <v>PSA-AR</v>
      </c>
      <c r="D453" s="30" t="str">
        <f t="shared" ca="1" si="67"/>
        <v>01042025-02042025PSA-AR</v>
      </c>
      <c r="F453" s="30" t="str">
        <f t="shared" si="68"/>
        <v>F84008</v>
      </c>
      <c r="G453" s="30" t="str">
        <f t="shared" si="69"/>
        <v>NW2</v>
      </c>
      <c r="H453" s="51">
        <f t="shared" si="70"/>
        <v>1</v>
      </c>
      <c r="K453" s="10">
        <v>45748</v>
      </c>
      <c r="P453" t="s">
        <v>12</v>
      </c>
      <c r="R453">
        <v>11910</v>
      </c>
      <c r="S453">
        <v>60</v>
      </c>
      <c r="T453">
        <v>178</v>
      </c>
      <c r="U453">
        <v>3</v>
      </c>
      <c r="V453">
        <v>3</v>
      </c>
      <c r="W453">
        <v>3</v>
      </c>
      <c r="X453">
        <v>0</v>
      </c>
      <c r="Y453">
        <v>1</v>
      </c>
      <c r="Z453">
        <v>1</v>
      </c>
    </row>
    <row r="454" spans="1:26" x14ac:dyDescent="0.25">
      <c r="A454" s="30">
        <f t="shared" ca="1" si="65"/>
        <v>45748</v>
      </c>
      <c r="B454" s="30">
        <f t="shared" ca="1" si="66"/>
        <v>45749</v>
      </c>
      <c r="C454" s="30" t="str">
        <f t="shared" si="71"/>
        <v>PSA-AR</v>
      </c>
      <c r="D454" s="30" t="str">
        <f t="shared" ca="1" si="67"/>
        <v>01042025-02042025PSA-AR</v>
      </c>
      <c r="F454" s="30" t="str">
        <f t="shared" si="68"/>
        <v>F84013</v>
      </c>
      <c r="G454" s="30" t="str">
        <f t="shared" si="69"/>
        <v>NE1</v>
      </c>
      <c r="H454" s="51">
        <f t="shared" si="70"/>
        <v>1</v>
      </c>
      <c r="K454"/>
      <c r="P454" t="s">
        <v>78</v>
      </c>
      <c r="R454">
        <v>18282</v>
      </c>
      <c r="S454">
        <v>38</v>
      </c>
      <c r="T454">
        <v>138</v>
      </c>
      <c r="U454">
        <v>3</v>
      </c>
      <c r="V454">
        <v>3</v>
      </c>
      <c r="W454">
        <v>3</v>
      </c>
      <c r="X454">
        <v>0</v>
      </c>
      <c r="Y454">
        <v>0</v>
      </c>
      <c r="Z454">
        <v>0</v>
      </c>
    </row>
    <row r="455" spans="1:26" x14ac:dyDescent="0.25">
      <c r="A455" s="30">
        <f t="shared" ref="A455:A518" ca="1" si="72">IF(K455="Last Run:",OFFSET(K455,3,0),A454)</f>
        <v>45748</v>
      </c>
      <c r="B455" s="30">
        <f t="shared" ref="B455:B518" ca="1" si="73">IF(K455="Last Run:",INT(OFFSET(K455,1,0)),B454)</f>
        <v>45749</v>
      </c>
      <c r="C455" s="30" t="str">
        <f t="shared" si="71"/>
        <v>PSA-AR</v>
      </c>
      <c r="D455" s="30" t="str">
        <f t="shared" ref="D455:D518" ca="1" si="74">IF($H455=1,TEXT(A455,"ddmmyyyy")&amp;"-"&amp;TEXT(B455,"ddmmyyyy")&amp;C455,NA())</f>
        <v>01042025-02042025PSA-AR</v>
      </c>
      <c r="F455" s="30" t="str">
        <f t="shared" ref="F455:F518" si="75">IF(P455="","-", P455)</f>
        <v>F84015</v>
      </c>
      <c r="G455" s="30" t="str">
        <f t="shared" ref="G455:G518" si="76">IFERROR(VLOOKUP(F455,PRACTICE,5,0),"")</f>
        <v>SE2</v>
      </c>
      <c r="H455" s="51">
        <f t="shared" ref="H455:H518" si="77">(ISNUMBER(R455))*IF($H$2&lt;&gt;"",(($H$2=E455)+(P455="F84122")&gt;0),1)</f>
        <v>1</v>
      </c>
      <c r="K455"/>
      <c r="P455" t="s">
        <v>46</v>
      </c>
      <c r="R455">
        <v>5270</v>
      </c>
      <c r="S455">
        <v>41</v>
      </c>
      <c r="T455">
        <v>104</v>
      </c>
      <c r="U455">
        <v>21</v>
      </c>
      <c r="V455">
        <v>12</v>
      </c>
      <c r="W455">
        <v>12</v>
      </c>
      <c r="X455">
        <v>0</v>
      </c>
      <c r="Y455">
        <v>0</v>
      </c>
      <c r="Z455">
        <v>13</v>
      </c>
    </row>
    <row r="456" spans="1:26" x14ac:dyDescent="0.25">
      <c r="A456" s="30">
        <f t="shared" ca="1" si="72"/>
        <v>45748</v>
      </c>
      <c r="B456" s="30">
        <f t="shared" ca="1" si="73"/>
        <v>45749</v>
      </c>
      <c r="C456" s="30" t="str">
        <f t="shared" si="71"/>
        <v>PSA-AR</v>
      </c>
      <c r="D456" s="30" t="str">
        <f t="shared" ca="1" si="74"/>
        <v>01042025-02042025PSA-AR</v>
      </c>
      <c r="F456" s="30" t="str">
        <f t="shared" si="75"/>
        <v>F84018</v>
      </c>
      <c r="G456" s="30" t="str">
        <f t="shared" si="76"/>
        <v>NE2</v>
      </c>
      <c r="H456" s="51">
        <f t="shared" si="77"/>
        <v>1</v>
      </c>
      <c r="K456"/>
      <c r="P456" t="s">
        <v>59</v>
      </c>
      <c r="R456">
        <v>12404</v>
      </c>
      <c r="S456">
        <v>59</v>
      </c>
      <c r="T456">
        <v>132</v>
      </c>
      <c r="U456">
        <v>12</v>
      </c>
      <c r="V456">
        <v>12</v>
      </c>
      <c r="W456">
        <v>12</v>
      </c>
      <c r="X456">
        <v>0</v>
      </c>
      <c r="Y456">
        <v>0</v>
      </c>
      <c r="Z456">
        <v>12</v>
      </c>
    </row>
    <row r="457" spans="1:26" x14ac:dyDescent="0.25">
      <c r="A457" s="30">
        <f t="shared" ca="1" si="72"/>
        <v>45748</v>
      </c>
      <c r="B457" s="30">
        <f t="shared" ca="1" si="73"/>
        <v>45749</v>
      </c>
      <c r="C457" s="30" t="str">
        <f t="shared" si="71"/>
        <v>PSA-AR</v>
      </c>
      <c r="D457" s="30" t="str">
        <f t="shared" ca="1" si="74"/>
        <v>01042025-02042025PSA-AR</v>
      </c>
      <c r="F457" s="30" t="str">
        <f t="shared" si="75"/>
        <v>F84021</v>
      </c>
      <c r="G457" s="30" t="str">
        <f t="shared" si="76"/>
        <v>SW1</v>
      </c>
      <c r="H457" s="51">
        <f t="shared" si="77"/>
        <v>1</v>
      </c>
      <c r="K457"/>
      <c r="P457" t="s">
        <v>54</v>
      </c>
      <c r="R457">
        <v>11151</v>
      </c>
      <c r="S457">
        <v>45</v>
      </c>
      <c r="T457">
        <v>102</v>
      </c>
      <c r="U457">
        <v>7</v>
      </c>
      <c r="V457">
        <v>5</v>
      </c>
      <c r="W457">
        <v>5</v>
      </c>
      <c r="X457">
        <v>0</v>
      </c>
      <c r="Y457">
        <v>1</v>
      </c>
      <c r="Z457">
        <v>0</v>
      </c>
    </row>
    <row r="458" spans="1:26" x14ac:dyDescent="0.25">
      <c r="A458" s="30">
        <f t="shared" ca="1" si="72"/>
        <v>45748</v>
      </c>
      <c r="B458" s="30">
        <f t="shared" ca="1" si="73"/>
        <v>45749</v>
      </c>
      <c r="C458" s="30" t="str">
        <f t="shared" si="71"/>
        <v>PSA-AR</v>
      </c>
      <c r="D458" s="30" t="str">
        <f t="shared" ca="1" si="74"/>
        <v>01042025-02042025PSA-AR</v>
      </c>
      <c r="F458" s="30" t="str">
        <f t="shared" si="75"/>
        <v>F84033</v>
      </c>
      <c r="G458" s="30" t="str">
        <f t="shared" si="76"/>
        <v>NW2</v>
      </c>
      <c r="H458" s="51">
        <f t="shared" si="77"/>
        <v>1</v>
      </c>
      <c r="K458"/>
      <c r="P458" t="s">
        <v>73</v>
      </c>
      <c r="R458">
        <v>11813</v>
      </c>
      <c r="S458">
        <v>48</v>
      </c>
      <c r="T458">
        <v>146</v>
      </c>
      <c r="U458">
        <v>4</v>
      </c>
      <c r="V458">
        <v>3</v>
      </c>
      <c r="W458">
        <v>2</v>
      </c>
      <c r="X458">
        <v>1</v>
      </c>
      <c r="Y458">
        <v>1</v>
      </c>
      <c r="Z458">
        <v>2</v>
      </c>
    </row>
    <row r="459" spans="1:26" x14ac:dyDescent="0.25">
      <c r="A459" s="30">
        <f t="shared" ca="1" si="72"/>
        <v>45748</v>
      </c>
      <c r="B459" s="30">
        <f t="shared" ca="1" si="73"/>
        <v>45749</v>
      </c>
      <c r="C459" s="30" t="str">
        <f t="shared" si="71"/>
        <v>PSA-AR</v>
      </c>
      <c r="D459" s="30" t="str">
        <f t="shared" ca="1" si="74"/>
        <v>01042025-02042025PSA-AR</v>
      </c>
      <c r="F459" s="30" t="str">
        <f t="shared" si="75"/>
        <v>F84035</v>
      </c>
      <c r="G459" s="30" t="str">
        <f t="shared" si="76"/>
        <v>SW1</v>
      </c>
      <c r="H459" s="51">
        <f t="shared" si="77"/>
        <v>1</v>
      </c>
      <c r="K459"/>
      <c r="P459" t="s">
        <v>63</v>
      </c>
      <c r="R459">
        <v>23427</v>
      </c>
      <c r="S459">
        <v>44</v>
      </c>
      <c r="T459">
        <v>71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0</v>
      </c>
    </row>
    <row r="460" spans="1:26" x14ac:dyDescent="0.25">
      <c r="A460" s="30">
        <f t="shared" ca="1" si="72"/>
        <v>45748</v>
      </c>
      <c r="B460" s="30">
        <f t="shared" ca="1" si="73"/>
        <v>45749</v>
      </c>
      <c r="C460" s="30" t="str">
        <f t="shared" si="71"/>
        <v>PSA-AR</v>
      </c>
      <c r="D460" s="30" t="str">
        <f t="shared" ca="1" si="74"/>
        <v>01042025-02042025PSA-AR</v>
      </c>
      <c r="F460" s="30" t="str">
        <f t="shared" si="75"/>
        <v>F84036</v>
      </c>
      <c r="G460" s="30" t="str">
        <f t="shared" si="76"/>
        <v>NW1</v>
      </c>
      <c r="H460" s="51">
        <f t="shared" si="77"/>
        <v>1</v>
      </c>
      <c r="K460"/>
      <c r="P460" t="s">
        <v>19</v>
      </c>
      <c r="R460">
        <v>8713</v>
      </c>
      <c r="S460">
        <v>33</v>
      </c>
      <c r="T460">
        <v>77</v>
      </c>
      <c r="U460">
        <v>4</v>
      </c>
      <c r="V460">
        <v>4</v>
      </c>
      <c r="W460">
        <v>4</v>
      </c>
      <c r="X460">
        <v>0</v>
      </c>
      <c r="Y460">
        <v>0</v>
      </c>
      <c r="Z460">
        <v>0</v>
      </c>
    </row>
    <row r="461" spans="1:26" x14ac:dyDescent="0.25">
      <c r="A461" s="30">
        <f t="shared" ca="1" si="72"/>
        <v>45748</v>
      </c>
      <c r="B461" s="30">
        <f t="shared" ca="1" si="73"/>
        <v>45749</v>
      </c>
      <c r="C461" s="30" t="str">
        <f t="shared" si="71"/>
        <v>PSA-AR</v>
      </c>
      <c r="D461" s="30" t="str">
        <f t="shared" ca="1" si="74"/>
        <v>01042025-02042025PSA-AR</v>
      </c>
      <c r="F461" s="30" t="str">
        <f t="shared" si="75"/>
        <v>F84038</v>
      </c>
      <c r="G461" s="30" t="str">
        <f t="shared" si="76"/>
        <v>SW1</v>
      </c>
      <c r="H461" s="51">
        <f t="shared" si="77"/>
        <v>1</v>
      </c>
      <c r="K461"/>
      <c r="P461" t="s">
        <v>14</v>
      </c>
      <c r="R461">
        <v>3674</v>
      </c>
      <c r="S461">
        <v>31</v>
      </c>
      <c r="T461">
        <v>59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0</v>
      </c>
    </row>
    <row r="462" spans="1:26" x14ac:dyDescent="0.25">
      <c r="A462" s="30">
        <f t="shared" ca="1" si="72"/>
        <v>45748</v>
      </c>
      <c r="B462" s="30">
        <f t="shared" ca="1" si="73"/>
        <v>45749</v>
      </c>
      <c r="C462" s="30" t="str">
        <f t="shared" si="71"/>
        <v>PSA-AR</v>
      </c>
      <c r="D462" s="30" t="str">
        <f t="shared" ca="1" si="74"/>
        <v>01042025-02042025PSA-AR</v>
      </c>
      <c r="F462" s="30" t="str">
        <f t="shared" si="75"/>
        <v>F84060</v>
      </c>
      <c r="G462" s="30" t="str">
        <f t="shared" si="76"/>
        <v>SE1</v>
      </c>
      <c r="H462" s="51">
        <f t="shared" si="77"/>
        <v>1</v>
      </c>
      <c r="K462"/>
      <c r="P462" t="s">
        <v>7</v>
      </c>
      <c r="R462">
        <v>4965</v>
      </c>
      <c r="S462">
        <v>41</v>
      </c>
      <c r="T462">
        <v>101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0</v>
      </c>
    </row>
    <row r="463" spans="1:26" x14ac:dyDescent="0.25">
      <c r="A463" s="30">
        <f t="shared" ca="1" si="72"/>
        <v>45748</v>
      </c>
      <c r="B463" s="30">
        <f t="shared" ca="1" si="73"/>
        <v>45749</v>
      </c>
      <c r="C463" s="30" t="str">
        <f t="shared" si="71"/>
        <v>PSA-AR</v>
      </c>
      <c r="D463" s="30" t="str">
        <f t="shared" ca="1" si="74"/>
        <v>01042025-02042025PSA-AR</v>
      </c>
      <c r="F463" s="30" t="str">
        <f t="shared" si="75"/>
        <v>F84063</v>
      </c>
      <c r="G463" s="30" t="str">
        <f t="shared" si="76"/>
        <v>SW1</v>
      </c>
      <c r="H463" s="51">
        <f t="shared" si="77"/>
        <v>1</v>
      </c>
      <c r="K463"/>
      <c r="P463" t="s">
        <v>27</v>
      </c>
      <c r="R463">
        <v>6452</v>
      </c>
      <c r="S463">
        <v>30</v>
      </c>
      <c r="T463">
        <v>65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0</v>
      </c>
    </row>
    <row r="464" spans="1:26" x14ac:dyDescent="0.25">
      <c r="A464" s="30">
        <f t="shared" ca="1" si="72"/>
        <v>45748</v>
      </c>
      <c r="B464" s="30">
        <f t="shared" ca="1" si="73"/>
        <v>45749</v>
      </c>
      <c r="C464" s="30" t="str">
        <f t="shared" si="71"/>
        <v>PSA-AR</v>
      </c>
      <c r="D464" s="30" t="str">
        <f t="shared" ca="1" si="74"/>
        <v>01042025-02042025PSA-AR</v>
      </c>
      <c r="F464" s="30" t="str">
        <f t="shared" si="75"/>
        <v>F84069</v>
      </c>
      <c r="G464" s="30" t="str">
        <f t="shared" si="76"/>
        <v>SE2</v>
      </c>
      <c r="H464" s="51">
        <f t="shared" si="77"/>
        <v>1</v>
      </c>
      <c r="K464"/>
      <c r="P464" t="s">
        <v>84</v>
      </c>
      <c r="R464">
        <v>14193</v>
      </c>
      <c r="S464">
        <v>66</v>
      </c>
      <c r="T464">
        <v>157</v>
      </c>
      <c r="U464">
        <v>1</v>
      </c>
      <c r="V464">
        <v>1</v>
      </c>
      <c r="W464">
        <v>1</v>
      </c>
      <c r="X464">
        <v>0</v>
      </c>
      <c r="Y464">
        <v>0</v>
      </c>
      <c r="Z464">
        <v>0</v>
      </c>
    </row>
    <row r="465" spans="1:26" x14ac:dyDescent="0.25">
      <c r="A465" s="30">
        <f t="shared" ca="1" si="72"/>
        <v>45748</v>
      </c>
      <c r="B465" s="30">
        <f t="shared" ca="1" si="73"/>
        <v>45749</v>
      </c>
      <c r="C465" s="30" t="str">
        <f t="shared" si="71"/>
        <v>PSA-AR</v>
      </c>
      <c r="D465" s="30" t="str">
        <f t="shared" ca="1" si="74"/>
        <v>01042025-02042025PSA-AR</v>
      </c>
      <c r="F465" s="30" t="str">
        <f t="shared" si="75"/>
        <v>F84072</v>
      </c>
      <c r="G465" s="30" t="str">
        <f t="shared" si="76"/>
        <v>SW2</v>
      </c>
      <c r="H465" s="51">
        <f t="shared" si="77"/>
        <v>1</v>
      </c>
      <c r="K465"/>
      <c r="P465" t="s">
        <v>29</v>
      </c>
      <c r="R465">
        <v>12944</v>
      </c>
      <c r="S465">
        <v>34</v>
      </c>
      <c r="T465">
        <v>71</v>
      </c>
      <c r="U465">
        <v>5</v>
      </c>
      <c r="V465">
        <v>5</v>
      </c>
      <c r="W465">
        <v>5</v>
      </c>
      <c r="X465">
        <v>0</v>
      </c>
      <c r="Y465">
        <v>1</v>
      </c>
      <c r="Z465">
        <v>5</v>
      </c>
    </row>
    <row r="466" spans="1:26" x14ac:dyDescent="0.25">
      <c r="A466" s="30">
        <f t="shared" ca="1" si="72"/>
        <v>45748</v>
      </c>
      <c r="B466" s="30">
        <f t="shared" ca="1" si="73"/>
        <v>45749</v>
      </c>
      <c r="C466" s="30" t="str">
        <f t="shared" si="71"/>
        <v>PSA-AR</v>
      </c>
      <c r="D466" s="30" t="str">
        <f t="shared" ca="1" si="74"/>
        <v>01042025-02042025PSA-AR</v>
      </c>
      <c r="F466" s="30" t="str">
        <f t="shared" si="75"/>
        <v>F84080</v>
      </c>
      <c r="G466" s="30" t="str">
        <f t="shared" si="76"/>
        <v>NE2</v>
      </c>
      <c r="H466" s="51">
        <f t="shared" si="77"/>
        <v>1</v>
      </c>
      <c r="K466"/>
      <c r="P466" t="s">
        <v>37</v>
      </c>
      <c r="R466">
        <v>9627</v>
      </c>
      <c r="S466">
        <v>70</v>
      </c>
      <c r="T466">
        <v>150</v>
      </c>
      <c r="U466">
        <v>5</v>
      </c>
      <c r="V466">
        <v>4</v>
      </c>
      <c r="W466">
        <v>4</v>
      </c>
      <c r="X466">
        <v>0</v>
      </c>
      <c r="Y466">
        <v>0</v>
      </c>
      <c r="Z466">
        <v>2</v>
      </c>
    </row>
    <row r="467" spans="1:26" x14ac:dyDescent="0.25">
      <c r="A467" s="30">
        <f t="shared" ca="1" si="72"/>
        <v>45748</v>
      </c>
      <c r="B467" s="30">
        <f t="shared" ca="1" si="73"/>
        <v>45749</v>
      </c>
      <c r="C467" s="30" t="str">
        <f t="shared" si="71"/>
        <v>PSA-AR</v>
      </c>
      <c r="D467" s="30" t="str">
        <f t="shared" ca="1" si="74"/>
        <v>01042025-02042025PSA-AR</v>
      </c>
      <c r="F467" s="30" t="str">
        <f t="shared" si="75"/>
        <v>F84096</v>
      </c>
      <c r="G467" s="30" t="str">
        <f t="shared" si="76"/>
        <v>SW2</v>
      </c>
      <c r="H467" s="51">
        <f t="shared" si="77"/>
        <v>1</v>
      </c>
      <c r="K467"/>
      <c r="P467" t="s">
        <v>50</v>
      </c>
      <c r="R467">
        <v>16694</v>
      </c>
      <c r="S467">
        <v>70</v>
      </c>
      <c r="T467">
        <v>185</v>
      </c>
      <c r="U467">
        <v>0</v>
      </c>
      <c r="V467">
        <v>0</v>
      </c>
      <c r="W467">
        <v>0</v>
      </c>
      <c r="X467">
        <v>0</v>
      </c>
      <c r="Y467">
        <v>0</v>
      </c>
      <c r="Z467">
        <v>0</v>
      </c>
    </row>
    <row r="468" spans="1:26" x14ac:dyDescent="0.25">
      <c r="A468" s="30">
        <f t="shared" ca="1" si="72"/>
        <v>45748</v>
      </c>
      <c r="B468" s="30">
        <f t="shared" ca="1" si="73"/>
        <v>45749</v>
      </c>
      <c r="C468" s="30" t="str">
        <f t="shared" si="71"/>
        <v>PSA-AR</v>
      </c>
      <c r="D468" s="30" t="str">
        <f t="shared" ca="1" si="74"/>
        <v>01042025-02042025PSA-AR</v>
      </c>
      <c r="F468" s="30" t="str">
        <f t="shared" si="75"/>
        <v>F84105</v>
      </c>
      <c r="G468" s="30" t="str">
        <f t="shared" si="76"/>
        <v>SE1</v>
      </c>
      <c r="H468" s="51">
        <f t="shared" si="77"/>
        <v>1</v>
      </c>
      <c r="K468"/>
      <c r="P468" t="s">
        <v>52</v>
      </c>
      <c r="R468">
        <v>11531</v>
      </c>
      <c r="S468">
        <v>41</v>
      </c>
      <c r="T468">
        <v>118</v>
      </c>
      <c r="U468">
        <v>11</v>
      </c>
      <c r="V468">
        <v>11</v>
      </c>
      <c r="W468">
        <v>10</v>
      </c>
      <c r="X468">
        <v>1</v>
      </c>
      <c r="Y468">
        <v>0</v>
      </c>
      <c r="Z468">
        <v>1</v>
      </c>
    </row>
    <row r="469" spans="1:26" x14ac:dyDescent="0.25">
      <c r="A469" s="30">
        <f t="shared" ca="1" si="72"/>
        <v>45748</v>
      </c>
      <c r="B469" s="30">
        <f t="shared" ca="1" si="73"/>
        <v>45749</v>
      </c>
      <c r="C469" s="30" t="str">
        <f t="shared" si="71"/>
        <v>PSA-AR</v>
      </c>
      <c r="D469" s="30" t="str">
        <f t="shared" ca="1" si="74"/>
        <v>01042025-02042025PSA-AR</v>
      </c>
      <c r="F469" s="30" t="str">
        <f t="shared" si="75"/>
        <v>F84115</v>
      </c>
      <c r="G469" s="30" t="str">
        <f t="shared" si="76"/>
        <v>NW1</v>
      </c>
      <c r="H469" s="51">
        <f t="shared" si="77"/>
        <v>1</v>
      </c>
      <c r="K469"/>
      <c r="P469" t="s">
        <v>80</v>
      </c>
      <c r="R469">
        <v>9087</v>
      </c>
      <c r="S469">
        <v>43</v>
      </c>
      <c r="T469">
        <v>100</v>
      </c>
      <c r="U469">
        <v>5</v>
      </c>
      <c r="V469">
        <v>4</v>
      </c>
      <c r="W469">
        <v>4</v>
      </c>
      <c r="X469">
        <v>0</v>
      </c>
      <c r="Y469">
        <v>0</v>
      </c>
      <c r="Z469">
        <v>3</v>
      </c>
    </row>
    <row r="470" spans="1:26" x14ac:dyDescent="0.25">
      <c r="A470" s="30">
        <f t="shared" ca="1" si="72"/>
        <v>45748</v>
      </c>
      <c r="B470" s="30">
        <f t="shared" ca="1" si="73"/>
        <v>45749</v>
      </c>
      <c r="C470" s="30" t="str">
        <f t="shared" si="71"/>
        <v>PSA-AR</v>
      </c>
      <c r="D470" s="30" t="str">
        <f t="shared" ca="1" si="74"/>
        <v>01042025-02042025PSA-AR</v>
      </c>
      <c r="F470" s="30" t="str">
        <f t="shared" si="75"/>
        <v>F84117</v>
      </c>
      <c r="G470" s="30" t="str">
        <f t="shared" si="76"/>
        <v>SW1</v>
      </c>
      <c r="H470" s="51">
        <f t="shared" si="77"/>
        <v>1</v>
      </c>
      <c r="K470"/>
      <c r="P470" t="s">
        <v>61</v>
      </c>
      <c r="R470">
        <v>10121</v>
      </c>
      <c r="S470">
        <v>49</v>
      </c>
      <c r="T470">
        <v>127</v>
      </c>
      <c r="U470">
        <v>1</v>
      </c>
      <c r="V470">
        <v>1</v>
      </c>
      <c r="W470">
        <v>1</v>
      </c>
      <c r="X470">
        <v>0</v>
      </c>
      <c r="Y470">
        <v>1</v>
      </c>
      <c r="Z470">
        <v>0</v>
      </c>
    </row>
    <row r="471" spans="1:26" x14ac:dyDescent="0.25">
      <c r="A471" s="30">
        <f t="shared" ca="1" si="72"/>
        <v>45748</v>
      </c>
      <c r="B471" s="30">
        <f t="shared" ca="1" si="73"/>
        <v>45749</v>
      </c>
      <c r="C471" s="30" t="str">
        <f t="shared" si="71"/>
        <v>PSA-AR</v>
      </c>
      <c r="D471" s="30" t="str">
        <f t="shared" ca="1" si="74"/>
        <v>01042025-02042025PSA-AR</v>
      </c>
      <c r="F471" s="30" t="str">
        <f t="shared" si="75"/>
        <v>F84119</v>
      </c>
      <c r="G471" s="30" t="str">
        <f t="shared" si="76"/>
        <v>NW1</v>
      </c>
      <c r="H471" s="51">
        <f t="shared" si="77"/>
        <v>1</v>
      </c>
      <c r="K471"/>
      <c r="P471" t="s">
        <v>42</v>
      </c>
      <c r="R471">
        <v>12589</v>
      </c>
      <c r="S471">
        <v>58</v>
      </c>
      <c r="T471">
        <v>101</v>
      </c>
      <c r="U471">
        <v>7</v>
      </c>
      <c r="V471">
        <v>4</v>
      </c>
      <c r="W471">
        <v>4</v>
      </c>
      <c r="X471">
        <v>0</v>
      </c>
      <c r="Y471">
        <v>0</v>
      </c>
      <c r="Z471">
        <v>0</v>
      </c>
    </row>
    <row r="472" spans="1:26" x14ac:dyDescent="0.25">
      <c r="A472" s="30">
        <f t="shared" ca="1" si="72"/>
        <v>45748</v>
      </c>
      <c r="B472" s="30">
        <f t="shared" ca="1" si="73"/>
        <v>45749</v>
      </c>
      <c r="C472" s="30" t="str">
        <f t="shared" si="71"/>
        <v>PSA-AR</v>
      </c>
      <c r="D472" s="30" t="str">
        <f t="shared" ca="1" si="74"/>
        <v>01042025-02042025PSA-AR</v>
      </c>
      <c r="F472" s="30" t="str">
        <f t="shared" si="75"/>
        <v>F84601</v>
      </c>
      <c r="G472" s="30" t="str">
        <f t="shared" si="76"/>
        <v>SE2</v>
      </c>
      <c r="H472" s="51">
        <f t="shared" si="77"/>
        <v>1</v>
      </c>
      <c r="K472"/>
      <c r="P472" t="s">
        <v>34</v>
      </c>
      <c r="R472">
        <v>7591</v>
      </c>
      <c r="S472">
        <v>30</v>
      </c>
      <c r="T472">
        <v>75</v>
      </c>
      <c r="U472">
        <v>4</v>
      </c>
      <c r="V472">
        <v>3</v>
      </c>
      <c r="W472">
        <v>3</v>
      </c>
      <c r="X472">
        <v>0</v>
      </c>
      <c r="Y472">
        <v>1</v>
      </c>
      <c r="Z472">
        <v>1</v>
      </c>
    </row>
    <row r="473" spans="1:26" x14ac:dyDescent="0.25">
      <c r="A473" s="30">
        <f t="shared" ca="1" si="72"/>
        <v>45748</v>
      </c>
      <c r="B473" s="30">
        <f t="shared" ca="1" si="73"/>
        <v>45749</v>
      </c>
      <c r="C473" s="30" t="str">
        <f t="shared" si="71"/>
        <v>PSA-AR</v>
      </c>
      <c r="D473" s="30" t="str">
        <f t="shared" ca="1" si="74"/>
        <v>01042025-02042025PSA-AR</v>
      </c>
      <c r="F473" s="30" t="str">
        <f t="shared" si="75"/>
        <v>F84619</v>
      </c>
      <c r="G473" s="30" t="str">
        <f t="shared" si="76"/>
        <v>NE2</v>
      </c>
      <c r="H473" s="51">
        <f t="shared" si="77"/>
        <v>1</v>
      </c>
      <c r="K473"/>
      <c r="P473" t="s">
        <v>65</v>
      </c>
      <c r="R473">
        <v>5297</v>
      </c>
      <c r="S473">
        <v>25</v>
      </c>
      <c r="T473">
        <v>56</v>
      </c>
      <c r="U473">
        <v>3</v>
      </c>
      <c r="V473">
        <v>3</v>
      </c>
      <c r="W473">
        <v>3</v>
      </c>
      <c r="X473">
        <v>0</v>
      </c>
      <c r="Y473">
        <v>1</v>
      </c>
      <c r="Z473">
        <v>3</v>
      </c>
    </row>
    <row r="474" spans="1:26" x14ac:dyDescent="0.25">
      <c r="A474" s="30">
        <f t="shared" ca="1" si="72"/>
        <v>45748</v>
      </c>
      <c r="B474" s="30">
        <f t="shared" ca="1" si="73"/>
        <v>45749</v>
      </c>
      <c r="C474" s="30" t="str">
        <f t="shared" si="71"/>
        <v>PSA-AR</v>
      </c>
      <c r="D474" s="30" t="str">
        <f t="shared" ca="1" si="74"/>
        <v>01042025-02042025PSA-AR</v>
      </c>
      <c r="F474" s="30" t="str">
        <f t="shared" si="75"/>
        <v>F84620</v>
      </c>
      <c r="G474" s="30" t="str">
        <f t="shared" si="76"/>
        <v>SE2</v>
      </c>
      <c r="H474" s="51">
        <f t="shared" si="77"/>
        <v>1</v>
      </c>
      <c r="K474"/>
      <c r="P474" t="s">
        <v>86</v>
      </c>
      <c r="R474">
        <v>8249</v>
      </c>
      <c r="S474">
        <v>55</v>
      </c>
      <c r="T474">
        <v>93</v>
      </c>
      <c r="U474">
        <v>2</v>
      </c>
      <c r="V474">
        <v>2</v>
      </c>
      <c r="W474">
        <v>2</v>
      </c>
      <c r="X474">
        <v>0</v>
      </c>
      <c r="Y474">
        <v>0</v>
      </c>
      <c r="Z474">
        <v>1</v>
      </c>
    </row>
    <row r="475" spans="1:26" x14ac:dyDescent="0.25">
      <c r="A475" s="30">
        <f t="shared" ca="1" si="72"/>
        <v>45748</v>
      </c>
      <c r="B475" s="30">
        <f t="shared" ca="1" si="73"/>
        <v>45749</v>
      </c>
      <c r="C475" s="30" t="str">
        <f t="shared" si="71"/>
        <v>PSA-AR</v>
      </c>
      <c r="D475" s="30" t="str">
        <f t="shared" ca="1" si="74"/>
        <v>01042025-02042025PSA-AR</v>
      </c>
      <c r="F475" s="30" t="str">
        <f t="shared" si="75"/>
        <v>F84621</v>
      </c>
      <c r="G475" s="30" t="str">
        <f t="shared" si="76"/>
        <v>SW1</v>
      </c>
      <c r="H475" s="51">
        <f t="shared" si="77"/>
        <v>1</v>
      </c>
      <c r="K475"/>
      <c r="P475" t="s">
        <v>69</v>
      </c>
      <c r="R475">
        <v>4658</v>
      </c>
      <c r="S475">
        <v>37</v>
      </c>
      <c r="T475">
        <v>94</v>
      </c>
      <c r="U475">
        <v>0</v>
      </c>
      <c r="V475">
        <v>0</v>
      </c>
      <c r="W475">
        <v>0</v>
      </c>
      <c r="X475">
        <v>0</v>
      </c>
      <c r="Y475">
        <v>0</v>
      </c>
      <c r="Z475">
        <v>0</v>
      </c>
    </row>
    <row r="476" spans="1:26" x14ac:dyDescent="0.25">
      <c r="A476" s="30">
        <f t="shared" ca="1" si="72"/>
        <v>45748</v>
      </c>
      <c r="B476" s="30">
        <f t="shared" ca="1" si="73"/>
        <v>45749</v>
      </c>
      <c r="C476" s="30" t="str">
        <f t="shared" si="71"/>
        <v>PSA-AR</v>
      </c>
      <c r="D476" s="30" t="str">
        <f t="shared" ca="1" si="74"/>
        <v>01042025-02042025PSA-AR</v>
      </c>
      <c r="F476" s="30" t="str">
        <f t="shared" si="75"/>
        <v>F84632</v>
      </c>
      <c r="G476" s="30" t="str">
        <f t="shared" si="76"/>
        <v>SE2</v>
      </c>
      <c r="H476" s="51">
        <f t="shared" si="77"/>
        <v>1</v>
      </c>
      <c r="K476"/>
      <c r="P476" t="s">
        <v>38</v>
      </c>
      <c r="R476">
        <v>1370</v>
      </c>
      <c r="S476">
        <v>8</v>
      </c>
      <c r="T476">
        <v>16</v>
      </c>
      <c r="U476">
        <v>1</v>
      </c>
      <c r="V476">
        <v>0</v>
      </c>
      <c r="W476">
        <v>0</v>
      </c>
      <c r="X476">
        <v>0</v>
      </c>
      <c r="Y476">
        <v>0</v>
      </c>
      <c r="Z476">
        <v>0</v>
      </c>
    </row>
    <row r="477" spans="1:26" x14ac:dyDescent="0.25">
      <c r="A477" s="30">
        <f t="shared" ca="1" si="72"/>
        <v>45748</v>
      </c>
      <c r="B477" s="30">
        <f t="shared" ca="1" si="73"/>
        <v>45749</v>
      </c>
      <c r="C477" s="30" t="str">
        <f t="shared" si="71"/>
        <v>PSA-AR</v>
      </c>
      <c r="D477" s="30" t="str">
        <f t="shared" ca="1" si="74"/>
        <v>01042025-02042025PSA-AR</v>
      </c>
      <c r="F477" s="30" t="str">
        <f t="shared" si="75"/>
        <v>F84635</v>
      </c>
      <c r="G477" s="30" t="str">
        <f t="shared" si="76"/>
        <v>SW2</v>
      </c>
      <c r="H477" s="51">
        <f t="shared" si="77"/>
        <v>1</v>
      </c>
      <c r="K477"/>
      <c r="P477" t="s">
        <v>71</v>
      </c>
      <c r="R477">
        <v>9864</v>
      </c>
      <c r="S477">
        <v>28</v>
      </c>
      <c r="T477">
        <v>84</v>
      </c>
      <c r="U477">
        <v>3</v>
      </c>
      <c r="V477">
        <v>2</v>
      </c>
      <c r="W477">
        <v>2</v>
      </c>
      <c r="X477">
        <v>0</v>
      </c>
      <c r="Y477">
        <v>0</v>
      </c>
      <c r="Z477">
        <v>0</v>
      </c>
    </row>
    <row r="478" spans="1:26" x14ac:dyDescent="0.25">
      <c r="A478" s="30">
        <f t="shared" ca="1" si="72"/>
        <v>45748</v>
      </c>
      <c r="B478" s="30">
        <f t="shared" ca="1" si="73"/>
        <v>45749</v>
      </c>
      <c r="C478" s="30" t="str">
        <f t="shared" si="71"/>
        <v>PSA-AR</v>
      </c>
      <c r="D478" s="30" t="str">
        <f t="shared" ca="1" si="74"/>
        <v>01042025-02042025PSA-AR</v>
      </c>
      <c r="F478" s="30" t="str">
        <f t="shared" si="75"/>
        <v>F84636</v>
      </c>
      <c r="G478" s="30" t="str">
        <f t="shared" si="76"/>
        <v>NW2</v>
      </c>
      <c r="H478" s="51">
        <f t="shared" si="77"/>
        <v>1</v>
      </c>
      <c r="K478"/>
      <c r="P478" t="s">
        <v>10</v>
      </c>
      <c r="R478">
        <v>6718</v>
      </c>
      <c r="S478">
        <v>19</v>
      </c>
      <c r="T478">
        <v>49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0</v>
      </c>
    </row>
    <row r="479" spans="1:26" x14ac:dyDescent="0.25">
      <c r="A479" s="30">
        <f t="shared" ca="1" si="72"/>
        <v>45748</v>
      </c>
      <c r="B479" s="30">
        <f t="shared" ca="1" si="73"/>
        <v>45749</v>
      </c>
      <c r="C479" s="30" t="str">
        <f t="shared" si="71"/>
        <v>PSA-AR</v>
      </c>
      <c r="D479" s="30" t="str">
        <f t="shared" ca="1" si="74"/>
        <v>01042025-02042025PSA-AR</v>
      </c>
      <c r="F479" s="30" t="str">
        <f t="shared" si="75"/>
        <v>F84640</v>
      </c>
      <c r="G479" s="30" t="str">
        <f t="shared" si="76"/>
        <v>SW2</v>
      </c>
      <c r="H479" s="51">
        <f t="shared" si="77"/>
        <v>1</v>
      </c>
      <c r="K479"/>
      <c r="P479" t="s">
        <v>57</v>
      </c>
      <c r="R479">
        <v>9409</v>
      </c>
      <c r="S479">
        <v>79</v>
      </c>
      <c r="T479">
        <v>184</v>
      </c>
      <c r="U479">
        <v>0</v>
      </c>
      <c r="V479">
        <v>0</v>
      </c>
      <c r="W479">
        <v>0</v>
      </c>
      <c r="X479">
        <v>0</v>
      </c>
      <c r="Y479">
        <v>0</v>
      </c>
      <c r="Z479">
        <v>0</v>
      </c>
    </row>
    <row r="480" spans="1:26" x14ac:dyDescent="0.25">
      <c r="A480" s="30">
        <f t="shared" ca="1" si="72"/>
        <v>45748</v>
      </c>
      <c r="B480" s="30">
        <f t="shared" ca="1" si="73"/>
        <v>45749</v>
      </c>
      <c r="C480" s="30" t="str">
        <f t="shared" si="71"/>
        <v>PSA-AR</v>
      </c>
      <c r="D480" s="30" t="str">
        <f t="shared" ca="1" si="74"/>
        <v>01042025-02042025PSA-AR</v>
      </c>
      <c r="F480" s="30" t="str">
        <f t="shared" si="75"/>
        <v>F84668</v>
      </c>
      <c r="G480" s="30" t="str">
        <f t="shared" si="76"/>
        <v>NE2</v>
      </c>
      <c r="H480" s="51">
        <f t="shared" si="77"/>
        <v>1</v>
      </c>
      <c r="K480"/>
      <c r="P480" t="s">
        <v>21</v>
      </c>
      <c r="R480">
        <v>5933</v>
      </c>
      <c r="S480">
        <v>17</v>
      </c>
      <c r="T480">
        <v>54</v>
      </c>
      <c r="U480">
        <v>16</v>
      </c>
      <c r="V480">
        <v>14</v>
      </c>
      <c r="W480">
        <v>9</v>
      </c>
      <c r="X480">
        <v>5</v>
      </c>
      <c r="Y480">
        <v>4</v>
      </c>
      <c r="Z480">
        <v>14</v>
      </c>
    </row>
    <row r="481" spans="1:26" x14ac:dyDescent="0.25">
      <c r="A481" s="30">
        <f t="shared" ca="1" si="72"/>
        <v>45748</v>
      </c>
      <c r="B481" s="30">
        <f t="shared" ca="1" si="73"/>
        <v>45749</v>
      </c>
      <c r="C481" s="30" t="str">
        <f t="shared" si="71"/>
        <v>PSA-AR</v>
      </c>
      <c r="D481" s="30" t="str">
        <f t="shared" ca="1" si="74"/>
        <v>01042025-02042025PSA-AR</v>
      </c>
      <c r="F481" s="30" t="str">
        <f t="shared" si="75"/>
        <v>F84686</v>
      </c>
      <c r="G481" s="30" t="str">
        <f t="shared" si="76"/>
        <v>NE1</v>
      </c>
      <c r="H481" s="51">
        <f t="shared" si="77"/>
        <v>1</v>
      </c>
      <c r="K481"/>
      <c r="P481" t="s">
        <v>24</v>
      </c>
      <c r="R481">
        <v>9072</v>
      </c>
      <c r="S481">
        <v>9</v>
      </c>
      <c r="T481">
        <v>19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0</v>
      </c>
    </row>
    <row r="482" spans="1:26" x14ac:dyDescent="0.25">
      <c r="A482" s="30">
        <f t="shared" ca="1" si="72"/>
        <v>45748</v>
      </c>
      <c r="B482" s="30">
        <f t="shared" ca="1" si="73"/>
        <v>45749</v>
      </c>
      <c r="C482" s="30" t="str">
        <f t="shared" si="71"/>
        <v>PSA-AR</v>
      </c>
      <c r="D482" s="30" t="str">
        <f t="shared" ca="1" si="74"/>
        <v>01042025-02042025PSA-AR</v>
      </c>
      <c r="F482" s="30" t="str">
        <f t="shared" si="75"/>
        <v>F84692</v>
      </c>
      <c r="G482" s="30" t="str">
        <f t="shared" si="76"/>
        <v>SW2</v>
      </c>
      <c r="H482" s="51">
        <f t="shared" si="77"/>
        <v>1</v>
      </c>
      <c r="K482"/>
      <c r="P482" t="s">
        <v>44</v>
      </c>
      <c r="R482">
        <v>9243</v>
      </c>
      <c r="S482">
        <v>29</v>
      </c>
      <c r="T482">
        <v>78</v>
      </c>
      <c r="U482">
        <v>0</v>
      </c>
      <c r="V482">
        <v>0</v>
      </c>
      <c r="W482">
        <v>0</v>
      </c>
      <c r="X482">
        <v>0</v>
      </c>
      <c r="Y482">
        <v>0</v>
      </c>
      <c r="Z482">
        <v>0</v>
      </c>
    </row>
    <row r="483" spans="1:26" x14ac:dyDescent="0.25">
      <c r="A483" s="30">
        <f t="shared" ca="1" si="72"/>
        <v>45748</v>
      </c>
      <c r="B483" s="30">
        <f t="shared" ca="1" si="73"/>
        <v>45749</v>
      </c>
      <c r="C483" s="30" t="str">
        <f t="shared" si="71"/>
        <v>PSA-AR</v>
      </c>
      <c r="D483" s="30" t="str">
        <f t="shared" ca="1" si="74"/>
        <v>01042025-02042025PSA-AR</v>
      </c>
      <c r="F483" s="30" t="str">
        <f t="shared" si="75"/>
        <v>F84694</v>
      </c>
      <c r="G483" s="30" t="str">
        <f t="shared" si="76"/>
        <v>NW2</v>
      </c>
      <c r="H483" s="51">
        <f t="shared" si="77"/>
        <v>1</v>
      </c>
      <c r="K483"/>
      <c r="P483" t="s">
        <v>17</v>
      </c>
      <c r="R483">
        <v>4779</v>
      </c>
      <c r="S483">
        <v>16</v>
      </c>
      <c r="T483">
        <v>35</v>
      </c>
      <c r="U483">
        <v>8</v>
      </c>
      <c r="V483">
        <v>6</v>
      </c>
      <c r="W483">
        <v>6</v>
      </c>
      <c r="X483">
        <v>0</v>
      </c>
      <c r="Y483">
        <v>0</v>
      </c>
      <c r="Z483">
        <v>6</v>
      </c>
    </row>
    <row r="484" spans="1:26" x14ac:dyDescent="0.25">
      <c r="A484" s="30">
        <f t="shared" ca="1" si="72"/>
        <v>45748</v>
      </c>
      <c r="B484" s="30">
        <f t="shared" ca="1" si="73"/>
        <v>45749</v>
      </c>
      <c r="C484" s="30" t="str">
        <f t="shared" si="71"/>
        <v>PSA-AR</v>
      </c>
      <c r="D484" s="30" t="str">
        <f t="shared" ca="1" si="74"/>
        <v>01042025-02042025PSA-AR</v>
      </c>
      <c r="F484" s="30" t="str">
        <f t="shared" si="75"/>
        <v>F84716</v>
      </c>
      <c r="G484" s="30" t="str">
        <f t="shared" si="76"/>
        <v>NW1</v>
      </c>
      <c r="H484" s="51">
        <f t="shared" si="77"/>
        <v>1</v>
      </c>
      <c r="K484"/>
      <c r="P484" t="s">
        <v>4</v>
      </c>
      <c r="R484">
        <v>5703</v>
      </c>
      <c r="S484">
        <v>17</v>
      </c>
      <c r="T484">
        <v>45</v>
      </c>
      <c r="U484">
        <v>1</v>
      </c>
      <c r="V484">
        <v>1</v>
      </c>
      <c r="W484">
        <v>1</v>
      </c>
      <c r="X484">
        <v>0</v>
      </c>
      <c r="Y484">
        <v>0</v>
      </c>
      <c r="Z484">
        <v>0</v>
      </c>
    </row>
    <row r="485" spans="1:26" x14ac:dyDescent="0.25">
      <c r="A485" s="30">
        <f t="shared" ca="1" si="72"/>
        <v>45748</v>
      </c>
      <c r="B485" s="30">
        <f t="shared" ca="1" si="73"/>
        <v>45749</v>
      </c>
      <c r="C485" s="30" t="str">
        <f t="shared" si="71"/>
        <v>PSA-AR</v>
      </c>
      <c r="D485" s="30" t="str">
        <f t="shared" ca="1" si="74"/>
        <v>01042025-02042025PSA-AR</v>
      </c>
      <c r="F485" s="30" t="str">
        <f t="shared" si="75"/>
        <v>F84719</v>
      </c>
      <c r="G485" s="30" t="str">
        <f t="shared" si="76"/>
        <v>SE1</v>
      </c>
      <c r="H485" s="51">
        <f t="shared" si="77"/>
        <v>1</v>
      </c>
      <c r="K485"/>
      <c r="P485" t="s">
        <v>48</v>
      </c>
      <c r="R485">
        <v>5322</v>
      </c>
      <c r="S485">
        <v>42</v>
      </c>
      <c r="T485">
        <v>122</v>
      </c>
      <c r="U485">
        <v>19</v>
      </c>
      <c r="V485">
        <v>14</v>
      </c>
      <c r="W485">
        <v>14</v>
      </c>
      <c r="X485">
        <v>0</v>
      </c>
      <c r="Y485">
        <v>1</v>
      </c>
      <c r="Z485">
        <v>3</v>
      </c>
    </row>
    <row r="486" spans="1:26" x14ac:dyDescent="0.25">
      <c r="A486" s="30">
        <f t="shared" ca="1" si="72"/>
        <v>45748</v>
      </c>
      <c r="B486" s="30">
        <f t="shared" ca="1" si="73"/>
        <v>45749</v>
      </c>
      <c r="C486" s="30" t="str">
        <f t="shared" si="71"/>
        <v>PSA-AR</v>
      </c>
      <c r="D486" s="30" t="str">
        <f t="shared" ca="1" si="74"/>
        <v>01042025-02042025PSA-AR</v>
      </c>
      <c r="F486" s="30" t="str">
        <f t="shared" si="75"/>
        <v>F84720</v>
      </c>
      <c r="G486" s="30" t="str">
        <f t="shared" si="76"/>
        <v>NE2</v>
      </c>
      <c r="H486" s="51">
        <f t="shared" si="77"/>
        <v>1</v>
      </c>
      <c r="K486"/>
      <c r="P486" t="s">
        <v>40</v>
      </c>
      <c r="R486">
        <v>5634</v>
      </c>
      <c r="S486">
        <v>45</v>
      </c>
      <c r="T486">
        <v>113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0</v>
      </c>
    </row>
    <row r="487" spans="1:26" x14ac:dyDescent="0.25">
      <c r="A487" s="30">
        <f t="shared" ca="1" si="72"/>
        <v>45748</v>
      </c>
      <c r="B487" s="30">
        <f t="shared" ca="1" si="73"/>
        <v>45749</v>
      </c>
      <c r="C487" s="30" t="str">
        <f t="shared" si="71"/>
        <v>PSA-AR</v>
      </c>
      <c r="D487" s="30" t="str">
        <f t="shared" ca="1" si="74"/>
        <v>01042025-02042025PSA-AR</v>
      </c>
      <c r="F487" s="30" t="str">
        <f t="shared" si="75"/>
        <v>Y00403</v>
      </c>
      <c r="G487" s="30" t="str">
        <f t="shared" si="76"/>
        <v>SE2</v>
      </c>
      <c r="H487" s="51">
        <f t="shared" si="77"/>
        <v>1</v>
      </c>
      <c r="K487"/>
      <c r="P487" t="s">
        <v>82</v>
      </c>
      <c r="R487">
        <v>7961</v>
      </c>
      <c r="S487">
        <v>16</v>
      </c>
      <c r="T487">
        <v>25</v>
      </c>
      <c r="U487">
        <v>2</v>
      </c>
      <c r="V487">
        <v>1</v>
      </c>
      <c r="W487">
        <v>1</v>
      </c>
      <c r="X487">
        <v>0</v>
      </c>
      <c r="Y487">
        <v>0</v>
      </c>
      <c r="Z487">
        <v>0</v>
      </c>
    </row>
    <row r="488" spans="1:26" x14ac:dyDescent="0.25">
      <c r="A488" s="30">
        <f t="shared" ca="1" si="72"/>
        <v>45748</v>
      </c>
      <c r="B488" s="30">
        <f t="shared" ca="1" si="73"/>
        <v>45749</v>
      </c>
      <c r="C488" s="30" t="str">
        <f t="shared" si="71"/>
        <v>PSA-AR</v>
      </c>
      <c r="D488" s="30" t="str">
        <f t="shared" ca="1" si="74"/>
        <v>01042025-02042025PSA-AR</v>
      </c>
      <c r="F488" s="30" t="str">
        <f t="shared" si="75"/>
        <v>Y03049</v>
      </c>
      <c r="G488" s="30" t="str">
        <f t="shared" si="76"/>
        <v>NE1</v>
      </c>
      <c r="H488" s="51">
        <f t="shared" si="77"/>
        <v>1</v>
      </c>
      <c r="K488"/>
      <c r="P488" t="s">
        <v>76</v>
      </c>
      <c r="R488">
        <v>17139</v>
      </c>
      <c r="S488">
        <v>58</v>
      </c>
      <c r="T488">
        <v>114</v>
      </c>
      <c r="U488">
        <v>1</v>
      </c>
      <c r="V488">
        <v>1</v>
      </c>
      <c r="W488">
        <v>1</v>
      </c>
      <c r="X488">
        <v>0</v>
      </c>
      <c r="Y488">
        <v>0</v>
      </c>
      <c r="Z488">
        <v>1</v>
      </c>
    </row>
    <row r="489" spans="1:26" x14ac:dyDescent="0.25">
      <c r="A489" s="30">
        <f t="shared" ca="1" si="72"/>
        <v>45748</v>
      </c>
      <c r="B489" s="30">
        <f t="shared" ca="1" si="73"/>
        <v>45749</v>
      </c>
      <c r="C489" s="30" t="str">
        <f t="shared" si="71"/>
        <v>PSA-AR</v>
      </c>
      <c r="D489" s="30" t="str">
        <f t="shared" ca="1" si="74"/>
        <v>01042025-02042025PSA-AR</v>
      </c>
      <c r="F489" s="30" t="str">
        <f t="shared" si="75"/>
        <v>Total</v>
      </c>
      <c r="G489" s="30" t="str">
        <f t="shared" si="76"/>
        <v>Total</v>
      </c>
      <c r="H489" s="51">
        <f t="shared" si="77"/>
        <v>1</v>
      </c>
      <c r="K489"/>
      <c r="P489" t="s">
        <v>88</v>
      </c>
      <c r="R489">
        <v>353889</v>
      </c>
      <c r="S489">
        <v>1533</v>
      </c>
      <c r="T489">
        <v>3653</v>
      </c>
      <c r="U489">
        <v>150</v>
      </c>
      <c r="V489">
        <v>119</v>
      </c>
      <c r="W489">
        <v>112</v>
      </c>
      <c r="X489">
        <v>7</v>
      </c>
      <c r="Y489">
        <v>12</v>
      </c>
      <c r="Z489">
        <v>68</v>
      </c>
    </row>
    <row r="490" spans="1:26" x14ac:dyDescent="0.25">
      <c r="A490" s="30">
        <f t="shared" ca="1" si="72"/>
        <v>45748</v>
      </c>
      <c r="B490" s="30">
        <f t="shared" ca="1" si="73"/>
        <v>45749</v>
      </c>
      <c r="C490" s="30" t="str">
        <f t="shared" si="71"/>
        <v>PSA-AR</v>
      </c>
      <c r="D490" s="30" t="e">
        <f t="shared" si="74"/>
        <v>#N/A</v>
      </c>
      <c r="F490" s="30" t="str">
        <f t="shared" si="75"/>
        <v>-</v>
      </c>
      <c r="G490" s="30" t="str">
        <f t="shared" si="76"/>
        <v/>
      </c>
      <c r="H490" s="51">
        <f t="shared" si="77"/>
        <v>0</v>
      </c>
      <c r="K490"/>
      <c r="W490"/>
    </row>
    <row r="491" spans="1:26" x14ac:dyDescent="0.25">
      <c r="A491" s="30">
        <f t="shared" ca="1" si="72"/>
        <v>45748</v>
      </c>
      <c r="B491" s="30">
        <f t="shared" ca="1" si="73"/>
        <v>45749</v>
      </c>
      <c r="C491" s="30" t="str">
        <f t="shared" si="71"/>
        <v>PSA-AR</v>
      </c>
      <c r="D491" s="30" t="e">
        <f t="shared" si="74"/>
        <v>#N/A</v>
      </c>
      <c r="F491" s="30" t="str">
        <f t="shared" si="75"/>
        <v>-</v>
      </c>
      <c r="G491" s="30" t="str">
        <f t="shared" si="76"/>
        <v/>
      </c>
      <c r="H491" s="51">
        <f t="shared" si="77"/>
        <v>0</v>
      </c>
      <c r="K491"/>
      <c r="W491"/>
    </row>
    <row r="492" spans="1:26" x14ac:dyDescent="0.25">
      <c r="A492" s="30">
        <f t="shared" ca="1" si="72"/>
        <v>45748</v>
      </c>
      <c r="B492" s="30">
        <f t="shared" ca="1" si="73"/>
        <v>45749</v>
      </c>
      <c r="C492" s="30" t="str">
        <f t="shared" si="71"/>
        <v>PSA-AR</v>
      </c>
      <c r="D492" s="30" t="e">
        <f t="shared" si="74"/>
        <v>#N/A</v>
      </c>
      <c r="F492" s="30" t="str">
        <f t="shared" si="75"/>
        <v>-</v>
      </c>
      <c r="G492" s="30" t="str">
        <f t="shared" si="76"/>
        <v/>
      </c>
      <c r="H492" s="51">
        <f t="shared" si="77"/>
        <v>0</v>
      </c>
      <c r="K492"/>
      <c r="W492"/>
    </row>
    <row r="493" spans="1:26" x14ac:dyDescent="0.25">
      <c r="A493" s="30">
        <f t="shared" ca="1" si="72"/>
        <v>45748</v>
      </c>
      <c r="B493" s="30">
        <f t="shared" ca="1" si="73"/>
        <v>45749</v>
      </c>
      <c r="C493" s="30" t="str">
        <f t="shared" si="71"/>
        <v>PSA-AR</v>
      </c>
      <c r="D493" s="30" t="e">
        <f t="shared" si="74"/>
        <v>#N/A</v>
      </c>
      <c r="F493" s="30" t="str">
        <f t="shared" si="75"/>
        <v>-</v>
      </c>
      <c r="G493" s="30" t="str">
        <f t="shared" si="76"/>
        <v/>
      </c>
      <c r="H493" s="51">
        <f t="shared" si="77"/>
        <v>0</v>
      </c>
      <c r="K493"/>
      <c r="W493"/>
    </row>
    <row r="494" spans="1:26" x14ac:dyDescent="0.25">
      <c r="A494" s="30">
        <f t="shared" ca="1" si="72"/>
        <v>45748</v>
      </c>
      <c r="B494" s="30">
        <f t="shared" ca="1" si="73"/>
        <v>45749</v>
      </c>
      <c r="C494" s="30" t="str">
        <f t="shared" si="71"/>
        <v>PSA-AR</v>
      </c>
      <c r="D494" s="30" t="e">
        <f t="shared" si="74"/>
        <v>#N/A</v>
      </c>
      <c r="F494" s="30" t="str">
        <f t="shared" si="75"/>
        <v>-</v>
      </c>
      <c r="G494" s="30" t="str">
        <f t="shared" si="76"/>
        <v/>
      </c>
      <c r="H494" s="51">
        <f t="shared" si="77"/>
        <v>0</v>
      </c>
      <c r="K494"/>
      <c r="W494"/>
    </row>
    <row r="495" spans="1:26" x14ac:dyDescent="0.25">
      <c r="A495" s="30">
        <f t="shared" ca="1" si="72"/>
        <v>45748</v>
      </c>
      <c r="B495" s="30">
        <f t="shared" ca="1" si="73"/>
        <v>45749</v>
      </c>
      <c r="C495" s="30" t="str">
        <f t="shared" si="71"/>
        <v>PSA-AR</v>
      </c>
      <c r="D495" s="30" t="e">
        <f t="shared" si="74"/>
        <v>#N/A</v>
      </c>
      <c r="F495" s="30" t="str">
        <f t="shared" si="75"/>
        <v>-</v>
      </c>
      <c r="G495" s="30" t="str">
        <f t="shared" si="76"/>
        <v/>
      </c>
      <c r="H495" s="51">
        <f t="shared" si="77"/>
        <v>0</v>
      </c>
      <c r="K495"/>
      <c r="W495"/>
    </row>
    <row r="496" spans="1:26" x14ac:dyDescent="0.25">
      <c r="A496" s="30">
        <f t="shared" ca="1" si="72"/>
        <v>45748</v>
      </c>
      <c r="B496" s="30">
        <f t="shared" ca="1" si="73"/>
        <v>45749</v>
      </c>
      <c r="C496" s="30" t="str">
        <f t="shared" si="71"/>
        <v>PSA-AR</v>
      </c>
      <c r="D496" s="30" t="e">
        <f t="shared" si="74"/>
        <v>#N/A</v>
      </c>
      <c r="F496" s="30" t="str">
        <f t="shared" si="75"/>
        <v>-</v>
      </c>
      <c r="G496" s="30" t="str">
        <f t="shared" si="76"/>
        <v/>
      </c>
      <c r="H496" s="51">
        <f t="shared" si="77"/>
        <v>0</v>
      </c>
      <c r="K496"/>
      <c r="W496"/>
    </row>
    <row r="497" spans="1:23" x14ac:dyDescent="0.25">
      <c r="A497" s="30">
        <f t="shared" ca="1" si="72"/>
        <v>45748</v>
      </c>
      <c r="B497" s="30">
        <f t="shared" ca="1" si="73"/>
        <v>45749</v>
      </c>
      <c r="C497" s="30" t="str">
        <f t="shared" si="71"/>
        <v>PSA-AR</v>
      </c>
      <c r="D497" s="30" t="e">
        <f t="shared" si="74"/>
        <v>#N/A</v>
      </c>
      <c r="F497" s="30" t="str">
        <f t="shared" si="75"/>
        <v>-</v>
      </c>
      <c r="G497" s="30" t="str">
        <f t="shared" si="76"/>
        <v/>
      </c>
      <c r="H497" s="51">
        <f t="shared" si="77"/>
        <v>0</v>
      </c>
      <c r="K497"/>
      <c r="W497"/>
    </row>
    <row r="498" spans="1:23" x14ac:dyDescent="0.25">
      <c r="A498" s="30">
        <f t="shared" ca="1" si="72"/>
        <v>45748</v>
      </c>
      <c r="B498" s="30">
        <f t="shared" ca="1" si="73"/>
        <v>45749</v>
      </c>
      <c r="C498" s="30" t="str">
        <f t="shared" si="71"/>
        <v>PSA-AR</v>
      </c>
      <c r="D498" s="30" t="e">
        <f t="shared" si="74"/>
        <v>#N/A</v>
      </c>
      <c r="F498" s="30" t="str">
        <f t="shared" si="75"/>
        <v>-</v>
      </c>
      <c r="G498" s="30" t="str">
        <f t="shared" si="76"/>
        <v/>
      </c>
      <c r="H498" s="51">
        <f t="shared" si="77"/>
        <v>0</v>
      </c>
      <c r="K498"/>
      <c r="W498"/>
    </row>
    <row r="499" spans="1:23" x14ac:dyDescent="0.25">
      <c r="A499" s="30">
        <f t="shared" ca="1" si="72"/>
        <v>45748</v>
      </c>
      <c r="B499" s="30">
        <f t="shared" ca="1" si="73"/>
        <v>45749</v>
      </c>
      <c r="C499" s="30" t="str">
        <f t="shared" si="71"/>
        <v>PSA-AR</v>
      </c>
      <c r="D499" s="30" t="e">
        <f t="shared" si="74"/>
        <v>#N/A</v>
      </c>
      <c r="F499" s="30" t="str">
        <f t="shared" si="75"/>
        <v>-</v>
      </c>
      <c r="G499" s="30" t="str">
        <f t="shared" si="76"/>
        <v/>
      </c>
      <c r="H499" s="51">
        <f t="shared" si="77"/>
        <v>0</v>
      </c>
      <c r="K499"/>
      <c r="W499"/>
    </row>
    <row r="500" spans="1:23" x14ac:dyDescent="0.25">
      <c r="A500" s="30">
        <f t="shared" ca="1" si="72"/>
        <v>45748</v>
      </c>
      <c r="B500" s="30">
        <f t="shared" ca="1" si="73"/>
        <v>45749</v>
      </c>
      <c r="C500" s="30" t="str">
        <f t="shared" ref="C500:C525" si="78">IF($K500="Last Run:",TRIM(IFERROR(MID($I500,2,IFERROR(FIND($M$2,LEFT($I500,FIND($N$2,$I500))),FIND($N$2,$I500))-2),$C$2)),C499)</f>
        <v>PSA-AR</v>
      </c>
      <c r="D500" s="30" t="e">
        <f t="shared" si="74"/>
        <v>#N/A</v>
      </c>
      <c r="F500" s="30" t="str">
        <f t="shared" si="75"/>
        <v>-</v>
      </c>
      <c r="G500" s="30" t="str">
        <f t="shared" si="76"/>
        <v/>
      </c>
      <c r="H500" s="51">
        <f t="shared" si="77"/>
        <v>0</v>
      </c>
      <c r="K500"/>
      <c r="W500"/>
    </row>
    <row r="501" spans="1:23" x14ac:dyDescent="0.25">
      <c r="A501" s="30">
        <f t="shared" ca="1" si="72"/>
        <v>45748</v>
      </c>
      <c r="B501" s="30">
        <f t="shared" ca="1" si="73"/>
        <v>45749</v>
      </c>
      <c r="C501" s="30" t="str">
        <f t="shared" si="78"/>
        <v>PSA-AR</v>
      </c>
      <c r="D501" s="30" t="e">
        <f t="shared" si="74"/>
        <v>#N/A</v>
      </c>
      <c r="F501" s="30" t="str">
        <f t="shared" si="75"/>
        <v>-</v>
      </c>
      <c r="G501" s="30" t="str">
        <f t="shared" si="76"/>
        <v/>
      </c>
      <c r="H501" s="51">
        <f t="shared" si="77"/>
        <v>0</v>
      </c>
      <c r="K501"/>
      <c r="W501"/>
    </row>
    <row r="502" spans="1:23" x14ac:dyDescent="0.25">
      <c r="A502" s="30">
        <f t="shared" ca="1" si="72"/>
        <v>45748</v>
      </c>
      <c r="B502" s="30">
        <f t="shared" ca="1" si="73"/>
        <v>45749</v>
      </c>
      <c r="C502" s="30" t="str">
        <f t="shared" si="78"/>
        <v>PSA-AR</v>
      </c>
      <c r="D502" s="30" t="e">
        <f t="shared" si="74"/>
        <v>#N/A</v>
      </c>
      <c r="F502" s="30" t="str">
        <f t="shared" si="75"/>
        <v>-</v>
      </c>
      <c r="G502" s="30" t="str">
        <f t="shared" si="76"/>
        <v/>
      </c>
      <c r="H502" s="51">
        <f t="shared" si="77"/>
        <v>0</v>
      </c>
      <c r="K502"/>
      <c r="W502"/>
    </row>
    <row r="503" spans="1:23" x14ac:dyDescent="0.25">
      <c r="A503" s="30">
        <f t="shared" ca="1" si="72"/>
        <v>45748</v>
      </c>
      <c r="B503" s="30">
        <f t="shared" ca="1" si="73"/>
        <v>45749</v>
      </c>
      <c r="C503" s="30" t="str">
        <f t="shared" si="78"/>
        <v>PSA-AR</v>
      </c>
      <c r="D503" s="30" t="e">
        <f t="shared" si="74"/>
        <v>#N/A</v>
      </c>
      <c r="F503" s="30" t="str">
        <f t="shared" si="75"/>
        <v>-</v>
      </c>
      <c r="G503" s="30" t="str">
        <f t="shared" si="76"/>
        <v/>
      </c>
      <c r="H503" s="51">
        <f t="shared" si="77"/>
        <v>0</v>
      </c>
      <c r="K503"/>
      <c r="W503"/>
    </row>
    <row r="504" spans="1:23" x14ac:dyDescent="0.25">
      <c r="A504" s="30">
        <f t="shared" ca="1" si="72"/>
        <v>45748</v>
      </c>
      <c r="B504" s="30">
        <f t="shared" ca="1" si="73"/>
        <v>45749</v>
      </c>
      <c r="C504" s="30" t="str">
        <f t="shared" si="78"/>
        <v>PSA-AR</v>
      </c>
      <c r="D504" s="30" t="e">
        <f t="shared" si="74"/>
        <v>#N/A</v>
      </c>
      <c r="F504" s="30" t="str">
        <f t="shared" si="75"/>
        <v>-</v>
      </c>
      <c r="G504" s="30" t="str">
        <f t="shared" si="76"/>
        <v/>
      </c>
      <c r="H504" s="51">
        <f t="shared" si="77"/>
        <v>0</v>
      </c>
      <c r="K504"/>
      <c r="W504"/>
    </row>
    <row r="505" spans="1:23" x14ac:dyDescent="0.25">
      <c r="A505" s="30">
        <f t="shared" ca="1" si="72"/>
        <v>45748</v>
      </c>
      <c r="B505" s="30">
        <f t="shared" ca="1" si="73"/>
        <v>45749</v>
      </c>
      <c r="C505" s="30" t="str">
        <f t="shared" si="78"/>
        <v>PSA-AR</v>
      </c>
      <c r="D505" s="30" t="e">
        <f t="shared" si="74"/>
        <v>#N/A</v>
      </c>
      <c r="F505" s="30" t="str">
        <f t="shared" si="75"/>
        <v>-</v>
      </c>
      <c r="G505" s="30" t="str">
        <f t="shared" si="76"/>
        <v/>
      </c>
      <c r="H505" s="51">
        <f t="shared" si="77"/>
        <v>0</v>
      </c>
      <c r="K505"/>
      <c r="W505"/>
    </row>
    <row r="506" spans="1:23" x14ac:dyDescent="0.25">
      <c r="A506" s="30">
        <f t="shared" ca="1" si="72"/>
        <v>45748</v>
      </c>
      <c r="B506" s="30">
        <f t="shared" ca="1" si="73"/>
        <v>45749</v>
      </c>
      <c r="C506" s="30" t="str">
        <f t="shared" si="78"/>
        <v>PSA-AR</v>
      </c>
      <c r="D506" s="30" t="e">
        <f t="shared" si="74"/>
        <v>#N/A</v>
      </c>
      <c r="F506" s="30" t="str">
        <f t="shared" si="75"/>
        <v>-</v>
      </c>
      <c r="G506" s="30" t="str">
        <f t="shared" si="76"/>
        <v/>
      </c>
      <c r="H506" s="51">
        <f t="shared" si="77"/>
        <v>0</v>
      </c>
      <c r="K506"/>
      <c r="W506"/>
    </row>
    <row r="507" spans="1:23" x14ac:dyDescent="0.25">
      <c r="A507" s="30">
        <f t="shared" ca="1" si="72"/>
        <v>45748</v>
      </c>
      <c r="B507" s="30">
        <f t="shared" ca="1" si="73"/>
        <v>45749</v>
      </c>
      <c r="C507" s="30" t="str">
        <f t="shared" si="78"/>
        <v>PSA-AR</v>
      </c>
      <c r="D507" s="30" t="e">
        <f t="shared" si="74"/>
        <v>#N/A</v>
      </c>
      <c r="F507" s="30" t="str">
        <f t="shared" si="75"/>
        <v>-</v>
      </c>
      <c r="G507" s="30" t="str">
        <f t="shared" si="76"/>
        <v/>
      </c>
      <c r="H507" s="51">
        <f t="shared" si="77"/>
        <v>0</v>
      </c>
      <c r="K507"/>
      <c r="W507"/>
    </row>
    <row r="508" spans="1:23" x14ac:dyDescent="0.25">
      <c r="A508" s="30">
        <f t="shared" ca="1" si="72"/>
        <v>45748</v>
      </c>
      <c r="B508" s="30">
        <f t="shared" ca="1" si="73"/>
        <v>45749</v>
      </c>
      <c r="C508" s="30" t="str">
        <f t="shared" si="78"/>
        <v>PSA-AR</v>
      </c>
      <c r="D508" s="30" t="e">
        <f t="shared" si="74"/>
        <v>#N/A</v>
      </c>
      <c r="F508" s="30" t="str">
        <f t="shared" si="75"/>
        <v>-</v>
      </c>
      <c r="G508" s="30" t="str">
        <f t="shared" si="76"/>
        <v/>
      </c>
      <c r="H508" s="51">
        <f t="shared" si="77"/>
        <v>0</v>
      </c>
      <c r="K508"/>
      <c r="W508"/>
    </row>
    <row r="509" spans="1:23" x14ac:dyDescent="0.25">
      <c r="A509" s="30">
        <f t="shared" ca="1" si="72"/>
        <v>45748</v>
      </c>
      <c r="B509" s="30">
        <f t="shared" ca="1" si="73"/>
        <v>45749</v>
      </c>
      <c r="C509" s="30" t="str">
        <f t="shared" si="78"/>
        <v>PSA-AR</v>
      </c>
      <c r="D509" s="30" t="e">
        <f t="shared" si="74"/>
        <v>#N/A</v>
      </c>
      <c r="F509" s="30" t="str">
        <f t="shared" si="75"/>
        <v>-</v>
      </c>
      <c r="G509" s="30" t="str">
        <f t="shared" si="76"/>
        <v/>
      </c>
      <c r="H509" s="51">
        <f t="shared" si="77"/>
        <v>0</v>
      </c>
      <c r="K509"/>
      <c r="W509"/>
    </row>
    <row r="510" spans="1:23" x14ac:dyDescent="0.25">
      <c r="A510" s="30">
        <f t="shared" ca="1" si="72"/>
        <v>45748</v>
      </c>
      <c r="B510" s="30">
        <f t="shared" ca="1" si="73"/>
        <v>45749</v>
      </c>
      <c r="C510" s="30" t="str">
        <f t="shared" si="78"/>
        <v>PSA-AR</v>
      </c>
      <c r="D510" s="30" t="e">
        <f t="shared" si="74"/>
        <v>#N/A</v>
      </c>
      <c r="F510" s="30" t="str">
        <f t="shared" si="75"/>
        <v>-</v>
      </c>
      <c r="G510" s="30" t="str">
        <f t="shared" si="76"/>
        <v/>
      </c>
      <c r="H510" s="51">
        <f t="shared" si="77"/>
        <v>0</v>
      </c>
      <c r="K510"/>
      <c r="W510"/>
    </row>
    <row r="511" spans="1:23" x14ac:dyDescent="0.25">
      <c r="A511" s="30">
        <f t="shared" ca="1" si="72"/>
        <v>45748</v>
      </c>
      <c r="B511" s="30">
        <f t="shared" ca="1" si="73"/>
        <v>45749</v>
      </c>
      <c r="C511" s="30" t="str">
        <f t="shared" si="78"/>
        <v>PSA-AR</v>
      </c>
      <c r="D511" s="30" t="e">
        <f t="shared" si="74"/>
        <v>#N/A</v>
      </c>
      <c r="F511" s="30" t="str">
        <f t="shared" si="75"/>
        <v>-</v>
      </c>
      <c r="G511" s="30" t="str">
        <f t="shared" si="76"/>
        <v/>
      </c>
      <c r="H511" s="51">
        <f t="shared" si="77"/>
        <v>0</v>
      </c>
      <c r="K511"/>
      <c r="W511"/>
    </row>
    <row r="512" spans="1:23" x14ac:dyDescent="0.25">
      <c r="A512" s="30">
        <f t="shared" ca="1" si="72"/>
        <v>45748</v>
      </c>
      <c r="B512" s="30">
        <f t="shared" ca="1" si="73"/>
        <v>45749</v>
      </c>
      <c r="C512" s="30" t="str">
        <f t="shared" si="78"/>
        <v>PSA-AR</v>
      </c>
      <c r="D512" s="30" t="e">
        <f t="shared" si="74"/>
        <v>#N/A</v>
      </c>
      <c r="F512" s="30" t="str">
        <f t="shared" si="75"/>
        <v>-</v>
      </c>
      <c r="G512" s="30" t="str">
        <f t="shared" si="76"/>
        <v/>
      </c>
      <c r="H512" s="51">
        <f t="shared" si="77"/>
        <v>0</v>
      </c>
      <c r="K512"/>
      <c r="W512"/>
    </row>
    <row r="513" spans="1:23" x14ac:dyDescent="0.25">
      <c r="A513" s="30">
        <f t="shared" ca="1" si="72"/>
        <v>45748</v>
      </c>
      <c r="B513" s="30">
        <f t="shared" ca="1" si="73"/>
        <v>45749</v>
      </c>
      <c r="C513" s="30" t="str">
        <f t="shared" si="78"/>
        <v>PSA-AR</v>
      </c>
      <c r="D513" s="30" t="e">
        <f t="shared" si="74"/>
        <v>#N/A</v>
      </c>
      <c r="F513" s="30" t="str">
        <f t="shared" si="75"/>
        <v>-</v>
      </c>
      <c r="G513" s="30" t="str">
        <f t="shared" si="76"/>
        <v/>
      </c>
      <c r="H513" s="51">
        <f t="shared" si="77"/>
        <v>0</v>
      </c>
      <c r="K513"/>
      <c r="W513"/>
    </row>
    <row r="514" spans="1:23" x14ac:dyDescent="0.25">
      <c r="A514" s="30">
        <f t="shared" ca="1" si="72"/>
        <v>45748</v>
      </c>
      <c r="B514" s="30">
        <f t="shared" ca="1" si="73"/>
        <v>45749</v>
      </c>
      <c r="C514" s="30" t="str">
        <f t="shared" si="78"/>
        <v>PSA-AR</v>
      </c>
      <c r="D514" s="30" t="e">
        <f t="shared" si="74"/>
        <v>#N/A</v>
      </c>
      <c r="F514" s="30" t="str">
        <f t="shared" si="75"/>
        <v>-</v>
      </c>
      <c r="G514" s="30" t="str">
        <f t="shared" si="76"/>
        <v/>
      </c>
      <c r="H514" s="51">
        <f t="shared" si="77"/>
        <v>0</v>
      </c>
      <c r="K514"/>
      <c r="W514"/>
    </row>
    <row r="515" spans="1:23" x14ac:dyDescent="0.25">
      <c r="A515" s="30">
        <f t="shared" ca="1" si="72"/>
        <v>45748</v>
      </c>
      <c r="B515" s="30">
        <f t="shared" ca="1" si="73"/>
        <v>45749</v>
      </c>
      <c r="C515" s="30" t="str">
        <f t="shared" si="78"/>
        <v>PSA-AR</v>
      </c>
      <c r="D515" s="30" t="e">
        <f t="shared" si="74"/>
        <v>#N/A</v>
      </c>
      <c r="F515" s="30" t="str">
        <f t="shared" si="75"/>
        <v>-</v>
      </c>
      <c r="G515" s="30" t="str">
        <f t="shared" si="76"/>
        <v/>
      </c>
      <c r="H515" s="51">
        <f t="shared" si="77"/>
        <v>0</v>
      </c>
      <c r="K515"/>
      <c r="W515"/>
    </row>
    <row r="516" spans="1:23" x14ac:dyDescent="0.25">
      <c r="A516" s="30">
        <f t="shared" ca="1" si="72"/>
        <v>45748</v>
      </c>
      <c r="B516" s="30">
        <f t="shared" ca="1" si="73"/>
        <v>45749</v>
      </c>
      <c r="C516" s="30" t="str">
        <f t="shared" si="78"/>
        <v>PSA-AR</v>
      </c>
      <c r="D516" s="30" t="e">
        <f t="shared" si="74"/>
        <v>#N/A</v>
      </c>
      <c r="F516" s="30" t="str">
        <f t="shared" si="75"/>
        <v>-</v>
      </c>
      <c r="G516" s="30" t="str">
        <f t="shared" si="76"/>
        <v/>
      </c>
      <c r="H516" s="51">
        <f t="shared" si="77"/>
        <v>0</v>
      </c>
      <c r="K516"/>
      <c r="W516"/>
    </row>
    <row r="517" spans="1:23" x14ac:dyDescent="0.25">
      <c r="A517" s="30">
        <f t="shared" ca="1" si="72"/>
        <v>45748</v>
      </c>
      <c r="B517" s="30">
        <f t="shared" ca="1" si="73"/>
        <v>45749</v>
      </c>
      <c r="C517" s="30" t="str">
        <f t="shared" si="78"/>
        <v>PSA-AR</v>
      </c>
      <c r="D517" s="30" t="e">
        <f t="shared" si="74"/>
        <v>#N/A</v>
      </c>
      <c r="F517" s="30" t="str">
        <f t="shared" si="75"/>
        <v>-</v>
      </c>
      <c r="G517" s="30" t="str">
        <f t="shared" si="76"/>
        <v/>
      </c>
      <c r="H517" s="51">
        <f t="shared" si="77"/>
        <v>0</v>
      </c>
      <c r="K517"/>
      <c r="W517"/>
    </row>
    <row r="518" spans="1:23" x14ac:dyDescent="0.25">
      <c r="A518" s="30">
        <f t="shared" ca="1" si="72"/>
        <v>45748</v>
      </c>
      <c r="B518" s="30">
        <f t="shared" ca="1" si="73"/>
        <v>45749</v>
      </c>
      <c r="C518" s="30" t="str">
        <f t="shared" si="78"/>
        <v>PSA-AR</v>
      </c>
      <c r="D518" s="30" t="e">
        <f t="shared" si="74"/>
        <v>#N/A</v>
      </c>
      <c r="F518" s="30" t="str">
        <f t="shared" si="75"/>
        <v>-</v>
      </c>
      <c r="G518" s="30" t="str">
        <f t="shared" si="76"/>
        <v/>
      </c>
      <c r="H518" s="51">
        <f t="shared" si="77"/>
        <v>0</v>
      </c>
      <c r="K518"/>
      <c r="W518"/>
    </row>
    <row r="519" spans="1:23" x14ac:dyDescent="0.25">
      <c r="A519" s="30">
        <f t="shared" ref="A519:A525" ca="1" si="79">IF(K519="Last Run:",OFFSET(K519,3,0),A518)</f>
        <v>45748</v>
      </c>
      <c r="B519" s="30">
        <f t="shared" ref="B519:B525" ca="1" si="80">IF(K519="Last Run:",INT(OFFSET(K519,1,0)),B518)</f>
        <v>45749</v>
      </c>
      <c r="C519" s="30" t="str">
        <f t="shared" si="78"/>
        <v>PSA-AR</v>
      </c>
      <c r="D519" s="30" t="e">
        <f t="shared" ref="D519:D525" si="81">IF($H519=1,TEXT(A519,"ddmmyyyy")&amp;"-"&amp;TEXT(B519,"ddmmyyyy")&amp;C519,NA())</f>
        <v>#N/A</v>
      </c>
      <c r="F519" s="30" t="str">
        <f t="shared" ref="F519:F525" si="82">IF(P519="","-", P519)</f>
        <v>-</v>
      </c>
      <c r="G519" s="30" t="str">
        <f t="shared" ref="G519:G525" si="83">IFERROR(VLOOKUP(F519,PRACTICE,5,0),"")</f>
        <v/>
      </c>
      <c r="H519" s="51">
        <f t="shared" ref="H519:H525" si="84">(ISNUMBER(R519))*IF($H$2&lt;&gt;"",(($H$2=E519)+(P519="F84122")&gt;0),1)</f>
        <v>0</v>
      </c>
      <c r="K519"/>
      <c r="W519"/>
    </row>
    <row r="520" spans="1:23" x14ac:dyDescent="0.25">
      <c r="A520" s="30">
        <f t="shared" ca="1" si="79"/>
        <v>45748</v>
      </c>
      <c r="B520" s="30">
        <f t="shared" ca="1" si="80"/>
        <v>45749</v>
      </c>
      <c r="C520" s="30" t="str">
        <f t="shared" si="78"/>
        <v>PSA-AR</v>
      </c>
      <c r="D520" s="30" t="e">
        <f t="shared" si="81"/>
        <v>#N/A</v>
      </c>
      <c r="F520" s="30" t="str">
        <f t="shared" si="82"/>
        <v>-</v>
      </c>
      <c r="G520" s="30" t="str">
        <f t="shared" si="83"/>
        <v/>
      </c>
      <c r="H520" s="51">
        <f t="shared" si="84"/>
        <v>0</v>
      </c>
      <c r="K520"/>
    </row>
    <row r="521" spans="1:23" x14ac:dyDescent="0.25">
      <c r="A521" s="30">
        <f t="shared" ca="1" si="79"/>
        <v>45748</v>
      </c>
      <c r="B521" s="30">
        <f t="shared" ca="1" si="80"/>
        <v>45749</v>
      </c>
      <c r="C521" s="30" t="str">
        <f t="shared" si="78"/>
        <v>PSA-AR</v>
      </c>
      <c r="D521" s="30" t="e">
        <f t="shared" si="81"/>
        <v>#N/A</v>
      </c>
      <c r="F521" s="30" t="str">
        <f t="shared" si="82"/>
        <v>-</v>
      </c>
      <c r="G521" s="30" t="str">
        <f t="shared" si="83"/>
        <v/>
      </c>
      <c r="H521" s="51">
        <f t="shared" si="84"/>
        <v>0</v>
      </c>
      <c r="K521"/>
    </row>
    <row r="522" spans="1:23" x14ac:dyDescent="0.25">
      <c r="A522" s="30">
        <f t="shared" ca="1" si="79"/>
        <v>45748</v>
      </c>
      <c r="B522" s="30">
        <f t="shared" ca="1" si="80"/>
        <v>45749</v>
      </c>
      <c r="C522" s="30" t="str">
        <f t="shared" si="78"/>
        <v>PSA-AR</v>
      </c>
      <c r="D522" s="30" t="e">
        <f t="shared" si="81"/>
        <v>#N/A</v>
      </c>
      <c r="F522" s="30" t="str">
        <f t="shared" si="82"/>
        <v>-</v>
      </c>
      <c r="G522" s="30" t="str">
        <f t="shared" si="83"/>
        <v/>
      </c>
      <c r="H522" s="51">
        <f t="shared" si="84"/>
        <v>0</v>
      </c>
      <c r="K522"/>
    </row>
    <row r="523" spans="1:23" x14ac:dyDescent="0.25">
      <c r="A523" s="30">
        <f t="shared" ca="1" si="79"/>
        <v>45748</v>
      </c>
      <c r="B523" s="30">
        <f t="shared" ca="1" si="80"/>
        <v>45749</v>
      </c>
      <c r="C523" s="30" t="str">
        <f t="shared" si="78"/>
        <v>PSA-AR</v>
      </c>
      <c r="D523" s="30" t="e">
        <f t="shared" si="81"/>
        <v>#N/A</v>
      </c>
      <c r="F523" s="30" t="str">
        <f t="shared" si="82"/>
        <v>-</v>
      </c>
      <c r="G523" s="30" t="str">
        <f t="shared" si="83"/>
        <v/>
      </c>
      <c r="H523" s="51">
        <f t="shared" si="84"/>
        <v>0</v>
      </c>
      <c r="K523"/>
    </row>
    <row r="524" spans="1:23" x14ac:dyDescent="0.25">
      <c r="A524" s="30">
        <f t="shared" ca="1" si="79"/>
        <v>45748</v>
      </c>
      <c r="B524" s="30">
        <f t="shared" ca="1" si="80"/>
        <v>45749</v>
      </c>
      <c r="C524" s="30" t="str">
        <f t="shared" si="78"/>
        <v>PSA-AR</v>
      </c>
      <c r="D524" s="30" t="e">
        <f t="shared" si="81"/>
        <v>#N/A</v>
      </c>
      <c r="F524" s="30" t="str">
        <f t="shared" si="82"/>
        <v>-</v>
      </c>
      <c r="G524" s="30" t="str">
        <f t="shared" si="83"/>
        <v/>
      </c>
      <c r="H524" s="51">
        <f t="shared" si="84"/>
        <v>0</v>
      </c>
      <c r="K524"/>
    </row>
    <row r="525" spans="1:23" x14ac:dyDescent="0.25">
      <c r="A525" s="30">
        <f t="shared" ca="1" si="79"/>
        <v>45748</v>
      </c>
      <c r="B525" s="30">
        <f t="shared" ca="1" si="80"/>
        <v>45749</v>
      </c>
      <c r="C525" s="30" t="str">
        <f t="shared" si="78"/>
        <v>PSA-AR</v>
      </c>
      <c r="D525" s="30" t="e">
        <f t="shared" si="81"/>
        <v>#N/A</v>
      </c>
      <c r="F525" s="30" t="str">
        <f t="shared" si="82"/>
        <v>-</v>
      </c>
      <c r="G525" s="30" t="str">
        <f t="shared" si="83"/>
        <v/>
      </c>
      <c r="H525" s="51">
        <f t="shared" si="84"/>
        <v>0</v>
      </c>
      <c r="K525"/>
    </row>
    <row r="526" spans="1:23" x14ac:dyDescent="0.25">
      <c r="K526"/>
    </row>
    <row r="527" spans="1:23" x14ac:dyDescent="0.25">
      <c r="K527"/>
    </row>
    <row r="528" spans="1:23" x14ac:dyDescent="0.25">
      <c r="K528"/>
    </row>
    <row r="529" spans="11:11" x14ac:dyDescent="0.25">
      <c r="K529"/>
    </row>
    <row r="530" spans="11:11" x14ac:dyDescent="0.25">
      <c r="K530"/>
    </row>
    <row r="531" spans="11:11" x14ac:dyDescent="0.25">
      <c r="K531"/>
    </row>
    <row r="532" spans="11:11" x14ac:dyDescent="0.25">
      <c r="K532"/>
    </row>
    <row r="533" spans="11:11" x14ac:dyDescent="0.25">
      <c r="K533"/>
    </row>
    <row r="534" spans="11:11" x14ac:dyDescent="0.25">
      <c r="K534"/>
    </row>
    <row r="535" spans="11:11" x14ac:dyDescent="0.25">
      <c r="K535"/>
    </row>
    <row r="536" spans="11:11" x14ac:dyDescent="0.25">
      <c r="K536"/>
    </row>
    <row r="537" spans="11:11" x14ac:dyDescent="0.25">
      <c r="K537"/>
    </row>
    <row r="538" spans="11:11" x14ac:dyDescent="0.25">
      <c r="K538"/>
    </row>
    <row r="539" spans="11:11" x14ac:dyDescent="0.25">
      <c r="K539"/>
    </row>
    <row r="540" spans="11:11" x14ac:dyDescent="0.25">
      <c r="K540"/>
    </row>
    <row r="541" spans="11:11" x14ac:dyDescent="0.25">
      <c r="K541"/>
    </row>
    <row r="542" spans="11:11" x14ac:dyDescent="0.25">
      <c r="K542"/>
    </row>
    <row r="543" spans="11:11" x14ac:dyDescent="0.25">
      <c r="K543"/>
    </row>
    <row r="544" spans="11:11" x14ac:dyDescent="0.25">
      <c r="K544"/>
    </row>
    <row r="545" spans="11:11" x14ac:dyDescent="0.25">
      <c r="K545"/>
    </row>
    <row r="546" spans="11:11" x14ac:dyDescent="0.25">
      <c r="K546"/>
    </row>
    <row r="547" spans="11:11" x14ac:dyDescent="0.25">
      <c r="K547"/>
    </row>
    <row r="548" spans="11:11" x14ac:dyDescent="0.25">
      <c r="K548"/>
    </row>
    <row r="549" spans="11:11" x14ac:dyDescent="0.25">
      <c r="K549"/>
    </row>
    <row r="550" spans="11:11" x14ac:dyDescent="0.25">
      <c r="K550"/>
    </row>
    <row r="551" spans="11:11" x14ac:dyDescent="0.25">
      <c r="K551"/>
    </row>
    <row r="552" spans="11:11" x14ac:dyDescent="0.25">
      <c r="K552"/>
    </row>
    <row r="553" spans="11:11" x14ac:dyDescent="0.25">
      <c r="K553"/>
    </row>
    <row r="554" spans="11:11" x14ac:dyDescent="0.25">
      <c r="K554"/>
    </row>
    <row r="555" spans="11:11" x14ac:dyDescent="0.25">
      <c r="K555"/>
    </row>
    <row r="556" spans="11:11" x14ac:dyDescent="0.25">
      <c r="K556"/>
    </row>
    <row r="557" spans="11:11" x14ac:dyDescent="0.25">
      <c r="K557"/>
    </row>
    <row r="558" spans="11:11" x14ac:dyDescent="0.25">
      <c r="K558"/>
    </row>
    <row r="559" spans="11:11" x14ac:dyDescent="0.25">
      <c r="K559"/>
    </row>
    <row r="560" spans="11:11" x14ac:dyDescent="0.25">
      <c r="K560"/>
    </row>
    <row r="561" spans="11:11" x14ac:dyDescent="0.25">
      <c r="K561"/>
    </row>
    <row r="562" spans="11:11" x14ac:dyDescent="0.25">
      <c r="K562"/>
    </row>
    <row r="563" spans="11:11" x14ac:dyDescent="0.25">
      <c r="K563"/>
    </row>
    <row r="564" spans="11:11" x14ac:dyDescent="0.25">
      <c r="K564"/>
    </row>
    <row r="565" spans="11:11" x14ac:dyDescent="0.25">
      <c r="K565"/>
    </row>
    <row r="566" spans="11:11" x14ac:dyDescent="0.25">
      <c r="K566"/>
    </row>
    <row r="567" spans="11:11" x14ac:dyDescent="0.25">
      <c r="K567"/>
    </row>
    <row r="568" spans="11:11" x14ac:dyDescent="0.25">
      <c r="K568"/>
    </row>
    <row r="569" spans="11:11" x14ac:dyDescent="0.25">
      <c r="K569"/>
    </row>
    <row r="570" spans="11:11" x14ac:dyDescent="0.25">
      <c r="K570"/>
    </row>
    <row r="571" spans="11:11" x14ac:dyDescent="0.25">
      <c r="K571"/>
    </row>
    <row r="572" spans="11:11" x14ac:dyDescent="0.25">
      <c r="K572"/>
    </row>
    <row r="573" spans="11:11" x14ac:dyDescent="0.25">
      <c r="K573"/>
    </row>
    <row r="574" spans="11:11" x14ac:dyDescent="0.25">
      <c r="K574"/>
    </row>
    <row r="575" spans="11:11" x14ac:dyDescent="0.25">
      <c r="K575"/>
    </row>
    <row r="576" spans="11:11" x14ac:dyDescent="0.25">
      <c r="K576"/>
    </row>
    <row r="577" spans="11:11" x14ac:dyDescent="0.25">
      <c r="K577"/>
    </row>
    <row r="578" spans="11:11" x14ac:dyDescent="0.25">
      <c r="K578"/>
    </row>
    <row r="579" spans="11:11" x14ac:dyDescent="0.25">
      <c r="K579"/>
    </row>
    <row r="580" spans="11:11" x14ac:dyDescent="0.25">
      <c r="K580"/>
    </row>
    <row r="581" spans="11:11" x14ac:dyDescent="0.25">
      <c r="K581"/>
    </row>
    <row r="582" spans="11:11" x14ac:dyDescent="0.25">
      <c r="K582"/>
    </row>
    <row r="583" spans="11:11" x14ac:dyDescent="0.25">
      <c r="K583"/>
    </row>
    <row r="584" spans="11:11" x14ac:dyDescent="0.25">
      <c r="K584"/>
    </row>
    <row r="585" spans="11:11" x14ac:dyDescent="0.25">
      <c r="K585"/>
    </row>
    <row r="586" spans="11:11" x14ac:dyDescent="0.25">
      <c r="K586"/>
    </row>
    <row r="587" spans="11:11" x14ac:dyDescent="0.25">
      <c r="K587"/>
    </row>
    <row r="588" spans="11:11" x14ac:dyDescent="0.25">
      <c r="K588"/>
    </row>
    <row r="589" spans="11:11" x14ac:dyDescent="0.25">
      <c r="K589"/>
    </row>
    <row r="590" spans="11:11" x14ac:dyDescent="0.25">
      <c r="K590"/>
    </row>
    <row r="591" spans="11:11" x14ac:dyDescent="0.25">
      <c r="K591"/>
    </row>
    <row r="592" spans="11:11" x14ac:dyDescent="0.25">
      <c r="K592"/>
    </row>
    <row r="593" spans="11:11" x14ac:dyDescent="0.25">
      <c r="K593"/>
    </row>
    <row r="594" spans="11:11" x14ac:dyDescent="0.25">
      <c r="K594"/>
    </row>
    <row r="595" spans="11:11" x14ac:dyDescent="0.25">
      <c r="K595"/>
    </row>
    <row r="596" spans="11:11" x14ac:dyDescent="0.25">
      <c r="K596"/>
    </row>
    <row r="597" spans="11:11" x14ac:dyDescent="0.25">
      <c r="K597"/>
    </row>
    <row r="598" spans="11:11" x14ac:dyDescent="0.25">
      <c r="K598"/>
    </row>
    <row r="599" spans="11:11" x14ac:dyDescent="0.25">
      <c r="K599"/>
    </row>
    <row r="600" spans="11:11" x14ac:dyDescent="0.25">
      <c r="K600"/>
    </row>
    <row r="601" spans="11:11" x14ac:dyDescent="0.25">
      <c r="K601"/>
    </row>
    <row r="602" spans="11:11" x14ac:dyDescent="0.25">
      <c r="K602"/>
    </row>
    <row r="603" spans="11:11" x14ac:dyDescent="0.25">
      <c r="K603"/>
    </row>
    <row r="604" spans="11:11" x14ac:dyDescent="0.25">
      <c r="K604"/>
    </row>
    <row r="605" spans="11:11" x14ac:dyDescent="0.25">
      <c r="K605"/>
    </row>
    <row r="606" spans="11:11" x14ac:dyDescent="0.25">
      <c r="K606"/>
    </row>
    <row r="607" spans="11:11" x14ac:dyDescent="0.25">
      <c r="K607"/>
    </row>
    <row r="608" spans="11:11" x14ac:dyDescent="0.25">
      <c r="K608"/>
    </row>
    <row r="609" spans="11:11" x14ac:dyDescent="0.25">
      <c r="K609"/>
    </row>
    <row r="610" spans="11:11" x14ac:dyDescent="0.25">
      <c r="K610"/>
    </row>
    <row r="611" spans="11:11" x14ac:dyDescent="0.25">
      <c r="K611"/>
    </row>
    <row r="612" spans="11:11" x14ac:dyDescent="0.25">
      <c r="K612"/>
    </row>
    <row r="613" spans="11:11" x14ac:dyDescent="0.25">
      <c r="K613"/>
    </row>
    <row r="614" spans="11:11" x14ac:dyDescent="0.25">
      <c r="K614"/>
    </row>
    <row r="615" spans="11:11" x14ac:dyDescent="0.25">
      <c r="K615"/>
    </row>
    <row r="616" spans="11:11" x14ac:dyDescent="0.25">
      <c r="K616"/>
    </row>
    <row r="617" spans="11:11" x14ac:dyDescent="0.25">
      <c r="K617"/>
    </row>
    <row r="618" spans="11:11" x14ac:dyDescent="0.25">
      <c r="K618"/>
    </row>
    <row r="619" spans="11:11" x14ac:dyDescent="0.25">
      <c r="K619"/>
    </row>
    <row r="620" spans="11:11" x14ac:dyDescent="0.25">
      <c r="K620"/>
    </row>
    <row r="621" spans="11:11" x14ac:dyDescent="0.25">
      <c r="K621"/>
    </row>
    <row r="622" spans="11:11" x14ac:dyDescent="0.25">
      <c r="K622"/>
    </row>
    <row r="623" spans="11:11" x14ac:dyDescent="0.25">
      <c r="K623"/>
    </row>
    <row r="624" spans="11:11" x14ac:dyDescent="0.25">
      <c r="K624"/>
    </row>
    <row r="625" spans="11:11" x14ac:dyDescent="0.25">
      <c r="K625"/>
    </row>
    <row r="626" spans="11:11" x14ac:dyDescent="0.25">
      <c r="K626"/>
    </row>
    <row r="627" spans="11:11" x14ac:dyDescent="0.25">
      <c r="K627"/>
    </row>
    <row r="628" spans="11:11" x14ac:dyDescent="0.25">
      <c r="K628"/>
    </row>
    <row r="629" spans="11:11" x14ac:dyDescent="0.25">
      <c r="K629"/>
    </row>
    <row r="630" spans="11:11" x14ac:dyDescent="0.25">
      <c r="K630"/>
    </row>
    <row r="631" spans="11:11" x14ac:dyDescent="0.25">
      <c r="K631"/>
    </row>
    <row r="632" spans="11:11" x14ac:dyDescent="0.25">
      <c r="K632"/>
    </row>
    <row r="633" spans="11:11" x14ac:dyDescent="0.25">
      <c r="K633"/>
    </row>
    <row r="634" spans="11:11" x14ac:dyDescent="0.25">
      <c r="K634"/>
    </row>
    <row r="635" spans="11:11" x14ac:dyDescent="0.25">
      <c r="K635"/>
    </row>
    <row r="636" spans="11:11" x14ac:dyDescent="0.25">
      <c r="K636"/>
    </row>
    <row r="637" spans="11:11" x14ac:dyDescent="0.25">
      <c r="K637"/>
    </row>
    <row r="638" spans="11:11" x14ac:dyDescent="0.25">
      <c r="K638"/>
    </row>
    <row r="639" spans="11:11" x14ac:dyDescent="0.25">
      <c r="K639"/>
    </row>
    <row r="640" spans="11:11" x14ac:dyDescent="0.25">
      <c r="K640"/>
    </row>
    <row r="641" spans="11:11" x14ac:dyDescent="0.25">
      <c r="K641"/>
    </row>
    <row r="642" spans="11:11" x14ac:dyDescent="0.25">
      <c r="K642"/>
    </row>
    <row r="643" spans="11:11" x14ac:dyDescent="0.25">
      <c r="K643"/>
    </row>
    <row r="644" spans="11:11" x14ac:dyDescent="0.25">
      <c r="K644"/>
    </row>
    <row r="645" spans="11:11" x14ac:dyDescent="0.25">
      <c r="K645"/>
    </row>
    <row r="646" spans="11:11" x14ac:dyDescent="0.25">
      <c r="K646"/>
    </row>
    <row r="647" spans="11:11" x14ac:dyDescent="0.25">
      <c r="K647"/>
    </row>
    <row r="648" spans="11:11" x14ac:dyDescent="0.25">
      <c r="K648"/>
    </row>
    <row r="649" spans="11:11" x14ac:dyDescent="0.25">
      <c r="K649"/>
    </row>
    <row r="650" spans="11:11" x14ac:dyDescent="0.25">
      <c r="K650"/>
    </row>
    <row r="651" spans="11:11" x14ac:dyDescent="0.25">
      <c r="K651"/>
    </row>
    <row r="652" spans="11:11" x14ac:dyDescent="0.25">
      <c r="K652"/>
    </row>
    <row r="653" spans="11:11" x14ac:dyDescent="0.25">
      <c r="K653"/>
    </row>
    <row r="654" spans="11:11" x14ac:dyDescent="0.25">
      <c r="K654"/>
    </row>
    <row r="655" spans="11:11" x14ac:dyDescent="0.25">
      <c r="K655"/>
    </row>
    <row r="656" spans="11:11" x14ac:dyDescent="0.25">
      <c r="K656"/>
    </row>
    <row r="657" spans="11:11" x14ac:dyDescent="0.25">
      <c r="K657"/>
    </row>
    <row r="658" spans="11:11" x14ac:dyDescent="0.25">
      <c r="K658"/>
    </row>
    <row r="659" spans="11:11" x14ac:dyDescent="0.25">
      <c r="K659"/>
    </row>
    <row r="660" spans="11:11" x14ac:dyDescent="0.25">
      <c r="K660"/>
    </row>
    <row r="661" spans="11:11" x14ac:dyDescent="0.25">
      <c r="K661"/>
    </row>
    <row r="662" spans="11:11" x14ac:dyDescent="0.25">
      <c r="K662"/>
    </row>
    <row r="663" spans="11:11" x14ac:dyDescent="0.25">
      <c r="K663"/>
    </row>
    <row r="664" spans="11:11" x14ac:dyDescent="0.25">
      <c r="K664"/>
    </row>
    <row r="665" spans="11:11" x14ac:dyDescent="0.25">
      <c r="K665"/>
    </row>
    <row r="666" spans="11:11" x14ac:dyDescent="0.25">
      <c r="K666"/>
    </row>
    <row r="667" spans="11:11" x14ac:dyDescent="0.25">
      <c r="K667"/>
    </row>
    <row r="668" spans="11:11" x14ac:dyDescent="0.25">
      <c r="K668"/>
    </row>
    <row r="669" spans="11:11" x14ac:dyDescent="0.25">
      <c r="K669"/>
    </row>
    <row r="670" spans="11:11" x14ac:dyDescent="0.25">
      <c r="K670"/>
    </row>
    <row r="671" spans="11:11" x14ac:dyDescent="0.25">
      <c r="K671"/>
    </row>
    <row r="672" spans="11:11" x14ac:dyDescent="0.25">
      <c r="K672"/>
    </row>
    <row r="673" spans="11:11" x14ac:dyDescent="0.25">
      <c r="K673"/>
    </row>
    <row r="674" spans="11:11" x14ac:dyDescent="0.25">
      <c r="K674"/>
    </row>
    <row r="675" spans="11:11" x14ac:dyDescent="0.25">
      <c r="K675"/>
    </row>
    <row r="676" spans="11:11" x14ac:dyDescent="0.25">
      <c r="K676"/>
    </row>
    <row r="677" spans="11:11" x14ac:dyDescent="0.25">
      <c r="K677"/>
    </row>
    <row r="678" spans="11:11" x14ac:dyDescent="0.25">
      <c r="K678"/>
    </row>
    <row r="679" spans="11:11" x14ac:dyDescent="0.25">
      <c r="K679"/>
    </row>
    <row r="680" spans="11:11" x14ac:dyDescent="0.25">
      <c r="K680"/>
    </row>
    <row r="681" spans="11:11" x14ac:dyDescent="0.25">
      <c r="K681"/>
    </row>
    <row r="682" spans="11:11" x14ac:dyDescent="0.25">
      <c r="K682"/>
    </row>
    <row r="683" spans="11:11" x14ac:dyDescent="0.25">
      <c r="K683"/>
    </row>
    <row r="684" spans="11:11" x14ac:dyDescent="0.25">
      <c r="K684"/>
    </row>
    <row r="685" spans="11:11" x14ac:dyDescent="0.25">
      <c r="K685"/>
    </row>
    <row r="686" spans="11:11" x14ac:dyDescent="0.25">
      <c r="K686"/>
    </row>
    <row r="687" spans="11:11" x14ac:dyDescent="0.25">
      <c r="K687"/>
    </row>
    <row r="688" spans="11:11" x14ac:dyDescent="0.25">
      <c r="K688"/>
    </row>
    <row r="689" spans="11:11" x14ac:dyDescent="0.25">
      <c r="K689"/>
    </row>
    <row r="690" spans="11:11" x14ac:dyDescent="0.25">
      <c r="K690"/>
    </row>
    <row r="691" spans="11:11" x14ac:dyDescent="0.25">
      <c r="K691"/>
    </row>
    <row r="692" spans="11:11" x14ac:dyDescent="0.25">
      <c r="K692"/>
    </row>
    <row r="693" spans="11:11" x14ac:dyDescent="0.25">
      <c r="K693"/>
    </row>
    <row r="694" spans="11:11" x14ac:dyDescent="0.25">
      <c r="K694"/>
    </row>
    <row r="695" spans="11:11" x14ac:dyDescent="0.25">
      <c r="K695"/>
    </row>
    <row r="696" spans="11:11" x14ac:dyDescent="0.25">
      <c r="K696"/>
    </row>
    <row r="697" spans="11:11" x14ac:dyDescent="0.25">
      <c r="K697"/>
    </row>
    <row r="698" spans="11:11" x14ac:dyDescent="0.25">
      <c r="K698"/>
    </row>
    <row r="699" spans="11:11" x14ac:dyDescent="0.25">
      <c r="K699"/>
    </row>
    <row r="700" spans="11:11" x14ac:dyDescent="0.25">
      <c r="K700"/>
    </row>
    <row r="701" spans="11:11" x14ac:dyDescent="0.25">
      <c r="K701"/>
    </row>
    <row r="702" spans="11:11" x14ac:dyDescent="0.25">
      <c r="K702"/>
    </row>
    <row r="703" spans="11:11" x14ac:dyDescent="0.25">
      <c r="K703"/>
    </row>
    <row r="704" spans="11:11" x14ac:dyDescent="0.25">
      <c r="K704"/>
    </row>
    <row r="705" spans="11:11" x14ac:dyDescent="0.25">
      <c r="K705"/>
    </row>
    <row r="706" spans="11:11" x14ac:dyDescent="0.25">
      <c r="K706"/>
    </row>
    <row r="707" spans="11:11" x14ac:dyDescent="0.25">
      <c r="K707"/>
    </row>
    <row r="708" spans="11:11" x14ac:dyDescent="0.25">
      <c r="K708"/>
    </row>
    <row r="709" spans="11:11" x14ac:dyDescent="0.25">
      <c r="K709"/>
    </row>
    <row r="710" spans="11:11" x14ac:dyDescent="0.25">
      <c r="K710"/>
    </row>
    <row r="711" spans="11:11" x14ac:dyDescent="0.25">
      <c r="K711"/>
    </row>
    <row r="712" spans="11:11" x14ac:dyDescent="0.25">
      <c r="K712"/>
    </row>
    <row r="713" spans="11:11" x14ac:dyDescent="0.25">
      <c r="K713"/>
    </row>
    <row r="714" spans="11:11" x14ac:dyDescent="0.25">
      <c r="K714"/>
    </row>
    <row r="715" spans="11:11" x14ac:dyDescent="0.25">
      <c r="K715"/>
    </row>
    <row r="716" spans="11:11" x14ac:dyDescent="0.25">
      <c r="K716"/>
    </row>
    <row r="717" spans="11:11" x14ac:dyDescent="0.25">
      <c r="K717"/>
    </row>
    <row r="718" spans="11:11" x14ac:dyDescent="0.25">
      <c r="K718"/>
    </row>
    <row r="719" spans="11:11" x14ac:dyDescent="0.25">
      <c r="K719"/>
    </row>
    <row r="720" spans="11:11" x14ac:dyDescent="0.25">
      <c r="K720"/>
    </row>
    <row r="721" spans="11:11" x14ac:dyDescent="0.25">
      <c r="K721"/>
    </row>
    <row r="722" spans="11:11" x14ac:dyDescent="0.25">
      <c r="K722"/>
    </row>
    <row r="723" spans="11:11" x14ac:dyDescent="0.25">
      <c r="K723"/>
    </row>
    <row r="724" spans="11:11" x14ac:dyDescent="0.25">
      <c r="K724"/>
    </row>
    <row r="725" spans="11:11" x14ac:dyDescent="0.25">
      <c r="K725"/>
    </row>
    <row r="726" spans="11:11" x14ac:dyDescent="0.25">
      <c r="K726"/>
    </row>
    <row r="727" spans="11:11" x14ac:dyDescent="0.25">
      <c r="K727"/>
    </row>
    <row r="728" spans="11:11" x14ac:dyDescent="0.25">
      <c r="K728"/>
    </row>
    <row r="729" spans="11:11" x14ac:dyDescent="0.25">
      <c r="K729"/>
    </row>
    <row r="730" spans="11:11" x14ac:dyDescent="0.25">
      <c r="K730"/>
    </row>
    <row r="731" spans="11:11" x14ac:dyDescent="0.25">
      <c r="K731"/>
    </row>
    <row r="732" spans="11:11" x14ac:dyDescent="0.25">
      <c r="K732"/>
    </row>
    <row r="733" spans="11:11" x14ac:dyDescent="0.25">
      <c r="K733"/>
    </row>
    <row r="734" spans="11:11" x14ac:dyDescent="0.25">
      <c r="K734"/>
    </row>
    <row r="735" spans="11:11" x14ac:dyDescent="0.25">
      <c r="K735"/>
    </row>
    <row r="736" spans="11:11" x14ac:dyDescent="0.25">
      <c r="K736"/>
    </row>
    <row r="737" spans="11:11" x14ac:dyDescent="0.25">
      <c r="K737"/>
    </row>
    <row r="738" spans="11:11" x14ac:dyDescent="0.25">
      <c r="K738"/>
    </row>
    <row r="739" spans="11:11" x14ac:dyDescent="0.25">
      <c r="K739"/>
    </row>
    <row r="740" spans="11:11" x14ac:dyDescent="0.25">
      <c r="K740"/>
    </row>
    <row r="741" spans="11:11" x14ac:dyDescent="0.25">
      <c r="K741"/>
    </row>
    <row r="742" spans="11:11" x14ac:dyDescent="0.25">
      <c r="K742"/>
    </row>
    <row r="743" spans="11:11" x14ac:dyDescent="0.25">
      <c r="K743"/>
    </row>
    <row r="744" spans="11:11" x14ac:dyDescent="0.25">
      <c r="K744"/>
    </row>
    <row r="745" spans="11:11" x14ac:dyDescent="0.25">
      <c r="K745"/>
    </row>
    <row r="746" spans="11:11" x14ac:dyDescent="0.25">
      <c r="K746"/>
    </row>
    <row r="747" spans="11:11" x14ac:dyDescent="0.25">
      <c r="K747"/>
    </row>
    <row r="748" spans="11:11" x14ac:dyDescent="0.25">
      <c r="K748"/>
    </row>
    <row r="749" spans="11:11" x14ac:dyDescent="0.25">
      <c r="K749"/>
    </row>
    <row r="750" spans="11:11" x14ac:dyDescent="0.25">
      <c r="K750"/>
    </row>
    <row r="751" spans="11:11" x14ac:dyDescent="0.25">
      <c r="K751"/>
    </row>
    <row r="752" spans="11:11" x14ac:dyDescent="0.25">
      <c r="K752"/>
    </row>
    <row r="753" spans="11:11" x14ac:dyDescent="0.25">
      <c r="K753"/>
    </row>
    <row r="754" spans="11:11" x14ac:dyDescent="0.25">
      <c r="K754"/>
    </row>
    <row r="755" spans="11:11" x14ac:dyDescent="0.25">
      <c r="K755"/>
    </row>
    <row r="756" spans="11:11" x14ac:dyDescent="0.25">
      <c r="K756"/>
    </row>
    <row r="757" spans="11:11" x14ac:dyDescent="0.25">
      <c r="K757"/>
    </row>
    <row r="758" spans="11:11" x14ac:dyDescent="0.25">
      <c r="K758"/>
    </row>
    <row r="759" spans="11:11" x14ac:dyDescent="0.25">
      <c r="K759"/>
    </row>
    <row r="760" spans="11:11" x14ac:dyDescent="0.25">
      <c r="K760"/>
    </row>
    <row r="761" spans="11:11" x14ac:dyDescent="0.25">
      <c r="K761"/>
    </row>
    <row r="762" spans="11:11" x14ac:dyDescent="0.25">
      <c r="K762"/>
    </row>
    <row r="763" spans="11:11" x14ac:dyDescent="0.25">
      <c r="K763"/>
    </row>
    <row r="764" spans="11:11" x14ac:dyDescent="0.25">
      <c r="K764"/>
    </row>
    <row r="765" spans="11:11" x14ac:dyDescent="0.25">
      <c r="K765"/>
    </row>
    <row r="766" spans="11:11" x14ac:dyDescent="0.25">
      <c r="K766"/>
    </row>
    <row r="767" spans="11:11" x14ac:dyDescent="0.25">
      <c r="K767"/>
    </row>
    <row r="768" spans="11:11" x14ac:dyDescent="0.25">
      <c r="K768"/>
    </row>
    <row r="769" spans="11:11" x14ac:dyDescent="0.25">
      <c r="K769"/>
    </row>
    <row r="770" spans="11:11" x14ac:dyDescent="0.25">
      <c r="K770"/>
    </row>
    <row r="771" spans="11:11" x14ac:dyDescent="0.25">
      <c r="K771"/>
    </row>
    <row r="772" spans="11:11" x14ac:dyDescent="0.25">
      <c r="K772"/>
    </row>
    <row r="773" spans="11:11" x14ac:dyDescent="0.25">
      <c r="K773"/>
    </row>
    <row r="774" spans="11:11" x14ac:dyDescent="0.25">
      <c r="K774"/>
    </row>
    <row r="775" spans="11:11" x14ac:dyDescent="0.25">
      <c r="K775"/>
    </row>
    <row r="776" spans="11:11" x14ac:dyDescent="0.25">
      <c r="K776"/>
    </row>
    <row r="777" spans="11:11" x14ac:dyDescent="0.25">
      <c r="K777"/>
    </row>
    <row r="778" spans="11:11" x14ac:dyDescent="0.25">
      <c r="K778"/>
    </row>
    <row r="779" spans="11:11" x14ac:dyDescent="0.25">
      <c r="K779"/>
    </row>
    <row r="780" spans="11:11" x14ac:dyDescent="0.25">
      <c r="K780"/>
    </row>
    <row r="781" spans="11:11" x14ac:dyDescent="0.25">
      <c r="K781"/>
    </row>
    <row r="782" spans="11:11" x14ac:dyDescent="0.25">
      <c r="K782"/>
    </row>
    <row r="783" spans="11:11" x14ac:dyDescent="0.25">
      <c r="K783"/>
    </row>
    <row r="784" spans="11:11" x14ac:dyDescent="0.25">
      <c r="K784"/>
    </row>
    <row r="785" spans="11:11" x14ac:dyDescent="0.25">
      <c r="K785"/>
    </row>
    <row r="786" spans="11:11" x14ac:dyDescent="0.25">
      <c r="K786"/>
    </row>
    <row r="787" spans="11:11" x14ac:dyDescent="0.25">
      <c r="K787"/>
    </row>
    <row r="788" spans="11:11" x14ac:dyDescent="0.25">
      <c r="K788"/>
    </row>
    <row r="789" spans="11:11" x14ac:dyDescent="0.25">
      <c r="K789"/>
    </row>
    <row r="790" spans="11:11" x14ac:dyDescent="0.25">
      <c r="K790"/>
    </row>
    <row r="791" spans="11:11" x14ac:dyDescent="0.25">
      <c r="K791"/>
    </row>
    <row r="792" spans="11:11" x14ac:dyDescent="0.25">
      <c r="K792"/>
    </row>
    <row r="793" spans="11:11" x14ac:dyDescent="0.25">
      <c r="K793"/>
    </row>
    <row r="794" spans="11:11" x14ac:dyDescent="0.25">
      <c r="K794"/>
    </row>
    <row r="795" spans="11:11" x14ac:dyDescent="0.25">
      <c r="K795"/>
    </row>
    <row r="796" spans="11:11" x14ac:dyDescent="0.25">
      <c r="K796"/>
    </row>
    <row r="797" spans="11:11" x14ac:dyDescent="0.25">
      <c r="K797"/>
    </row>
    <row r="798" spans="11:11" x14ac:dyDescent="0.25">
      <c r="K798"/>
    </row>
    <row r="799" spans="11:11" x14ac:dyDescent="0.25">
      <c r="K799"/>
    </row>
    <row r="800" spans="11:11" x14ac:dyDescent="0.25">
      <c r="K800"/>
    </row>
    <row r="801" spans="11:11" x14ac:dyDescent="0.25">
      <c r="K801"/>
    </row>
    <row r="802" spans="11:11" x14ac:dyDescent="0.25">
      <c r="K802"/>
    </row>
    <row r="803" spans="11:11" x14ac:dyDescent="0.25">
      <c r="K803"/>
    </row>
    <row r="804" spans="11:11" x14ac:dyDescent="0.25">
      <c r="K804"/>
    </row>
    <row r="805" spans="11:11" x14ac:dyDescent="0.25">
      <c r="K805"/>
    </row>
    <row r="806" spans="11:11" x14ac:dyDescent="0.25">
      <c r="K806"/>
    </row>
    <row r="807" spans="11:11" x14ac:dyDescent="0.25">
      <c r="K807"/>
    </row>
    <row r="808" spans="11:11" x14ac:dyDescent="0.25">
      <c r="K808"/>
    </row>
    <row r="809" spans="11:11" x14ac:dyDescent="0.25">
      <c r="K809"/>
    </row>
    <row r="810" spans="11:11" x14ac:dyDescent="0.25">
      <c r="K810"/>
    </row>
    <row r="811" spans="11:11" x14ac:dyDescent="0.25">
      <c r="K811"/>
    </row>
    <row r="812" spans="11:11" x14ac:dyDescent="0.25">
      <c r="K812"/>
    </row>
    <row r="813" spans="11:11" x14ac:dyDescent="0.25">
      <c r="K813"/>
    </row>
    <row r="814" spans="11:11" x14ac:dyDescent="0.25">
      <c r="K814"/>
    </row>
    <row r="815" spans="11:11" x14ac:dyDescent="0.25">
      <c r="K815"/>
    </row>
    <row r="816" spans="11:11" x14ac:dyDescent="0.25">
      <c r="K816"/>
    </row>
    <row r="817" spans="11:11" x14ac:dyDescent="0.25">
      <c r="K817"/>
    </row>
    <row r="818" spans="11:11" x14ac:dyDescent="0.25">
      <c r="K818"/>
    </row>
    <row r="819" spans="11:11" x14ac:dyDescent="0.25">
      <c r="K819"/>
    </row>
    <row r="820" spans="11:11" x14ac:dyDescent="0.25">
      <c r="K820"/>
    </row>
    <row r="821" spans="11:11" x14ac:dyDescent="0.25">
      <c r="K821"/>
    </row>
    <row r="822" spans="11:11" x14ac:dyDescent="0.25">
      <c r="K822"/>
    </row>
    <row r="823" spans="11:11" x14ac:dyDescent="0.25">
      <c r="K823"/>
    </row>
    <row r="824" spans="11:11" x14ac:dyDescent="0.25">
      <c r="K824"/>
    </row>
    <row r="825" spans="11:11" x14ac:dyDescent="0.25">
      <c r="K825"/>
    </row>
    <row r="826" spans="11:11" x14ac:dyDescent="0.25">
      <c r="K826"/>
    </row>
    <row r="827" spans="11:11" x14ac:dyDescent="0.25">
      <c r="K827"/>
    </row>
    <row r="828" spans="11:11" x14ac:dyDescent="0.25">
      <c r="K828"/>
    </row>
    <row r="829" spans="11:11" x14ac:dyDescent="0.25">
      <c r="K829"/>
    </row>
    <row r="830" spans="11:11" x14ac:dyDescent="0.25">
      <c r="K830"/>
    </row>
    <row r="831" spans="11:11" x14ac:dyDescent="0.25">
      <c r="K831"/>
    </row>
    <row r="832" spans="11:11" x14ac:dyDescent="0.25">
      <c r="K832"/>
    </row>
    <row r="833" spans="11:11" x14ac:dyDescent="0.25">
      <c r="K833"/>
    </row>
    <row r="834" spans="11:11" x14ac:dyDescent="0.25">
      <c r="K834"/>
    </row>
    <row r="835" spans="11:11" x14ac:dyDescent="0.25">
      <c r="K835"/>
    </row>
    <row r="836" spans="11:11" x14ac:dyDescent="0.25">
      <c r="K836"/>
    </row>
    <row r="837" spans="11:11" x14ac:dyDescent="0.25">
      <c r="K837"/>
    </row>
    <row r="838" spans="11:11" x14ac:dyDescent="0.25">
      <c r="K838"/>
    </row>
    <row r="839" spans="11:11" x14ac:dyDescent="0.25">
      <c r="K839"/>
    </row>
    <row r="840" spans="11:11" x14ac:dyDescent="0.25">
      <c r="K840"/>
    </row>
    <row r="841" spans="11:11" x14ac:dyDescent="0.25">
      <c r="K841"/>
    </row>
    <row r="842" spans="11:11" x14ac:dyDescent="0.25">
      <c r="K842"/>
    </row>
    <row r="843" spans="11:11" x14ac:dyDescent="0.25">
      <c r="K843"/>
    </row>
    <row r="844" spans="11:11" x14ac:dyDescent="0.25">
      <c r="K844"/>
    </row>
    <row r="845" spans="11:11" x14ac:dyDescent="0.25">
      <c r="K845"/>
    </row>
    <row r="846" spans="11:11" x14ac:dyDescent="0.25">
      <c r="K846"/>
    </row>
    <row r="847" spans="11:11" x14ac:dyDescent="0.25">
      <c r="K847"/>
    </row>
    <row r="848" spans="11:11" x14ac:dyDescent="0.25">
      <c r="K848"/>
    </row>
    <row r="849" spans="11:11" x14ac:dyDescent="0.25">
      <c r="K849"/>
    </row>
    <row r="850" spans="11:11" x14ac:dyDescent="0.25">
      <c r="K850"/>
    </row>
    <row r="851" spans="11:11" x14ac:dyDescent="0.25">
      <c r="K851"/>
    </row>
    <row r="852" spans="11:11" x14ac:dyDescent="0.25">
      <c r="K852"/>
    </row>
    <row r="853" spans="11:11" x14ac:dyDescent="0.25">
      <c r="K853"/>
    </row>
    <row r="854" spans="11:11" x14ac:dyDescent="0.25">
      <c r="K854"/>
    </row>
    <row r="855" spans="11:11" x14ac:dyDescent="0.25">
      <c r="K855"/>
    </row>
    <row r="856" spans="11:11" x14ac:dyDescent="0.25">
      <c r="K856"/>
    </row>
    <row r="857" spans="11:11" x14ac:dyDescent="0.25">
      <c r="K857"/>
    </row>
    <row r="858" spans="11:11" x14ac:dyDescent="0.25">
      <c r="K858"/>
    </row>
    <row r="859" spans="11:11" x14ac:dyDescent="0.25">
      <c r="K859"/>
    </row>
    <row r="860" spans="11:11" x14ac:dyDescent="0.25">
      <c r="K860"/>
    </row>
    <row r="861" spans="11:11" x14ac:dyDescent="0.25">
      <c r="K861"/>
    </row>
    <row r="862" spans="11:11" x14ac:dyDescent="0.25">
      <c r="K862"/>
    </row>
    <row r="863" spans="11:11" x14ac:dyDescent="0.25">
      <c r="K863"/>
    </row>
    <row r="864" spans="11:11" x14ac:dyDescent="0.25">
      <c r="K864"/>
    </row>
    <row r="865" spans="11:11" x14ac:dyDescent="0.25">
      <c r="K865"/>
    </row>
    <row r="866" spans="11:11" x14ac:dyDescent="0.25">
      <c r="K866"/>
    </row>
    <row r="867" spans="11:11" x14ac:dyDescent="0.25">
      <c r="K867"/>
    </row>
    <row r="868" spans="11:11" x14ac:dyDescent="0.25">
      <c r="K868"/>
    </row>
    <row r="869" spans="11:11" x14ac:dyDescent="0.25">
      <c r="K869"/>
    </row>
    <row r="870" spans="11:11" x14ac:dyDescent="0.25">
      <c r="K870"/>
    </row>
    <row r="871" spans="11:11" x14ac:dyDescent="0.25">
      <c r="K871"/>
    </row>
    <row r="872" spans="11:11" x14ac:dyDescent="0.25">
      <c r="K872"/>
    </row>
    <row r="873" spans="11:11" x14ac:dyDescent="0.25">
      <c r="K873"/>
    </row>
    <row r="874" spans="11:11" x14ac:dyDescent="0.25">
      <c r="K874"/>
    </row>
    <row r="875" spans="11:11" x14ac:dyDescent="0.25">
      <c r="K875"/>
    </row>
    <row r="876" spans="11:11" x14ac:dyDescent="0.25">
      <c r="K876"/>
    </row>
    <row r="877" spans="11:11" x14ac:dyDescent="0.25">
      <c r="K877"/>
    </row>
    <row r="878" spans="11:11" x14ac:dyDescent="0.25">
      <c r="K878"/>
    </row>
    <row r="879" spans="11:11" x14ac:dyDescent="0.25">
      <c r="K879"/>
    </row>
    <row r="880" spans="11:11" x14ac:dyDescent="0.25">
      <c r="K880"/>
    </row>
    <row r="881" spans="11:11" x14ac:dyDescent="0.25">
      <c r="K881"/>
    </row>
    <row r="882" spans="11:11" x14ac:dyDescent="0.25">
      <c r="K882"/>
    </row>
    <row r="883" spans="11:11" x14ac:dyDescent="0.25">
      <c r="K883"/>
    </row>
    <row r="884" spans="11:11" x14ac:dyDescent="0.25">
      <c r="K884"/>
    </row>
    <row r="885" spans="11:11" x14ac:dyDescent="0.25">
      <c r="K885"/>
    </row>
    <row r="886" spans="11:11" x14ac:dyDescent="0.25">
      <c r="K886"/>
    </row>
    <row r="887" spans="11:11" x14ac:dyDescent="0.25">
      <c r="K887"/>
    </row>
    <row r="888" spans="11:11" x14ac:dyDescent="0.25">
      <c r="K888"/>
    </row>
    <row r="889" spans="11:11" x14ac:dyDescent="0.25">
      <c r="K889"/>
    </row>
    <row r="890" spans="11:11" x14ac:dyDescent="0.25">
      <c r="K890"/>
    </row>
    <row r="891" spans="11:11" x14ac:dyDescent="0.25">
      <c r="K891"/>
    </row>
    <row r="892" spans="11:11" x14ac:dyDescent="0.25">
      <c r="K892"/>
    </row>
    <row r="893" spans="11:11" x14ac:dyDescent="0.25">
      <c r="K893"/>
    </row>
    <row r="894" spans="11:11" x14ac:dyDescent="0.25">
      <c r="K894"/>
    </row>
    <row r="895" spans="11:11" x14ac:dyDescent="0.25">
      <c r="K895"/>
    </row>
    <row r="896" spans="11:11" x14ac:dyDescent="0.25">
      <c r="K896"/>
    </row>
    <row r="897" spans="11:11" x14ac:dyDescent="0.25">
      <c r="K897"/>
    </row>
    <row r="898" spans="11:11" x14ac:dyDescent="0.25">
      <c r="K898"/>
    </row>
    <row r="899" spans="11:11" x14ac:dyDescent="0.25">
      <c r="K899"/>
    </row>
    <row r="900" spans="11:11" x14ac:dyDescent="0.25">
      <c r="K900"/>
    </row>
    <row r="901" spans="11:11" x14ac:dyDescent="0.25">
      <c r="K901"/>
    </row>
    <row r="902" spans="11:11" x14ac:dyDescent="0.25">
      <c r="K902"/>
    </row>
    <row r="903" spans="11:11" x14ac:dyDescent="0.25">
      <c r="K903"/>
    </row>
    <row r="904" spans="11:11" x14ac:dyDescent="0.25">
      <c r="K904"/>
    </row>
    <row r="905" spans="11:11" x14ac:dyDescent="0.25">
      <c r="K905"/>
    </row>
    <row r="906" spans="11:11" x14ac:dyDescent="0.25">
      <c r="K906"/>
    </row>
    <row r="907" spans="11:11" x14ac:dyDescent="0.25">
      <c r="K907"/>
    </row>
    <row r="908" spans="11:11" x14ac:dyDescent="0.25">
      <c r="K908"/>
    </row>
    <row r="909" spans="11:11" x14ac:dyDescent="0.25">
      <c r="K909"/>
    </row>
    <row r="910" spans="11:11" x14ac:dyDescent="0.25">
      <c r="K910"/>
    </row>
    <row r="911" spans="11:11" x14ac:dyDescent="0.25">
      <c r="K911"/>
    </row>
    <row r="912" spans="11:11" x14ac:dyDescent="0.25">
      <c r="K912"/>
    </row>
    <row r="913" spans="11:11" x14ac:dyDescent="0.25">
      <c r="K913"/>
    </row>
    <row r="914" spans="11:11" x14ac:dyDescent="0.25">
      <c r="K914"/>
    </row>
    <row r="915" spans="11:11" x14ac:dyDescent="0.25">
      <c r="K915"/>
    </row>
    <row r="916" spans="11:11" x14ac:dyDescent="0.25">
      <c r="K916"/>
    </row>
    <row r="917" spans="11:11" x14ac:dyDescent="0.25">
      <c r="K917"/>
    </row>
    <row r="918" spans="11:11" x14ac:dyDescent="0.25">
      <c r="K918"/>
    </row>
    <row r="919" spans="11:11" x14ac:dyDescent="0.25">
      <c r="K919"/>
    </row>
    <row r="920" spans="11:11" x14ac:dyDescent="0.25">
      <c r="K920"/>
    </row>
    <row r="921" spans="11:11" x14ac:dyDescent="0.25">
      <c r="K921"/>
    </row>
    <row r="922" spans="11:11" x14ac:dyDescent="0.25">
      <c r="K922"/>
    </row>
    <row r="923" spans="11:11" x14ac:dyDescent="0.25">
      <c r="K923"/>
    </row>
    <row r="924" spans="11:11" x14ac:dyDescent="0.25">
      <c r="K924"/>
    </row>
    <row r="925" spans="11:11" x14ac:dyDescent="0.25">
      <c r="K925"/>
    </row>
    <row r="926" spans="11:11" x14ac:dyDescent="0.25">
      <c r="K926"/>
    </row>
    <row r="927" spans="11:11" x14ac:dyDescent="0.25">
      <c r="K927"/>
    </row>
    <row r="928" spans="11:11" x14ac:dyDescent="0.25">
      <c r="K928"/>
    </row>
    <row r="929" spans="11:11" x14ac:dyDescent="0.25">
      <c r="K929"/>
    </row>
    <row r="930" spans="11:11" x14ac:dyDescent="0.25">
      <c r="K930"/>
    </row>
    <row r="931" spans="11:11" x14ac:dyDescent="0.25">
      <c r="K931"/>
    </row>
    <row r="932" spans="11:11" x14ac:dyDescent="0.25">
      <c r="K932"/>
    </row>
    <row r="933" spans="11:11" x14ac:dyDescent="0.25">
      <c r="K933"/>
    </row>
    <row r="934" spans="11:11" x14ac:dyDescent="0.25">
      <c r="K934"/>
    </row>
    <row r="935" spans="11:11" x14ac:dyDescent="0.25">
      <c r="K935"/>
    </row>
    <row r="936" spans="11:11" x14ac:dyDescent="0.25">
      <c r="K936"/>
    </row>
    <row r="937" spans="11:11" x14ac:dyDescent="0.25">
      <c r="K937"/>
    </row>
    <row r="938" spans="11:11" x14ac:dyDescent="0.25">
      <c r="K938"/>
    </row>
    <row r="939" spans="11:11" x14ac:dyDescent="0.25">
      <c r="K939"/>
    </row>
    <row r="940" spans="11:11" x14ac:dyDescent="0.25">
      <c r="K940"/>
    </row>
    <row r="941" spans="11:11" x14ac:dyDescent="0.25">
      <c r="K941"/>
    </row>
    <row r="942" spans="11:11" x14ac:dyDescent="0.25">
      <c r="K942"/>
    </row>
    <row r="943" spans="11:11" x14ac:dyDescent="0.25">
      <c r="K943"/>
    </row>
    <row r="944" spans="11:11" x14ac:dyDescent="0.25">
      <c r="K944"/>
    </row>
    <row r="945" spans="11:11" x14ac:dyDescent="0.25">
      <c r="K945"/>
    </row>
    <row r="946" spans="11:11" x14ac:dyDescent="0.25">
      <c r="K946"/>
    </row>
    <row r="947" spans="11:11" x14ac:dyDescent="0.25">
      <c r="K947"/>
    </row>
    <row r="948" spans="11:11" x14ac:dyDescent="0.25">
      <c r="K948"/>
    </row>
    <row r="949" spans="11:11" x14ac:dyDescent="0.25">
      <c r="K949"/>
    </row>
    <row r="950" spans="11:11" x14ac:dyDescent="0.25">
      <c r="K950"/>
    </row>
    <row r="951" spans="11:11" x14ac:dyDescent="0.25">
      <c r="K951"/>
    </row>
    <row r="952" spans="11:11" x14ac:dyDescent="0.25">
      <c r="K952"/>
    </row>
    <row r="953" spans="11:11" x14ac:dyDescent="0.25">
      <c r="K953"/>
    </row>
    <row r="954" spans="11:11" x14ac:dyDescent="0.25">
      <c r="K954"/>
    </row>
    <row r="955" spans="11:11" x14ac:dyDescent="0.25">
      <c r="K955"/>
    </row>
    <row r="956" spans="11:11" x14ac:dyDescent="0.25">
      <c r="K956"/>
    </row>
    <row r="957" spans="11:11" x14ac:dyDescent="0.25">
      <c r="K957"/>
    </row>
    <row r="958" spans="11:11" x14ac:dyDescent="0.25">
      <c r="K958"/>
    </row>
    <row r="959" spans="11:11" x14ac:dyDescent="0.25">
      <c r="K959"/>
    </row>
    <row r="960" spans="11:11" x14ac:dyDescent="0.25">
      <c r="K960"/>
    </row>
    <row r="961" spans="11:11" x14ac:dyDescent="0.25">
      <c r="K961"/>
    </row>
    <row r="962" spans="11:11" x14ac:dyDescent="0.25">
      <c r="K962"/>
    </row>
    <row r="963" spans="11:11" x14ac:dyDescent="0.25">
      <c r="K963"/>
    </row>
    <row r="964" spans="11:11" x14ac:dyDescent="0.25">
      <c r="K964"/>
    </row>
    <row r="965" spans="11:11" x14ac:dyDescent="0.25">
      <c r="K965"/>
    </row>
    <row r="966" spans="11:11" x14ac:dyDescent="0.25">
      <c r="K966"/>
    </row>
    <row r="967" spans="11:11" x14ac:dyDescent="0.25">
      <c r="K967"/>
    </row>
    <row r="968" spans="11:11" x14ac:dyDescent="0.25">
      <c r="K968"/>
    </row>
    <row r="969" spans="11:11" x14ac:dyDescent="0.25">
      <c r="K969"/>
    </row>
    <row r="970" spans="11:11" x14ac:dyDescent="0.25">
      <c r="K970"/>
    </row>
    <row r="971" spans="11:11" x14ac:dyDescent="0.25">
      <c r="K971"/>
    </row>
    <row r="972" spans="11:11" x14ac:dyDescent="0.25">
      <c r="K972"/>
    </row>
    <row r="973" spans="11:11" x14ac:dyDescent="0.25">
      <c r="K973"/>
    </row>
    <row r="974" spans="11:11" x14ac:dyDescent="0.25">
      <c r="K974"/>
    </row>
    <row r="975" spans="11:11" x14ac:dyDescent="0.25">
      <c r="K975"/>
    </row>
    <row r="976" spans="11:11" x14ac:dyDescent="0.25">
      <c r="K976"/>
    </row>
    <row r="977" spans="11:11" x14ac:dyDescent="0.25">
      <c r="K977"/>
    </row>
    <row r="978" spans="11:11" x14ac:dyDescent="0.25">
      <c r="K978"/>
    </row>
    <row r="979" spans="11:11" x14ac:dyDescent="0.25">
      <c r="K979"/>
    </row>
    <row r="980" spans="11:11" x14ac:dyDescent="0.25">
      <c r="K980"/>
    </row>
    <row r="981" spans="11:11" x14ac:dyDescent="0.25">
      <c r="K981"/>
    </row>
    <row r="982" spans="11:11" x14ac:dyDescent="0.25">
      <c r="K982"/>
    </row>
    <row r="983" spans="11:11" x14ac:dyDescent="0.25">
      <c r="K983"/>
    </row>
    <row r="984" spans="11:11" x14ac:dyDescent="0.25">
      <c r="K984"/>
    </row>
    <row r="985" spans="11:11" x14ac:dyDescent="0.25">
      <c r="K985"/>
    </row>
    <row r="986" spans="11:11" x14ac:dyDescent="0.25">
      <c r="K986"/>
    </row>
    <row r="987" spans="11:11" x14ac:dyDescent="0.25">
      <c r="K987"/>
    </row>
    <row r="988" spans="11:11" x14ac:dyDescent="0.25">
      <c r="K988"/>
    </row>
    <row r="989" spans="11:11" x14ac:dyDescent="0.25">
      <c r="K989"/>
    </row>
    <row r="990" spans="11:11" x14ac:dyDescent="0.25">
      <c r="K990"/>
    </row>
    <row r="991" spans="11:11" x14ac:dyDescent="0.25">
      <c r="K991"/>
    </row>
    <row r="992" spans="11:11" x14ac:dyDescent="0.25">
      <c r="K992"/>
    </row>
    <row r="993" spans="11:11" x14ac:dyDescent="0.25">
      <c r="K993"/>
    </row>
    <row r="994" spans="11:11" x14ac:dyDescent="0.25">
      <c r="K994"/>
    </row>
    <row r="995" spans="11:11" x14ac:dyDescent="0.25">
      <c r="K995"/>
    </row>
    <row r="996" spans="11:11" x14ac:dyDescent="0.25">
      <c r="K996"/>
    </row>
    <row r="997" spans="11:11" x14ac:dyDescent="0.25">
      <c r="K997"/>
    </row>
    <row r="998" spans="11:11" x14ac:dyDescent="0.25">
      <c r="K998"/>
    </row>
    <row r="999" spans="11:11" x14ac:dyDescent="0.25">
      <c r="K999"/>
    </row>
    <row r="1000" spans="11:11" x14ac:dyDescent="0.25">
      <c r="K1000"/>
    </row>
    <row r="1001" spans="11:11" x14ac:dyDescent="0.25">
      <c r="K1001"/>
    </row>
    <row r="1002" spans="11:11" x14ac:dyDescent="0.25">
      <c r="K1002"/>
    </row>
    <row r="1003" spans="11:11" x14ac:dyDescent="0.25">
      <c r="K1003"/>
    </row>
    <row r="1004" spans="11:11" x14ac:dyDescent="0.25">
      <c r="K1004"/>
    </row>
    <row r="1005" spans="11:11" x14ac:dyDescent="0.25">
      <c r="K1005"/>
    </row>
    <row r="1006" spans="11:11" x14ac:dyDescent="0.25">
      <c r="K1006"/>
    </row>
    <row r="1007" spans="11:11" x14ac:dyDescent="0.25">
      <c r="K1007"/>
    </row>
    <row r="1008" spans="11:11" x14ac:dyDescent="0.25">
      <c r="K1008"/>
    </row>
    <row r="1009" spans="11:11" x14ac:dyDescent="0.25">
      <c r="K1009"/>
    </row>
    <row r="1010" spans="11:11" x14ac:dyDescent="0.25">
      <c r="K1010"/>
    </row>
    <row r="1011" spans="11:11" x14ac:dyDescent="0.25">
      <c r="K1011"/>
    </row>
    <row r="1012" spans="11:11" x14ac:dyDescent="0.25">
      <c r="K1012"/>
    </row>
    <row r="1013" spans="11:11" x14ac:dyDescent="0.25">
      <c r="K1013"/>
    </row>
    <row r="1014" spans="11:11" x14ac:dyDescent="0.25">
      <c r="K1014"/>
    </row>
    <row r="1015" spans="11:11" x14ac:dyDescent="0.25">
      <c r="K1015"/>
    </row>
    <row r="1016" spans="11:11" x14ac:dyDescent="0.25">
      <c r="K1016"/>
    </row>
    <row r="1017" spans="11:11" x14ac:dyDescent="0.25">
      <c r="K1017"/>
    </row>
    <row r="1018" spans="11:11" x14ac:dyDescent="0.25">
      <c r="K1018"/>
    </row>
    <row r="1019" spans="11:11" x14ac:dyDescent="0.25">
      <c r="K1019"/>
    </row>
    <row r="1020" spans="11:11" x14ac:dyDescent="0.25">
      <c r="K1020"/>
    </row>
    <row r="1021" spans="11:11" x14ac:dyDescent="0.25">
      <c r="K1021"/>
    </row>
    <row r="1022" spans="11:11" x14ac:dyDescent="0.25">
      <c r="K1022"/>
    </row>
    <row r="1023" spans="11:11" x14ac:dyDescent="0.25">
      <c r="K1023"/>
    </row>
    <row r="1024" spans="11:11" x14ac:dyDescent="0.25">
      <c r="K1024"/>
    </row>
    <row r="1025" spans="11:11" x14ac:dyDescent="0.25">
      <c r="K1025"/>
    </row>
    <row r="1026" spans="11:11" x14ac:dyDescent="0.25">
      <c r="K1026"/>
    </row>
    <row r="1027" spans="11:11" x14ac:dyDescent="0.25">
      <c r="K1027"/>
    </row>
    <row r="1028" spans="11:11" x14ac:dyDescent="0.25">
      <c r="K1028"/>
    </row>
    <row r="1029" spans="11:11" x14ac:dyDescent="0.25">
      <c r="K1029"/>
    </row>
    <row r="1030" spans="11:11" x14ac:dyDescent="0.25">
      <c r="K1030"/>
    </row>
    <row r="1031" spans="11:11" x14ac:dyDescent="0.25">
      <c r="K1031"/>
    </row>
    <row r="1032" spans="11:11" x14ac:dyDescent="0.25">
      <c r="K1032"/>
    </row>
    <row r="1033" spans="11:11" x14ac:dyDescent="0.25">
      <c r="K1033"/>
    </row>
    <row r="1034" spans="11:11" x14ac:dyDescent="0.25">
      <c r="K1034"/>
    </row>
    <row r="1035" spans="11:11" x14ac:dyDescent="0.25">
      <c r="K1035"/>
    </row>
    <row r="1036" spans="11:11" x14ac:dyDescent="0.25">
      <c r="K1036"/>
    </row>
    <row r="1037" spans="11:11" x14ac:dyDescent="0.25">
      <c r="K1037"/>
    </row>
    <row r="1038" spans="11:11" x14ac:dyDescent="0.25">
      <c r="K1038"/>
    </row>
    <row r="1039" spans="11:11" x14ac:dyDescent="0.25">
      <c r="K1039"/>
    </row>
    <row r="1040" spans="11:11" x14ac:dyDescent="0.25">
      <c r="K1040"/>
    </row>
    <row r="1041" spans="11:11" x14ac:dyDescent="0.25">
      <c r="K1041"/>
    </row>
    <row r="1042" spans="11:11" x14ac:dyDescent="0.25">
      <c r="K1042"/>
    </row>
    <row r="1043" spans="11:11" x14ac:dyDescent="0.25">
      <c r="K1043"/>
    </row>
    <row r="1044" spans="11:11" x14ac:dyDescent="0.25">
      <c r="K1044"/>
    </row>
    <row r="1045" spans="11:11" x14ac:dyDescent="0.25">
      <c r="K1045"/>
    </row>
    <row r="1046" spans="11:11" x14ac:dyDescent="0.25">
      <c r="K1046"/>
    </row>
    <row r="1047" spans="11:11" x14ac:dyDescent="0.25">
      <c r="K1047"/>
    </row>
    <row r="1048" spans="11:11" x14ac:dyDescent="0.25">
      <c r="K1048"/>
    </row>
    <row r="1049" spans="11:11" x14ac:dyDescent="0.25">
      <c r="K1049"/>
    </row>
    <row r="1050" spans="11:11" x14ac:dyDescent="0.25">
      <c r="K1050"/>
    </row>
    <row r="1051" spans="11:11" x14ac:dyDescent="0.25">
      <c r="K1051"/>
    </row>
    <row r="1052" spans="11:11" x14ac:dyDescent="0.25">
      <c r="K1052"/>
    </row>
    <row r="1053" spans="11:11" x14ac:dyDescent="0.25">
      <c r="K1053"/>
    </row>
    <row r="1054" spans="11:11" x14ac:dyDescent="0.25">
      <c r="K1054"/>
    </row>
    <row r="1055" spans="11:11" x14ac:dyDescent="0.25">
      <c r="K1055"/>
    </row>
    <row r="1056" spans="11:11" x14ac:dyDescent="0.25">
      <c r="K1056"/>
    </row>
    <row r="1057" spans="11:11" x14ac:dyDescent="0.25">
      <c r="K1057"/>
    </row>
    <row r="1058" spans="11:11" x14ac:dyDescent="0.25">
      <c r="K1058"/>
    </row>
    <row r="1059" spans="11:11" x14ac:dyDescent="0.25">
      <c r="K1059"/>
    </row>
    <row r="1060" spans="11:11" x14ac:dyDescent="0.25">
      <c r="K1060"/>
    </row>
    <row r="1061" spans="11:11" x14ac:dyDescent="0.25">
      <c r="K1061"/>
    </row>
    <row r="1062" spans="11:11" x14ac:dyDescent="0.25">
      <c r="K1062"/>
    </row>
    <row r="1063" spans="11:11" x14ac:dyDescent="0.25">
      <c r="K1063"/>
    </row>
    <row r="1064" spans="11:11" x14ac:dyDescent="0.25">
      <c r="K1064"/>
    </row>
    <row r="1065" spans="11:11" x14ac:dyDescent="0.25">
      <c r="K1065"/>
    </row>
    <row r="1066" spans="11:11" x14ac:dyDescent="0.25">
      <c r="K1066"/>
    </row>
    <row r="1067" spans="11:11" x14ac:dyDescent="0.25">
      <c r="K1067"/>
    </row>
    <row r="1068" spans="11:11" x14ac:dyDescent="0.25">
      <c r="K1068"/>
    </row>
    <row r="1069" spans="11:11" x14ac:dyDescent="0.25">
      <c r="K1069"/>
    </row>
    <row r="1070" spans="11:11" x14ac:dyDescent="0.25">
      <c r="K1070"/>
    </row>
    <row r="1071" spans="11:11" x14ac:dyDescent="0.25">
      <c r="K1071"/>
    </row>
    <row r="1072" spans="11:11" x14ac:dyDescent="0.25">
      <c r="K1072"/>
    </row>
    <row r="1073" spans="11:11" x14ac:dyDescent="0.25">
      <c r="K1073"/>
    </row>
    <row r="1074" spans="11:11" x14ac:dyDescent="0.25">
      <c r="K1074"/>
    </row>
    <row r="1075" spans="11:11" x14ac:dyDescent="0.25">
      <c r="K1075"/>
    </row>
    <row r="1076" spans="11:11" x14ac:dyDescent="0.25">
      <c r="K1076"/>
    </row>
    <row r="1077" spans="11:11" x14ac:dyDescent="0.25">
      <c r="K1077"/>
    </row>
    <row r="1078" spans="11:11" x14ac:dyDescent="0.25">
      <c r="K1078"/>
    </row>
    <row r="1079" spans="11:11" x14ac:dyDescent="0.25">
      <c r="K1079"/>
    </row>
    <row r="1080" spans="11:11" x14ac:dyDescent="0.25">
      <c r="K1080"/>
    </row>
    <row r="1081" spans="11:11" x14ac:dyDescent="0.25">
      <c r="K1081"/>
    </row>
    <row r="1082" spans="11:11" x14ac:dyDescent="0.25">
      <c r="K1082"/>
    </row>
    <row r="1083" spans="11:11" x14ac:dyDescent="0.25">
      <c r="K1083"/>
    </row>
    <row r="1084" spans="11:11" x14ac:dyDescent="0.25">
      <c r="K1084"/>
    </row>
    <row r="1085" spans="11:11" x14ac:dyDescent="0.25">
      <c r="K1085"/>
    </row>
    <row r="1086" spans="11:11" x14ac:dyDescent="0.25">
      <c r="K1086"/>
    </row>
    <row r="1087" spans="11:11" x14ac:dyDescent="0.25">
      <c r="K1087"/>
    </row>
    <row r="1088" spans="11:11" x14ac:dyDescent="0.25">
      <c r="K1088"/>
    </row>
    <row r="1089" spans="11:11" x14ac:dyDescent="0.25">
      <c r="K1089"/>
    </row>
    <row r="1090" spans="11:11" x14ac:dyDescent="0.25">
      <c r="K1090"/>
    </row>
    <row r="1091" spans="11:11" x14ac:dyDescent="0.25">
      <c r="K1091"/>
    </row>
    <row r="1092" spans="11:11" x14ac:dyDescent="0.25">
      <c r="K1092"/>
    </row>
    <row r="1093" spans="11:11" x14ac:dyDescent="0.25">
      <c r="K1093"/>
    </row>
    <row r="1094" spans="11:11" x14ac:dyDescent="0.25">
      <c r="K1094"/>
    </row>
    <row r="1095" spans="11:11" x14ac:dyDescent="0.25">
      <c r="K1095"/>
    </row>
    <row r="1096" spans="11:11" x14ac:dyDescent="0.25">
      <c r="K1096"/>
    </row>
    <row r="1097" spans="11:11" x14ac:dyDescent="0.25">
      <c r="K1097"/>
    </row>
    <row r="1098" spans="11:11" x14ac:dyDescent="0.25">
      <c r="K1098"/>
    </row>
    <row r="1099" spans="11:11" x14ac:dyDescent="0.25">
      <c r="K1099"/>
    </row>
    <row r="1100" spans="11:11" x14ac:dyDescent="0.25">
      <c r="K1100"/>
    </row>
    <row r="1101" spans="11:11" x14ac:dyDescent="0.25">
      <c r="K1101"/>
    </row>
    <row r="1102" spans="11:11" x14ac:dyDescent="0.25">
      <c r="K1102"/>
    </row>
    <row r="1103" spans="11:11" x14ac:dyDescent="0.25">
      <c r="K1103"/>
    </row>
    <row r="1104" spans="11:11" x14ac:dyDescent="0.25">
      <c r="K1104"/>
    </row>
    <row r="1105" spans="11:11" x14ac:dyDescent="0.25">
      <c r="K1105"/>
    </row>
    <row r="1106" spans="11:11" x14ac:dyDescent="0.25">
      <c r="K1106"/>
    </row>
    <row r="1107" spans="11:11" x14ac:dyDescent="0.25">
      <c r="K1107"/>
    </row>
    <row r="1108" spans="11:11" x14ac:dyDescent="0.25">
      <c r="K1108"/>
    </row>
    <row r="1109" spans="11:11" x14ac:dyDescent="0.25">
      <c r="K1109"/>
    </row>
    <row r="1110" spans="11:11" x14ac:dyDescent="0.25">
      <c r="K1110"/>
    </row>
    <row r="1111" spans="11:11" x14ac:dyDescent="0.25">
      <c r="K1111"/>
    </row>
    <row r="1112" spans="11:11" x14ac:dyDescent="0.25">
      <c r="K1112"/>
    </row>
    <row r="1113" spans="11:11" x14ac:dyDescent="0.25">
      <c r="K1113"/>
    </row>
    <row r="1114" spans="11:11" x14ac:dyDescent="0.25">
      <c r="K1114"/>
    </row>
    <row r="1115" spans="11:11" x14ac:dyDescent="0.25">
      <c r="K1115"/>
    </row>
    <row r="1116" spans="11:11" x14ac:dyDescent="0.25">
      <c r="K1116"/>
    </row>
    <row r="1117" spans="11:11" x14ac:dyDescent="0.25">
      <c r="K1117"/>
    </row>
    <row r="1118" spans="11:11" x14ac:dyDescent="0.25">
      <c r="K1118"/>
    </row>
    <row r="1119" spans="11:11" x14ac:dyDescent="0.25">
      <c r="K1119"/>
    </row>
    <row r="1120" spans="11:11" x14ac:dyDescent="0.25">
      <c r="K1120"/>
    </row>
    <row r="1121" spans="11:11" x14ac:dyDescent="0.25">
      <c r="K1121"/>
    </row>
    <row r="1122" spans="11:11" x14ac:dyDescent="0.25">
      <c r="K1122"/>
    </row>
    <row r="1123" spans="11:11" x14ac:dyDescent="0.25">
      <c r="K1123"/>
    </row>
    <row r="1124" spans="11:11" x14ac:dyDescent="0.25">
      <c r="K1124"/>
    </row>
    <row r="1125" spans="11:11" x14ac:dyDescent="0.25">
      <c r="K1125"/>
    </row>
    <row r="1126" spans="11:11" x14ac:dyDescent="0.25">
      <c r="K1126"/>
    </row>
    <row r="1127" spans="11:11" x14ac:dyDescent="0.25">
      <c r="K1127"/>
    </row>
    <row r="1128" spans="11:11" x14ac:dyDescent="0.25">
      <c r="K1128"/>
    </row>
    <row r="1129" spans="11:11" x14ac:dyDescent="0.25">
      <c r="K1129"/>
    </row>
    <row r="1130" spans="11:11" x14ac:dyDescent="0.25">
      <c r="K1130"/>
    </row>
    <row r="1131" spans="11:11" x14ac:dyDescent="0.25">
      <c r="K1131"/>
    </row>
    <row r="1132" spans="11:11" x14ac:dyDescent="0.25">
      <c r="K1132"/>
    </row>
    <row r="1133" spans="11:11" x14ac:dyDescent="0.25">
      <c r="K1133"/>
    </row>
    <row r="1134" spans="11:11" x14ac:dyDescent="0.25">
      <c r="K1134"/>
    </row>
    <row r="1135" spans="11:11" x14ac:dyDescent="0.25">
      <c r="K1135"/>
    </row>
    <row r="1136" spans="11:11" x14ac:dyDescent="0.25">
      <c r="K1136"/>
    </row>
    <row r="1137" spans="11:11" x14ac:dyDescent="0.25">
      <c r="K1137"/>
    </row>
    <row r="1138" spans="11:11" x14ac:dyDescent="0.25">
      <c r="K1138"/>
    </row>
    <row r="1139" spans="11:11" x14ac:dyDescent="0.25">
      <c r="K1139"/>
    </row>
    <row r="1140" spans="11:11" x14ac:dyDescent="0.25">
      <c r="K1140"/>
    </row>
    <row r="1141" spans="11:11" x14ac:dyDescent="0.25">
      <c r="K1141"/>
    </row>
    <row r="1142" spans="11:11" x14ac:dyDescent="0.25">
      <c r="K1142"/>
    </row>
    <row r="1143" spans="11:11" x14ac:dyDescent="0.25">
      <c r="K1143"/>
    </row>
    <row r="1144" spans="11:11" x14ac:dyDescent="0.25">
      <c r="K1144"/>
    </row>
    <row r="1145" spans="11:11" x14ac:dyDescent="0.25">
      <c r="K1145"/>
    </row>
    <row r="1146" spans="11:11" x14ac:dyDescent="0.25">
      <c r="K1146"/>
    </row>
    <row r="1147" spans="11:11" x14ac:dyDescent="0.25">
      <c r="K1147"/>
    </row>
    <row r="1148" spans="11:11" x14ac:dyDescent="0.25">
      <c r="K1148"/>
    </row>
    <row r="1149" spans="11:11" x14ac:dyDescent="0.25">
      <c r="K1149"/>
    </row>
    <row r="1150" spans="11:11" x14ac:dyDescent="0.25">
      <c r="K1150"/>
    </row>
    <row r="1151" spans="11:11" x14ac:dyDescent="0.25">
      <c r="K1151"/>
    </row>
    <row r="1152" spans="11:11" x14ac:dyDescent="0.25">
      <c r="K1152"/>
    </row>
    <row r="1153" spans="11:11" x14ac:dyDescent="0.25">
      <c r="K1153"/>
    </row>
    <row r="1154" spans="11:11" x14ac:dyDescent="0.25">
      <c r="K1154"/>
    </row>
    <row r="1155" spans="11:11" x14ac:dyDescent="0.25">
      <c r="K1155"/>
    </row>
    <row r="1156" spans="11:11" x14ac:dyDescent="0.25">
      <c r="K1156"/>
    </row>
    <row r="1157" spans="11:11" x14ac:dyDescent="0.25">
      <c r="K1157"/>
    </row>
    <row r="1158" spans="11:11" x14ac:dyDescent="0.25">
      <c r="K1158"/>
    </row>
    <row r="1159" spans="11:11" x14ac:dyDescent="0.25">
      <c r="K1159"/>
    </row>
    <row r="1160" spans="11:11" x14ac:dyDescent="0.25">
      <c r="K1160"/>
    </row>
    <row r="1161" spans="11:11" x14ac:dyDescent="0.25">
      <c r="K1161"/>
    </row>
    <row r="1162" spans="11:11" x14ac:dyDescent="0.25">
      <c r="K1162"/>
    </row>
    <row r="1163" spans="11:11" x14ac:dyDescent="0.25">
      <c r="K1163"/>
    </row>
    <row r="1164" spans="11:11" x14ac:dyDescent="0.25">
      <c r="K1164"/>
    </row>
    <row r="1165" spans="11:11" x14ac:dyDescent="0.25">
      <c r="K1165"/>
    </row>
    <row r="1166" spans="11:11" x14ac:dyDescent="0.25">
      <c r="K1166"/>
    </row>
    <row r="1167" spans="11:11" x14ac:dyDescent="0.25">
      <c r="K1167"/>
    </row>
    <row r="1168" spans="11:11" x14ac:dyDescent="0.25">
      <c r="K1168"/>
    </row>
    <row r="1169" spans="11:11" x14ac:dyDescent="0.25">
      <c r="K1169"/>
    </row>
    <row r="1170" spans="11:11" x14ac:dyDescent="0.25">
      <c r="K1170"/>
    </row>
    <row r="1171" spans="11:11" x14ac:dyDescent="0.25">
      <c r="K1171"/>
    </row>
    <row r="1172" spans="11:11" x14ac:dyDescent="0.25">
      <c r="K1172"/>
    </row>
    <row r="1173" spans="11:11" x14ac:dyDescent="0.25">
      <c r="K1173"/>
    </row>
    <row r="1174" spans="11:11" x14ac:dyDescent="0.25">
      <c r="K1174"/>
    </row>
    <row r="1175" spans="11:11" x14ac:dyDescent="0.25">
      <c r="K1175"/>
    </row>
    <row r="1176" spans="11:11" x14ac:dyDescent="0.25">
      <c r="K1176"/>
    </row>
    <row r="1177" spans="11:11" x14ac:dyDescent="0.25">
      <c r="K1177"/>
    </row>
    <row r="1178" spans="11:11" x14ac:dyDescent="0.25">
      <c r="K1178"/>
    </row>
    <row r="1179" spans="11:11" x14ac:dyDescent="0.25">
      <c r="K1179"/>
    </row>
    <row r="1180" spans="11:11" x14ac:dyDescent="0.25">
      <c r="K1180"/>
    </row>
    <row r="1181" spans="11:11" x14ac:dyDescent="0.25">
      <c r="K1181"/>
    </row>
    <row r="1182" spans="11:11" x14ac:dyDescent="0.25">
      <c r="K1182"/>
    </row>
    <row r="1183" spans="11:11" x14ac:dyDescent="0.25">
      <c r="K1183"/>
    </row>
    <row r="1184" spans="11:11" x14ac:dyDescent="0.25">
      <c r="K1184"/>
    </row>
    <row r="1185" spans="11:11" x14ac:dyDescent="0.25">
      <c r="K1185"/>
    </row>
    <row r="1186" spans="11:11" x14ac:dyDescent="0.25">
      <c r="K1186"/>
    </row>
    <row r="1187" spans="11:11" x14ac:dyDescent="0.25">
      <c r="K1187"/>
    </row>
    <row r="1188" spans="11:11" x14ac:dyDescent="0.25">
      <c r="K1188"/>
    </row>
    <row r="1189" spans="11:11" x14ac:dyDescent="0.25">
      <c r="K1189"/>
    </row>
    <row r="1190" spans="11:11" x14ac:dyDescent="0.25">
      <c r="K1190"/>
    </row>
    <row r="1191" spans="11:11" x14ac:dyDescent="0.25">
      <c r="K1191"/>
    </row>
    <row r="1192" spans="11:11" x14ac:dyDescent="0.25">
      <c r="K1192"/>
    </row>
    <row r="1193" spans="11:11" x14ac:dyDescent="0.25">
      <c r="K1193"/>
    </row>
    <row r="1194" spans="11:11" x14ac:dyDescent="0.25">
      <c r="K1194"/>
    </row>
    <row r="1195" spans="11:11" x14ac:dyDescent="0.25">
      <c r="K1195"/>
    </row>
    <row r="1196" spans="11:11" x14ac:dyDescent="0.25">
      <c r="K1196"/>
    </row>
    <row r="1197" spans="11:11" x14ac:dyDescent="0.25">
      <c r="K1197"/>
    </row>
    <row r="1198" spans="11:11" x14ac:dyDescent="0.25">
      <c r="K1198"/>
    </row>
    <row r="1199" spans="11:11" x14ac:dyDescent="0.25">
      <c r="K1199"/>
    </row>
    <row r="1200" spans="11:11" x14ac:dyDescent="0.25">
      <c r="K1200"/>
    </row>
    <row r="1201" spans="11:11" x14ac:dyDescent="0.25">
      <c r="K1201"/>
    </row>
    <row r="1202" spans="11:11" x14ac:dyDescent="0.25">
      <c r="K1202"/>
    </row>
    <row r="1203" spans="11:11" x14ac:dyDescent="0.25">
      <c r="K1203"/>
    </row>
    <row r="1204" spans="11:11" x14ac:dyDescent="0.25">
      <c r="K1204"/>
    </row>
    <row r="1205" spans="11:11" x14ac:dyDescent="0.25">
      <c r="K1205"/>
    </row>
    <row r="1206" spans="11:11" x14ac:dyDescent="0.25">
      <c r="K1206"/>
    </row>
    <row r="1207" spans="11:11" x14ac:dyDescent="0.25">
      <c r="K1207"/>
    </row>
    <row r="1208" spans="11:11" x14ac:dyDescent="0.25">
      <c r="K1208"/>
    </row>
    <row r="1209" spans="11:11" x14ac:dyDescent="0.25">
      <c r="K1209"/>
    </row>
    <row r="1210" spans="11:11" x14ac:dyDescent="0.25">
      <c r="K1210"/>
    </row>
    <row r="1211" spans="11:11" x14ac:dyDescent="0.25">
      <c r="K1211"/>
    </row>
    <row r="1212" spans="11:11" x14ac:dyDescent="0.25">
      <c r="K1212"/>
    </row>
    <row r="1213" spans="11:11" x14ac:dyDescent="0.25">
      <c r="K1213"/>
    </row>
    <row r="1214" spans="11:11" x14ac:dyDescent="0.25">
      <c r="K1214"/>
    </row>
    <row r="1215" spans="11:11" x14ac:dyDescent="0.25">
      <c r="K1215"/>
    </row>
    <row r="1216" spans="11:11" x14ac:dyDescent="0.25">
      <c r="K1216"/>
    </row>
    <row r="1217" spans="11:11" x14ac:dyDescent="0.25">
      <c r="K1217"/>
    </row>
    <row r="1218" spans="11:11" x14ac:dyDescent="0.25">
      <c r="K1218"/>
    </row>
    <row r="1219" spans="11:11" x14ac:dyDescent="0.25">
      <c r="K1219"/>
    </row>
    <row r="1220" spans="11:11" x14ac:dyDescent="0.25">
      <c r="K1220"/>
    </row>
    <row r="1221" spans="11:11" x14ac:dyDescent="0.25">
      <c r="K1221"/>
    </row>
    <row r="1222" spans="11:11" x14ac:dyDescent="0.25">
      <c r="K1222"/>
    </row>
    <row r="1223" spans="11:11" x14ac:dyDescent="0.25">
      <c r="K1223"/>
    </row>
    <row r="1224" spans="11:11" x14ac:dyDescent="0.25">
      <c r="K1224"/>
    </row>
    <row r="1225" spans="11:11" x14ac:dyDescent="0.25">
      <c r="K1225"/>
    </row>
    <row r="1226" spans="11:11" x14ac:dyDescent="0.25">
      <c r="K1226"/>
    </row>
    <row r="1227" spans="11:11" x14ac:dyDescent="0.25">
      <c r="K1227"/>
    </row>
    <row r="1228" spans="11:11" x14ac:dyDescent="0.25">
      <c r="K1228"/>
    </row>
    <row r="1229" spans="11:11" x14ac:dyDescent="0.25">
      <c r="K1229"/>
    </row>
    <row r="1230" spans="11:11" x14ac:dyDescent="0.25">
      <c r="K1230"/>
    </row>
    <row r="1231" spans="11:11" x14ac:dyDescent="0.25">
      <c r="K1231"/>
    </row>
    <row r="1232" spans="11:11" x14ac:dyDescent="0.25">
      <c r="K1232"/>
    </row>
    <row r="1233" spans="11:11" x14ac:dyDescent="0.25">
      <c r="K1233"/>
    </row>
    <row r="1234" spans="11:11" x14ac:dyDescent="0.25">
      <c r="K1234"/>
    </row>
    <row r="1235" spans="11:11" x14ac:dyDescent="0.25">
      <c r="K1235"/>
    </row>
    <row r="1236" spans="11:11" x14ac:dyDescent="0.25">
      <c r="K1236"/>
    </row>
    <row r="1237" spans="11:11" x14ac:dyDescent="0.25">
      <c r="K1237"/>
    </row>
    <row r="1238" spans="11:11" x14ac:dyDescent="0.25">
      <c r="K1238"/>
    </row>
    <row r="1239" spans="11:11" x14ac:dyDescent="0.25">
      <c r="K1239"/>
    </row>
    <row r="1240" spans="11:11" x14ac:dyDescent="0.25">
      <c r="K1240"/>
    </row>
    <row r="1241" spans="11:11" x14ac:dyDescent="0.25">
      <c r="K1241"/>
    </row>
    <row r="1242" spans="11:11" x14ac:dyDescent="0.25">
      <c r="K1242"/>
    </row>
    <row r="1243" spans="11:11" x14ac:dyDescent="0.25">
      <c r="K1243"/>
    </row>
    <row r="1244" spans="11:11" x14ac:dyDescent="0.25">
      <c r="K1244"/>
    </row>
    <row r="1245" spans="11:11" x14ac:dyDescent="0.25">
      <c r="K1245"/>
    </row>
    <row r="1246" spans="11:11" x14ac:dyDescent="0.25">
      <c r="K1246"/>
    </row>
    <row r="1247" spans="11:11" x14ac:dyDescent="0.25">
      <c r="K1247"/>
    </row>
    <row r="1248" spans="11:11" x14ac:dyDescent="0.25">
      <c r="K1248"/>
    </row>
    <row r="1249" spans="11:11" x14ac:dyDescent="0.25">
      <c r="K1249"/>
    </row>
    <row r="1250" spans="11:11" x14ac:dyDescent="0.25">
      <c r="K1250"/>
    </row>
    <row r="1251" spans="11:11" x14ac:dyDescent="0.25">
      <c r="K1251"/>
    </row>
    <row r="1252" spans="11:11" x14ac:dyDescent="0.25">
      <c r="K1252"/>
    </row>
    <row r="1253" spans="11:11" x14ac:dyDescent="0.25">
      <c r="K1253"/>
    </row>
    <row r="1254" spans="11:11" x14ac:dyDescent="0.25">
      <c r="K1254"/>
    </row>
    <row r="1255" spans="11:11" x14ac:dyDescent="0.25">
      <c r="K1255"/>
    </row>
    <row r="1256" spans="11:11" x14ac:dyDescent="0.25">
      <c r="K1256"/>
    </row>
    <row r="1257" spans="11:11" x14ac:dyDescent="0.25">
      <c r="K1257"/>
    </row>
    <row r="1258" spans="11:11" x14ac:dyDescent="0.25">
      <c r="K1258"/>
    </row>
    <row r="1259" spans="11:11" x14ac:dyDescent="0.25">
      <c r="K1259"/>
    </row>
    <row r="1260" spans="11:11" x14ac:dyDescent="0.25">
      <c r="K1260"/>
    </row>
    <row r="1261" spans="11:11" x14ac:dyDescent="0.25">
      <c r="K1261"/>
    </row>
    <row r="1262" spans="11:11" x14ac:dyDescent="0.25">
      <c r="K1262"/>
    </row>
    <row r="1263" spans="11:11" x14ac:dyDescent="0.25">
      <c r="K1263"/>
    </row>
    <row r="1264" spans="11:11" x14ac:dyDescent="0.25">
      <c r="K1264"/>
    </row>
    <row r="1265" spans="11:11" x14ac:dyDescent="0.25">
      <c r="K1265"/>
    </row>
    <row r="1266" spans="11:11" x14ac:dyDescent="0.25">
      <c r="K1266"/>
    </row>
    <row r="1267" spans="11:11" x14ac:dyDescent="0.25">
      <c r="K1267"/>
    </row>
    <row r="1268" spans="11:11" x14ac:dyDescent="0.25">
      <c r="K1268"/>
    </row>
    <row r="1269" spans="11:11" x14ac:dyDescent="0.25">
      <c r="K1269"/>
    </row>
    <row r="1270" spans="11:11" x14ac:dyDescent="0.25">
      <c r="K1270"/>
    </row>
    <row r="1271" spans="11:11" x14ac:dyDescent="0.25">
      <c r="K1271"/>
    </row>
    <row r="1272" spans="11:11" x14ac:dyDescent="0.25">
      <c r="K1272"/>
    </row>
    <row r="1273" spans="11:11" x14ac:dyDescent="0.25">
      <c r="K1273"/>
    </row>
    <row r="1274" spans="11:11" x14ac:dyDescent="0.25">
      <c r="K1274"/>
    </row>
    <row r="1275" spans="11:11" x14ac:dyDescent="0.25">
      <c r="K1275"/>
    </row>
    <row r="1276" spans="11:11" x14ac:dyDescent="0.25">
      <c r="K1276"/>
    </row>
    <row r="1277" spans="11:11" x14ac:dyDescent="0.25">
      <c r="K1277"/>
    </row>
    <row r="1278" spans="11:11" x14ac:dyDescent="0.25">
      <c r="K1278"/>
    </row>
    <row r="1279" spans="11:11" x14ac:dyDescent="0.25">
      <c r="K1279"/>
    </row>
    <row r="1280" spans="11:11" x14ac:dyDescent="0.25">
      <c r="K1280"/>
    </row>
    <row r="1281" spans="11:11" x14ac:dyDescent="0.25">
      <c r="K1281"/>
    </row>
    <row r="1282" spans="11:11" x14ac:dyDescent="0.25">
      <c r="K1282"/>
    </row>
    <row r="1283" spans="11:11" x14ac:dyDescent="0.25">
      <c r="K1283"/>
    </row>
    <row r="1284" spans="11:11" x14ac:dyDescent="0.25">
      <c r="K1284"/>
    </row>
    <row r="1285" spans="11:11" x14ac:dyDescent="0.25">
      <c r="K1285"/>
    </row>
    <row r="1286" spans="11:11" x14ac:dyDescent="0.25">
      <c r="K1286"/>
    </row>
    <row r="1287" spans="11:11" x14ac:dyDescent="0.25">
      <c r="K1287"/>
    </row>
    <row r="1288" spans="11:11" x14ac:dyDescent="0.25">
      <c r="K1288"/>
    </row>
    <row r="1289" spans="11:11" x14ac:dyDescent="0.25">
      <c r="K1289"/>
    </row>
    <row r="1290" spans="11:11" x14ac:dyDescent="0.25">
      <c r="K1290"/>
    </row>
    <row r="1291" spans="11:11" x14ac:dyDescent="0.25">
      <c r="K1291"/>
    </row>
    <row r="1292" spans="11:11" x14ac:dyDescent="0.25">
      <c r="K1292"/>
    </row>
    <row r="1293" spans="11:11" x14ac:dyDescent="0.25">
      <c r="K1293"/>
    </row>
    <row r="1294" spans="11:11" x14ac:dyDescent="0.25">
      <c r="K1294"/>
    </row>
    <row r="1295" spans="11:11" x14ac:dyDescent="0.25">
      <c r="K1295"/>
    </row>
    <row r="1296" spans="11:11" x14ac:dyDescent="0.25">
      <c r="K1296"/>
    </row>
    <row r="1297" spans="11:11" x14ac:dyDescent="0.25">
      <c r="K1297"/>
    </row>
    <row r="1298" spans="11:11" x14ac:dyDescent="0.25">
      <c r="K1298"/>
    </row>
    <row r="1299" spans="11:11" x14ac:dyDescent="0.25">
      <c r="K1299"/>
    </row>
    <row r="1300" spans="11:11" x14ac:dyDescent="0.25">
      <c r="K1300"/>
    </row>
    <row r="1301" spans="11:11" x14ac:dyDescent="0.25">
      <c r="K1301"/>
    </row>
    <row r="1302" spans="11:11" x14ac:dyDescent="0.25">
      <c r="K1302"/>
    </row>
    <row r="1303" spans="11:11" x14ac:dyDescent="0.25">
      <c r="K1303"/>
    </row>
    <row r="1304" spans="11:11" x14ac:dyDescent="0.25">
      <c r="K1304"/>
    </row>
    <row r="1305" spans="11:11" x14ac:dyDescent="0.25">
      <c r="K1305"/>
    </row>
    <row r="1306" spans="11:11" x14ac:dyDescent="0.25">
      <c r="K1306"/>
    </row>
    <row r="1307" spans="11:11" x14ac:dyDescent="0.25">
      <c r="K1307"/>
    </row>
    <row r="1308" spans="11:11" x14ac:dyDescent="0.25">
      <c r="K1308"/>
    </row>
    <row r="1309" spans="11:11" x14ac:dyDescent="0.25">
      <c r="K1309"/>
    </row>
    <row r="1310" spans="11:11" x14ac:dyDescent="0.25">
      <c r="K1310"/>
    </row>
    <row r="1311" spans="11:11" x14ac:dyDescent="0.25">
      <c r="K1311"/>
    </row>
    <row r="1312" spans="11:11" x14ac:dyDescent="0.25">
      <c r="K1312"/>
    </row>
    <row r="1313" spans="11:11" x14ac:dyDescent="0.25">
      <c r="K1313"/>
    </row>
    <row r="1314" spans="11:11" x14ac:dyDescent="0.25">
      <c r="K1314"/>
    </row>
    <row r="1315" spans="11:11" x14ac:dyDescent="0.25">
      <c r="K1315"/>
    </row>
    <row r="1316" spans="11:11" x14ac:dyDescent="0.25">
      <c r="K1316"/>
    </row>
    <row r="1317" spans="11:11" x14ac:dyDescent="0.25">
      <c r="K1317"/>
    </row>
    <row r="1318" spans="11:11" x14ac:dyDescent="0.25">
      <c r="K1318"/>
    </row>
    <row r="1319" spans="11:11" x14ac:dyDescent="0.25">
      <c r="K1319"/>
    </row>
    <row r="1320" spans="11:11" x14ac:dyDescent="0.25">
      <c r="K1320"/>
    </row>
    <row r="1321" spans="11:11" x14ac:dyDescent="0.25">
      <c r="K1321"/>
    </row>
    <row r="1322" spans="11:11" x14ac:dyDescent="0.25">
      <c r="K1322"/>
    </row>
    <row r="1323" spans="11:11" x14ac:dyDescent="0.25">
      <c r="K1323"/>
    </row>
    <row r="1324" spans="11:11" x14ac:dyDescent="0.25">
      <c r="K1324"/>
    </row>
    <row r="1325" spans="11:11" x14ac:dyDescent="0.25">
      <c r="K1325"/>
    </row>
    <row r="1326" spans="11:11" x14ac:dyDescent="0.25">
      <c r="K1326"/>
    </row>
    <row r="1327" spans="11:11" x14ac:dyDescent="0.25">
      <c r="K1327"/>
    </row>
    <row r="1328" spans="11:11" x14ac:dyDescent="0.25">
      <c r="K1328"/>
    </row>
    <row r="1329" spans="11:11" x14ac:dyDescent="0.25">
      <c r="K1329"/>
    </row>
    <row r="1330" spans="11:11" x14ac:dyDescent="0.25">
      <c r="K1330"/>
    </row>
    <row r="1331" spans="11:11" x14ac:dyDescent="0.25">
      <c r="K1331"/>
    </row>
    <row r="1332" spans="11:11" x14ac:dyDescent="0.25">
      <c r="K1332"/>
    </row>
    <row r="1333" spans="11:11" x14ac:dyDescent="0.25">
      <c r="K1333"/>
    </row>
    <row r="1334" spans="11:11" x14ac:dyDescent="0.25">
      <c r="K1334"/>
    </row>
    <row r="1335" spans="11:11" x14ac:dyDescent="0.25">
      <c r="K1335"/>
    </row>
    <row r="1336" spans="11:11" x14ac:dyDescent="0.25">
      <c r="K1336"/>
    </row>
    <row r="1337" spans="11:11" x14ac:dyDescent="0.25">
      <c r="K1337"/>
    </row>
    <row r="1338" spans="11:11" x14ac:dyDescent="0.25">
      <c r="K1338"/>
    </row>
    <row r="1339" spans="11:11" x14ac:dyDescent="0.25">
      <c r="K1339"/>
    </row>
    <row r="1340" spans="11:11" x14ac:dyDescent="0.25">
      <c r="K1340"/>
    </row>
    <row r="1341" spans="11:11" x14ac:dyDescent="0.25">
      <c r="K1341"/>
    </row>
    <row r="1342" spans="11:11" x14ac:dyDescent="0.25">
      <c r="K1342"/>
    </row>
    <row r="1343" spans="11:11" x14ac:dyDescent="0.25">
      <c r="K1343"/>
    </row>
    <row r="1344" spans="11:11" x14ac:dyDescent="0.25">
      <c r="K1344"/>
    </row>
    <row r="1345" spans="11:11" x14ac:dyDescent="0.25">
      <c r="K1345"/>
    </row>
    <row r="1346" spans="11:11" x14ac:dyDescent="0.25">
      <c r="K1346"/>
    </row>
    <row r="1347" spans="11:11" x14ac:dyDescent="0.25">
      <c r="K1347"/>
    </row>
    <row r="1348" spans="11:11" x14ac:dyDescent="0.25">
      <c r="K1348"/>
    </row>
    <row r="1349" spans="11:11" x14ac:dyDescent="0.25">
      <c r="K1349"/>
    </row>
    <row r="1350" spans="11:11" x14ac:dyDescent="0.25">
      <c r="K1350"/>
    </row>
    <row r="1351" spans="11:11" x14ac:dyDescent="0.25">
      <c r="K1351"/>
    </row>
    <row r="1352" spans="11:11" x14ac:dyDescent="0.25">
      <c r="K1352"/>
    </row>
    <row r="1353" spans="11:11" x14ac:dyDescent="0.25">
      <c r="K1353"/>
    </row>
    <row r="1354" spans="11:11" x14ac:dyDescent="0.25">
      <c r="K1354"/>
    </row>
    <row r="1355" spans="11:11" x14ac:dyDescent="0.25">
      <c r="K1355"/>
    </row>
    <row r="1356" spans="11:11" x14ac:dyDescent="0.25">
      <c r="K1356"/>
    </row>
    <row r="1357" spans="11:11" x14ac:dyDescent="0.25">
      <c r="K1357"/>
    </row>
    <row r="1358" spans="11:11" x14ac:dyDescent="0.25">
      <c r="K1358"/>
    </row>
    <row r="1359" spans="11:11" x14ac:dyDescent="0.25">
      <c r="K1359"/>
    </row>
    <row r="1360" spans="11:11" x14ac:dyDescent="0.25">
      <c r="K1360"/>
    </row>
    <row r="1361" spans="11:11" x14ac:dyDescent="0.25">
      <c r="K1361"/>
    </row>
    <row r="1362" spans="11:11" x14ac:dyDescent="0.25">
      <c r="K1362"/>
    </row>
    <row r="1363" spans="11:11" x14ac:dyDescent="0.25">
      <c r="K1363"/>
    </row>
    <row r="1364" spans="11:11" x14ac:dyDescent="0.25">
      <c r="K1364"/>
    </row>
    <row r="1365" spans="11:11" x14ac:dyDescent="0.25">
      <c r="K1365"/>
    </row>
    <row r="1366" spans="11:11" x14ac:dyDescent="0.25">
      <c r="K1366"/>
    </row>
    <row r="1367" spans="11:11" x14ac:dyDescent="0.25">
      <c r="K1367"/>
    </row>
    <row r="1368" spans="11:11" x14ac:dyDescent="0.25">
      <c r="K1368"/>
    </row>
    <row r="1369" spans="11:11" x14ac:dyDescent="0.25">
      <c r="K1369"/>
    </row>
    <row r="1370" spans="11:11" x14ac:dyDescent="0.25">
      <c r="K1370"/>
    </row>
    <row r="1371" spans="11:11" x14ac:dyDescent="0.25">
      <c r="K1371"/>
    </row>
    <row r="1372" spans="11:11" x14ac:dyDescent="0.25">
      <c r="K1372"/>
    </row>
    <row r="1373" spans="11:11" x14ac:dyDescent="0.25">
      <c r="K1373"/>
    </row>
    <row r="1374" spans="11:11" x14ac:dyDescent="0.25">
      <c r="K1374"/>
    </row>
    <row r="1375" spans="11:11" x14ac:dyDescent="0.25">
      <c r="K1375"/>
    </row>
    <row r="1376" spans="11:11" x14ac:dyDescent="0.25">
      <c r="K1376"/>
    </row>
    <row r="1377" spans="11:11" x14ac:dyDescent="0.25">
      <c r="K1377"/>
    </row>
    <row r="1378" spans="11:11" x14ac:dyDescent="0.25">
      <c r="K1378"/>
    </row>
    <row r="1379" spans="11:11" x14ac:dyDescent="0.25">
      <c r="K1379"/>
    </row>
    <row r="1380" spans="11:11" x14ac:dyDescent="0.25">
      <c r="K1380"/>
    </row>
    <row r="1381" spans="11:11" x14ac:dyDescent="0.25">
      <c r="K1381"/>
    </row>
    <row r="1382" spans="11:11" x14ac:dyDescent="0.25">
      <c r="K1382"/>
    </row>
    <row r="1383" spans="11:11" x14ac:dyDescent="0.25">
      <c r="K1383"/>
    </row>
    <row r="1384" spans="11:11" x14ac:dyDescent="0.25">
      <c r="K1384"/>
    </row>
    <row r="1385" spans="11:11" x14ac:dyDescent="0.25">
      <c r="K1385"/>
    </row>
    <row r="1386" spans="11:11" x14ac:dyDescent="0.25">
      <c r="K1386"/>
    </row>
    <row r="1387" spans="11:11" x14ac:dyDescent="0.25">
      <c r="K1387"/>
    </row>
    <row r="1388" spans="11:11" x14ac:dyDescent="0.25">
      <c r="K1388"/>
    </row>
    <row r="1389" spans="11:11" x14ac:dyDescent="0.25">
      <c r="K1389"/>
    </row>
    <row r="1390" spans="11:11" x14ac:dyDescent="0.25">
      <c r="K1390"/>
    </row>
    <row r="1391" spans="11:11" x14ac:dyDescent="0.25">
      <c r="K1391"/>
    </row>
    <row r="1392" spans="11:11" x14ac:dyDescent="0.25">
      <c r="K1392"/>
    </row>
    <row r="1393" spans="11:11" x14ac:dyDescent="0.25">
      <c r="K1393"/>
    </row>
    <row r="1394" spans="11:11" x14ac:dyDescent="0.25">
      <c r="K1394"/>
    </row>
    <row r="1395" spans="11:11" x14ac:dyDescent="0.25">
      <c r="K1395"/>
    </row>
    <row r="1396" spans="11:11" x14ac:dyDescent="0.25">
      <c r="K1396"/>
    </row>
    <row r="1397" spans="11:11" x14ac:dyDescent="0.25">
      <c r="K1397"/>
    </row>
    <row r="1398" spans="11:11" x14ac:dyDescent="0.25">
      <c r="K1398"/>
    </row>
    <row r="1399" spans="11:11" x14ac:dyDescent="0.25">
      <c r="K1399"/>
    </row>
    <row r="1400" spans="11:11" x14ac:dyDescent="0.25">
      <c r="K1400"/>
    </row>
    <row r="1401" spans="11:11" x14ac:dyDescent="0.25">
      <c r="K1401"/>
    </row>
    <row r="1402" spans="11:11" x14ac:dyDescent="0.25">
      <c r="K1402"/>
    </row>
    <row r="1403" spans="11:11" x14ac:dyDescent="0.25">
      <c r="K1403"/>
    </row>
    <row r="1404" spans="11:11" x14ac:dyDescent="0.25">
      <c r="K1404"/>
    </row>
    <row r="1405" spans="11:11" x14ac:dyDescent="0.25">
      <c r="K1405"/>
    </row>
    <row r="1406" spans="11:11" x14ac:dyDescent="0.25">
      <c r="K1406"/>
    </row>
    <row r="1407" spans="11:11" x14ac:dyDescent="0.25">
      <c r="K1407"/>
    </row>
    <row r="1408" spans="11:11" x14ac:dyDescent="0.25">
      <c r="K1408"/>
    </row>
    <row r="1409" spans="11:11" x14ac:dyDescent="0.25">
      <c r="K1409"/>
    </row>
    <row r="1410" spans="11:11" x14ac:dyDescent="0.25">
      <c r="K1410"/>
    </row>
    <row r="1411" spans="11:11" x14ac:dyDescent="0.25">
      <c r="K1411"/>
    </row>
    <row r="1412" spans="11:11" x14ac:dyDescent="0.25">
      <c r="K1412"/>
    </row>
    <row r="1413" spans="11:11" x14ac:dyDescent="0.25">
      <c r="K1413"/>
    </row>
    <row r="1414" spans="11:11" x14ac:dyDescent="0.25">
      <c r="K1414"/>
    </row>
    <row r="1415" spans="11:11" x14ac:dyDescent="0.25">
      <c r="K1415"/>
    </row>
    <row r="1416" spans="11:11" x14ac:dyDescent="0.25">
      <c r="K1416"/>
    </row>
    <row r="1417" spans="11:11" x14ac:dyDescent="0.25">
      <c r="K1417"/>
    </row>
    <row r="1418" spans="11:11" x14ac:dyDescent="0.25">
      <c r="K1418"/>
    </row>
    <row r="1419" spans="11:11" x14ac:dyDescent="0.25">
      <c r="K1419"/>
    </row>
    <row r="1420" spans="11:11" x14ac:dyDescent="0.25">
      <c r="K1420"/>
    </row>
    <row r="1421" spans="11:11" x14ac:dyDescent="0.25">
      <c r="K1421"/>
    </row>
    <row r="1422" spans="11:11" x14ac:dyDescent="0.25">
      <c r="K1422"/>
    </row>
    <row r="1423" spans="11:11" x14ac:dyDescent="0.25">
      <c r="K1423"/>
    </row>
    <row r="1424" spans="11:11" x14ac:dyDescent="0.25">
      <c r="K1424"/>
    </row>
    <row r="1425" spans="11:11" x14ac:dyDescent="0.25">
      <c r="K1425"/>
    </row>
    <row r="1426" spans="11:11" x14ac:dyDescent="0.25">
      <c r="K1426"/>
    </row>
    <row r="1427" spans="11:11" x14ac:dyDescent="0.25">
      <c r="K1427"/>
    </row>
    <row r="1428" spans="11:11" x14ac:dyDescent="0.25">
      <c r="K1428"/>
    </row>
    <row r="1429" spans="11:11" x14ac:dyDescent="0.25">
      <c r="K1429"/>
    </row>
    <row r="1430" spans="11:11" x14ac:dyDescent="0.25">
      <c r="K1430"/>
    </row>
    <row r="1431" spans="11:11" x14ac:dyDescent="0.25">
      <c r="K1431"/>
    </row>
    <row r="1432" spans="11:11" x14ac:dyDescent="0.25">
      <c r="K1432"/>
    </row>
    <row r="1433" spans="11:11" x14ac:dyDescent="0.25">
      <c r="K1433"/>
    </row>
    <row r="1434" spans="11:11" x14ac:dyDescent="0.25">
      <c r="K1434"/>
    </row>
    <row r="1435" spans="11:11" x14ac:dyDescent="0.25">
      <c r="K1435"/>
    </row>
    <row r="1436" spans="11:11" x14ac:dyDescent="0.25">
      <c r="K1436"/>
    </row>
    <row r="1437" spans="11:11" x14ac:dyDescent="0.25">
      <c r="K1437"/>
    </row>
    <row r="1438" spans="11:11" x14ac:dyDescent="0.25">
      <c r="K1438"/>
    </row>
    <row r="1439" spans="11:11" x14ac:dyDescent="0.25">
      <c r="K1439"/>
    </row>
    <row r="1440" spans="11:11" x14ac:dyDescent="0.25">
      <c r="K1440"/>
    </row>
    <row r="1441" spans="11:11" x14ac:dyDescent="0.25">
      <c r="K1441"/>
    </row>
    <row r="1442" spans="11:11" x14ac:dyDescent="0.25">
      <c r="K1442"/>
    </row>
    <row r="1443" spans="11:11" x14ac:dyDescent="0.25">
      <c r="K1443"/>
    </row>
    <row r="1444" spans="11:11" x14ac:dyDescent="0.25">
      <c r="K1444"/>
    </row>
    <row r="1445" spans="11:11" x14ac:dyDescent="0.25">
      <c r="K1445"/>
    </row>
    <row r="1446" spans="11:11" x14ac:dyDescent="0.25">
      <c r="K1446"/>
    </row>
    <row r="1447" spans="11:11" x14ac:dyDescent="0.25">
      <c r="K1447"/>
    </row>
    <row r="1448" spans="11:11" x14ac:dyDescent="0.25">
      <c r="K1448"/>
    </row>
    <row r="1449" spans="11:11" x14ac:dyDescent="0.25">
      <c r="K1449"/>
    </row>
    <row r="1450" spans="11:11" x14ac:dyDescent="0.25">
      <c r="K1450"/>
    </row>
    <row r="1451" spans="11:11" x14ac:dyDescent="0.25">
      <c r="K1451"/>
    </row>
    <row r="1452" spans="11:11" x14ac:dyDescent="0.25">
      <c r="K1452"/>
    </row>
    <row r="1453" spans="11:11" x14ac:dyDescent="0.25">
      <c r="K1453"/>
    </row>
    <row r="1454" spans="11:11" x14ac:dyDescent="0.25">
      <c r="K1454"/>
    </row>
    <row r="1455" spans="11:11" x14ac:dyDescent="0.25">
      <c r="K1455"/>
    </row>
    <row r="1456" spans="11:11" x14ac:dyDescent="0.25">
      <c r="K1456"/>
    </row>
    <row r="1457" spans="11:11" x14ac:dyDescent="0.25">
      <c r="K1457"/>
    </row>
    <row r="1458" spans="11:11" x14ac:dyDescent="0.25">
      <c r="K1458"/>
    </row>
    <row r="1459" spans="11:11" x14ac:dyDescent="0.25">
      <c r="K1459"/>
    </row>
    <row r="1460" spans="11:11" x14ac:dyDescent="0.25">
      <c r="K1460"/>
    </row>
    <row r="1461" spans="11:11" x14ac:dyDescent="0.25">
      <c r="K1461"/>
    </row>
    <row r="1462" spans="11:11" x14ac:dyDescent="0.25">
      <c r="K1462"/>
    </row>
    <row r="1463" spans="11:11" x14ac:dyDescent="0.25">
      <c r="K1463"/>
    </row>
    <row r="1464" spans="11:11" x14ac:dyDescent="0.25">
      <c r="K1464"/>
    </row>
    <row r="1465" spans="11:11" x14ac:dyDescent="0.25">
      <c r="K1465"/>
    </row>
    <row r="1466" spans="11:11" x14ac:dyDescent="0.25">
      <c r="K1466"/>
    </row>
    <row r="1467" spans="11:11" x14ac:dyDescent="0.25">
      <c r="K1467"/>
    </row>
    <row r="1468" spans="11:11" x14ac:dyDescent="0.25">
      <c r="K1468"/>
    </row>
    <row r="1469" spans="11:11" x14ac:dyDescent="0.25">
      <c r="K1469"/>
    </row>
    <row r="1470" spans="11:11" x14ac:dyDescent="0.25">
      <c r="K1470"/>
    </row>
    <row r="1471" spans="11:11" x14ac:dyDescent="0.25">
      <c r="K1471"/>
    </row>
    <row r="1472" spans="11:11" x14ac:dyDescent="0.25">
      <c r="K1472"/>
    </row>
    <row r="1473" spans="11:11" x14ac:dyDescent="0.25">
      <c r="K1473"/>
    </row>
    <row r="1474" spans="11:11" x14ac:dyDescent="0.25">
      <c r="K1474"/>
    </row>
    <row r="1475" spans="11:11" x14ac:dyDescent="0.25">
      <c r="K1475"/>
    </row>
    <row r="1476" spans="11:11" x14ac:dyDescent="0.25">
      <c r="K1476"/>
    </row>
    <row r="1477" spans="11:11" x14ac:dyDescent="0.25">
      <c r="K1477"/>
    </row>
    <row r="1478" spans="11:11" x14ac:dyDescent="0.25">
      <c r="K1478"/>
    </row>
    <row r="1479" spans="11:11" x14ac:dyDescent="0.25">
      <c r="K1479"/>
    </row>
    <row r="1480" spans="11:11" x14ac:dyDescent="0.25">
      <c r="K1480"/>
    </row>
    <row r="1481" spans="11:11" x14ac:dyDescent="0.25">
      <c r="K1481"/>
    </row>
    <row r="1482" spans="11:11" x14ac:dyDescent="0.25">
      <c r="K1482"/>
    </row>
    <row r="1483" spans="11:11" x14ac:dyDescent="0.25">
      <c r="K1483"/>
    </row>
    <row r="1484" spans="11:11" x14ac:dyDescent="0.25">
      <c r="K1484"/>
    </row>
    <row r="1485" spans="11:11" x14ac:dyDescent="0.25">
      <c r="K1485"/>
    </row>
    <row r="1486" spans="11:11" x14ac:dyDescent="0.25">
      <c r="K1486"/>
    </row>
    <row r="1487" spans="11:11" x14ac:dyDescent="0.25">
      <c r="K1487"/>
    </row>
    <row r="1488" spans="11:11" x14ac:dyDescent="0.25">
      <c r="K1488"/>
    </row>
    <row r="1489" spans="11:11" x14ac:dyDescent="0.25">
      <c r="K1489"/>
    </row>
    <row r="1490" spans="11:11" x14ac:dyDescent="0.25">
      <c r="K1490"/>
    </row>
    <row r="1491" spans="11:11" x14ac:dyDescent="0.25">
      <c r="K1491"/>
    </row>
    <row r="1492" spans="11:11" x14ac:dyDescent="0.25">
      <c r="K1492"/>
    </row>
    <row r="1493" spans="11:11" x14ac:dyDescent="0.25">
      <c r="K1493"/>
    </row>
    <row r="1494" spans="11:11" x14ac:dyDescent="0.25">
      <c r="K1494"/>
    </row>
    <row r="1495" spans="11:11" x14ac:dyDescent="0.25">
      <c r="K1495"/>
    </row>
    <row r="1496" spans="11:11" x14ac:dyDescent="0.25">
      <c r="K1496"/>
    </row>
    <row r="1497" spans="11:11" x14ac:dyDescent="0.25">
      <c r="K1497"/>
    </row>
    <row r="1498" spans="11:11" x14ac:dyDescent="0.25">
      <c r="K1498"/>
    </row>
    <row r="1499" spans="11:11" x14ac:dyDescent="0.25">
      <c r="K1499"/>
    </row>
    <row r="1500" spans="11:11" x14ac:dyDescent="0.25">
      <c r="K1500"/>
    </row>
    <row r="1501" spans="11:11" x14ac:dyDescent="0.25">
      <c r="K1501"/>
    </row>
    <row r="1502" spans="11:11" x14ac:dyDescent="0.25">
      <c r="K1502"/>
    </row>
    <row r="1503" spans="11:11" x14ac:dyDescent="0.25">
      <c r="K1503"/>
    </row>
    <row r="1504" spans="11:11" x14ac:dyDescent="0.25">
      <c r="K1504"/>
    </row>
    <row r="1505" spans="11:11" x14ac:dyDescent="0.25">
      <c r="K1505"/>
    </row>
    <row r="1506" spans="11:11" x14ac:dyDescent="0.25">
      <c r="K1506"/>
    </row>
    <row r="1507" spans="11:11" x14ac:dyDescent="0.25">
      <c r="K1507"/>
    </row>
    <row r="1508" spans="11:11" x14ac:dyDescent="0.25">
      <c r="K1508"/>
    </row>
    <row r="1509" spans="11:11" x14ac:dyDescent="0.25">
      <c r="K1509"/>
    </row>
    <row r="1510" spans="11:11" x14ac:dyDescent="0.25">
      <c r="K1510"/>
    </row>
    <row r="1511" spans="11:11" x14ac:dyDescent="0.25">
      <c r="K1511"/>
    </row>
    <row r="1512" spans="11:11" x14ac:dyDescent="0.25">
      <c r="K1512"/>
    </row>
    <row r="1513" spans="11:11" x14ac:dyDescent="0.25">
      <c r="K1513"/>
    </row>
    <row r="1514" spans="11:11" x14ac:dyDescent="0.25">
      <c r="K1514"/>
    </row>
    <row r="1515" spans="11:11" x14ac:dyDescent="0.25">
      <c r="K1515"/>
    </row>
    <row r="1516" spans="11:11" x14ac:dyDescent="0.25">
      <c r="K1516"/>
    </row>
    <row r="1517" spans="11:11" x14ac:dyDescent="0.25">
      <c r="K1517"/>
    </row>
    <row r="1518" spans="11:11" x14ac:dyDescent="0.25">
      <c r="K1518"/>
    </row>
    <row r="1519" spans="11:11" x14ac:dyDescent="0.25">
      <c r="K1519"/>
    </row>
    <row r="1520" spans="11:11" x14ac:dyDescent="0.25">
      <c r="K1520"/>
    </row>
    <row r="1521" spans="11:11" x14ac:dyDescent="0.25">
      <c r="K1521"/>
    </row>
    <row r="1522" spans="11:11" x14ac:dyDescent="0.25">
      <c r="K1522"/>
    </row>
    <row r="1523" spans="11:11" x14ac:dyDescent="0.25">
      <c r="K1523"/>
    </row>
    <row r="1524" spans="11:11" x14ac:dyDescent="0.25">
      <c r="K1524"/>
    </row>
    <row r="1525" spans="11:11" x14ac:dyDescent="0.25">
      <c r="K1525"/>
    </row>
    <row r="1526" spans="11:11" x14ac:dyDescent="0.25">
      <c r="K1526"/>
    </row>
    <row r="1527" spans="11:11" x14ac:dyDescent="0.25">
      <c r="K1527"/>
    </row>
    <row r="1528" spans="11:11" x14ac:dyDescent="0.25">
      <c r="K1528"/>
    </row>
    <row r="1529" spans="11:11" x14ac:dyDescent="0.25">
      <c r="K1529"/>
    </row>
    <row r="1530" spans="11:11" x14ac:dyDescent="0.25">
      <c r="K1530"/>
    </row>
    <row r="1531" spans="11:11" x14ac:dyDescent="0.25">
      <c r="K1531"/>
    </row>
    <row r="1532" spans="11:11" x14ac:dyDescent="0.25">
      <c r="K1532"/>
    </row>
    <row r="1533" spans="11:11" x14ac:dyDescent="0.25">
      <c r="K1533"/>
    </row>
    <row r="1534" spans="11:11" x14ac:dyDescent="0.25">
      <c r="K1534"/>
    </row>
    <row r="1535" spans="11:11" x14ac:dyDescent="0.25">
      <c r="K1535"/>
    </row>
    <row r="1536" spans="11:11" x14ac:dyDescent="0.25">
      <c r="K1536"/>
    </row>
    <row r="1537" spans="11:11" x14ac:dyDescent="0.25">
      <c r="K1537"/>
    </row>
    <row r="1538" spans="11:11" x14ac:dyDescent="0.25">
      <c r="K1538"/>
    </row>
    <row r="1539" spans="11:11" x14ac:dyDescent="0.25">
      <c r="K1539"/>
    </row>
    <row r="1540" spans="11:11" x14ac:dyDescent="0.25">
      <c r="K1540"/>
    </row>
    <row r="1541" spans="11:11" x14ac:dyDescent="0.25">
      <c r="K1541"/>
    </row>
    <row r="1542" spans="11:11" x14ac:dyDescent="0.25">
      <c r="K1542"/>
    </row>
    <row r="1543" spans="11:11" x14ac:dyDescent="0.25">
      <c r="K1543"/>
    </row>
    <row r="1544" spans="11:11" x14ac:dyDescent="0.25">
      <c r="K1544"/>
    </row>
    <row r="1545" spans="11:11" x14ac:dyDescent="0.25">
      <c r="K1545"/>
    </row>
    <row r="1546" spans="11:11" x14ac:dyDescent="0.25">
      <c r="K1546"/>
    </row>
    <row r="1547" spans="11:11" x14ac:dyDescent="0.25">
      <c r="K1547"/>
    </row>
    <row r="1548" spans="11:11" x14ac:dyDescent="0.25">
      <c r="K1548"/>
    </row>
    <row r="1549" spans="11:11" x14ac:dyDescent="0.25">
      <c r="K1549"/>
    </row>
    <row r="1550" spans="11:11" x14ac:dyDescent="0.25">
      <c r="K1550"/>
    </row>
    <row r="1551" spans="11:11" x14ac:dyDescent="0.25">
      <c r="K1551"/>
    </row>
    <row r="1552" spans="11:11" x14ac:dyDescent="0.25">
      <c r="K1552"/>
    </row>
    <row r="1553" spans="11:11" x14ac:dyDescent="0.25">
      <c r="K1553"/>
    </row>
    <row r="1554" spans="11:11" x14ac:dyDescent="0.25">
      <c r="K1554"/>
    </row>
    <row r="1555" spans="11:11" x14ac:dyDescent="0.25">
      <c r="K1555"/>
    </row>
    <row r="1556" spans="11:11" x14ac:dyDescent="0.25">
      <c r="K1556"/>
    </row>
    <row r="1557" spans="11:11" x14ac:dyDescent="0.25">
      <c r="K1557"/>
    </row>
    <row r="1558" spans="11:11" x14ac:dyDescent="0.25">
      <c r="K1558"/>
    </row>
    <row r="1559" spans="11:11" x14ac:dyDescent="0.25">
      <c r="K1559"/>
    </row>
    <row r="1560" spans="11:11" x14ac:dyDescent="0.25">
      <c r="K1560"/>
    </row>
    <row r="1561" spans="11:11" x14ac:dyDescent="0.25">
      <c r="K1561"/>
    </row>
    <row r="1562" spans="11:11" x14ac:dyDescent="0.25">
      <c r="K1562"/>
    </row>
    <row r="1563" spans="11:11" x14ac:dyDescent="0.25">
      <c r="K1563"/>
    </row>
    <row r="1564" spans="11:11" x14ac:dyDescent="0.25">
      <c r="K1564"/>
    </row>
    <row r="1565" spans="11:11" x14ac:dyDescent="0.25">
      <c r="K1565"/>
    </row>
    <row r="1566" spans="11:11" x14ac:dyDescent="0.25">
      <c r="K1566"/>
    </row>
    <row r="1567" spans="11:11" x14ac:dyDescent="0.25">
      <c r="K1567"/>
    </row>
    <row r="1568" spans="11:11" x14ac:dyDescent="0.25">
      <c r="K1568"/>
    </row>
    <row r="1569" spans="11:11" x14ac:dyDescent="0.25">
      <c r="K1569"/>
    </row>
    <row r="1570" spans="11:11" x14ac:dyDescent="0.25">
      <c r="K1570"/>
    </row>
    <row r="1571" spans="11:11" x14ac:dyDescent="0.25">
      <c r="K1571"/>
    </row>
    <row r="1572" spans="11:11" x14ac:dyDescent="0.25">
      <c r="K1572"/>
    </row>
    <row r="1573" spans="11:11" x14ac:dyDescent="0.25">
      <c r="K1573"/>
    </row>
    <row r="1574" spans="11:11" x14ac:dyDescent="0.25">
      <c r="K1574"/>
    </row>
    <row r="1575" spans="11:11" x14ac:dyDescent="0.25">
      <c r="K1575"/>
    </row>
    <row r="1576" spans="11:11" x14ac:dyDescent="0.25">
      <c r="K1576"/>
    </row>
    <row r="1577" spans="11:11" x14ac:dyDescent="0.25">
      <c r="K1577"/>
    </row>
    <row r="1578" spans="11:11" x14ac:dyDescent="0.25">
      <c r="K1578"/>
    </row>
    <row r="1579" spans="11:11" x14ac:dyDescent="0.25">
      <c r="K1579"/>
    </row>
    <row r="1580" spans="11:11" x14ac:dyDescent="0.25">
      <c r="K1580"/>
    </row>
    <row r="1581" spans="11:11" x14ac:dyDescent="0.25">
      <c r="K1581"/>
    </row>
    <row r="1582" spans="11:11" x14ac:dyDescent="0.25">
      <c r="K1582"/>
    </row>
    <row r="1583" spans="11:11" x14ac:dyDescent="0.25">
      <c r="K1583"/>
    </row>
    <row r="1584" spans="11:11" x14ac:dyDescent="0.25">
      <c r="K1584"/>
    </row>
    <row r="1585" spans="11:11" x14ac:dyDescent="0.25">
      <c r="K1585"/>
    </row>
    <row r="1586" spans="11:11" x14ac:dyDescent="0.25">
      <c r="K1586"/>
    </row>
    <row r="1587" spans="11:11" x14ac:dyDescent="0.25">
      <c r="K1587"/>
    </row>
    <row r="1588" spans="11:11" x14ac:dyDescent="0.25">
      <c r="K1588"/>
    </row>
    <row r="1589" spans="11:11" x14ac:dyDescent="0.25">
      <c r="K1589"/>
    </row>
    <row r="1590" spans="11:11" x14ac:dyDescent="0.25">
      <c r="K1590"/>
    </row>
    <row r="1591" spans="11:11" x14ac:dyDescent="0.25">
      <c r="K1591"/>
    </row>
    <row r="1592" spans="11:11" x14ac:dyDescent="0.25">
      <c r="K1592"/>
    </row>
    <row r="1593" spans="11:11" x14ac:dyDescent="0.25">
      <c r="K1593"/>
    </row>
    <row r="1594" spans="11:11" x14ac:dyDescent="0.25">
      <c r="K1594"/>
    </row>
    <row r="1595" spans="11:11" x14ac:dyDescent="0.25">
      <c r="K1595"/>
    </row>
    <row r="1596" spans="11:11" x14ac:dyDescent="0.25">
      <c r="K1596"/>
    </row>
    <row r="1597" spans="11:11" x14ac:dyDescent="0.25">
      <c r="K1597"/>
    </row>
    <row r="1598" spans="11:11" x14ac:dyDescent="0.25">
      <c r="K1598"/>
    </row>
    <row r="1599" spans="11:11" x14ac:dyDescent="0.25">
      <c r="K1599"/>
    </row>
    <row r="1600" spans="11:11" x14ac:dyDescent="0.25">
      <c r="K1600"/>
    </row>
    <row r="1601" spans="11:11" x14ac:dyDescent="0.25">
      <c r="K1601"/>
    </row>
    <row r="1602" spans="11:11" x14ac:dyDescent="0.25">
      <c r="K1602"/>
    </row>
    <row r="1603" spans="11:11" x14ac:dyDescent="0.25">
      <c r="K1603"/>
    </row>
    <row r="1604" spans="11:11" x14ac:dyDescent="0.25">
      <c r="K1604"/>
    </row>
    <row r="1605" spans="11:11" x14ac:dyDescent="0.25">
      <c r="K1605"/>
    </row>
    <row r="1606" spans="11:11" x14ac:dyDescent="0.25">
      <c r="K1606"/>
    </row>
    <row r="1607" spans="11:11" x14ac:dyDescent="0.25">
      <c r="K1607"/>
    </row>
    <row r="1608" spans="11:11" x14ac:dyDescent="0.25">
      <c r="K1608"/>
    </row>
    <row r="1609" spans="11:11" x14ac:dyDescent="0.25">
      <c r="K1609"/>
    </row>
    <row r="1610" spans="11:11" x14ac:dyDescent="0.25">
      <c r="K1610"/>
    </row>
    <row r="1611" spans="11:11" x14ac:dyDescent="0.25">
      <c r="K1611"/>
    </row>
    <row r="1612" spans="11:11" x14ac:dyDescent="0.25">
      <c r="K1612"/>
    </row>
    <row r="1613" spans="11:11" x14ac:dyDescent="0.25">
      <c r="K1613"/>
    </row>
    <row r="1614" spans="11:11" x14ac:dyDescent="0.25">
      <c r="K1614"/>
    </row>
    <row r="1615" spans="11:11" x14ac:dyDescent="0.25">
      <c r="K1615"/>
    </row>
    <row r="1616" spans="11:11" x14ac:dyDescent="0.25">
      <c r="K1616"/>
    </row>
    <row r="1617" spans="11:11" x14ac:dyDescent="0.25">
      <c r="K1617"/>
    </row>
    <row r="1618" spans="11:11" x14ac:dyDescent="0.25">
      <c r="K1618"/>
    </row>
    <row r="1619" spans="11:11" x14ac:dyDescent="0.25">
      <c r="K1619"/>
    </row>
    <row r="1620" spans="11:11" x14ac:dyDescent="0.25">
      <c r="K1620"/>
    </row>
    <row r="1621" spans="11:11" x14ac:dyDescent="0.25">
      <c r="K1621"/>
    </row>
    <row r="1622" spans="11:11" x14ac:dyDescent="0.25">
      <c r="K1622"/>
    </row>
    <row r="1623" spans="11:11" x14ac:dyDescent="0.25">
      <c r="K1623"/>
    </row>
    <row r="1624" spans="11:11" x14ac:dyDescent="0.25">
      <c r="K1624"/>
    </row>
    <row r="1625" spans="11:11" x14ac:dyDescent="0.25">
      <c r="K1625"/>
    </row>
    <row r="1626" spans="11:11" x14ac:dyDescent="0.25">
      <c r="K1626"/>
    </row>
    <row r="1627" spans="11:11" x14ac:dyDescent="0.25">
      <c r="K1627"/>
    </row>
    <row r="1628" spans="11:11" x14ac:dyDescent="0.25">
      <c r="K1628"/>
    </row>
    <row r="1629" spans="11:11" x14ac:dyDescent="0.25">
      <c r="K1629"/>
    </row>
    <row r="1630" spans="11:11" x14ac:dyDescent="0.25">
      <c r="K1630"/>
    </row>
    <row r="1631" spans="11:11" x14ac:dyDescent="0.25">
      <c r="K1631"/>
    </row>
    <row r="1632" spans="11:11" x14ac:dyDescent="0.25">
      <c r="K1632"/>
    </row>
    <row r="1633" spans="11:11" x14ac:dyDescent="0.25">
      <c r="K1633"/>
    </row>
    <row r="1634" spans="11:11" x14ac:dyDescent="0.25">
      <c r="K1634"/>
    </row>
    <row r="1635" spans="11:11" x14ac:dyDescent="0.25">
      <c r="K1635"/>
    </row>
    <row r="1636" spans="11:11" x14ac:dyDescent="0.25">
      <c r="K1636"/>
    </row>
    <row r="1637" spans="11:11" x14ac:dyDescent="0.25">
      <c r="K1637"/>
    </row>
    <row r="1638" spans="11:11" x14ac:dyDescent="0.25">
      <c r="K1638"/>
    </row>
    <row r="1639" spans="11:11" x14ac:dyDescent="0.25">
      <c r="K1639"/>
    </row>
    <row r="1640" spans="11:11" x14ac:dyDescent="0.25">
      <c r="K1640"/>
    </row>
    <row r="1641" spans="11:11" x14ac:dyDescent="0.25">
      <c r="K1641"/>
    </row>
    <row r="1642" spans="11:11" x14ac:dyDescent="0.25">
      <c r="K1642"/>
    </row>
    <row r="1643" spans="11:11" x14ac:dyDescent="0.25">
      <c r="K1643"/>
    </row>
    <row r="1644" spans="11:11" x14ac:dyDescent="0.25">
      <c r="K1644"/>
    </row>
    <row r="1645" spans="11:11" x14ac:dyDescent="0.25">
      <c r="K1645"/>
    </row>
    <row r="1646" spans="11:11" x14ac:dyDescent="0.25">
      <c r="K1646"/>
    </row>
    <row r="1647" spans="11:11" x14ac:dyDescent="0.25">
      <c r="K1647"/>
    </row>
    <row r="1648" spans="11:11" x14ac:dyDescent="0.25">
      <c r="K1648"/>
    </row>
    <row r="1649" spans="11:11" x14ac:dyDescent="0.25">
      <c r="K1649"/>
    </row>
    <row r="1650" spans="11:11" x14ac:dyDescent="0.25">
      <c r="K1650"/>
    </row>
    <row r="1651" spans="11:11" x14ac:dyDescent="0.25">
      <c r="K1651"/>
    </row>
    <row r="1652" spans="11:11" x14ac:dyDescent="0.25">
      <c r="K1652"/>
    </row>
    <row r="1653" spans="11:11" x14ac:dyDescent="0.25">
      <c r="K1653"/>
    </row>
    <row r="1654" spans="11:11" x14ac:dyDescent="0.25">
      <c r="K1654"/>
    </row>
    <row r="1655" spans="11:11" x14ac:dyDescent="0.25">
      <c r="K1655"/>
    </row>
    <row r="1656" spans="11:11" x14ac:dyDescent="0.25">
      <c r="K1656"/>
    </row>
    <row r="1657" spans="11:11" x14ac:dyDescent="0.25">
      <c r="K1657"/>
    </row>
    <row r="1658" spans="11:11" x14ac:dyDescent="0.25">
      <c r="K1658"/>
    </row>
    <row r="1659" spans="11:11" x14ac:dyDescent="0.25">
      <c r="K1659"/>
    </row>
    <row r="1660" spans="11:11" x14ac:dyDescent="0.25">
      <c r="K1660"/>
    </row>
    <row r="1661" spans="11:11" x14ac:dyDescent="0.25">
      <c r="K1661"/>
    </row>
    <row r="1662" spans="11:11" x14ac:dyDescent="0.25">
      <c r="K1662"/>
    </row>
    <row r="1663" spans="11:11" x14ac:dyDescent="0.25">
      <c r="K1663"/>
    </row>
    <row r="1664" spans="11:11" x14ac:dyDescent="0.25">
      <c r="K1664"/>
    </row>
    <row r="1665" spans="11:11" x14ac:dyDescent="0.25">
      <c r="K1665"/>
    </row>
    <row r="1666" spans="11:11" x14ac:dyDescent="0.25">
      <c r="K1666"/>
    </row>
    <row r="1667" spans="11:11" x14ac:dyDescent="0.25">
      <c r="K1667"/>
    </row>
    <row r="1668" spans="11:11" x14ac:dyDescent="0.25">
      <c r="K1668"/>
    </row>
    <row r="1669" spans="11:11" x14ac:dyDescent="0.25">
      <c r="K1669"/>
    </row>
    <row r="1670" spans="11:11" x14ac:dyDescent="0.25">
      <c r="K1670"/>
    </row>
    <row r="1671" spans="11:11" x14ac:dyDescent="0.25">
      <c r="K1671"/>
    </row>
    <row r="1672" spans="11:11" x14ac:dyDescent="0.25">
      <c r="K1672"/>
    </row>
    <row r="1673" spans="11:11" x14ac:dyDescent="0.25">
      <c r="K1673"/>
    </row>
    <row r="1674" spans="11:11" x14ac:dyDescent="0.25">
      <c r="K1674"/>
    </row>
    <row r="1675" spans="11:11" x14ac:dyDescent="0.25">
      <c r="K1675"/>
    </row>
    <row r="1676" spans="11:11" x14ac:dyDescent="0.25">
      <c r="K1676"/>
    </row>
    <row r="1677" spans="11:11" x14ac:dyDescent="0.25">
      <c r="K1677"/>
    </row>
    <row r="1678" spans="11:11" x14ac:dyDescent="0.25">
      <c r="K1678"/>
    </row>
    <row r="1679" spans="11:11" x14ac:dyDescent="0.25">
      <c r="K1679"/>
    </row>
    <row r="1680" spans="11:11" x14ac:dyDescent="0.25">
      <c r="K1680"/>
    </row>
    <row r="1681" spans="11:11" x14ac:dyDescent="0.25">
      <c r="K1681"/>
    </row>
    <row r="1682" spans="11:11" x14ac:dyDescent="0.25">
      <c r="K1682"/>
    </row>
    <row r="1683" spans="11:11" x14ac:dyDescent="0.25">
      <c r="K1683"/>
    </row>
    <row r="1684" spans="11:11" x14ac:dyDescent="0.25">
      <c r="K1684"/>
    </row>
    <row r="1685" spans="11:11" x14ac:dyDescent="0.25">
      <c r="K1685"/>
    </row>
    <row r="1686" spans="11:11" x14ac:dyDescent="0.25">
      <c r="K1686"/>
    </row>
    <row r="1687" spans="11:11" x14ac:dyDescent="0.25">
      <c r="K1687"/>
    </row>
    <row r="1688" spans="11:11" x14ac:dyDescent="0.25">
      <c r="K1688"/>
    </row>
    <row r="1689" spans="11:11" x14ac:dyDescent="0.25">
      <c r="K1689"/>
    </row>
    <row r="1690" spans="11:11" x14ac:dyDescent="0.25">
      <c r="K1690"/>
    </row>
    <row r="1691" spans="11:11" x14ac:dyDescent="0.25">
      <c r="K1691"/>
    </row>
    <row r="1692" spans="11:11" x14ac:dyDescent="0.25">
      <c r="K1692"/>
    </row>
    <row r="1693" spans="11:11" x14ac:dyDescent="0.25">
      <c r="K1693"/>
    </row>
    <row r="1694" spans="11:11" x14ac:dyDescent="0.25">
      <c r="K1694"/>
    </row>
    <row r="1695" spans="11:11" x14ac:dyDescent="0.25">
      <c r="K1695"/>
    </row>
    <row r="1696" spans="11:11" x14ac:dyDescent="0.25">
      <c r="K1696"/>
    </row>
    <row r="1697" spans="11:11" x14ac:dyDescent="0.25">
      <c r="K1697"/>
    </row>
    <row r="1698" spans="11:11" x14ac:dyDescent="0.25">
      <c r="K1698"/>
    </row>
    <row r="1699" spans="11:11" x14ac:dyDescent="0.25">
      <c r="K1699"/>
    </row>
    <row r="1700" spans="11:11" x14ac:dyDescent="0.25">
      <c r="K1700"/>
    </row>
    <row r="1701" spans="11:11" x14ac:dyDescent="0.25">
      <c r="K1701"/>
    </row>
    <row r="1702" spans="11:11" x14ac:dyDescent="0.25">
      <c r="K1702"/>
    </row>
    <row r="1703" spans="11:11" x14ac:dyDescent="0.25">
      <c r="K1703"/>
    </row>
    <row r="1704" spans="11:11" x14ac:dyDescent="0.25">
      <c r="K1704"/>
    </row>
    <row r="1705" spans="11:11" x14ac:dyDescent="0.25">
      <c r="K1705"/>
    </row>
    <row r="1706" spans="11:11" x14ac:dyDescent="0.25">
      <c r="K1706"/>
    </row>
    <row r="1707" spans="11:11" x14ac:dyDescent="0.25">
      <c r="K1707"/>
    </row>
    <row r="1708" spans="11:11" x14ac:dyDescent="0.25">
      <c r="K1708"/>
    </row>
    <row r="1709" spans="11:11" x14ac:dyDescent="0.25">
      <c r="K1709"/>
    </row>
    <row r="1710" spans="11:11" x14ac:dyDescent="0.25">
      <c r="K1710"/>
    </row>
    <row r="1711" spans="11:11" x14ac:dyDescent="0.25">
      <c r="K1711"/>
    </row>
    <row r="1712" spans="11:11" x14ac:dyDescent="0.25">
      <c r="K1712"/>
    </row>
    <row r="1713" spans="11:11" x14ac:dyDescent="0.25">
      <c r="K1713"/>
    </row>
    <row r="1714" spans="11:11" x14ac:dyDescent="0.25">
      <c r="K1714"/>
    </row>
    <row r="1715" spans="11:11" x14ac:dyDescent="0.25">
      <c r="K1715"/>
    </row>
    <row r="1716" spans="11:11" x14ac:dyDescent="0.25">
      <c r="K1716"/>
    </row>
    <row r="1717" spans="11:11" x14ac:dyDescent="0.25">
      <c r="K1717"/>
    </row>
    <row r="1718" spans="11:11" x14ac:dyDescent="0.25">
      <c r="K1718"/>
    </row>
    <row r="1719" spans="11:11" x14ac:dyDescent="0.25">
      <c r="K1719"/>
    </row>
    <row r="1720" spans="11:11" x14ac:dyDescent="0.25">
      <c r="K1720"/>
    </row>
    <row r="1721" spans="11:11" x14ac:dyDescent="0.25">
      <c r="K1721"/>
    </row>
    <row r="1722" spans="11:11" x14ac:dyDescent="0.25">
      <c r="K1722"/>
    </row>
    <row r="1723" spans="11:11" x14ac:dyDescent="0.25">
      <c r="K1723"/>
    </row>
    <row r="1724" spans="11:11" x14ac:dyDescent="0.25">
      <c r="K1724"/>
    </row>
    <row r="1725" spans="11:11" x14ac:dyDescent="0.25">
      <c r="K1725"/>
    </row>
    <row r="1726" spans="11:11" x14ac:dyDescent="0.25">
      <c r="K1726"/>
    </row>
    <row r="1727" spans="11:11" x14ac:dyDescent="0.25">
      <c r="K1727"/>
    </row>
    <row r="1728" spans="11:11" x14ac:dyDescent="0.25">
      <c r="K1728"/>
    </row>
    <row r="1729" spans="11:11" x14ac:dyDescent="0.25">
      <c r="K1729"/>
    </row>
    <row r="1730" spans="11:11" x14ac:dyDescent="0.25">
      <c r="K1730"/>
    </row>
    <row r="1731" spans="11:11" x14ac:dyDescent="0.25">
      <c r="K1731"/>
    </row>
    <row r="1732" spans="11:11" x14ac:dyDescent="0.25">
      <c r="K1732"/>
    </row>
    <row r="1733" spans="11:11" x14ac:dyDescent="0.25">
      <c r="K1733"/>
    </row>
    <row r="1734" spans="11:11" x14ac:dyDescent="0.25">
      <c r="K1734"/>
    </row>
    <row r="1735" spans="11:11" x14ac:dyDescent="0.25">
      <c r="K1735"/>
    </row>
    <row r="1736" spans="11:11" x14ac:dyDescent="0.25">
      <c r="K1736"/>
    </row>
    <row r="1737" spans="11:11" x14ac:dyDescent="0.25">
      <c r="K1737"/>
    </row>
    <row r="1738" spans="11:11" x14ac:dyDescent="0.25">
      <c r="K1738"/>
    </row>
    <row r="1739" spans="11:11" x14ac:dyDescent="0.25">
      <c r="K1739"/>
    </row>
    <row r="1740" spans="11:11" x14ac:dyDescent="0.25">
      <c r="K1740"/>
    </row>
    <row r="1741" spans="11:11" x14ac:dyDescent="0.25">
      <c r="K1741"/>
    </row>
    <row r="1742" spans="11:11" x14ac:dyDescent="0.25">
      <c r="K1742"/>
    </row>
    <row r="1743" spans="11:11" x14ac:dyDescent="0.25">
      <c r="K1743"/>
    </row>
    <row r="1744" spans="11:11" x14ac:dyDescent="0.25">
      <c r="K1744"/>
    </row>
    <row r="1745" spans="11:11" x14ac:dyDescent="0.25">
      <c r="K1745"/>
    </row>
    <row r="1746" spans="11:11" x14ac:dyDescent="0.25">
      <c r="K1746"/>
    </row>
    <row r="1747" spans="11:11" x14ac:dyDescent="0.25">
      <c r="K1747"/>
    </row>
    <row r="1748" spans="11:11" x14ac:dyDescent="0.25">
      <c r="K1748"/>
    </row>
    <row r="1749" spans="11:11" x14ac:dyDescent="0.25">
      <c r="K1749"/>
    </row>
    <row r="1750" spans="11:11" x14ac:dyDescent="0.25">
      <c r="K1750"/>
    </row>
    <row r="1751" spans="11:11" x14ac:dyDescent="0.25">
      <c r="K1751"/>
    </row>
    <row r="1752" spans="11:11" x14ac:dyDescent="0.25">
      <c r="K1752"/>
    </row>
    <row r="1753" spans="11:11" x14ac:dyDescent="0.25">
      <c r="K1753"/>
    </row>
    <row r="1754" spans="11:11" x14ac:dyDescent="0.25">
      <c r="K1754"/>
    </row>
    <row r="1755" spans="11:11" x14ac:dyDescent="0.25">
      <c r="K1755"/>
    </row>
    <row r="1756" spans="11:11" x14ac:dyDescent="0.25">
      <c r="K1756"/>
    </row>
    <row r="1757" spans="11:11" x14ac:dyDescent="0.25">
      <c r="K1757"/>
    </row>
    <row r="1758" spans="11:11" x14ac:dyDescent="0.25">
      <c r="K1758"/>
    </row>
    <row r="1759" spans="11:11" x14ac:dyDescent="0.25">
      <c r="K1759"/>
    </row>
    <row r="1760" spans="11:11" x14ac:dyDescent="0.25">
      <c r="K1760"/>
    </row>
    <row r="1761" spans="11:11" x14ac:dyDescent="0.25">
      <c r="K1761"/>
    </row>
    <row r="1762" spans="11:11" x14ac:dyDescent="0.25">
      <c r="K1762"/>
    </row>
    <row r="1763" spans="11:11" x14ac:dyDescent="0.25">
      <c r="K1763"/>
    </row>
    <row r="1764" spans="11:11" x14ac:dyDescent="0.25">
      <c r="K1764"/>
    </row>
    <row r="1765" spans="11:11" x14ac:dyDescent="0.25">
      <c r="K1765"/>
    </row>
    <row r="1766" spans="11:11" x14ac:dyDescent="0.25">
      <c r="K1766"/>
    </row>
    <row r="1767" spans="11:11" x14ac:dyDescent="0.25">
      <c r="K1767"/>
    </row>
    <row r="1768" spans="11:11" x14ac:dyDescent="0.25">
      <c r="K1768"/>
    </row>
    <row r="1769" spans="11:11" x14ac:dyDescent="0.25">
      <c r="K1769"/>
    </row>
    <row r="1770" spans="11:11" x14ac:dyDescent="0.25">
      <c r="K1770"/>
    </row>
    <row r="1771" spans="11:11" x14ac:dyDescent="0.25">
      <c r="K1771"/>
    </row>
    <row r="1772" spans="11:11" x14ac:dyDescent="0.25">
      <c r="K1772"/>
    </row>
    <row r="1773" spans="11:11" x14ac:dyDescent="0.25">
      <c r="K1773"/>
    </row>
    <row r="1774" spans="11:11" x14ac:dyDescent="0.25">
      <c r="K1774"/>
    </row>
    <row r="1775" spans="11:11" x14ac:dyDescent="0.25">
      <c r="K1775"/>
    </row>
    <row r="1776" spans="11:11" x14ac:dyDescent="0.25">
      <c r="K1776"/>
    </row>
    <row r="1777" spans="11:11" x14ac:dyDescent="0.25">
      <c r="K1777"/>
    </row>
    <row r="1778" spans="11:11" x14ac:dyDescent="0.25">
      <c r="K1778"/>
    </row>
    <row r="1779" spans="11:11" x14ac:dyDescent="0.25">
      <c r="K1779"/>
    </row>
    <row r="1780" spans="11:11" x14ac:dyDescent="0.25">
      <c r="K1780"/>
    </row>
    <row r="1781" spans="11:11" x14ac:dyDescent="0.25">
      <c r="K1781"/>
    </row>
    <row r="1782" spans="11:11" x14ac:dyDescent="0.25">
      <c r="K1782"/>
    </row>
    <row r="1783" spans="11:11" x14ac:dyDescent="0.25">
      <c r="K1783"/>
    </row>
    <row r="1784" spans="11:11" x14ac:dyDescent="0.25">
      <c r="K1784"/>
    </row>
    <row r="1785" spans="11:11" x14ac:dyDescent="0.25">
      <c r="K1785"/>
    </row>
    <row r="1786" spans="11:11" x14ac:dyDescent="0.25">
      <c r="K1786"/>
    </row>
    <row r="1787" spans="11:11" x14ac:dyDescent="0.25">
      <c r="K1787"/>
    </row>
    <row r="1788" spans="11:11" x14ac:dyDescent="0.25">
      <c r="K1788"/>
    </row>
    <row r="1789" spans="11:11" x14ac:dyDescent="0.25">
      <c r="K1789"/>
    </row>
    <row r="1790" spans="11:11" x14ac:dyDescent="0.25">
      <c r="K1790"/>
    </row>
    <row r="1791" spans="11:11" x14ac:dyDescent="0.25">
      <c r="K1791"/>
    </row>
    <row r="1792" spans="11:11" x14ac:dyDescent="0.25">
      <c r="K1792"/>
    </row>
    <row r="1793" spans="11:11" x14ac:dyDescent="0.25">
      <c r="K1793"/>
    </row>
    <row r="1794" spans="11:11" x14ac:dyDescent="0.25">
      <c r="K1794"/>
    </row>
    <row r="1795" spans="11:11" x14ac:dyDescent="0.25">
      <c r="K1795"/>
    </row>
    <row r="1796" spans="11:11" x14ac:dyDescent="0.25">
      <c r="K1796"/>
    </row>
    <row r="1797" spans="11:11" x14ac:dyDescent="0.25">
      <c r="K1797"/>
    </row>
    <row r="1798" spans="11:11" x14ac:dyDescent="0.25">
      <c r="K1798"/>
    </row>
    <row r="1799" spans="11:11" x14ac:dyDescent="0.25">
      <c r="K1799"/>
    </row>
    <row r="1800" spans="11:11" x14ac:dyDescent="0.25">
      <c r="K1800"/>
    </row>
    <row r="1801" spans="11:11" x14ac:dyDescent="0.25">
      <c r="K1801"/>
    </row>
    <row r="1802" spans="11:11" x14ac:dyDescent="0.25">
      <c r="K1802"/>
    </row>
    <row r="1803" spans="11:11" x14ac:dyDescent="0.25">
      <c r="K1803"/>
    </row>
    <row r="1804" spans="11:11" x14ac:dyDescent="0.25">
      <c r="K1804"/>
    </row>
    <row r="1805" spans="11:11" x14ac:dyDescent="0.25">
      <c r="K1805"/>
    </row>
    <row r="1806" spans="11:11" x14ac:dyDescent="0.25">
      <c r="K1806"/>
    </row>
    <row r="1807" spans="11:11" x14ac:dyDescent="0.25">
      <c r="K1807"/>
    </row>
    <row r="1808" spans="11:11" x14ac:dyDescent="0.25">
      <c r="K1808"/>
    </row>
    <row r="1809" spans="11:11" x14ac:dyDescent="0.25">
      <c r="K1809"/>
    </row>
    <row r="1810" spans="11:11" x14ac:dyDescent="0.25">
      <c r="K1810"/>
    </row>
    <row r="1811" spans="11:11" x14ac:dyDescent="0.25">
      <c r="K1811"/>
    </row>
    <row r="1812" spans="11:11" x14ac:dyDescent="0.25">
      <c r="K1812"/>
    </row>
    <row r="1813" spans="11:11" x14ac:dyDescent="0.25">
      <c r="K1813"/>
    </row>
    <row r="1814" spans="11:11" x14ac:dyDescent="0.25">
      <c r="K1814"/>
    </row>
    <row r="1815" spans="11:11" x14ac:dyDescent="0.25">
      <c r="K1815"/>
    </row>
    <row r="1816" spans="11:11" x14ac:dyDescent="0.25">
      <c r="K1816"/>
    </row>
    <row r="1817" spans="11:11" x14ac:dyDescent="0.25">
      <c r="K1817"/>
    </row>
    <row r="1818" spans="11:11" x14ac:dyDescent="0.25">
      <c r="K1818"/>
    </row>
    <row r="1819" spans="11:11" x14ac:dyDescent="0.25">
      <c r="K1819"/>
    </row>
    <row r="1820" spans="11:11" x14ac:dyDescent="0.25">
      <c r="K1820"/>
    </row>
    <row r="1821" spans="11:11" x14ac:dyDescent="0.25">
      <c r="K1821"/>
    </row>
    <row r="1822" spans="11:11" x14ac:dyDescent="0.25">
      <c r="K1822"/>
    </row>
    <row r="1823" spans="11:11" x14ac:dyDescent="0.25">
      <c r="K1823"/>
    </row>
    <row r="1824" spans="11:11" x14ac:dyDescent="0.25">
      <c r="K1824"/>
    </row>
    <row r="1825" spans="11:11" x14ac:dyDescent="0.25">
      <c r="K1825"/>
    </row>
    <row r="1826" spans="11:11" x14ac:dyDescent="0.25">
      <c r="K1826"/>
    </row>
    <row r="1827" spans="11:11" x14ac:dyDescent="0.25">
      <c r="K1827"/>
    </row>
    <row r="1828" spans="11:11" x14ac:dyDescent="0.25">
      <c r="K1828"/>
    </row>
    <row r="1829" spans="11:11" x14ac:dyDescent="0.25">
      <c r="K1829"/>
    </row>
    <row r="1830" spans="11:11" x14ac:dyDescent="0.25">
      <c r="K1830"/>
    </row>
    <row r="1831" spans="11:11" x14ac:dyDescent="0.25">
      <c r="K1831"/>
    </row>
    <row r="1832" spans="11:11" x14ac:dyDescent="0.25">
      <c r="K1832"/>
    </row>
    <row r="1833" spans="11:11" x14ac:dyDescent="0.25">
      <c r="K1833"/>
    </row>
    <row r="1834" spans="11:11" x14ac:dyDescent="0.25">
      <c r="K1834"/>
    </row>
    <row r="1835" spans="11:11" x14ac:dyDescent="0.25">
      <c r="K1835"/>
    </row>
    <row r="1836" spans="11:11" x14ac:dyDescent="0.25">
      <c r="K1836"/>
    </row>
    <row r="1837" spans="11:11" x14ac:dyDescent="0.25">
      <c r="K1837"/>
    </row>
    <row r="1838" spans="11:11" x14ac:dyDescent="0.25">
      <c r="K1838"/>
    </row>
    <row r="1839" spans="11:11" x14ac:dyDescent="0.25">
      <c r="K1839"/>
    </row>
    <row r="1840" spans="11:11" x14ac:dyDescent="0.25">
      <c r="K1840"/>
    </row>
    <row r="1841" spans="11:11" x14ac:dyDescent="0.25">
      <c r="K1841"/>
    </row>
    <row r="1842" spans="11:11" x14ac:dyDescent="0.25">
      <c r="K1842"/>
    </row>
    <row r="1843" spans="11:11" x14ac:dyDescent="0.25">
      <c r="K1843"/>
    </row>
    <row r="1844" spans="11:11" x14ac:dyDescent="0.25">
      <c r="K1844"/>
    </row>
    <row r="1845" spans="11:11" x14ac:dyDescent="0.25">
      <c r="K1845"/>
    </row>
    <row r="1846" spans="11:11" x14ac:dyDescent="0.25">
      <c r="K1846"/>
    </row>
    <row r="1847" spans="11:11" x14ac:dyDescent="0.25">
      <c r="K1847"/>
    </row>
    <row r="1848" spans="11:11" x14ac:dyDescent="0.25">
      <c r="K1848"/>
    </row>
    <row r="1849" spans="11:11" x14ac:dyDescent="0.25">
      <c r="K1849"/>
    </row>
    <row r="1850" spans="11:11" x14ac:dyDescent="0.25">
      <c r="K1850"/>
    </row>
    <row r="1851" spans="11:11" x14ac:dyDescent="0.25">
      <c r="K1851"/>
    </row>
    <row r="1852" spans="11:11" x14ac:dyDescent="0.25">
      <c r="K1852"/>
    </row>
    <row r="1853" spans="11:11" x14ac:dyDescent="0.25">
      <c r="K1853"/>
    </row>
    <row r="1854" spans="11:11" x14ac:dyDescent="0.25">
      <c r="K1854"/>
    </row>
    <row r="1855" spans="11:11" x14ac:dyDescent="0.25">
      <c r="K1855"/>
    </row>
    <row r="1856" spans="11:11" x14ac:dyDescent="0.25">
      <c r="K1856"/>
    </row>
    <row r="1857" spans="11:11" x14ac:dyDescent="0.25">
      <c r="K1857"/>
    </row>
    <row r="1858" spans="11:11" x14ac:dyDescent="0.25">
      <c r="K1858"/>
    </row>
    <row r="1859" spans="11:11" x14ac:dyDescent="0.25">
      <c r="K1859"/>
    </row>
    <row r="1860" spans="11:11" x14ac:dyDescent="0.25">
      <c r="K1860"/>
    </row>
    <row r="1861" spans="11:11" x14ac:dyDescent="0.25">
      <c r="K1861"/>
    </row>
    <row r="1862" spans="11:11" x14ac:dyDescent="0.25">
      <c r="K1862"/>
    </row>
    <row r="1863" spans="11:11" x14ac:dyDescent="0.25">
      <c r="K1863"/>
    </row>
    <row r="1864" spans="11:11" x14ac:dyDescent="0.25">
      <c r="K1864"/>
    </row>
    <row r="1865" spans="11:11" x14ac:dyDescent="0.25">
      <c r="K1865"/>
    </row>
    <row r="1866" spans="11:11" x14ac:dyDescent="0.25">
      <c r="K1866"/>
    </row>
    <row r="1867" spans="11:11" x14ac:dyDescent="0.25">
      <c r="K1867"/>
    </row>
    <row r="1868" spans="11:11" x14ac:dyDescent="0.25">
      <c r="K1868"/>
    </row>
    <row r="1869" spans="11:11" x14ac:dyDescent="0.25">
      <c r="K1869"/>
    </row>
    <row r="1870" spans="11:11" x14ac:dyDescent="0.25">
      <c r="K1870"/>
    </row>
    <row r="1871" spans="11:11" x14ac:dyDescent="0.25">
      <c r="K1871"/>
    </row>
    <row r="1872" spans="11:11" x14ac:dyDescent="0.25">
      <c r="K1872"/>
    </row>
    <row r="1873" spans="11:11" x14ac:dyDescent="0.25">
      <c r="K1873"/>
    </row>
    <row r="1874" spans="11:11" x14ac:dyDescent="0.25">
      <c r="K1874"/>
    </row>
    <row r="1875" spans="11:11" x14ac:dyDescent="0.25">
      <c r="K1875"/>
    </row>
    <row r="1876" spans="11:11" x14ac:dyDescent="0.25">
      <c r="K1876"/>
    </row>
    <row r="1877" spans="11:11" x14ac:dyDescent="0.25">
      <c r="K1877"/>
    </row>
    <row r="1878" spans="11:11" x14ac:dyDescent="0.25">
      <c r="K1878"/>
    </row>
    <row r="1879" spans="11:11" x14ac:dyDescent="0.25">
      <c r="K1879"/>
    </row>
    <row r="1880" spans="11:11" x14ac:dyDescent="0.25">
      <c r="K1880"/>
    </row>
    <row r="1881" spans="11:11" x14ac:dyDescent="0.25">
      <c r="K1881"/>
    </row>
    <row r="1882" spans="11:11" x14ac:dyDescent="0.25">
      <c r="K1882"/>
    </row>
    <row r="1883" spans="11:11" x14ac:dyDescent="0.25">
      <c r="K1883"/>
    </row>
    <row r="1884" spans="11:11" x14ac:dyDescent="0.25">
      <c r="K1884"/>
    </row>
    <row r="1885" spans="11:11" x14ac:dyDescent="0.25">
      <c r="K1885"/>
    </row>
    <row r="1886" spans="11:11" x14ac:dyDescent="0.25">
      <c r="K1886"/>
    </row>
    <row r="1887" spans="11:11" x14ac:dyDescent="0.25">
      <c r="K1887"/>
    </row>
    <row r="1888" spans="11:11" x14ac:dyDescent="0.25">
      <c r="K1888"/>
    </row>
    <row r="1889" spans="11:11" x14ac:dyDescent="0.25">
      <c r="K1889"/>
    </row>
    <row r="1890" spans="11:11" x14ac:dyDescent="0.25">
      <c r="K1890"/>
    </row>
    <row r="1891" spans="11:11" x14ac:dyDescent="0.25">
      <c r="K1891"/>
    </row>
    <row r="1892" spans="11:11" x14ac:dyDescent="0.25">
      <c r="K1892"/>
    </row>
    <row r="1893" spans="11:11" x14ac:dyDescent="0.25">
      <c r="K1893"/>
    </row>
    <row r="1894" spans="11:11" x14ac:dyDescent="0.25">
      <c r="K1894"/>
    </row>
    <row r="1895" spans="11:11" x14ac:dyDescent="0.25">
      <c r="K1895"/>
    </row>
    <row r="1896" spans="11:11" x14ac:dyDescent="0.25">
      <c r="K1896"/>
    </row>
    <row r="1897" spans="11:11" x14ac:dyDescent="0.25">
      <c r="K1897"/>
    </row>
    <row r="1898" spans="11:11" x14ac:dyDescent="0.25">
      <c r="K1898"/>
    </row>
    <row r="1899" spans="11:11" x14ac:dyDescent="0.25">
      <c r="K1899"/>
    </row>
    <row r="1900" spans="11:11" x14ac:dyDescent="0.25">
      <c r="K1900"/>
    </row>
    <row r="1901" spans="11:11" x14ac:dyDescent="0.25">
      <c r="K1901"/>
    </row>
    <row r="1902" spans="11:11" x14ac:dyDescent="0.25">
      <c r="K1902"/>
    </row>
    <row r="1903" spans="11:11" x14ac:dyDescent="0.25">
      <c r="K1903"/>
    </row>
    <row r="1904" spans="11:11" x14ac:dyDescent="0.25">
      <c r="K1904"/>
    </row>
    <row r="1905" spans="11:11" x14ac:dyDescent="0.25">
      <c r="K1905"/>
    </row>
    <row r="1906" spans="11:11" x14ac:dyDescent="0.25">
      <c r="K1906"/>
    </row>
    <row r="1907" spans="11:11" x14ac:dyDescent="0.25">
      <c r="K1907"/>
    </row>
    <row r="1908" spans="11:11" x14ac:dyDescent="0.25">
      <c r="K1908"/>
    </row>
    <row r="1909" spans="11:11" x14ac:dyDescent="0.25">
      <c r="K1909"/>
    </row>
    <row r="1910" spans="11:11" x14ac:dyDescent="0.25">
      <c r="K1910"/>
    </row>
    <row r="1911" spans="11:11" x14ac:dyDescent="0.25">
      <c r="K1911"/>
    </row>
    <row r="1912" spans="11:11" x14ac:dyDescent="0.25">
      <c r="K1912"/>
    </row>
    <row r="1913" spans="11:11" x14ac:dyDescent="0.25">
      <c r="K1913"/>
    </row>
    <row r="1914" spans="11:11" x14ac:dyDescent="0.25">
      <c r="K1914"/>
    </row>
    <row r="1915" spans="11:11" x14ac:dyDescent="0.25">
      <c r="K1915"/>
    </row>
    <row r="1916" spans="11:11" x14ac:dyDescent="0.25">
      <c r="K1916"/>
    </row>
    <row r="1917" spans="11:11" x14ac:dyDescent="0.25">
      <c r="K1917"/>
    </row>
    <row r="1918" spans="11:11" x14ac:dyDescent="0.25">
      <c r="K1918"/>
    </row>
    <row r="1919" spans="11:11" x14ac:dyDescent="0.25">
      <c r="K1919"/>
    </row>
    <row r="1920" spans="11:11" x14ac:dyDescent="0.25">
      <c r="K1920"/>
    </row>
    <row r="1921" spans="11:11" x14ac:dyDescent="0.25">
      <c r="K1921"/>
    </row>
    <row r="1922" spans="11:11" x14ac:dyDescent="0.25">
      <c r="K1922"/>
    </row>
    <row r="1923" spans="11:11" x14ac:dyDescent="0.25">
      <c r="K1923"/>
    </row>
    <row r="1924" spans="11:11" x14ac:dyDescent="0.25">
      <c r="K1924"/>
    </row>
    <row r="1925" spans="11:11" x14ac:dyDescent="0.25">
      <c r="K1925"/>
    </row>
    <row r="1926" spans="11:11" x14ac:dyDescent="0.25">
      <c r="K1926"/>
    </row>
    <row r="1927" spans="11:11" x14ac:dyDescent="0.25">
      <c r="K1927"/>
    </row>
    <row r="1928" spans="11:11" x14ac:dyDescent="0.25">
      <c r="K1928"/>
    </row>
    <row r="1929" spans="11:11" x14ac:dyDescent="0.25">
      <c r="K1929"/>
    </row>
    <row r="1930" spans="11:11" x14ac:dyDescent="0.25">
      <c r="K1930"/>
    </row>
    <row r="1931" spans="11:11" x14ac:dyDescent="0.25">
      <c r="K1931"/>
    </row>
    <row r="1932" spans="11:11" x14ac:dyDescent="0.25">
      <c r="K1932"/>
    </row>
    <row r="1933" spans="11:11" x14ac:dyDescent="0.25">
      <c r="K1933"/>
    </row>
    <row r="1934" spans="11:11" x14ac:dyDescent="0.25">
      <c r="K1934"/>
    </row>
    <row r="1935" spans="11:11" x14ac:dyDescent="0.25">
      <c r="K1935"/>
    </row>
    <row r="1936" spans="11:11" x14ac:dyDescent="0.25">
      <c r="K1936"/>
    </row>
    <row r="1937" spans="11:11" x14ac:dyDescent="0.25">
      <c r="K1937"/>
    </row>
    <row r="1938" spans="11:11" x14ac:dyDescent="0.25">
      <c r="K1938"/>
    </row>
    <row r="1939" spans="11:11" x14ac:dyDescent="0.25">
      <c r="K1939"/>
    </row>
    <row r="1940" spans="11:11" x14ac:dyDescent="0.25">
      <c r="K1940"/>
    </row>
    <row r="1941" spans="11:11" x14ac:dyDescent="0.25">
      <c r="K1941"/>
    </row>
    <row r="1942" spans="11:11" x14ac:dyDescent="0.25">
      <c r="K1942"/>
    </row>
    <row r="1943" spans="11:11" x14ac:dyDescent="0.25">
      <c r="K1943"/>
    </row>
    <row r="1944" spans="11:11" x14ac:dyDescent="0.25">
      <c r="K1944"/>
    </row>
    <row r="1945" spans="11:11" x14ac:dyDescent="0.25">
      <c r="K1945"/>
    </row>
    <row r="1946" spans="11:11" x14ac:dyDescent="0.25">
      <c r="K1946"/>
    </row>
    <row r="1947" spans="11:11" x14ac:dyDescent="0.25">
      <c r="K1947"/>
    </row>
    <row r="1948" spans="11:11" x14ac:dyDescent="0.25">
      <c r="K1948"/>
    </row>
    <row r="1949" spans="11:11" x14ac:dyDescent="0.25">
      <c r="K1949"/>
    </row>
    <row r="1950" spans="11:11" x14ac:dyDescent="0.25">
      <c r="K1950"/>
    </row>
    <row r="1951" spans="11:11" x14ac:dyDescent="0.25">
      <c r="K1951"/>
    </row>
    <row r="1952" spans="11:11" x14ac:dyDescent="0.25">
      <c r="K1952"/>
    </row>
    <row r="1953" spans="11:11" x14ac:dyDescent="0.25">
      <c r="K1953"/>
    </row>
    <row r="1954" spans="11:11" x14ac:dyDescent="0.25">
      <c r="K1954"/>
    </row>
    <row r="1955" spans="11:11" x14ac:dyDescent="0.25">
      <c r="K1955"/>
    </row>
    <row r="1956" spans="11:11" x14ac:dyDescent="0.25">
      <c r="K1956"/>
    </row>
    <row r="1957" spans="11:11" x14ac:dyDescent="0.25">
      <c r="K1957"/>
    </row>
    <row r="1958" spans="11:11" x14ac:dyDescent="0.25">
      <c r="K1958"/>
    </row>
    <row r="1959" spans="11:11" x14ac:dyDescent="0.25">
      <c r="K1959"/>
    </row>
    <row r="1960" spans="11:11" x14ac:dyDescent="0.25">
      <c r="K1960"/>
    </row>
    <row r="1961" spans="11:11" x14ac:dyDescent="0.25">
      <c r="K1961"/>
    </row>
    <row r="1962" spans="11:11" x14ac:dyDescent="0.25">
      <c r="K1962"/>
    </row>
    <row r="1963" spans="11:11" x14ac:dyDescent="0.25">
      <c r="K1963"/>
    </row>
    <row r="1964" spans="11:11" x14ac:dyDescent="0.25">
      <c r="K1964"/>
    </row>
    <row r="1965" spans="11:11" x14ac:dyDescent="0.25">
      <c r="K1965"/>
    </row>
    <row r="1966" spans="11:11" x14ac:dyDescent="0.25">
      <c r="K1966"/>
    </row>
    <row r="1967" spans="11:11" x14ac:dyDescent="0.25">
      <c r="K1967"/>
    </row>
    <row r="1968" spans="11:11" x14ac:dyDescent="0.25">
      <c r="K1968"/>
    </row>
    <row r="1969" spans="11:11" x14ac:dyDescent="0.25">
      <c r="K1969"/>
    </row>
    <row r="1970" spans="11:11" x14ac:dyDescent="0.25">
      <c r="K1970"/>
    </row>
    <row r="1971" spans="11:11" x14ac:dyDescent="0.25">
      <c r="K1971"/>
    </row>
    <row r="1972" spans="11:11" x14ac:dyDescent="0.25">
      <c r="K1972"/>
    </row>
    <row r="1973" spans="11:11" x14ac:dyDescent="0.25">
      <c r="K1973"/>
    </row>
    <row r="1974" spans="11:11" x14ac:dyDescent="0.25">
      <c r="K1974"/>
    </row>
    <row r="1975" spans="11:11" x14ac:dyDescent="0.25">
      <c r="K1975"/>
    </row>
    <row r="1976" spans="11:11" x14ac:dyDescent="0.25">
      <c r="K1976"/>
    </row>
    <row r="1977" spans="11:11" x14ac:dyDescent="0.25">
      <c r="K1977"/>
    </row>
    <row r="1978" spans="11:11" x14ac:dyDescent="0.25">
      <c r="K1978"/>
    </row>
    <row r="1979" spans="11:11" x14ac:dyDescent="0.25">
      <c r="K1979"/>
    </row>
    <row r="1980" spans="11:11" x14ac:dyDescent="0.25">
      <c r="K1980"/>
    </row>
    <row r="1981" spans="11:11" x14ac:dyDescent="0.25">
      <c r="K1981"/>
    </row>
    <row r="1982" spans="11:11" x14ac:dyDescent="0.25">
      <c r="K1982"/>
    </row>
    <row r="1983" spans="11:11" x14ac:dyDescent="0.25">
      <c r="K1983"/>
    </row>
    <row r="1984" spans="11:11" x14ac:dyDescent="0.25">
      <c r="K1984"/>
    </row>
    <row r="1985" spans="11:11" x14ac:dyDescent="0.25">
      <c r="K1985"/>
    </row>
    <row r="1986" spans="11:11" x14ac:dyDescent="0.25">
      <c r="K1986"/>
    </row>
    <row r="1987" spans="11:11" x14ac:dyDescent="0.25">
      <c r="K1987"/>
    </row>
    <row r="1988" spans="11:11" x14ac:dyDescent="0.25">
      <c r="K1988"/>
    </row>
    <row r="1989" spans="11:11" x14ac:dyDescent="0.25">
      <c r="K1989"/>
    </row>
    <row r="1990" spans="11:11" x14ac:dyDescent="0.25">
      <c r="K1990"/>
    </row>
    <row r="1991" spans="11:11" x14ac:dyDescent="0.25">
      <c r="K1991"/>
    </row>
    <row r="1992" spans="11:11" x14ac:dyDescent="0.25">
      <c r="K1992"/>
    </row>
    <row r="1993" spans="11:11" x14ac:dyDescent="0.25">
      <c r="K1993"/>
    </row>
    <row r="1994" spans="11:11" x14ac:dyDescent="0.25">
      <c r="K1994"/>
    </row>
    <row r="1995" spans="11:11" x14ac:dyDescent="0.25">
      <c r="K1995"/>
    </row>
    <row r="1996" spans="11:11" x14ac:dyDescent="0.25">
      <c r="K1996"/>
    </row>
    <row r="1997" spans="11:11" x14ac:dyDescent="0.25">
      <c r="K1997"/>
    </row>
    <row r="1998" spans="11:11" x14ac:dyDescent="0.25">
      <c r="K1998"/>
    </row>
    <row r="1999" spans="11:11" x14ac:dyDescent="0.25">
      <c r="K1999"/>
    </row>
    <row r="2000" spans="11:11" x14ac:dyDescent="0.25">
      <c r="K2000"/>
    </row>
    <row r="2001" spans="11:11" x14ac:dyDescent="0.25">
      <c r="K2001"/>
    </row>
    <row r="2002" spans="11:11" x14ac:dyDescent="0.25">
      <c r="K2002"/>
    </row>
    <row r="2003" spans="11:11" x14ac:dyDescent="0.25">
      <c r="K2003"/>
    </row>
    <row r="2004" spans="11:11" x14ac:dyDescent="0.25">
      <c r="K2004"/>
    </row>
    <row r="2005" spans="11:11" x14ac:dyDescent="0.25">
      <c r="K2005"/>
    </row>
    <row r="2006" spans="11:11" x14ac:dyDescent="0.25">
      <c r="K2006"/>
    </row>
    <row r="2007" spans="11:11" x14ac:dyDescent="0.25">
      <c r="K2007"/>
    </row>
    <row r="2008" spans="11:11" x14ac:dyDescent="0.25">
      <c r="K2008"/>
    </row>
    <row r="2009" spans="11:11" x14ac:dyDescent="0.25">
      <c r="K2009"/>
    </row>
    <row r="2010" spans="11:11" x14ac:dyDescent="0.25">
      <c r="K2010"/>
    </row>
    <row r="2011" spans="11:11" x14ac:dyDescent="0.25">
      <c r="K2011"/>
    </row>
    <row r="2012" spans="11:11" x14ac:dyDescent="0.25">
      <c r="K2012"/>
    </row>
    <row r="2013" spans="11:11" x14ac:dyDescent="0.25">
      <c r="K2013"/>
    </row>
    <row r="2014" spans="11:11" x14ac:dyDescent="0.25">
      <c r="K2014"/>
    </row>
    <row r="2015" spans="11:11" x14ac:dyDescent="0.25">
      <c r="K2015"/>
    </row>
    <row r="2016" spans="11:11" x14ac:dyDescent="0.25">
      <c r="K2016"/>
    </row>
    <row r="2017" spans="11:11" x14ac:dyDescent="0.25">
      <c r="K2017"/>
    </row>
    <row r="2018" spans="11:11" x14ac:dyDescent="0.25">
      <c r="K2018"/>
    </row>
    <row r="2019" spans="11:11" x14ac:dyDescent="0.25">
      <c r="K2019"/>
    </row>
    <row r="2020" spans="11:11" x14ac:dyDescent="0.25">
      <c r="K2020"/>
    </row>
    <row r="2021" spans="11:11" x14ac:dyDescent="0.25">
      <c r="K2021"/>
    </row>
    <row r="2022" spans="11:11" x14ac:dyDescent="0.25">
      <c r="K2022"/>
    </row>
    <row r="2023" spans="11:11" x14ac:dyDescent="0.25">
      <c r="K2023"/>
    </row>
    <row r="2024" spans="11:11" x14ac:dyDescent="0.25">
      <c r="K2024"/>
    </row>
    <row r="2025" spans="11:11" x14ac:dyDescent="0.25">
      <c r="K2025"/>
    </row>
    <row r="2026" spans="11:11" x14ac:dyDescent="0.25">
      <c r="K2026"/>
    </row>
    <row r="2027" spans="11:11" x14ac:dyDescent="0.25">
      <c r="K2027"/>
    </row>
    <row r="2028" spans="11:11" x14ac:dyDescent="0.25">
      <c r="K2028"/>
    </row>
    <row r="2029" spans="11:11" x14ac:dyDescent="0.25">
      <c r="K2029"/>
    </row>
    <row r="2030" spans="11:11" x14ac:dyDescent="0.25">
      <c r="K2030"/>
    </row>
    <row r="2031" spans="11:11" x14ac:dyDescent="0.25">
      <c r="K2031"/>
    </row>
    <row r="2032" spans="11:11" x14ac:dyDescent="0.25">
      <c r="K2032"/>
    </row>
    <row r="2033" spans="11:11" x14ac:dyDescent="0.25">
      <c r="K2033"/>
    </row>
    <row r="2034" spans="11:11" x14ac:dyDescent="0.25">
      <c r="K2034"/>
    </row>
    <row r="2035" spans="11:11" x14ac:dyDescent="0.25">
      <c r="K2035"/>
    </row>
    <row r="2036" spans="11:11" x14ac:dyDescent="0.25">
      <c r="K2036"/>
    </row>
    <row r="2037" spans="11:11" x14ac:dyDescent="0.25">
      <c r="K2037"/>
    </row>
    <row r="2038" spans="11:11" x14ac:dyDescent="0.25">
      <c r="K2038"/>
    </row>
    <row r="2039" spans="11:11" x14ac:dyDescent="0.25">
      <c r="K2039"/>
    </row>
    <row r="2040" spans="11:11" x14ac:dyDescent="0.25">
      <c r="K2040"/>
    </row>
    <row r="2041" spans="11:11" x14ac:dyDescent="0.25">
      <c r="K2041"/>
    </row>
    <row r="2042" spans="11:11" x14ac:dyDescent="0.25">
      <c r="K2042"/>
    </row>
    <row r="2043" spans="11:11" x14ac:dyDescent="0.25">
      <c r="K2043"/>
    </row>
    <row r="2044" spans="11:11" x14ac:dyDescent="0.25">
      <c r="K2044"/>
    </row>
    <row r="2045" spans="11:11" x14ac:dyDescent="0.25">
      <c r="K2045"/>
    </row>
    <row r="2046" spans="11:11" x14ac:dyDescent="0.25">
      <c r="K2046"/>
    </row>
    <row r="2047" spans="11:11" x14ac:dyDescent="0.25">
      <c r="K2047"/>
    </row>
    <row r="2048" spans="11:11" x14ac:dyDescent="0.25">
      <c r="K2048"/>
    </row>
    <row r="2049" spans="11:11" x14ac:dyDescent="0.25">
      <c r="K2049"/>
    </row>
    <row r="2050" spans="11:11" x14ac:dyDescent="0.25">
      <c r="K2050"/>
    </row>
    <row r="2051" spans="11:11" x14ac:dyDescent="0.25">
      <c r="K2051"/>
    </row>
    <row r="2052" spans="11:11" x14ac:dyDescent="0.25">
      <c r="K2052"/>
    </row>
    <row r="2053" spans="11:11" x14ac:dyDescent="0.25">
      <c r="K2053"/>
    </row>
    <row r="2054" spans="11:11" x14ac:dyDescent="0.25">
      <c r="K2054"/>
    </row>
    <row r="2055" spans="11:11" x14ac:dyDescent="0.25">
      <c r="K2055"/>
    </row>
    <row r="2056" spans="11:11" x14ac:dyDescent="0.25">
      <c r="K2056"/>
    </row>
    <row r="2057" spans="11:11" x14ac:dyDescent="0.25">
      <c r="K2057"/>
    </row>
    <row r="2058" spans="11:11" x14ac:dyDescent="0.25">
      <c r="K2058"/>
    </row>
    <row r="2059" spans="11:11" x14ac:dyDescent="0.25">
      <c r="K2059"/>
    </row>
    <row r="2060" spans="11:11" x14ac:dyDescent="0.25">
      <c r="K2060"/>
    </row>
    <row r="2061" spans="11:11" x14ac:dyDescent="0.25">
      <c r="K2061"/>
    </row>
    <row r="2062" spans="11:11" x14ac:dyDescent="0.25">
      <c r="K2062"/>
    </row>
    <row r="2063" spans="11:11" x14ac:dyDescent="0.25">
      <c r="K2063"/>
    </row>
    <row r="2064" spans="11:11" x14ac:dyDescent="0.25">
      <c r="K2064"/>
    </row>
    <row r="2065" spans="11:11" x14ac:dyDescent="0.25">
      <c r="K2065"/>
    </row>
    <row r="2066" spans="11:11" x14ac:dyDescent="0.25">
      <c r="K2066"/>
    </row>
    <row r="2067" spans="11:11" x14ac:dyDescent="0.25">
      <c r="K2067"/>
    </row>
    <row r="2068" spans="11:11" x14ac:dyDescent="0.25">
      <c r="K2068"/>
    </row>
    <row r="2069" spans="11:11" x14ac:dyDescent="0.25">
      <c r="K2069"/>
    </row>
    <row r="2070" spans="11:11" x14ac:dyDescent="0.25">
      <c r="K2070"/>
    </row>
    <row r="2071" spans="11:11" x14ac:dyDescent="0.25">
      <c r="K2071"/>
    </row>
    <row r="2072" spans="11:11" x14ac:dyDescent="0.25">
      <c r="K2072"/>
    </row>
    <row r="2073" spans="11:11" x14ac:dyDescent="0.25">
      <c r="K2073"/>
    </row>
    <row r="2074" spans="11:11" x14ac:dyDescent="0.25">
      <c r="K2074"/>
    </row>
    <row r="2075" spans="11:11" x14ac:dyDescent="0.25">
      <c r="K2075"/>
    </row>
    <row r="2076" spans="11:11" x14ac:dyDescent="0.25">
      <c r="K2076"/>
    </row>
    <row r="2077" spans="11:11" x14ac:dyDescent="0.25">
      <c r="K2077"/>
    </row>
    <row r="2078" spans="11:11" x14ac:dyDescent="0.25">
      <c r="K2078"/>
    </row>
    <row r="2079" spans="11:11" x14ac:dyDescent="0.25">
      <c r="K2079"/>
    </row>
    <row r="2080" spans="11:11" x14ac:dyDescent="0.25">
      <c r="K2080"/>
    </row>
    <row r="2081" spans="11:11" x14ac:dyDescent="0.25">
      <c r="K2081"/>
    </row>
    <row r="2082" spans="11:11" x14ac:dyDescent="0.25">
      <c r="K2082"/>
    </row>
    <row r="2083" spans="11:11" x14ac:dyDescent="0.25">
      <c r="K2083"/>
    </row>
    <row r="2084" spans="11:11" x14ac:dyDescent="0.25">
      <c r="K2084"/>
    </row>
    <row r="2085" spans="11:11" x14ac:dyDescent="0.25">
      <c r="K2085"/>
    </row>
    <row r="2086" spans="11:11" x14ac:dyDescent="0.25">
      <c r="K2086"/>
    </row>
    <row r="2087" spans="11:11" x14ac:dyDescent="0.25">
      <c r="K2087"/>
    </row>
    <row r="2088" spans="11:11" x14ac:dyDescent="0.25">
      <c r="K2088"/>
    </row>
    <row r="2089" spans="11:11" x14ac:dyDescent="0.25">
      <c r="K2089"/>
    </row>
    <row r="2090" spans="11:11" x14ac:dyDescent="0.25">
      <c r="K2090"/>
    </row>
    <row r="2091" spans="11:11" x14ac:dyDescent="0.25">
      <c r="K2091"/>
    </row>
    <row r="2092" spans="11:11" x14ac:dyDescent="0.25">
      <c r="K2092"/>
    </row>
    <row r="2093" spans="11:11" x14ac:dyDescent="0.25">
      <c r="K2093"/>
    </row>
    <row r="2094" spans="11:11" x14ac:dyDescent="0.25">
      <c r="K2094"/>
    </row>
    <row r="2095" spans="11:11" x14ac:dyDescent="0.25">
      <c r="K2095"/>
    </row>
    <row r="2096" spans="11:11" x14ac:dyDescent="0.25">
      <c r="K2096"/>
    </row>
    <row r="2097" spans="11:11" x14ac:dyDescent="0.25">
      <c r="K2097"/>
    </row>
    <row r="2098" spans="11:11" x14ac:dyDescent="0.25">
      <c r="K2098"/>
    </row>
    <row r="2099" spans="11:11" x14ac:dyDescent="0.25">
      <c r="K2099"/>
    </row>
    <row r="2100" spans="11:11" x14ac:dyDescent="0.25">
      <c r="K2100"/>
    </row>
    <row r="2101" spans="11:11" x14ac:dyDescent="0.25">
      <c r="K2101"/>
    </row>
    <row r="2102" spans="11:11" x14ac:dyDescent="0.25">
      <c r="K2102"/>
    </row>
    <row r="2103" spans="11:11" x14ac:dyDescent="0.25">
      <c r="K2103"/>
    </row>
    <row r="2104" spans="11:11" x14ac:dyDescent="0.25">
      <c r="K2104"/>
    </row>
    <row r="2105" spans="11:11" x14ac:dyDescent="0.25">
      <c r="K2105"/>
    </row>
    <row r="2106" spans="11:11" x14ac:dyDescent="0.25">
      <c r="K2106"/>
    </row>
    <row r="2107" spans="11:11" x14ac:dyDescent="0.25">
      <c r="K2107"/>
    </row>
    <row r="2108" spans="11:11" x14ac:dyDescent="0.25">
      <c r="K2108"/>
    </row>
    <row r="2109" spans="11:11" x14ac:dyDescent="0.25">
      <c r="K2109"/>
    </row>
    <row r="2110" spans="11:11" x14ac:dyDescent="0.25">
      <c r="K2110"/>
    </row>
    <row r="2111" spans="11:11" x14ac:dyDescent="0.25">
      <c r="K2111"/>
    </row>
    <row r="2112" spans="11:11" x14ac:dyDescent="0.25">
      <c r="K2112"/>
    </row>
    <row r="2113" spans="11:11" x14ac:dyDescent="0.25">
      <c r="K2113"/>
    </row>
    <row r="2114" spans="11:11" x14ac:dyDescent="0.25">
      <c r="K2114"/>
    </row>
    <row r="2115" spans="11:11" x14ac:dyDescent="0.25">
      <c r="K2115"/>
    </row>
    <row r="2116" spans="11:11" x14ac:dyDescent="0.25">
      <c r="K2116"/>
    </row>
    <row r="2117" spans="11:11" x14ac:dyDescent="0.25">
      <c r="K2117"/>
    </row>
    <row r="2118" spans="11:11" x14ac:dyDescent="0.25">
      <c r="K2118"/>
    </row>
    <row r="2119" spans="11:11" x14ac:dyDescent="0.25">
      <c r="K2119"/>
    </row>
    <row r="2120" spans="11:11" x14ac:dyDescent="0.25">
      <c r="K2120"/>
    </row>
    <row r="2121" spans="11:11" x14ac:dyDescent="0.25">
      <c r="K2121"/>
    </row>
    <row r="2122" spans="11:11" x14ac:dyDescent="0.25">
      <c r="K2122"/>
    </row>
    <row r="2123" spans="11:11" x14ac:dyDescent="0.25">
      <c r="K2123"/>
    </row>
    <row r="2124" spans="11:11" x14ac:dyDescent="0.25">
      <c r="K2124"/>
    </row>
    <row r="2125" spans="11:11" x14ac:dyDescent="0.25">
      <c r="K2125"/>
    </row>
    <row r="2126" spans="11:11" x14ac:dyDescent="0.25">
      <c r="K2126"/>
    </row>
    <row r="2127" spans="11:11" x14ac:dyDescent="0.25">
      <c r="K2127"/>
    </row>
    <row r="2128" spans="11:11" x14ac:dyDescent="0.25">
      <c r="K2128"/>
    </row>
    <row r="2129" spans="11:11" x14ac:dyDescent="0.25">
      <c r="K2129"/>
    </row>
    <row r="2130" spans="11:11" x14ac:dyDescent="0.25">
      <c r="K2130"/>
    </row>
    <row r="2131" spans="11:11" x14ac:dyDescent="0.25">
      <c r="K2131"/>
    </row>
    <row r="2132" spans="11:11" x14ac:dyDescent="0.25">
      <c r="K2132"/>
    </row>
    <row r="2133" spans="11:11" x14ac:dyDescent="0.25">
      <c r="K2133"/>
    </row>
    <row r="2134" spans="11:11" x14ac:dyDescent="0.25">
      <c r="K2134"/>
    </row>
    <row r="2135" spans="11:11" x14ac:dyDescent="0.25">
      <c r="K2135"/>
    </row>
    <row r="2136" spans="11:11" x14ac:dyDescent="0.25">
      <c r="K2136"/>
    </row>
    <row r="2137" spans="11:11" x14ac:dyDescent="0.25">
      <c r="K2137"/>
    </row>
    <row r="2138" spans="11:11" x14ac:dyDescent="0.25">
      <c r="K2138"/>
    </row>
    <row r="2139" spans="11:11" x14ac:dyDescent="0.25">
      <c r="K2139"/>
    </row>
    <row r="2140" spans="11:11" x14ac:dyDescent="0.25">
      <c r="K2140"/>
    </row>
    <row r="2141" spans="11:11" x14ac:dyDescent="0.25">
      <c r="K2141"/>
    </row>
    <row r="2142" spans="11:11" x14ac:dyDescent="0.25">
      <c r="K2142"/>
    </row>
    <row r="2143" spans="11:11" x14ac:dyDescent="0.25">
      <c r="K2143"/>
    </row>
    <row r="2144" spans="11:11" x14ac:dyDescent="0.25">
      <c r="K2144"/>
    </row>
    <row r="2145" spans="11:11" x14ac:dyDescent="0.25">
      <c r="K2145"/>
    </row>
    <row r="2146" spans="11:11" x14ac:dyDescent="0.25">
      <c r="K2146"/>
    </row>
    <row r="2147" spans="11:11" x14ac:dyDescent="0.25">
      <c r="K2147"/>
    </row>
    <row r="2148" spans="11:11" x14ac:dyDescent="0.25">
      <c r="K2148"/>
    </row>
    <row r="2149" spans="11:11" x14ac:dyDescent="0.25">
      <c r="K2149"/>
    </row>
    <row r="2150" spans="11:11" x14ac:dyDescent="0.25">
      <c r="K2150"/>
    </row>
    <row r="2151" spans="11:11" x14ac:dyDescent="0.25">
      <c r="K2151"/>
    </row>
    <row r="2152" spans="11:11" x14ac:dyDescent="0.25">
      <c r="K2152"/>
    </row>
    <row r="2153" spans="11:11" x14ac:dyDescent="0.25">
      <c r="K2153"/>
    </row>
    <row r="2154" spans="11:11" x14ac:dyDescent="0.25">
      <c r="K2154"/>
    </row>
    <row r="2155" spans="11:11" x14ac:dyDescent="0.25">
      <c r="K2155"/>
    </row>
    <row r="2156" spans="11:11" x14ac:dyDescent="0.25">
      <c r="K2156"/>
    </row>
    <row r="2157" spans="11:11" x14ac:dyDescent="0.25">
      <c r="K2157"/>
    </row>
    <row r="2158" spans="11:11" x14ac:dyDescent="0.25">
      <c r="K2158"/>
    </row>
    <row r="2159" spans="11:11" x14ac:dyDescent="0.25">
      <c r="K2159"/>
    </row>
    <row r="2160" spans="11:11" x14ac:dyDescent="0.25">
      <c r="K2160"/>
    </row>
    <row r="2161" spans="11:11" x14ac:dyDescent="0.25">
      <c r="K2161"/>
    </row>
    <row r="2162" spans="11:11" x14ac:dyDescent="0.25">
      <c r="K2162"/>
    </row>
    <row r="2163" spans="11:11" x14ac:dyDescent="0.25">
      <c r="K2163"/>
    </row>
    <row r="2164" spans="11:11" x14ac:dyDescent="0.25">
      <c r="K2164"/>
    </row>
    <row r="2165" spans="11:11" x14ac:dyDescent="0.25">
      <c r="K2165"/>
    </row>
    <row r="2166" spans="11:11" x14ac:dyDescent="0.25">
      <c r="K2166"/>
    </row>
    <row r="2167" spans="11:11" x14ac:dyDescent="0.25">
      <c r="K2167"/>
    </row>
    <row r="2168" spans="11:11" x14ac:dyDescent="0.25">
      <c r="K2168"/>
    </row>
    <row r="2169" spans="11:11" x14ac:dyDescent="0.25">
      <c r="K2169"/>
    </row>
    <row r="2170" spans="11:11" x14ac:dyDescent="0.25">
      <c r="K2170"/>
    </row>
    <row r="2171" spans="11:11" x14ac:dyDescent="0.25">
      <c r="K2171"/>
    </row>
    <row r="2172" spans="11:11" x14ac:dyDescent="0.25">
      <c r="K2172"/>
    </row>
    <row r="2173" spans="11:11" x14ac:dyDescent="0.25">
      <c r="K2173"/>
    </row>
    <row r="2174" spans="11:11" x14ac:dyDescent="0.25">
      <c r="K2174"/>
    </row>
    <row r="2175" spans="11:11" x14ac:dyDescent="0.25">
      <c r="K2175"/>
    </row>
    <row r="2176" spans="11:11" x14ac:dyDescent="0.25">
      <c r="K2176"/>
    </row>
    <row r="2177" spans="11:11" x14ac:dyDescent="0.25">
      <c r="K2177"/>
    </row>
    <row r="2178" spans="11:11" x14ac:dyDescent="0.25">
      <c r="K2178"/>
    </row>
    <row r="2179" spans="11:11" x14ac:dyDescent="0.25">
      <c r="K2179"/>
    </row>
    <row r="2180" spans="11:11" x14ac:dyDescent="0.25">
      <c r="K2180"/>
    </row>
    <row r="2181" spans="11:11" x14ac:dyDescent="0.25">
      <c r="K2181"/>
    </row>
    <row r="2182" spans="11:11" x14ac:dyDescent="0.25">
      <c r="K2182"/>
    </row>
    <row r="2183" spans="11:11" x14ac:dyDescent="0.25">
      <c r="K2183"/>
    </row>
    <row r="2184" spans="11:11" x14ac:dyDescent="0.25">
      <c r="K2184"/>
    </row>
    <row r="2185" spans="11:11" x14ac:dyDescent="0.25">
      <c r="K2185"/>
    </row>
    <row r="2186" spans="11:11" x14ac:dyDescent="0.25">
      <c r="K2186"/>
    </row>
    <row r="2187" spans="11:11" x14ac:dyDescent="0.25">
      <c r="K2187"/>
    </row>
    <row r="2188" spans="11:11" x14ac:dyDescent="0.25">
      <c r="K2188"/>
    </row>
    <row r="2189" spans="11:11" x14ac:dyDescent="0.25">
      <c r="K2189"/>
    </row>
    <row r="2190" spans="11:11" x14ac:dyDescent="0.25">
      <c r="K2190"/>
    </row>
    <row r="2191" spans="11:11" x14ac:dyDescent="0.25">
      <c r="K2191"/>
    </row>
    <row r="2192" spans="11:11" x14ac:dyDescent="0.25">
      <c r="K2192"/>
    </row>
    <row r="2193" spans="11:11" x14ac:dyDescent="0.25">
      <c r="K2193"/>
    </row>
    <row r="2194" spans="11:11" x14ac:dyDescent="0.25">
      <c r="K2194"/>
    </row>
    <row r="2195" spans="11:11" x14ac:dyDescent="0.25">
      <c r="K2195"/>
    </row>
    <row r="2196" spans="11:11" x14ac:dyDescent="0.25">
      <c r="K2196"/>
    </row>
    <row r="2197" spans="11:11" x14ac:dyDescent="0.25">
      <c r="K2197"/>
    </row>
    <row r="2198" spans="11:11" x14ac:dyDescent="0.25">
      <c r="K2198"/>
    </row>
    <row r="2199" spans="11:11" x14ac:dyDescent="0.25">
      <c r="K2199"/>
    </row>
    <row r="2200" spans="11:11" x14ac:dyDescent="0.25">
      <c r="K2200"/>
    </row>
    <row r="2201" spans="11:11" x14ac:dyDescent="0.25">
      <c r="K2201"/>
    </row>
    <row r="2202" spans="11:11" x14ac:dyDescent="0.25">
      <c r="K2202"/>
    </row>
    <row r="2203" spans="11:11" x14ac:dyDescent="0.25">
      <c r="K2203"/>
    </row>
    <row r="2204" spans="11:11" x14ac:dyDescent="0.25">
      <c r="K2204"/>
    </row>
    <row r="2205" spans="11:11" x14ac:dyDescent="0.25">
      <c r="K2205"/>
    </row>
    <row r="2206" spans="11:11" x14ac:dyDescent="0.25">
      <c r="K2206"/>
    </row>
    <row r="2207" spans="11:11" x14ac:dyDescent="0.25">
      <c r="K2207"/>
    </row>
    <row r="2208" spans="11:11" x14ac:dyDescent="0.25">
      <c r="K2208"/>
    </row>
    <row r="2209" spans="11:11" x14ac:dyDescent="0.25">
      <c r="K2209"/>
    </row>
    <row r="2210" spans="11:11" x14ac:dyDescent="0.25">
      <c r="K2210"/>
    </row>
    <row r="2211" spans="11:11" x14ac:dyDescent="0.25">
      <c r="K2211"/>
    </row>
    <row r="2212" spans="11:11" x14ac:dyDescent="0.25">
      <c r="K2212"/>
    </row>
    <row r="2213" spans="11:11" x14ac:dyDescent="0.25">
      <c r="K2213"/>
    </row>
    <row r="2214" spans="11:11" x14ac:dyDescent="0.25">
      <c r="K2214"/>
    </row>
    <row r="2215" spans="11:11" x14ac:dyDescent="0.25">
      <c r="K2215"/>
    </row>
    <row r="2216" spans="11:11" x14ac:dyDescent="0.25">
      <c r="K2216"/>
    </row>
    <row r="2217" spans="11:11" x14ac:dyDescent="0.25">
      <c r="K2217"/>
    </row>
    <row r="2218" spans="11:11" x14ac:dyDescent="0.25">
      <c r="K2218"/>
    </row>
    <row r="2219" spans="11:11" x14ac:dyDescent="0.25">
      <c r="K2219"/>
    </row>
    <row r="2220" spans="11:11" x14ac:dyDescent="0.25">
      <c r="K2220"/>
    </row>
    <row r="2221" spans="11:11" x14ac:dyDescent="0.25">
      <c r="K2221"/>
    </row>
    <row r="2222" spans="11:11" x14ac:dyDescent="0.25">
      <c r="K2222"/>
    </row>
    <row r="2223" spans="11:11" x14ac:dyDescent="0.25">
      <c r="K2223"/>
    </row>
    <row r="2224" spans="11:11" x14ac:dyDescent="0.25">
      <c r="K2224"/>
    </row>
    <row r="2225" spans="11:11" x14ac:dyDescent="0.25">
      <c r="K2225"/>
    </row>
    <row r="2226" spans="11:11" x14ac:dyDescent="0.25">
      <c r="K2226"/>
    </row>
    <row r="2227" spans="11:11" x14ac:dyDescent="0.25">
      <c r="K2227"/>
    </row>
    <row r="2228" spans="11:11" x14ac:dyDescent="0.25">
      <c r="K2228"/>
    </row>
    <row r="2229" spans="11:11" x14ac:dyDescent="0.25">
      <c r="K2229"/>
    </row>
    <row r="2230" spans="11:11" x14ac:dyDescent="0.25">
      <c r="K2230"/>
    </row>
    <row r="2231" spans="11:11" x14ac:dyDescent="0.25">
      <c r="K2231"/>
    </row>
    <row r="2232" spans="11:11" x14ac:dyDescent="0.25">
      <c r="K2232"/>
    </row>
    <row r="2233" spans="11:11" x14ac:dyDescent="0.25">
      <c r="K2233"/>
    </row>
    <row r="2234" spans="11:11" x14ac:dyDescent="0.25">
      <c r="K2234"/>
    </row>
    <row r="2235" spans="11:11" x14ac:dyDescent="0.25">
      <c r="K2235"/>
    </row>
    <row r="2236" spans="11:11" x14ac:dyDescent="0.25">
      <c r="K2236"/>
    </row>
    <row r="2237" spans="11:11" x14ac:dyDescent="0.25">
      <c r="K2237"/>
    </row>
    <row r="2238" spans="11:11" x14ac:dyDescent="0.25">
      <c r="K2238"/>
    </row>
    <row r="2239" spans="11:11" x14ac:dyDescent="0.25">
      <c r="K2239"/>
    </row>
    <row r="2240" spans="11:11" x14ac:dyDescent="0.25">
      <c r="K2240"/>
    </row>
    <row r="2241" spans="11:11" x14ac:dyDescent="0.25">
      <c r="K2241"/>
    </row>
    <row r="2242" spans="11:11" x14ac:dyDescent="0.25">
      <c r="K2242"/>
    </row>
    <row r="2243" spans="11:11" x14ac:dyDescent="0.25">
      <c r="K2243"/>
    </row>
    <row r="2244" spans="11:11" x14ac:dyDescent="0.25">
      <c r="K2244"/>
    </row>
    <row r="2245" spans="11:11" x14ac:dyDescent="0.25">
      <c r="K2245"/>
    </row>
    <row r="2246" spans="11:11" x14ac:dyDescent="0.25">
      <c r="K2246"/>
    </row>
    <row r="2247" spans="11:11" x14ac:dyDescent="0.25">
      <c r="K2247"/>
    </row>
    <row r="2248" spans="11:11" x14ac:dyDescent="0.25">
      <c r="K2248"/>
    </row>
    <row r="2249" spans="11:11" x14ac:dyDescent="0.25">
      <c r="K2249"/>
    </row>
    <row r="2250" spans="11:11" x14ac:dyDescent="0.25">
      <c r="K2250"/>
    </row>
    <row r="2251" spans="11:11" x14ac:dyDescent="0.25">
      <c r="K2251"/>
    </row>
    <row r="2252" spans="11:11" x14ac:dyDescent="0.25">
      <c r="K2252"/>
    </row>
    <row r="2253" spans="11:11" x14ac:dyDescent="0.25">
      <c r="K2253"/>
    </row>
    <row r="2254" spans="11:11" x14ac:dyDescent="0.25">
      <c r="K2254"/>
    </row>
    <row r="2255" spans="11:11" x14ac:dyDescent="0.25">
      <c r="K2255"/>
    </row>
    <row r="2256" spans="11:11" x14ac:dyDescent="0.25">
      <c r="K2256"/>
    </row>
    <row r="2257" spans="11:11" x14ac:dyDescent="0.25">
      <c r="K2257"/>
    </row>
    <row r="2258" spans="11:11" x14ac:dyDescent="0.25">
      <c r="K2258"/>
    </row>
    <row r="2259" spans="11:11" x14ac:dyDescent="0.25">
      <c r="K2259"/>
    </row>
    <row r="2260" spans="11:11" x14ac:dyDescent="0.25">
      <c r="K2260"/>
    </row>
    <row r="2261" spans="11:11" x14ac:dyDescent="0.25">
      <c r="K2261"/>
    </row>
    <row r="2262" spans="11:11" x14ac:dyDescent="0.25">
      <c r="K2262"/>
    </row>
    <row r="2263" spans="11:11" x14ac:dyDescent="0.25">
      <c r="K2263"/>
    </row>
    <row r="2264" spans="11:11" x14ac:dyDescent="0.25">
      <c r="K2264"/>
    </row>
    <row r="2265" spans="11:11" x14ac:dyDescent="0.25">
      <c r="K2265"/>
    </row>
    <row r="2266" spans="11:11" x14ac:dyDescent="0.25">
      <c r="K2266"/>
    </row>
    <row r="2267" spans="11:11" x14ac:dyDescent="0.25">
      <c r="K2267"/>
    </row>
    <row r="2268" spans="11:11" x14ac:dyDescent="0.25">
      <c r="K2268"/>
    </row>
    <row r="2269" spans="11:11" x14ac:dyDescent="0.25">
      <c r="K2269"/>
    </row>
    <row r="2270" spans="11:11" x14ac:dyDescent="0.25">
      <c r="K2270"/>
    </row>
    <row r="2271" spans="11:11" x14ac:dyDescent="0.25">
      <c r="K2271"/>
    </row>
    <row r="2272" spans="11:11" x14ac:dyDescent="0.25">
      <c r="K2272"/>
    </row>
    <row r="2273" spans="11:11" x14ac:dyDescent="0.25">
      <c r="K2273"/>
    </row>
    <row r="2274" spans="11:11" x14ac:dyDescent="0.25">
      <c r="K2274"/>
    </row>
    <row r="2275" spans="11:11" x14ac:dyDescent="0.25">
      <c r="K2275"/>
    </row>
    <row r="2276" spans="11:11" x14ac:dyDescent="0.25">
      <c r="K2276"/>
    </row>
    <row r="2277" spans="11:11" x14ac:dyDescent="0.25">
      <c r="K2277"/>
    </row>
    <row r="2278" spans="11:11" x14ac:dyDescent="0.25">
      <c r="K2278"/>
    </row>
    <row r="2279" spans="11:11" x14ac:dyDescent="0.25">
      <c r="K2279"/>
    </row>
    <row r="2280" spans="11:11" x14ac:dyDescent="0.25">
      <c r="K2280"/>
    </row>
    <row r="2281" spans="11:11" x14ac:dyDescent="0.25">
      <c r="K2281"/>
    </row>
    <row r="2282" spans="11:11" x14ac:dyDescent="0.25">
      <c r="K2282"/>
    </row>
    <row r="2283" spans="11:11" x14ac:dyDescent="0.25">
      <c r="K2283"/>
    </row>
    <row r="2284" spans="11:11" x14ac:dyDescent="0.25">
      <c r="K2284"/>
    </row>
    <row r="2285" spans="11:11" x14ac:dyDescent="0.25">
      <c r="K2285"/>
    </row>
    <row r="2286" spans="11:11" x14ac:dyDescent="0.25">
      <c r="K2286"/>
    </row>
    <row r="2287" spans="11:11" x14ac:dyDescent="0.25">
      <c r="K2287"/>
    </row>
    <row r="2288" spans="11:11" x14ac:dyDescent="0.25">
      <c r="K2288"/>
    </row>
    <row r="2289" spans="11:11" x14ac:dyDescent="0.25">
      <c r="K2289"/>
    </row>
    <row r="2290" spans="11:11" x14ac:dyDescent="0.25">
      <c r="K2290"/>
    </row>
    <row r="2291" spans="11:11" x14ac:dyDescent="0.25">
      <c r="K2291"/>
    </row>
    <row r="2292" spans="11:11" x14ac:dyDescent="0.25">
      <c r="K2292"/>
    </row>
    <row r="2293" spans="11:11" x14ac:dyDescent="0.25">
      <c r="K2293"/>
    </row>
    <row r="2294" spans="11:11" x14ac:dyDescent="0.25">
      <c r="K2294"/>
    </row>
    <row r="2295" spans="11:11" x14ac:dyDescent="0.25">
      <c r="K2295"/>
    </row>
    <row r="2296" spans="11:11" x14ac:dyDescent="0.25">
      <c r="K2296"/>
    </row>
    <row r="2297" spans="11:11" x14ac:dyDescent="0.25">
      <c r="K2297"/>
    </row>
    <row r="2298" spans="11:11" x14ac:dyDescent="0.25">
      <c r="K2298"/>
    </row>
    <row r="2299" spans="11:11" x14ac:dyDescent="0.25">
      <c r="K2299"/>
    </row>
    <row r="2300" spans="11:11" x14ac:dyDescent="0.25">
      <c r="K2300"/>
    </row>
    <row r="2301" spans="11:11" x14ac:dyDescent="0.25">
      <c r="K2301"/>
    </row>
    <row r="2302" spans="11:11" x14ac:dyDescent="0.25">
      <c r="K2302"/>
    </row>
    <row r="2303" spans="11:11" x14ac:dyDescent="0.25">
      <c r="K2303"/>
    </row>
    <row r="2304" spans="11:11" x14ac:dyDescent="0.25">
      <c r="K2304"/>
    </row>
    <row r="2305" spans="11:11" x14ac:dyDescent="0.25">
      <c r="K2305"/>
    </row>
    <row r="2306" spans="11:11" x14ac:dyDescent="0.25">
      <c r="K2306"/>
    </row>
    <row r="2307" spans="11:11" x14ac:dyDescent="0.25">
      <c r="K2307"/>
    </row>
    <row r="2308" spans="11:11" x14ac:dyDescent="0.25">
      <c r="K2308"/>
    </row>
    <row r="2309" spans="11:11" x14ac:dyDescent="0.25">
      <c r="K2309"/>
    </row>
    <row r="2310" spans="11:11" x14ac:dyDescent="0.25">
      <c r="K2310"/>
    </row>
    <row r="2311" spans="11:11" x14ac:dyDescent="0.25">
      <c r="K2311"/>
    </row>
    <row r="2312" spans="11:11" x14ac:dyDescent="0.25">
      <c r="K2312"/>
    </row>
    <row r="2313" spans="11:11" x14ac:dyDescent="0.25">
      <c r="K2313"/>
    </row>
    <row r="2314" spans="11:11" x14ac:dyDescent="0.25">
      <c r="K2314"/>
    </row>
    <row r="2315" spans="11:11" x14ac:dyDescent="0.25">
      <c r="K2315"/>
    </row>
    <row r="2316" spans="11:11" x14ac:dyDescent="0.25">
      <c r="K2316"/>
    </row>
    <row r="2317" spans="11:11" x14ac:dyDescent="0.25">
      <c r="K2317"/>
    </row>
    <row r="2318" spans="11:11" x14ac:dyDescent="0.25">
      <c r="K2318"/>
    </row>
    <row r="2319" spans="11:11" x14ac:dyDescent="0.25">
      <c r="K2319"/>
    </row>
    <row r="2320" spans="11:11" x14ac:dyDescent="0.25">
      <c r="K2320"/>
    </row>
    <row r="2321" spans="11:11" x14ac:dyDescent="0.25">
      <c r="K2321"/>
    </row>
    <row r="2322" spans="11:11" x14ac:dyDescent="0.25">
      <c r="K2322"/>
    </row>
    <row r="2323" spans="11:11" x14ac:dyDescent="0.25">
      <c r="K2323"/>
    </row>
    <row r="2324" spans="11:11" x14ac:dyDescent="0.25">
      <c r="K2324"/>
    </row>
    <row r="2325" spans="11:11" x14ac:dyDescent="0.25">
      <c r="K2325"/>
    </row>
    <row r="2326" spans="11:11" x14ac:dyDescent="0.25">
      <c r="K2326"/>
    </row>
    <row r="2327" spans="11:11" x14ac:dyDescent="0.25">
      <c r="K2327"/>
    </row>
    <row r="2328" spans="11:11" x14ac:dyDescent="0.25">
      <c r="K2328"/>
    </row>
    <row r="2329" spans="11:11" x14ac:dyDescent="0.25">
      <c r="K2329"/>
    </row>
    <row r="2330" spans="11:11" x14ac:dyDescent="0.25">
      <c r="K2330"/>
    </row>
    <row r="2331" spans="11:11" x14ac:dyDescent="0.25">
      <c r="K2331"/>
    </row>
    <row r="2332" spans="11:11" x14ac:dyDescent="0.25">
      <c r="K2332"/>
    </row>
    <row r="2333" spans="11:11" x14ac:dyDescent="0.25">
      <c r="K2333"/>
    </row>
    <row r="2334" spans="11:11" x14ac:dyDescent="0.25">
      <c r="K2334"/>
    </row>
    <row r="2335" spans="11:11" x14ac:dyDescent="0.25">
      <c r="K2335"/>
    </row>
    <row r="2336" spans="11:11" x14ac:dyDescent="0.25">
      <c r="K2336"/>
    </row>
    <row r="2337" spans="11:11" x14ac:dyDescent="0.25">
      <c r="K2337"/>
    </row>
    <row r="2338" spans="11:11" x14ac:dyDescent="0.25">
      <c r="K2338"/>
    </row>
    <row r="2339" spans="11:11" x14ac:dyDescent="0.25">
      <c r="K2339"/>
    </row>
    <row r="2340" spans="11:11" x14ac:dyDescent="0.25">
      <c r="K2340"/>
    </row>
    <row r="2341" spans="11:11" x14ac:dyDescent="0.25">
      <c r="K2341"/>
    </row>
    <row r="2342" spans="11:11" x14ac:dyDescent="0.25">
      <c r="K2342"/>
    </row>
    <row r="2343" spans="11:11" x14ac:dyDescent="0.25">
      <c r="K2343"/>
    </row>
    <row r="2344" spans="11:11" x14ac:dyDescent="0.25">
      <c r="K2344"/>
    </row>
    <row r="2345" spans="11:11" x14ac:dyDescent="0.25">
      <c r="K2345"/>
    </row>
    <row r="2346" spans="11:11" x14ac:dyDescent="0.25">
      <c r="K2346"/>
    </row>
    <row r="2347" spans="11:11" x14ac:dyDescent="0.25">
      <c r="K2347"/>
    </row>
    <row r="2348" spans="11:11" x14ac:dyDescent="0.25">
      <c r="K2348"/>
    </row>
    <row r="2349" spans="11:11" x14ac:dyDescent="0.25">
      <c r="K2349"/>
    </row>
    <row r="2350" spans="11:11" x14ac:dyDescent="0.25">
      <c r="K2350"/>
    </row>
    <row r="2351" spans="11:11" x14ac:dyDescent="0.25">
      <c r="K2351"/>
    </row>
    <row r="2352" spans="11:11" x14ac:dyDescent="0.25">
      <c r="K2352"/>
    </row>
    <row r="2353" spans="11:11" x14ac:dyDescent="0.25">
      <c r="K2353"/>
    </row>
    <row r="2354" spans="11:11" x14ac:dyDescent="0.25">
      <c r="K2354"/>
    </row>
    <row r="2355" spans="11:11" x14ac:dyDescent="0.25">
      <c r="K2355"/>
    </row>
    <row r="2356" spans="11:11" x14ac:dyDescent="0.25">
      <c r="K2356"/>
    </row>
    <row r="2357" spans="11:11" x14ac:dyDescent="0.25">
      <c r="K2357"/>
    </row>
    <row r="2358" spans="11:11" x14ac:dyDescent="0.25">
      <c r="K2358"/>
    </row>
    <row r="2359" spans="11:11" x14ac:dyDescent="0.25">
      <c r="K2359"/>
    </row>
    <row r="2360" spans="11:11" x14ac:dyDescent="0.25">
      <c r="K2360"/>
    </row>
    <row r="2361" spans="11:11" x14ac:dyDescent="0.25">
      <c r="K2361"/>
    </row>
    <row r="2362" spans="11:11" x14ac:dyDescent="0.25">
      <c r="K2362"/>
    </row>
    <row r="2363" spans="11:11" x14ac:dyDescent="0.25">
      <c r="K2363"/>
    </row>
    <row r="2364" spans="11:11" x14ac:dyDescent="0.25">
      <c r="K2364"/>
    </row>
    <row r="2365" spans="11:11" x14ac:dyDescent="0.25">
      <c r="K2365"/>
    </row>
    <row r="2366" spans="11:11" x14ac:dyDescent="0.25">
      <c r="K2366"/>
    </row>
    <row r="2367" spans="11:11" x14ac:dyDescent="0.25">
      <c r="K2367"/>
    </row>
    <row r="2368" spans="11:11" x14ac:dyDescent="0.25">
      <c r="K2368"/>
    </row>
    <row r="2369" spans="11:11" x14ac:dyDescent="0.25">
      <c r="K2369"/>
    </row>
    <row r="2370" spans="11:11" x14ac:dyDescent="0.25">
      <c r="K2370"/>
    </row>
    <row r="2371" spans="11:11" x14ac:dyDescent="0.25">
      <c r="K2371"/>
    </row>
    <row r="2372" spans="11:11" x14ac:dyDescent="0.25">
      <c r="K2372"/>
    </row>
    <row r="2373" spans="11:11" x14ac:dyDescent="0.25">
      <c r="K2373"/>
    </row>
    <row r="2374" spans="11:11" x14ac:dyDescent="0.25">
      <c r="K2374"/>
    </row>
    <row r="2375" spans="11:11" x14ac:dyDescent="0.25">
      <c r="K2375"/>
    </row>
    <row r="2376" spans="11:11" x14ac:dyDescent="0.25">
      <c r="K2376"/>
    </row>
    <row r="2377" spans="11:11" x14ac:dyDescent="0.25">
      <c r="K2377"/>
    </row>
    <row r="2378" spans="11:11" x14ac:dyDescent="0.25">
      <c r="K2378"/>
    </row>
    <row r="2379" spans="11:11" x14ac:dyDescent="0.25">
      <c r="K2379"/>
    </row>
    <row r="2380" spans="11:11" x14ac:dyDescent="0.25">
      <c r="K2380"/>
    </row>
    <row r="2381" spans="11:11" x14ac:dyDescent="0.25">
      <c r="K2381"/>
    </row>
    <row r="2382" spans="11:11" x14ac:dyDescent="0.25">
      <c r="K2382"/>
    </row>
    <row r="2383" spans="11:11" x14ac:dyDescent="0.25">
      <c r="K2383"/>
    </row>
    <row r="2384" spans="11:11" x14ac:dyDescent="0.25">
      <c r="K2384"/>
    </row>
    <row r="2385" spans="11:11" x14ac:dyDescent="0.25">
      <c r="K2385"/>
    </row>
    <row r="2386" spans="11:11" x14ac:dyDescent="0.25">
      <c r="K2386"/>
    </row>
    <row r="2387" spans="11:11" x14ac:dyDescent="0.25">
      <c r="K2387"/>
    </row>
    <row r="2388" spans="11:11" x14ac:dyDescent="0.25">
      <c r="K2388"/>
    </row>
    <row r="2389" spans="11:11" x14ac:dyDescent="0.25">
      <c r="K2389"/>
    </row>
    <row r="2390" spans="11:11" x14ac:dyDescent="0.25">
      <c r="K2390"/>
    </row>
    <row r="2391" spans="11:11" x14ac:dyDescent="0.25">
      <c r="K2391"/>
    </row>
    <row r="2392" spans="11:11" x14ac:dyDescent="0.25">
      <c r="K2392"/>
    </row>
    <row r="2393" spans="11:11" x14ac:dyDescent="0.25">
      <c r="K2393"/>
    </row>
    <row r="2394" spans="11:11" x14ac:dyDescent="0.25">
      <c r="K2394"/>
    </row>
    <row r="2395" spans="11:11" x14ac:dyDescent="0.25">
      <c r="K2395"/>
    </row>
    <row r="2396" spans="11:11" x14ac:dyDescent="0.25">
      <c r="K2396"/>
    </row>
    <row r="2397" spans="11:11" x14ac:dyDescent="0.25">
      <c r="K2397"/>
    </row>
    <row r="2398" spans="11:11" x14ac:dyDescent="0.25">
      <c r="K2398"/>
    </row>
    <row r="2399" spans="11:11" x14ac:dyDescent="0.25">
      <c r="K2399"/>
    </row>
    <row r="2400" spans="11:11" x14ac:dyDescent="0.25">
      <c r="K2400"/>
    </row>
    <row r="2401" spans="11:11" x14ac:dyDescent="0.25">
      <c r="K2401"/>
    </row>
    <row r="2402" spans="11:11" x14ac:dyDescent="0.25">
      <c r="K2402"/>
    </row>
    <row r="2403" spans="11:11" x14ac:dyDescent="0.25">
      <c r="K2403"/>
    </row>
    <row r="2404" spans="11:11" x14ac:dyDescent="0.25">
      <c r="K2404"/>
    </row>
    <row r="2405" spans="11:11" x14ac:dyDescent="0.25">
      <c r="K2405"/>
    </row>
    <row r="2406" spans="11:11" x14ac:dyDescent="0.25">
      <c r="K2406"/>
    </row>
    <row r="2407" spans="11:11" x14ac:dyDescent="0.25">
      <c r="K2407"/>
    </row>
    <row r="2408" spans="11:11" x14ac:dyDescent="0.25">
      <c r="K2408"/>
    </row>
    <row r="2409" spans="11:11" x14ac:dyDescent="0.25">
      <c r="K2409"/>
    </row>
    <row r="2410" spans="11:11" x14ac:dyDescent="0.25">
      <c r="K2410"/>
    </row>
    <row r="2411" spans="11:11" x14ac:dyDescent="0.25">
      <c r="K2411"/>
    </row>
    <row r="2412" spans="11:11" x14ac:dyDescent="0.25">
      <c r="K2412"/>
    </row>
    <row r="2413" spans="11:11" x14ac:dyDescent="0.25">
      <c r="K2413"/>
    </row>
    <row r="2414" spans="11:11" x14ac:dyDescent="0.25">
      <c r="K2414"/>
    </row>
    <row r="2415" spans="11:11" x14ac:dyDescent="0.25">
      <c r="K2415"/>
    </row>
    <row r="2416" spans="11:11" x14ac:dyDescent="0.25">
      <c r="K2416"/>
    </row>
    <row r="2417" spans="11:11" x14ac:dyDescent="0.25">
      <c r="K2417"/>
    </row>
    <row r="2418" spans="11:11" x14ac:dyDescent="0.25">
      <c r="K2418"/>
    </row>
    <row r="2419" spans="11:11" x14ac:dyDescent="0.25">
      <c r="K2419"/>
    </row>
    <row r="2420" spans="11:11" x14ac:dyDescent="0.25">
      <c r="K2420"/>
    </row>
    <row r="2421" spans="11:11" x14ac:dyDescent="0.25">
      <c r="K2421"/>
    </row>
    <row r="2422" spans="11:11" x14ac:dyDescent="0.25">
      <c r="K2422"/>
    </row>
    <row r="2423" spans="11:11" x14ac:dyDescent="0.25">
      <c r="K2423"/>
    </row>
    <row r="2424" spans="11:11" x14ac:dyDescent="0.25">
      <c r="K2424"/>
    </row>
    <row r="2425" spans="11:11" x14ac:dyDescent="0.25">
      <c r="K2425"/>
    </row>
    <row r="2426" spans="11:11" x14ac:dyDescent="0.25">
      <c r="K2426"/>
    </row>
    <row r="2427" spans="11:11" x14ac:dyDescent="0.25">
      <c r="K2427"/>
    </row>
    <row r="2428" spans="11:11" x14ac:dyDescent="0.25">
      <c r="K2428"/>
    </row>
    <row r="2429" spans="11:11" x14ac:dyDescent="0.25">
      <c r="K2429"/>
    </row>
    <row r="2430" spans="11:11" x14ac:dyDescent="0.25">
      <c r="K2430"/>
    </row>
    <row r="2431" spans="11:11" x14ac:dyDescent="0.25">
      <c r="K2431"/>
    </row>
    <row r="2432" spans="11:11" x14ac:dyDescent="0.25">
      <c r="K2432"/>
    </row>
    <row r="2433" spans="11:11" x14ac:dyDescent="0.25">
      <c r="K2433"/>
    </row>
    <row r="2434" spans="11:11" x14ac:dyDescent="0.25">
      <c r="K2434"/>
    </row>
    <row r="2435" spans="11:11" x14ac:dyDescent="0.25">
      <c r="K2435"/>
    </row>
    <row r="2436" spans="11:11" x14ac:dyDescent="0.25">
      <c r="K2436"/>
    </row>
    <row r="2437" spans="11:11" x14ac:dyDescent="0.25">
      <c r="K2437"/>
    </row>
    <row r="2438" spans="11:11" x14ac:dyDescent="0.25">
      <c r="K2438"/>
    </row>
    <row r="2439" spans="11:11" x14ac:dyDescent="0.25">
      <c r="K2439"/>
    </row>
    <row r="2440" spans="11:11" x14ac:dyDescent="0.25">
      <c r="K2440"/>
    </row>
    <row r="2441" spans="11:11" x14ac:dyDescent="0.25">
      <c r="K2441"/>
    </row>
    <row r="2442" spans="11:11" x14ac:dyDescent="0.25">
      <c r="K2442"/>
    </row>
    <row r="2443" spans="11:11" x14ac:dyDescent="0.25">
      <c r="K2443"/>
    </row>
    <row r="2444" spans="11:11" x14ac:dyDescent="0.25">
      <c r="K2444"/>
    </row>
    <row r="2445" spans="11:11" x14ac:dyDescent="0.25">
      <c r="K2445"/>
    </row>
    <row r="2446" spans="11:11" x14ac:dyDescent="0.25">
      <c r="K2446"/>
    </row>
    <row r="2447" spans="11:11" x14ac:dyDescent="0.25">
      <c r="K2447"/>
    </row>
    <row r="2448" spans="11:11" x14ac:dyDescent="0.25">
      <c r="K2448"/>
    </row>
    <row r="2449" spans="11:11" x14ac:dyDescent="0.25">
      <c r="K2449"/>
    </row>
    <row r="2450" spans="11:11" x14ac:dyDescent="0.25">
      <c r="K2450"/>
    </row>
    <row r="2451" spans="11:11" x14ac:dyDescent="0.25">
      <c r="K2451"/>
    </row>
    <row r="2452" spans="11:11" x14ac:dyDescent="0.25">
      <c r="K2452"/>
    </row>
    <row r="2453" spans="11:11" x14ac:dyDescent="0.25">
      <c r="K2453"/>
    </row>
    <row r="2454" spans="11:11" x14ac:dyDescent="0.25">
      <c r="K2454"/>
    </row>
    <row r="2455" spans="11:11" x14ac:dyDescent="0.25">
      <c r="K2455"/>
    </row>
    <row r="2456" spans="11:11" x14ac:dyDescent="0.25">
      <c r="K2456"/>
    </row>
    <row r="2457" spans="11:11" x14ac:dyDescent="0.25">
      <c r="K2457"/>
    </row>
    <row r="2458" spans="11:11" x14ac:dyDescent="0.25">
      <c r="K2458"/>
    </row>
    <row r="2459" spans="11:11" x14ac:dyDescent="0.25">
      <c r="K2459"/>
    </row>
    <row r="2460" spans="11:11" x14ac:dyDescent="0.25">
      <c r="K2460"/>
    </row>
    <row r="2461" spans="11:11" x14ac:dyDescent="0.25">
      <c r="K2461"/>
    </row>
    <row r="2462" spans="11:11" x14ac:dyDescent="0.25">
      <c r="K2462"/>
    </row>
    <row r="2463" spans="11:11" x14ac:dyDescent="0.25">
      <c r="K2463"/>
    </row>
    <row r="2464" spans="11:11" x14ac:dyDescent="0.25">
      <c r="K2464"/>
    </row>
    <row r="2465" spans="11:11" x14ac:dyDescent="0.25">
      <c r="K2465"/>
    </row>
    <row r="2466" spans="11:11" x14ac:dyDescent="0.25">
      <c r="K2466"/>
    </row>
    <row r="2467" spans="11:11" x14ac:dyDescent="0.25">
      <c r="K2467"/>
    </row>
    <row r="2468" spans="11:11" x14ac:dyDescent="0.25">
      <c r="K2468"/>
    </row>
    <row r="2469" spans="11:11" x14ac:dyDescent="0.25">
      <c r="K2469"/>
    </row>
    <row r="2470" spans="11:11" x14ac:dyDescent="0.25">
      <c r="K2470"/>
    </row>
    <row r="2471" spans="11:11" x14ac:dyDescent="0.25">
      <c r="K2471"/>
    </row>
    <row r="2472" spans="11:11" x14ac:dyDescent="0.25">
      <c r="K2472"/>
    </row>
    <row r="2473" spans="11:11" x14ac:dyDescent="0.25">
      <c r="K2473"/>
    </row>
    <row r="2474" spans="11:11" x14ac:dyDescent="0.25">
      <c r="K2474"/>
    </row>
    <row r="2475" spans="11:11" x14ac:dyDescent="0.25">
      <c r="K2475"/>
    </row>
    <row r="2476" spans="11:11" x14ac:dyDescent="0.25">
      <c r="K2476"/>
    </row>
    <row r="2477" spans="11:11" x14ac:dyDescent="0.25">
      <c r="K2477"/>
    </row>
    <row r="2478" spans="11:11" x14ac:dyDescent="0.25">
      <c r="K2478"/>
    </row>
    <row r="2479" spans="11:11" x14ac:dyDescent="0.25">
      <c r="K2479"/>
    </row>
    <row r="2480" spans="11:11" x14ac:dyDescent="0.25">
      <c r="K2480"/>
    </row>
    <row r="2481" spans="11:11" x14ac:dyDescent="0.25">
      <c r="K2481"/>
    </row>
    <row r="2482" spans="11:11" x14ac:dyDescent="0.25">
      <c r="K2482"/>
    </row>
    <row r="2483" spans="11:11" x14ac:dyDescent="0.25">
      <c r="K2483"/>
    </row>
    <row r="2484" spans="11:11" x14ac:dyDescent="0.25">
      <c r="K2484"/>
    </row>
    <row r="2485" spans="11:11" x14ac:dyDescent="0.25">
      <c r="K2485"/>
    </row>
    <row r="2486" spans="11:11" x14ac:dyDescent="0.25">
      <c r="K2486"/>
    </row>
    <row r="2487" spans="11:11" x14ac:dyDescent="0.25">
      <c r="K2487"/>
    </row>
    <row r="2488" spans="11:11" x14ac:dyDescent="0.25">
      <c r="K2488"/>
    </row>
    <row r="2489" spans="11:11" x14ac:dyDescent="0.25">
      <c r="K2489"/>
    </row>
    <row r="2490" spans="11:11" x14ac:dyDescent="0.25">
      <c r="K2490"/>
    </row>
    <row r="2491" spans="11:11" x14ac:dyDescent="0.25">
      <c r="K2491"/>
    </row>
    <row r="2492" spans="11:11" x14ac:dyDescent="0.25">
      <c r="K2492"/>
    </row>
    <row r="2493" spans="11:11" x14ac:dyDescent="0.25">
      <c r="K2493"/>
    </row>
    <row r="2494" spans="11:11" x14ac:dyDescent="0.25">
      <c r="K2494"/>
    </row>
    <row r="2495" spans="11:11" x14ac:dyDescent="0.25">
      <c r="K2495"/>
    </row>
    <row r="2496" spans="11:11" x14ac:dyDescent="0.25">
      <c r="K2496"/>
    </row>
    <row r="2497" spans="11:11" x14ac:dyDescent="0.25">
      <c r="K2497"/>
    </row>
    <row r="2498" spans="11:11" x14ac:dyDescent="0.25">
      <c r="K2498"/>
    </row>
    <row r="2499" spans="11:11" x14ac:dyDescent="0.25">
      <c r="K2499"/>
    </row>
    <row r="2500" spans="11:11" x14ac:dyDescent="0.25">
      <c r="K2500"/>
    </row>
    <row r="2501" spans="11:11" x14ac:dyDescent="0.25">
      <c r="K2501"/>
    </row>
    <row r="2502" spans="11:11" x14ac:dyDescent="0.25">
      <c r="K2502"/>
    </row>
    <row r="2503" spans="11:11" x14ac:dyDescent="0.25">
      <c r="K2503"/>
    </row>
    <row r="2504" spans="11:11" x14ac:dyDescent="0.25">
      <c r="K2504"/>
    </row>
    <row r="2505" spans="11:11" x14ac:dyDescent="0.25">
      <c r="K2505"/>
    </row>
    <row r="2506" spans="11:11" x14ac:dyDescent="0.25">
      <c r="K2506"/>
    </row>
    <row r="2507" spans="11:11" x14ac:dyDescent="0.25">
      <c r="K2507"/>
    </row>
    <row r="2508" spans="11:11" x14ac:dyDescent="0.25">
      <c r="K2508"/>
    </row>
    <row r="2509" spans="11:11" x14ac:dyDescent="0.25">
      <c r="K2509"/>
    </row>
    <row r="2510" spans="11:11" x14ac:dyDescent="0.25">
      <c r="K2510"/>
    </row>
    <row r="2511" spans="11:11" x14ac:dyDescent="0.25">
      <c r="K2511"/>
    </row>
    <row r="2512" spans="11:11" x14ac:dyDescent="0.25">
      <c r="K2512"/>
    </row>
    <row r="2513" spans="11:11" x14ac:dyDescent="0.25">
      <c r="K2513"/>
    </row>
    <row r="2514" spans="11:11" x14ac:dyDescent="0.25">
      <c r="K2514"/>
    </row>
    <row r="2515" spans="11:11" x14ac:dyDescent="0.25">
      <c r="K2515"/>
    </row>
    <row r="2516" spans="11:11" x14ac:dyDescent="0.25">
      <c r="K2516"/>
    </row>
    <row r="2517" spans="11:11" x14ac:dyDescent="0.25">
      <c r="K2517"/>
    </row>
    <row r="2518" spans="11:11" x14ac:dyDescent="0.25">
      <c r="K2518"/>
    </row>
    <row r="2519" spans="11:11" x14ac:dyDescent="0.25">
      <c r="K2519"/>
    </row>
    <row r="2520" spans="11:11" x14ac:dyDescent="0.25">
      <c r="K2520"/>
    </row>
    <row r="2521" spans="11:11" x14ac:dyDescent="0.25">
      <c r="K2521"/>
    </row>
    <row r="2522" spans="11:11" x14ac:dyDescent="0.25">
      <c r="K2522"/>
    </row>
    <row r="2523" spans="11:11" x14ac:dyDescent="0.25">
      <c r="K2523"/>
    </row>
    <row r="2524" spans="11:11" x14ac:dyDescent="0.25">
      <c r="K2524"/>
    </row>
    <row r="2525" spans="11:11" x14ac:dyDescent="0.25">
      <c r="K2525"/>
    </row>
    <row r="2526" spans="11:11" x14ac:dyDescent="0.25">
      <c r="K2526"/>
    </row>
    <row r="2527" spans="11:11" x14ac:dyDescent="0.25">
      <c r="K2527"/>
    </row>
    <row r="2528" spans="11:11" x14ac:dyDescent="0.25">
      <c r="K2528"/>
    </row>
    <row r="2529" spans="11:11" x14ac:dyDescent="0.25">
      <c r="K2529"/>
    </row>
    <row r="2530" spans="11:11" x14ac:dyDescent="0.25">
      <c r="K2530"/>
    </row>
    <row r="2531" spans="11:11" x14ac:dyDescent="0.25">
      <c r="K2531"/>
    </row>
    <row r="2532" spans="11:11" x14ac:dyDescent="0.25">
      <c r="K2532"/>
    </row>
    <row r="2533" spans="11:11" x14ac:dyDescent="0.25">
      <c r="K2533"/>
    </row>
    <row r="2534" spans="11:11" x14ac:dyDescent="0.25">
      <c r="K2534"/>
    </row>
    <row r="2535" spans="11:11" x14ac:dyDescent="0.25">
      <c r="K2535"/>
    </row>
    <row r="2536" spans="11:11" x14ac:dyDescent="0.25">
      <c r="K2536"/>
    </row>
    <row r="2537" spans="11:11" x14ac:dyDescent="0.25">
      <c r="K2537"/>
    </row>
    <row r="2538" spans="11:11" x14ac:dyDescent="0.25">
      <c r="K2538"/>
    </row>
    <row r="2539" spans="11:11" x14ac:dyDescent="0.25">
      <c r="K2539"/>
    </row>
    <row r="2540" spans="11:11" x14ac:dyDescent="0.25">
      <c r="K2540"/>
    </row>
    <row r="2541" spans="11:11" x14ac:dyDescent="0.25">
      <c r="K2541"/>
    </row>
    <row r="2542" spans="11:11" x14ac:dyDescent="0.25">
      <c r="K2542"/>
    </row>
    <row r="2543" spans="11:11" x14ac:dyDescent="0.25">
      <c r="K2543"/>
    </row>
    <row r="2544" spans="11:11" x14ac:dyDescent="0.25">
      <c r="K2544"/>
    </row>
    <row r="2545" spans="11:11" x14ac:dyDescent="0.25">
      <c r="K2545"/>
    </row>
    <row r="2546" spans="11:11" x14ac:dyDescent="0.25">
      <c r="K2546"/>
    </row>
    <row r="2547" spans="11:11" x14ac:dyDescent="0.25">
      <c r="K2547"/>
    </row>
    <row r="2548" spans="11:11" x14ac:dyDescent="0.25">
      <c r="K2548"/>
    </row>
    <row r="2549" spans="11:11" x14ac:dyDescent="0.25">
      <c r="K2549"/>
    </row>
    <row r="2550" spans="11:11" x14ac:dyDescent="0.25">
      <c r="K2550"/>
    </row>
    <row r="2551" spans="11:11" x14ac:dyDescent="0.25">
      <c r="K2551"/>
    </row>
    <row r="2552" spans="11:11" x14ac:dyDescent="0.25">
      <c r="K2552"/>
    </row>
    <row r="2553" spans="11:11" x14ac:dyDescent="0.25">
      <c r="K2553"/>
    </row>
    <row r="2554" spans="11:11" x14ac:dyDescent="0.25">
      <c r="K2554"/>
    </row>
    <row r="2555" spans="11:11" x14ac:dyDescent="0.25">
      <c r="K2555"/>
    </row>
    <row r="2556" spans="11:11" x14ac:dyDescent="0.25">
      <c r="K2556"/>
    </row>
    <row r="2557" spans="11:11" x14ac:dyDescent="0.25">
      <c r="K2557"/>
    </row>
    <row r="2558" spans="11:11" x14ac:dyDescent="0.25">
      <c r="K2558"/>
    </row>
    <row r="2559" spans="11:11" x14ac:dyDescent="0.25">
      <c r="K2559"/>
    </row>
    <row r="2560" spans="11:11" x14ac:dyDescent="0.25">
      <c r="K2560"/>
    </row>
    <row r="2561" spans="11:11" x14ac:dyDescent="0.25">
      <c r="K2561"/>
    </row>
    <row r="2562" spans="11:11" x14ac:dyDescent="0.25">
      <c r="K2562"/>
    </row>
    <row r="2563" spans="11:11" x14ac:dyDescent="0.25">
      <c r="K2563"/>
    </row>
    <row r="2564" spans="11:11" x14ac:dyDescent="0.25">
      <c r="K2564"/>
    </row>
    <row r="2565" spans="11:11" x14ac:dyDescent="0.25">
      <c r="K2565"/>
    </row>
    <row r="2566" spans="11:11" x14ac:dyDescent="0.25">
      <c r="K2566"/>
    </row>
    <row r="2567" spans="11:11" x14ac:dyDescent="0.25">
      <c r="K2567"/>
    </row>
    <row r="2568" spans="11:11" x14ac:dyDescent="0.25">
      <c r="K2568"/>
    </row>
    <row r="2569" spans="11:11" x14ac:dyDescent="0.25">
      <c r="K2569"/>
    </row>
    <row r="2570" spans="11:11" x14ac:dyDescent="0.25">
      <c r="K2570"/>
    </row>
    <row r="2571" spans="11:11" x14ac:dyDescent="0.25">
      <c r="K2571"/>
    </row>
    <row r="2572" spans="11:11" x14ac:dyDescent="0.25">
      <c r="K2572"/>
    </row>
    <row r="2573" spans="11:11" x14ac:dyDescent="0.25">
      <c r="K2573"/>
    </row>
    <row r="2574" spans="11:11" x14ac:dyDescent="0.25">
      <c r="K2574"/>
    </row>
    <row r="2575" spans="11:11" x14ac:dyDescent="0.25">
      <c r="K2575"/>
    </row>
    <row r="2576" spans="11:11" x14ac:dyDescent="0.25">
      <c r="K2576"/>
    </row>
    <row r="2577" spans="11:11" x14ac:dyDescent="0.25">
      <c r="K2577"/>
    </row>
    <row r="2578" spans="11:11" x14ac:dyDescent="0.25">
      <c r="K2578"/>
    </row>
    <row r="2579" spans="11:11" x14ac:dyDescent="0.25">
      <c r="K2579"/>
    </row>
    <row r="2580" spans="11:11" x14ac:dyDescent="0.25">
      <c r="K2580"/>
    </row>
    <row r="2581" spans="11:11" x14ac:dyDescent="0.25">
      <c r="K2581"/>
    </row>
    <row r="2582" spans="11:11" x14ac:dyDescent="0.25">
      <c r="K2582"/>
    </row>
    <row r="2583" spans="11:11" x14ac:dyDescent="0.25">
      <c r="K2583"/>
    </row>
    <row r="2584" spans="11:11" x14ac:dyDescent="0.25">
      <c r="K2584"/>
    </row>
    <row r="2585" spans="11:11" x14ac:dyDescent="0.25">
      <c r="K2585"/>
    </row>
    <row r="2586" spans="11:11" x14ac:dyDescent="0.25">
      <c r="K2586"/>
    </row>
    <row r="2587" spans="11:11" x14ac:dyDescent="0.25">
      <c r="K2587"/>
    </row>
    <row r="2588" spans="11:11" x14ac:dyDescent="0.25">
      <c r="K2588"/>
    </row>
    <row r="2589" spans="11:11" x14ac:dyDescent="0.25">
      <c r="K2589"/>
    </row>
    <row r="2590" spans="11:11" x14ac:dyDescent="0.25">
      <c r="K2590"/>
    </row>
    <row r="2591" spans="11:11" x14ac:dyDescent="0.25">
      <c r="K2591"/>
    </row>
    <row r="2592" spans="11:11" x14ac:dyDescent="0.25">
      <c r="K2592"/>
    </row>
    <row r="2593" spans="11:11" x14ac:dyDescent="0.25">
      <c r="K2593"/>
    </row>
    <row r="2594" spans="11:11" x14ac:dyDescent="0.25">
      <c r="K2594"/>
    </row>
    <row r="2595" spans="11:11" x14ac:dyDescent="0.25">
      <c r="K2595"/>
    </row>
    <row r="2596" spans="11:11" x14ac:dyDescent="0.25">
      <c r="K2596"/>
    </row>
    <row r="2597" spans="11:11" x14ac:dyDescent="0.25">
      <c r="K2597"/>
    </row>
    <row r="2598" spans="11:11" x14ac:dyDescent="0.25">
      <c r="K2598"/>
    </row>
    <row r="2599" spans="11:11" x14ac:dyDescent="0.25">
      <c r="K2599"/>
    </row>
    <row r="2600" spans="11:11" x14ac:dyDescent="0.25">
      <c r="K2600"/>
    </row>
    <row r="2601" spans="11:11" x14ac:dyDescent="0.25">
      <c r="K2601"/>
    </row>
    <row r="2602" spans="11:11" x14ac:dyDescent="0.25">
      <c r="K2602"/>
    </row>
    <row r="2603" spans="11:11" x14ac:dyDescent="0.25">
      <c r="K2603"/>
    </row>
    <row r="2604" spans="11:11" x14ac:dyDescent="0.25">
      <c r="K2604"/>
    </row>
    <row r="2605" spans="11:11" x14ac:dyDescent="0.25">
      <c r="K2605"/>
    </row>
    <row r="2606" spans="11:11" x14ac:dyDescent="0.25">
      <c r="K2606"/>
    </row>
    <row r="2607" spans="11:11" x14ac:dyDescent="0.25">
      <c r="K2607"/>
    </row>
    <row r="2608" spans="11:11" x14ac:dyDescent="0.25">
      <c r="K2608"/>
    </row>
    <row r="2609" spans="11:11" x14ac:dyDescent="0.25">
      <c r="K2609"/>
    </row>
    <row r="2610" spans="11:11" x14ac:dyDescent="0.25">
      <c r="K2610"/>
    </row>
    <row r="2611" spans="11:11" x14ac:dyDescent="0.25">
      <c r="K2611"/>
    </row>
    <row r="2612" spans="11:11" x14ac:dyDescent="0.25">
      <c r="K2612"/>
    </row>
    <row r="2613" spans="11:11" x14ac:dyDescent="0.25">
      <c r="K2613"/>
    </row>
    <row r="2614" spans="11:11" x14ac:dyDescent="0.25">
      <c r="K2614"/>
    </row>
    <row r="2615" spans="11:11" x14ac:dyDescent="0.25">
      <c r="K2615"/>
    </row>
    <row r="2616" spans="11:11" x14ac:dyDescent="0.25">
      <c r="K2616"/>
    </row>
    <row r="2617" spans="11:11" x14ac:dyDescent="0.25">
      <c r="K2617"/>
    </row>
    <row r="2618" spans="11:11" x14ac:dyDescent="0.25">
      <c r="K2618"/>
    </row>
    <row r="2619" spans="11:11" x14ac:dyDescent="0.25">
      <c r="K2619"/>
    </row>
    <row r="2620" spans="11:11" x14ac:dyDescent="0.25">
      <c r="K2620"/>
    </row>
    <row r="2621" spans="11:11" x14ac:dyDescent="0.25">
      <c r="K2621"/>
    </row>
    <row r="2622" spans="11:11" x14ac:dyDescent="0.25">
      <c r="K2622"/>
    </row>
    <row r="2623" spans="11:11" x14ac:dyDescent="0.25">
      <c r="K2623"/>
    </row>
    <row r="2624" spans="11:11" x14ac:dyDescent="0.25">
      <c r="K2624"/>
    </row>
    <row r="2625" spans="11:11" x14ac:dyDescent="0.25">
      <c r="K2625"/>
    </row>
    <row r="2626" spans="11:11" x14ac:dyDescent="0.25">
      <c r="K2626"/>
    </row>
    <row r="2627" spans="11:11" x14ac:dyDescent="0.25">
      <c r="K2627"/>
    </row>
    <row r="2628" spans="11:11" x14ac:dyDescent="0.25">
      <c r="K2628"/>
    </row>
    <row r="2629" spans="11:11" x14ac:dyDescent="0.25">
      <c r="K2629"/>
    </row>
    <row r="2630" spans="11:11" x14ac:dyDescent="0.25">
      <c r="K2630"/>
    </row>
    <row r="2631" spans="11:11" x14ac:dyDescent="0.25">
      <c r="K2631"/>
    </row>
    <row r="2632" spans="11:11" x14ac:dyDescent="0.25">
      <c r="K2632"/>
    </row>
    <row r="2633" spans="11:11" x14ac:dyDescent="0.25">
      <c r="K2633"/>
    </row>
    <row r="2634" spans="11:11" x14ac:dyDescent="0.25">
      <c r="K2634"/>
    </row>
    <row r="2635" spans="11:11" x14ac:dyDescent="0.25">
      <c r="K2635"/>
    </row>
    <row r="2636" spans="11:11" x14ac:dyDescent="0.25">
      <c r="K2636"/>
    </row>
    <row r="2637" spans="11:11" x14ac:dyDescent="0.25">
      <c r="K2637"/>
    </row>
    <row r="2638" spans="11:11" x14ac:dyDescent="0.25">
      <c r="K2638"/>
    </row>
    <row r="2639" spans="11:11" x14ac:dyDescent="0.25">
      <c r="K2639"/>
    </row>
    <row r="2640" spans="11:11" x14ac:dyDescent="0.25">
      <c r="K2640"/>
    </row>
    <row r="2641" spans="11:11" x14ac:dyDescent="0.25">
      <c r="K2641"/>
    </row>
    <row r="2642" spans="11:11" x14ac:dyDescent="0.25">
      <c r="K2642"/>
    </row>
    <row r="2643" spans="11:11" x14ac:dyDescent="0.25">
      <c r="K2643"/>
    </row>
    <row r="2644" spans="11:11" x14ac:dyDescent="0.25">
      <c r="K2644"/>
    </row>
    <row r="2645" spans="11:11" x14ac:dyDescent="0.25">
      <c r="K2645"/>
    </row>
    <row r="2646" spans="11:11" x14ac:dyDescent="0.25">
      <c r="K2646"/>
    </row>
    <row r="2647" spans="11:11" x14ac:dyDescent="0.25">
      <c r="K2647"/>
    </row>
    <row r="2648" spans="11:11" x14ac:dyDescent="0.25">
      <c r="K2648"/>
    </row>
    <row r="2649" spans="11:11" x14ac:dyDescent="0.25">
      <c r="K2649"/>
    </row>
    <row r="2650" spans="11:11" x14ac:dyDescent="0.25">
      <c r="K2650"/>
    </row>
    <row r="2651" spans="11:11" x14ac:dyDescent="0.25">
      <c r="K2651"/>
    </row>
    <row r="2652" spans="11:11" x14ac:dyDescent="0.25">
      <c r="K2652"/>
    </row>
    <row r="2653" spans="11:11" x14ac:dyDescent="0.25">
      <c r="K2653"/>
    </row>
    <row r="2654" spans="11:11" x14ac:dyDescent="0.25">
      <c r="K2654"/>
    </row>
    <row r="2655" spans="11:11" x14ac:dyDescent="0.25">
      <c r="K2655"/>
    </row>
    <row r="2656" spans="11:11" x14ac:dyDescent="0.25">
      <c r="K2656"/>
    </row>
    <row r="2657" spans="11:11" x14ac:dyDescent="0.25">
      <c r="K2657"/>
    </row>
    <row r="2658" spans="11:11" x14ac:dyDescent="0.25">
      <c r="K2658"/>
    </row>
    <row r="2659" spans="11:11" x14ac:dyDescent="0.25">
      <c r="K2659"/>
    </row>
    <row r="2660" spans="11:11" x14ac:dyDescent="0.25">
      <c r="K2660"/>
    </row>
    <row r="2661" spans="11:11" x14ac:dyDescent="0.25">
      <c r="K2661"/>
    </row>
    <row r="2662" spans="11:11" x14ac:dyDescent="0.25">
      <c r="K2662"/>
    </row>
    <row r="2663" spans="11:11" x14ac:dyDescent="0.25">
      <c r="K2663"/>
    </row>
    <row r="2664" spans="11:11" x14ac:dyDescent="0.25">
      <c r="K2664"/>
    </row>
    <row r="2665" spans="11:11" x14ac:dyDescent="0.25">
      <c r="K2665"/>
    </row>
    <row r="2666" spans="11:11" x14ac:dyDescent="0.25">
      <c r="K2666"/>
    </row>
    <row r="2667" spans="11:11" x14ac:dyDescent="0.25">
      <c r="K2667"/>
    </row>
    <row r="2668" spans="11:11" x14ac:dyDescent="0.25">
      <c r="K2668"/>
    </row>
    <row r="2669" spans="11:11" x14ac:dyDescent="0.25">
      <c r="K2669"/>
    </row>
    <row r="2670" spans="11:11" x14ac:dyDescent="0.25">
      <c r="K2670"/>
    </row>
    <row r="2671" spans="11:11" x14ac:dyDescent="0.25">
      <c r="K2671"/>
    </row>
    <row r="2672" spans="11:11" x14ac:dyDescent="0.25">
      <c r="K2672"/>
    </row>
    <row r="2673" spans="11:11" x14ac:dyDescent="0.25">
      <c r="K2673"/>
    </row>
    <row r="2674" spans="11:11" x14ac:dyDescent="0.25">
      <c r="K2674"/>
    </row>
    <row r="2675" spans="11:11" x14ac:dyDescent="0.25">
      <c r="K2675"/>
    </row>
    <row r="2676" spans="11:11" x14ac:dyDescent="0.25">
      <c r="K2676"/>
    </row>
    <row r="2677" spans="11:11" x14ac:dyDescent="0.25">
      <c r="K2677"/>
    </row>
    <row r="2678" spans="11:11" x14ac:dyDescent="0.25">
      <c r="K2678"/>
    </row>
    <row r="2679" spans="11:11" x14ac:dyDescent="0.25">
      <c r="K2679"/>
    </row>
    <row r="2680" spans="11:11" x14ac:dyDescent="0.25">
      <c r="K2680"/>
    </row>
    <row r="2681" spans="11:11" x14ac:dyDescent="0.25">
      <c r="K2681"/>
    </row>
    <row r="2682" spans="11:11" x14ac:dyDescent="0.25">
      <c r="K2682"/>
    </row>
    <row r="2683" spans="11:11" x14ac:dyDescent="0.25">
      <c r="K2683"/>
    </row>
    <row r="2684" spans="11:11" x14ac:dyDescent="0.25">
      <c r="K2684"/>
    </row>
    <row r="2685" spans="11:11" x14ac:dyDescent="0.25">
      <c r="K2685"/>
    </row>
    <row r="2686" spans="11:11" x14ac:dyDescent="0.25">
      <c r="K2686"/>
    </row>
    <row r="2687" spans="11:11" x14ac:dyDescent="0.25">
      <c r="K2687"/>
    </row>
    <row r="2688" spans="11:11" x14ac:dyDescent="0.25">
      <c r="K2688"/>
    </row>
    <row r="2689" spans="11:11" x14ac:dyDescent="0.25">
      <c r="K2689"/>
    </row>
    <row r="2690" spans="11:11" x14ac:dyDescent="0.25">
      <c r="K2690"/>
    </row>
    <row r="2691" spans="11:11" x14ac:dyDescent="0.25">
      <c r="K2691"/>
    </row>
    <row r="2692" spans="11:11" x14ac:dyDescent="0.25">
      <c r="K2692"/>
    </row>
    <row r="2693" spans="11:11" x14ac:dyDescent="0.25">
      <c r="K2693"/>
    </row>
    <row r="2694" spans="11:11" x14ac:dyDescent="0.25">
      <c r="K2694"/>
    </row>
    <row r="2695" spans="11:11" x14ac:dyDescent="0.25">
      <c r="K2695"/>
    </row>
    <row r="2696" spans="11:11" x14ac:dyDescent="0.25">
      <c r="K2696"/>
    </row>
    <row r="2697" spans="11:11" x14ac:dyDescent="0.25">
      <c r="K2697"/>
    </row>
    <row r="2698" spans="11:11" x14ac:dyDescent="0.25">
      <c r="K2698"/>
    </row>
    <row r="2699" spans="11:11" x14ac:dyDescent="0.25">
      <c r="K2699"/>
    </row>
    <row r="2700" spans="11:11" x14ac:dyDescent="0.25">
      <c r="K2700"/>
    </row>
    <row r="2701" spans="11:11" x14ac:dyDescent="0.25">
      <c r="K2701"/>
    </row>
    <row r="2702" spans="11:11" x14ac:dyDescent="0.25">
      <c r="K2702"/>
    </row>
    <row r="2703" spans="11:11" x14ac:dyDescent="0.25">
      <c r="K2703"/>
    </row>
    <row r="2704" spans="11:11" x14ac:dyDescent="0.25">
      <c r="K2704"/>
    </row>
    <row r="2705" spans="11:11" x14ac:dyDescent="0.25">
      <c r="K2705"/>
    </row>
    <row r="2706" spans="11:11" x14ac:dyDescent="0.25">
      <c r="K2706"/>
    </row>
    <row r="2707" spans="11:11" x14ac:dyDescent="0.25">
      <c r="K2707"/>
    </row>
    <row r="2708" spans="11:11" x14ac:dyDescent="0.25">
      <c r="K2708"/>
    </row>
    <row r="2709" spans="11:11" x14ac:dyDescent="0.25">
      <c r="K2709"/>
    </row>
    <row r="2710" spans="11:11" x14ac:dyDescent="0.25">
      <c r="K2710"/>
    </row>
    <row r="2711" spans="11:11" x14ac:dyDescent="0.25">
      <c r="K2711"/>
    </row>
    <row r="2712" spans="11:11" x14ac:dyDescent="0.25">
      <c r="K2712"/>
    </row>
    <row r="2713" spans="11:11" x14ac:dyDescent="0.25">
      <c r="K2713"/>
    </row>
    <row r="2714" spans="11:11" x14ac:dyDescent="0.25">
      <c r="K2714"/>
    </row>
    <row r="2715" spans="11:11" x14ac:dyDescent="0.25">
      <c r="K2715"/>
    </row>
    <row r="2716" spans="11:11" x14ac:dyDescent="0.25">
      <c r="K2716"/>
    </row>
    <row r="2717" spans="11:11" x14ac:dyDescent="0.25">
      <c r="K2717"/>
    </row>
    <row r="2718" spans="11:11" x14ac:dyDescent="0.25">
      <c r="K2718"/>
    </row>
    <row r="2719" spans="11:11" x14ac:dyDescent="0.25">
      <c r="K2719"/>
    </row>
    <row r="2720" spans="11:11" x14ac:dyDescent="0.25">
      <c r="K2720"/>
    </row>
    <row r="2721" spans="11:11" x14ac:dyDescent="0.25">
      <c r="K2721"/>
    </row>
    <row r="2722" spans="11:11" x14ac:dyDescent="0.25">
      <c r="K2722"/>
    </row>
    <row r="2723" spans="11:11" x14ac:dyDescent="0.25">
      <c r="K2723"/>
    </row>
    <row r="2724" spans="11:11" x14ac:dyDescent="0.25">
      <c r="K2724"/>
    </row>
    <row r="2725" spans="11:11" x14ac:dyDescent="0.25">
      <c r="K2725"/>
    </row>
    <row r="2726" spans="11:11" x14ac:dyDescent="0.25">
      <c r="K2726"/>
    </row>
    <row r="2727" spans="11:11" x14ac:dyDescent="0.25">
      <c r="K2727"/>
    </row>
    <row r="2728" spans="11:11" x14ac:dyDescent="0.25">
      <c r="K2728"/>
    </row>
    <row r="2729" spans="11:11" x14ac:dyDescent="0.25">
      <c r="K2729"/>
    </row>
    <row r="2730" spans="11:11" x14ac:dyDescent="0.25">
      <c r="K2730"/>
    </row>
    <row r="2731" spans="11:11" x14ac:dyDescent="0.25">
      <c r="K2731"/>
    </row>
    <row r="2732" spans="11:11" x14ac:dyDescent="0.25">
      <c r="K2732"/>
    </row>
    <row r="2733" spans="11:11" x14ac:dyDescent="0.25">
      <c r="K2733"/>
    </row>
    <row r="2734" spans="11:11" x14ac:dyDescent="0.25">
      <c r="K2734"/>
    </row>
    <row r="2735" spans="11:11" x14ac:dyDescent="0.25">
      <c r="K2735"/>
    </row>
    <row r="2736" spans="11:11" x14ac:dyDescent="0.25">
      <c r="K2736"/>
    </row>
    <row r="2737" spans="11:11" x14ac:dyDescent="0.25">
      <c r="K2737"/>
    </row>
    <row r="2738" spans="11:11" x14ac:dyDescent="0.25">
      <c r="K2738"/>
    </row>
    <row r="2739" spans="11:11" x14ac:dyDescent="0.25">
      <c r="K2739"/>
    </row>
    <row r="2740" spans="11:11" x14ac:dyDescent="0.25">
      <c r="K2740"/>
    </row>
    <row r="2741" spans="11:11" x14ac:dyDescent="0.25">
      <c r="K2741"/>
    </row>
    <row r="2742" spans="11:11" x14ac:dyDescent="0.25">
      <c r="K2742"/>
    </row>
    <row r="2743" spans="11:11" x14ac:dyDescent="0.25">
      <c r="K2743"/>
    </row>
    <row r="2744" spans="11:11" x14ac:dyDescent="0.25">
      <c r="K2744"/>
    </row>
    <row r="2745" spans="11:11" x14ac:dyDescent="0.25">
      <c r="K2745"/>
    </row>
    <row r="2746" spans="11:11" x14ac:dyDescent="0.25">
      <c r="K2746"/>
    </row>
    <row r="2747" spans="11:11" x14ac:dyDescent="0.25">
      <c r="K2747"/>
    </row>
    <row r="2748" spans="11:11" x14ac:dyDescent="0.25">
      <c r="K2748"/>
    </row>
    <row r="2749" spans="11:11" x14ac:dyDescent="0.25">
      <c r="K2749"/>
    </row>
    <row r="2750" spans="11:11" x14ac:dyDescent="0.25">
      <c r="K2750"/>
    </row>
    <row r="2751" spans="11:11" x14ac:dyDescent="0.25">
      <c r="K2751"/>
    </row>
    <row r="2752" spans="11:11" x14ac:dyDescent="0.25">
      <c r="K2752"/>
    </row>
    <row r="2753" spans="11:11" x14ac:dyDescent="0.25">
      <c r="K2753"/>
    </row>
    <row r="2754" spans="11:11" x14ac:dyDescent="0.25">
      <c r="K2754"/>
    </row>
    <row r="2755" spans="11:11" x14ac:dyDescent="0.25">
      <c r="K2755"/>
    </row>
    <row r="2756" spans="11:11" x14ac:dyDescent="0.25">
      <c r="K2756"/>
    </row>
    <row r="2757" spans="11:11" x14ac:dyDescent="0.25">
      <c r="K2757"/>
    </row>
    <row r="2758" spans="11:11" x14ac:dyDescent="0.25">
      <c r="K2758"/>
    </row>
    <row r="2759" spans="11:11" x14ac:dyDescent="0.25">
      <c r="K2759"/>
    </row>
    <row r="2760" spans="11:11" x14ac:dyDescent="0.25">
      <c r="K2760"/>
    </row>
    <row r="2761" spans="11:11" x14ac:dyDescent="0.25">
      <c r="K2761"/>
    </row>
    <row r="2762" spans="11:11" x14ac:dyDescent="0.25">
      <c r="K2762"/>
    </row>
    <row r="2763" spans="11:11" x14ac:dyDescent="0.25">
      <c r="K2763"/>
    </row>
    <row r="2764" spans="11:11" x14ac:dyDescent="0.25">
      <c r="K2764"/>
    </row>
    <row r="2765" spans="11:11" x14ac:dyDescent="0.25">
      <c r="K2765"/>
    </row>
    <row r="2766" spans="11:11" x14ac:dyDescent="0.25">
      <c r="K2766"/>
    </row>
    <row r="2767" spans="11:11" x14ac:dyDescent="0.25">
      <c r="K2767"/>
    </row>
    <row r="2768" spans="11:11" x14ac:dyDescent="0.25">
      <c r="K2768"/>
    </row>
    <row r="2769" spans="11:11" x14ac:dyDescent="0.25">
      <c r="K2769"/>
    </row>
    <row r="2770" spans="11:11" x14ac:dyDescent="0.25">
      <c r="K2770"/>
    </row>
    <row r="2771" spans="11:11" x14ac:dyDescent="0.25">
      <c r="K2771"/>
    </row>
    <row r="2772" spans="11:11" x14ac:dyDescent="0.25">
      <c r="K2772"/>
    </row>
    <row r="2773" spans="11:11" x14ac:dyDescent="0.25">
      <c r="K2773"/>
    </row>
    <row r="2774" spans="11:11" x14ac:dyDescent="0.25">
      <c r="K2774"/>
    </row>
    <row r="2775" spans="11:11" x14ac:dyDescent="0.25">
      <c r="K2775"/>
    </row>
    <row r="2776" spans="11:11" x14ac:dyDescent="0.25">
      <c r="K2776"/>
    </row>
    <row r="2777" spans="11:11" x14ac:dyDescent="0.25">
      <c r="K2777"/>
    </row>
    <row r="2778" spans="11:11" x14ac:dyDescent="0.25">
      <c r="K2778"/>
    </row>
    <row r="2779" spans="11:11" x14ac:dyDescent="0.25">
      <c r="K2779"/>
    </row>
    <row r="2780" spans="11:11" x14ac:dyDescent="0.25">
      <c r="K2780"/>
    </row>
    <row r="2781" spans="11:11" x14ac:dyDescent="0.25">
      <c r="K2781"/>
    </row>
    <row r="2782" spans="11:11" x14ac:dyDescent="0.25">
      <c r="K2782"/>
    </row>
    <row r="2783" spans="11:11" x14ac:dyDescent="0.25">
      <c r="K2783"/>
    </row>
    <row r="2784" spans="11:11" x14ac:dyDescent="0.25">
      <c r="K2784"/>
    </row>
    <row r="2785" spans="11:11" x14ac:dyDescent="0.25">
      <c r="K2785"/>
    </row>
    <row r="2786" spans="11:11" x14ac:dyDescent="0.25">
      <c r="K2786"/>
    </row>
    <row r="2787" spans="11:11" x14ac:dyDescent="0.25">
      <c r="K2787"/>
    </row>
    <row r="2788" spans="11:11" x14ac:dyDescent="0.25">
      <c r="K2788"/>
    </row>
    <row r="2789" spans="11:11" x14ac:dyDescent="0.25">
      <c r="K2789"/>
    </row>
    <row r="2790" spans="11:11" x14ac:dyDescent="0.25">
      <c r="K2790"/>
    </row>
    <row r="2791" spans="11:11" x14ac:dyDescent="0.25">
      <c r="K2791"/>
    </row>
    <row r="2792" spans="11:11" x14ac:dyDescent="0.25">
      <c r="K2792"/>
    </row>
    <row r="2793" spans="11:11" x14ac:dyDescent="0.25">
      <c r="K2793"/>
    </row>
    <row r="2794" spans="11:11" x14ac:dyDescent="0.25">
      <c r="K2794"/>
    </row>
    <row r="2795" spans="11:11" x14ac:dyDescent="0.25">
      <c r="K2795"/>
    </row>
    <row r="2796" spans="11:11" x14ac:dyDescent="0.25">
      <c r="K2796"/>
    </row>
    <row r="2797" spans="11:11" x14ac:dyDescent="0.25">
      <c r="K2797"/>
    </row>
    <row r="2798" spans="11:11" x14ac:dyDescent="0.25">
      <c r="K2798"/>
    </row>
    <row r="2799" spans="11:11" x14ac:dyDescent="0.25">
      <c r="K2799"/>
    </row>
    <row r="2800" spans="11:11" x14ac:dyDescent="0.25">
      <c r="K2800"/>
    </row>
    <row r="2801" spans="11:11" x14ac:dyDescent="0.25">
      <c r="K2801"/>
    </row>
    <row r="2802" spans="11:11" x14ac:dyDescent="0.25">
      <c r="K2802"/>
    </row>
    <row r="2803" spans="11:11" x14ac:dyDescent="0.25">
      <c r="K2803"/>
    </row>
    <row r="2804" spans="11:11" x14ac:dyDescent="0.25">
      <c r="K2804"/>
    </row>
    <row r="2805" spans="11:11" x14ac:dyDescent="0.25">
      <c r="K2805"/>
    </row>
    <row r="2806" spans="11:11" x14ac:dyDescent="0.25">
      <c r="K2806"/>
    </row>
    <row r="2807" spans="11:11" x14ac:dyDescent="0.25">
      <c r="K2807"/>
    </row>
    <row r="2808" spans="11:11" x14ac:dyDescent="0.25">
      <c r="K2808"/>
    </row>
    <row r="2809" spans="11:11" x14ac:dyDescent="0.25">
      <c r="K2809"/>
    </row>
    <row r="2810" spans="11:11" x14ac:dyDescent="0.25">
      <c r="K2810"/>
    </row>
    <row r="2811" spans="11:11" x14ac:dyDescent="0.25">
      <c r="K2811"/>
    </row>
    <row r="2812" spans="11:11" x14ac:dyDescent="0.25">
      <c r="K2812"/>
    </row>
    <row r="2813" spans="11:11" x14ac:dyDescent="0.25">
      <c r="K2813"/>
    </row>
    <row r="2814" spans="11:11" x14ac:dyDescent="0.25">
      <c r="K2814"/>
    </row>
    <row r="2815" spans="11:11" x14ac:dyDescent="0.25">
      <c r="K2815"/>
    </row>
    <row r="2816" spans="11:11" x14ac:dyDescent="0.25">
      <c r="K2816"/>
    </row>
    <row r="2817" spans="11:11" x14ac:dyDescent="0.25">
      <c r="K2817"/>
    </row>
    <row r="2818" spans="11:11" x14ac:dyDescent="0.25">
      <c r="K2818"/>
    </row>
    <row r="2819" spans="11:11" x14ac:dyDescent="0.25">
      <c r="K2819"/>
    </row>
    <row r="2820" spans="11:11" x14ac:dyDescent="0.25">
      <c r="K2820"/>
    </row>
    <row r="2821" spans="11:11" x14ac:dyDescent="0.25">
      <c r="K2821"/>
    </row>
    <row r="2822" spans="11:11" x14ac:dyDescent="0.25">
      <c r="K2822"/>
    </row>
    <row r="2823" spans="11:11" x14ac:dyDescent="0.25">
      <c r="K2823"/>
    </row>
    <row r="2824" spans="11:11" x14ac:dyDescent="0.25">
      <c r="K2824"/>
    </row>
    <row r="2825" spans="11:11" x14ac:dyDescent="0.25">
      <c r="K2825"/>
    </row>
    <row r="2826" spans="11:11" x14ac:dyDescent="0.25">
      <c r="K2826"/>
    </row>
    <row r="2827" spans="11:11" x14ac:dyDescent="0.25">
      <c r="K2827"/>
    </row>
    <row r="2828" spans="11:11" x14ac:dyDescent="0.25">
      <c r="K2828"/>
    </row>
    <row r="2829" spans="11:11" x14ac:dyDescent="0.25">
      <c r="K2829"/>
    </row>
    <row r="2830" spans="11:11" x14ac:dyDescent="0.25">
      <c r="K2830"/>
    </row>
    <row r="2831" spans="11:11" x14ac:dyDescent="0.25">
      <c r="K2831"/>
    </row>
    <row r="2832" spans="11:11" x14ac:dyDescent="0.25">
      <c r="K2832"/>
    </row>
    <row r="2833" spans="11:11" x14ac:dyDescent="0.25">
      <c r="K2833"/>
    </row>
    <row r="2834" spans="11:11" x14ac:dyDescent="0.25">
      <c r="K2834"/>
    </row>
    <row r="2835" spans="11:11" x14ac:dyDescent="0.25">
      <c r="K2835"/>
    </row>
    <row r="2836" spans="11:11" x14ac:dyDescent="0.25">
      <c r="K2836"/>
    </row>
    <row r="2837" spans="11:11" x14ac:dyDescent="0.25">
      <c r="K2837"/>
    </row>
    <row r="2838" spans="11:11" x14ac:dyDescent="0.25">
      <c r="K2838"/>
    </row>
    <row r="2839" spans="11:11" x14ac:dyDescent="0.25">
      <c r="K2839"/>
    </row>
    <row r="2840" spans="11:11" x14ac:dyDescent="0.25">
      <c r="K2840"/>
    </row>
    <row r="2841" spans="11:11" x14ac:dyDescent="0.25">
      <c r="K2841"/>
    </row>
    <row r="2842" spans="11:11" x14ac:dyDescent="0.25">
      <c r="K2842"/>
    </row>
    <row r="2843" spans="11:11" x14ac:dyDescent="0.25">
      <c r="K2843"/>
    </row>
    <row r="2844" spans="11:11" x14ac:dyDescent="0.25">
      <c r="K2844"/>
    </row>
    <row r="2845" spans="11:11" x14ac:dyDescent="0.25">
      <c r="K2845"/>
    </row>
    <row r="2846" spans="11:11" x14ac:dyDescent="0.25">
      <c r="K2846"/>
    </row>
    <row r="2847" spans="11:11" x14ac:dyDescent="0.25">
      <c r="K2847"/>
    </row>
    <row r="2848" spans="11:11" x14ac:dyDescent="0.25">
      <c r="K2848"/>
    </row>
    <row r="2849" spans="11:11" x14ac:dyDescent="0.25">
      <c r="K2849"/>
    </row>
    <row r="2850" spans="11:11" x14ac:dyDescent="0.25">
      <c r="K2850"/>
    </row>
    <row r="2851" spans="11:11" x14ac:dyDescent="0.25">
      <c r="K2851"/>
    </row>
    <row r="2852" spans="11:11" x14ac:dyDescent="0.25">
      <c r="K2852"/>
    </row>
    <row r="2853" spans="11:11" x14ac:dyDescent="0.25">
      <c r="K2853"/>
    </row>
    <row r="2854" spans="11:11" x14ac:dyDescent="0.25">
      <c r="K2854"/>
    </row>
    <row r="2855" spans="11:11" x14ac:dyDescent="0.25">
      <c r="K2855"/>
    </row>
    <row r="2856" spans="11:11" x14ac:dyDescent="0.25">
      <c r="K2856"/>
    </row>
    <row r="2857" spans="11:11" x14ac:dyDescent="0.25">
      <c r="K2857"/>
    </row>
    <row r="2858" spans="11:11" x14ac:dyDescent="0.25">
      <c r="K2858"/>
    </row>
    <row r="2859" spans="11:11" x14ac:dyDescent="0.25">
      <c r="K2859"/>
    </row>
    <row r="2860" spans="11:11" x14ac:dyDescent="0.25">
      <c r="K2860"/>
    </row>
    <row r="2861" spans="11:11" x14ac:dyDescent="0.25">
      <c r="K2861"/>
    </row>
    <row r="2862" spans="11:11" x14ac:dyDescent="0.25">
      <c r="K2862"/>
    </row>
    <row r="2863" spans="11:11" x14ac:dyDescent="0.25">
      <c r="K2863"/>
    </row>
    <row r="2864" spans="11:11" x14ac:dyDescent="0.25">
      <c r="K2864"/>
    </row>
    <row r="2865" spans="11:11" x14ac:dyDescent="0.25">
      <c r="K2865"/>
    </row>
    <row r="2866" spans="11:11" x14ac:dyDescent="0.25">
      <c r="K2866"/>
    </row>
    <row r="2867" spans="11:11" x14ac:dyDescent="0.25">
      <c r="K2867"/>
    </row>
    <row r="2868" spans="11:11" x14ac:dyDescent="0.25">
      <c r="K2868"/>
    </row>
    <row r="2869" spans="11:11" x14ac:dyDescent="0.25">
      <c r="K2869"/>
    </row>
    <row r="2870" spans="11:11" x14ac:dyDescent="0.25">
      <c r="K2870"/>
    </row>
    <row r="2871" spans="11:11" x14ac:dyDescent="0.25">
      <c r="K2871"/>
    </row>
    <row r="2872" spans="11:11" x14ac:dyDescent="0.25">
      <c r="K2872"/>
    </row>
    <row r="2873" spans="11:11" x14ac:dyDescent="0.25">
      <c r="K2873"/>
    </row>
    <row r="2874" spans="11:11" x14ac:dyDescent="0.25">
      <c r="K2874"/>
    </row>
    <row r="2875" spans="11:11" x14ac:dyDescent="0.25">
      <c r="K2875"/>
    </row>
    <row r="2876" spans="11:11" x14ac:dyDescent="0.25">
      <c r="K2876"/>
    </row>
    <row r="2877" spans="11:11" x14ac:dyDescent="0.25">
      <c r="K2877"/>
    </row>
    <row r="2878" spans="11:11" x14ac:dyDescent="0.25">
      <c r="K2878"/>
    </row>
    <row r="2879" spans="11:11" x14ac:dyDescent="0.25">
      <c r="K2879"/>
    </row>
    <row r="2880" spans="11:11" x14ac:dyDescent="0.25">
      <c r="K2880"/>
    </row>
    <row r="2881" spans="11:11" x14ac:dyDescent="0.25">
      <c r="K2881"/>
    </row>
    <row r="2882" spans="11:11" x14ac:dyDescent="0.25">
      <c r="K2882"/>
    </row>
    <row r="2883" spans="11:11" x14ac:dyDescent="0.25">
      <c r="K2883"/>
    </row>
    <row r="2884" spans="11:11" x14ac:dyDescent="0.25">
      <c r="K2884"/>
    </row>
    <row r="2885" spans="11:11" x14ac:dyDescent="0.25">
      <c r="K2885"/>
    </row>
    <row r="2886" spans="11:11" x14ac:dyDescent="0.25">
      <c r="K2886"/>
    </row>
    <row r="2887" spans="11:11" x14ac:dyDescent="0.25">
      <c r="K2887"/>
    </row>
    <row r="2888" spans="11:11" x14ac:dyDescent="0.25">
      <c r="K2888"/>
    </row>
    <row r="2889" spans="11:11" x14ac:dyDescent="0.25">
      <c r="K2889"/>
    </row>
    <row r="2890" spans="11:11" x14ac:dyDescent="0.25">
      <c r="K2890"/>
    </row>
    <row r="2891" spans="11:11" x14ac:dyDescent="0.25">
      <c r="K2891"/>
    </row>
    <row r="2892" spans="11:11" x14ac:dyDescent="0.25">
      <c r="K2892"/>
    </row>
    <row r="2893" spans="11:11" x14ac:dyDescent="0.25">
      <c r="K2893"/>
    </row>
    <row r="2894" spans="11:11" x14ac:dyDescent="0.25">
      <c r="K2894"/>
    </row>
    <row r="2895" spans="11:11" x14ac:dyDescent="0.25">
      <c r="K2895"/>
    </row>
    <row r="2896" spans="11:11" x14ac:dyDescent="0.25">
      <c r="K2896"/>
    </row>
    <row r="2897" spans="11:11" x14ac:dyDescent="0.25">
      <c r="K2897"/>
    </row>
    <row r="2898" spans="11:11" x14ac:dyDescent="0.25">
      <c r="K2898"/>
    </row>
    <row r="2899" spans="11:11" x14ac:dyDescent="0.25">
      <c r="K2899"/>
    </row>
    <row r="2900" spans="11:11" x14ac:dyDescent="0.25">
      <c r="K2900"/>
    </row>
    <row r="2901" spans="11:11" x14ac:dyDescent="0.25">
      <c r="K2901"/>
    </row>
    <row r="2902" spans="11:11" x14ac:dyDescent="0.25">
      <c r="K2902"/>
    </row>
    <row r="2903" spans="11:11" x14ac:dyDescent="0.25">
      <c r="K2903"/>
    </row>
    <row r="2904" spans="11:11" x14ac:dyDescent="0.25">
      <c r="K2904"/>
    </row>
    <row r="2905" spans="11:11" x14ac:dyDescent="0.25">
      <c r="K2905"/>
    </row>
    <row r="2906" spans="11:11" x14ac:dyDescent="0.25">
      <c r="K2906"/>
    </row>
    <row r="2907" spans="11:11" x14ac:dyDescent="0.25">
      <c r="K2907"/>
    </row>
    <row r="2908" spans="11:11" x14ac:dyDescent="0.25">
      <c r="K2908"/>
    </row>
    <row r="2909" spans="11:11" x14ac:dyDescent="0.25">
      <c r="K2909"/>
    </row>
    <row r="2910" spans="11:11" x14ac:dyDescent="0.25">
      <c r="K2910"/>
    </row>
    <row r="2911" spans="11:11" x14ac:dyDescent="0.25">
      <c r="K2911"/>
    </row>
    <row r="2912" spans="11:11" x14ac:dyDescent="0.25">
      <c r="K2912"/>
    </row>
    <row r="2913" spans="11:11" x14ac:dyDescent="0.25">
      <c r="K2913"/>
    </row>
    <row r="2914" spans="11:11" x14ac:dyDescent="0.25">
      <c r="K2914"/>
    </row>
    <row r="2915" spans="11:11" x14ac:dyDescent="0.25">
      <c r="K2915"/>
    </row>
    <row r="2916" spans="11:11" x14ac:dyDescent="0.25">
      <c r="K2916"/>
    </row>
    <row r="2917" spans="11:11" x14ac:dyDescent="0.25">
      <c r="K2917"/>
    </row>
    <row r="2918" spans="11:11" x14ac:dyDescent="0.25">
      <c r="K2918"/>
    </row>
    <row r="2919" spans="11:11" x14ac:dyDescent="0.25">
      <c r="K2919"/>
    </row>
    <row r="2920" spans="11:11" x14ac:dyDescent="0.25">
      <c r="K2920"/>
    </row>
    <row r="2921" spans="11:11" x14ac:dyDescent="0.25">
      <c r="K2921"/>
    </row>
    <row r="2922" spans="11:11" x14ac:dyDescent="0.25">
      <c r="K2922"/>
    </row>
    <row r="2923" spans="11:11" x14ac:dyDescent="0.25">
      <c r="K2923"/>
    </row>
    <row r="2924" spans="11:11" x14ac:dyDescent="0.25">
      <c r="K2924"/>
    </row>
    <row r="2925" spans="11:11" x14ac:dyDescent="0.25">
      <c r="K2925"/>
    </row>
    <row r="2926" spans="11:11" x14ac:dyDescent="0.25">
      <c r="K2926"/>
    </row>
    <row r="2927" spans="11:11" x14ac:dyDescent="0.25">
      <c r="K2927"/>
    </row>
    <row r="2928" spans="11:11" x14ac:dyDescent="0.25">
      <c r="K2928"/>
    </row>
    <row r="2929" spans="11:11" x14ac:dyDescent="0.25">
      <c r="K2929"/>
    </row>
    <row r="2930" spans="11:11" x14ac:dyDescent="0.25">
      <c r="K2930"/>
    </row>
    <row r="2931" spans="11:11" x14ac:dyDescent="0.25">
      <c r="K2931"/>
    </row>
    <row r="2932" spans="11:11" x14ac:dyDescent="0.25">
      <c r="K2932"/>
    </row>
    <row r="2933" spans="11:11" x14ac:dyDescent="0.25">
      <c r="K2933"/>
    </row>
    <row r="2934" spans="11:11" x14ac:dyDescent="0.25">
      <c r="K2934"/>
    </row>
    <row r="2935" spans="11:11" x14ac:dyDescent="0.25">
      <c r="K2935"/>
    </row>
    <row r="2936" spans="11:11" x14ac:dyDescent="0.25">
      <c r="K2936"/>
    </row>
    <row r="2937" spans="11:11" x14ac:dyDescent="0.25">
      <c r="K2937"/>
    </row>
    <row r="2938" spans="11:11" x14ac:dyDescent="0.25">
      <c r="K2938"/>
    </row>
    <row r="2939" spans="11:11" x14ac:dyDescent="0.25">
      <c r="K2939"/>
    </row>
    <row r="2940" spans="11:11" x14ac:dyDescent="0.25">
      <c r="K2940"/>
    </row>
    <row r="2941" spans="11:11" x14ac:dyDescent="0.25">
      <c r="K2941"/>
    </row>
    <row r="2942" spans="11:11" x14ac:dyDescent="0.25">
      <c r="K2942"/>
    </row>
    <row r="2943" spans="11:11" x14ac:dyDescent="0.25">
      <c r="K2943"/>
    </row>
    <row r="2944" spans="11:11" x14ac:dyDescent="0.25">
      <c r="K2944"/>
    </row>
    <row r="2945" spans="11:11" x14ac:dyDescent="0.25">
      <c r="K2945"/>
    </row>
    <row r="2946" spans="11:11" x14ac:dyDescent="0.25">
      <c r="K2946"/>
    </row>
    <row r="2947" spans="11:11" x14ac:dyDescent="0.25">
      <c r="K2947"/>
    </row>
    <row r="2948" spans="11:11" x14ac:dyDescent="0.25">
      <c r="K2948"/>
    </row>
    <row r="2949" spans="11:11" x14ac:dyDescent="0.25">
      <c r="K2949"/>
    </row>
    <row r="2950" spans="11:11" x14ac:dyDescent="0.25">
      <c r="K2950"/>
    </row>
    <row r="2951" spans="11:11" x14ac:dyDescent="0.25">
      <c r="K2951"/>
    </row>
    <row r="2952" spans="11:11" x14ac:dyDescent="0.25">
      <c r="K2952"/>
    </row>
    <row r="2953" spans="11:11" x14ac:dyDescent="0.25">
      <c r="K2953"/>
    </row>
    <row r="2954" spans="11:11" x14ac:dyDescent="0.25">
      <c r="K2954"/>
    </row>
    <row r="2955" spans="11:11" x14ac:dyDescent="0.25">
      <c r="K2955"/>
    </row>
    <row r="2956" spans="11:11" x14ac:dyDescent="0.25">
      <c r="K2956"/>
    </row>
    <row r="2957" spans="11:11" x14ac:dyDescent="0.25">
      <c r="K2957"/>
    </row>
    <row r="2958" spans="11:11" x14ac:dyDescent="0.25">
      <c r="K2958"/>
    </row>
    <row r="2959" spans="11:11" x14ac:dyDescent="0.25">
      <c r="K2959"/>
    </row>
    <row r="2960" spans="11:11" x14ac:dyDescent="0.25">
      <c r="K2960"/>
    </row>
    <row r="2961" spans="11:11" x14ac:dyDescent="0.25">
      <c r="K2961"/>
    </row>
    <row r="2962" spans="11:11" x14ac:dyDescent="0.25">
      <c r="K2962"/>
    </row>
    <row r="2963" spans="11:11" x14ac:dyDescent="0.25">
      <c r="K2963"/>
    </row>
    <row r="2964" spans="11:11" x14ac:dyDescent="0.25">
      <c r="K2964"/>
    </row>
    <row r="2965" spans="11:11" x14ac:dyDescent="0.25">
      <c r="K2965"/>
    </row>
    <row r="2966" spans="11:11" x14ac:dyDescent="0.25">
      <c r="K2966"/>
    </row>
    <row r="2967" spans="11:11" x14ac:dyDescent="0.25">
      <c r="K2967"/>
    </row>
    <row r="2968" spans="11:11" x14ac:dyDescent="0.25">
      <c r="K2968"/>
    </row>
    <row r="2969" spans="11:11" x14ac:dyDescent="0.25">
      <c r="K2969"/>
    </row>
    <row r="2970" spans="11:11" x14ac:dyDescent="0.25">
      <c r="K2970"/>
    </row>
    <row r="2971" spans="11:11" x14ac:dyDescent="0.25">
      <c r="K2971"/>
    </row>
    <row r="2972" spans="11:11" x14ac:dyDescent="0.25">
      <c r="K2972"/>
    </row>
    <row r="2973" spans="11:11" x14ac:dyDescent="0.25">
      <c r="K2973"/>
    </row>
    <row r="2974" spans="11:11" x14ac:dyDescent="0.25">
      <c r="K2974"/>
    </row>
    <row r="2975" spans="11:11" x14ac:dyDescent="0.25">
      <c r="K2975"/>
    </row>
    <row r="2976" spans="11:11" x14ac:dyDescent="0.25">
      <c r="K2976"/>
    </row>
    <row r="2977" spans="11:11" x14ac:dyDescent="0.25">
      <c r="K2977"/>
    </row>
    <row r="2978" spans="11:11" x14ac:dyDescent="0.25">
      <c r="K2978"/>
    </row>
    <row r="2979" spans="11:11" x14ac:dyDescent="0.25">
      <c r="K2979"/>
    </row>
    <row r="2980" spans="11:11" x14ac:dyDescent="0.25">
      <c r="K2980"/>
    </row>
    <row r="2981" spans="11:11" x14ac:dyDescent="0.25">
      <c r="K2981"/>
    </row>
    <row r="2982" spans="11:11" x14ac:dyDescent="0.25">
      <c r="K2982"/>
    </row>
    <row r="2983" spans="11:11" x14ac:dyDescent="0.25">
      <c r="K2983"/>
    </row>
    <row r="2984" spans="11:11" x14ac:dyDescent="0.25">
      <c r="K2984"/>
    </row>
    <row r="2985" spans="11:11" x14ac:dyDescent="0.25">
      <c r="K2985"/>
    </row>
    <row r="2986" spans="11:11" x14ac:dyDescent="0.25">
      <c r="K2986"/>
    </row>
    <row r="2987" spans="11:11" x14ac:dyDescent="0.25">
      <c r="K2987"/>
    </row>
    <row r="2988" spans="11:11" x14ac:dyDescent="0.25">
      <c r="K2988"/>
    </row>
    <row r="2989" spans="11:11" x14ac:dyDescent="0.25">
      <c r="K2989"/>
    </row>
    <row r="2990" spans="11:11" x14ac:dyDescent="0.25">
      <c r="K2990"/>
    </row>
    <row r="2991" spans="11:11" x14ac:dyDescent="0.25">
      <c r="K2991"/>
    </row>
    <row r="2992" spans="11:11" x14ac:dyDescent="0.25">
      <c r="K2992"/>
    </row>
    <row r="2993" spans="11:11" x14ac:dyDescent="0.25">
      <c r="K2993"/>
    </row>
    <row r="2994" spans="11:11" x14ac:dyDescent="0.25">
      <c r="K2994"/>
    </row>
    <row r="2995" spans="11:11" x14ac:dyDescent="0.25">
      <c r="K2995"/>
    </row>
    <row r="2996" spans="11:11" x14ac:dyDescent="0.25">
      <c r="K2996"/>
    </row>
    <row r="2997" spans="11:11" x14ac:dyDescent="0.25">
      <c r="K2997"/>
    </row>
    <row r="2998" spans="11:11" x14ac:dyDescent="0.25">
      <c r="K2998"/>
    </row>
    <row r="2999" spans="11:11" x14ac:dyDescent="0.25">
      <c r="K2999"/>
    </row>
    <row r="3000" spans="11:11" x14ac:dyDescent="0.25">
      <c r="K3000"/>
    </row>
    <row r="3001" spans="11:11" x14ac:dyDescent="0.25">
      <c r="K3001"/>
    </row>
    <row r="3002" spans="11:11" x14ac:dyDescent="0.25">
      <c r="K3002"/>
    </row>
    <row r="3003" spans="11:11" x14ac:dyDescent="0.25">
      <c r="K3003"/>
    </row>
    <row r="3004" spans="11:11" x14ac:dyDescent="0.25">
      <c r="K3004"/>
    </row>
    <row r="3005" spans="11:11" x14ac:dyDescent="0.25">
      <c r="K3005"/>
    </row>
    <row r="3006" spans="11:11" x14ac:dyDescent="0.25">
      <c r="K3006"/>
    </row>
    <row r="3007" spans="11:11" x14ac:dyDescent="0.25">
      <c r="K3007"/>
    </row>
    <row r="3008" spans="11:11" x14ac:dyDescent="0.25">
      <c r="K3008"/>
    </row>
    <row r="3009" spans="11:11" x14ac:dyDescent="0.25">
      <c r="K3009"/>
    </row>
    <row r="3010" spans="11:11" x14ac:dyDescent="0.25">
      <c r="K3010"/>
    </row>
    <row r="3011" spans="11:11" x14ac:dyDescent="0.25">
      <c r="K3011"/>
    </row>
    <row r="3012" spans="11:11" x14ac:dyDescent="0.25">
      <c r="K3012"/>
    </row>
    <row r="3013" spans="11:11" x14ac:dyDescent="0.25">
      <c r="K3013"/>
    </row>
    <row r="3014" spans="11:11" x14ac:dyDescent="0.25">
      <c r="K3014"/>
    </row>
    <row r="3015" spans="11:11" x14ac:dyDescent="0.25">
      <c r="K3015"/>
    </row>
    <row r="3016" spans="11:11" x14ac:dyDescent="0.25">
      <c r="K3016"/>
    </row>
    <row r="3017" spans="11:11" x14ac:dyDescent="0.25">
      <c r="K3017"/>
    </row>
    <row r="3018" spans="11:11" x14ac:dyDescent="0.25">
      <c r="K3018"/>
    </row>
    <row r="3019" spans="11:11" x14ac:dyDescent="0.25">
      <c r="K3019"/>
    </row>
    <row r="3020" spans="11:11" x14ac:dyDescent="0.25">
      <c r="K3020"/>
    </row>
    <row r="3021" spans="11:11" x14ac:dyDescent="0.25">
      <c r="K3021"/>
    </row>
    <row r="3022" spans="11:11" x14ac:dyDescent="0.25">
      <c r="K3022"/>
    </row>
    <row r="3023" spans="11:11" x14ac:dyDescent="0.25">
      <c r="K3023"/>
    </row>
    <row r="3024" spans="11:11" x14ac:dyDescent="0.25">
      <c r="K3024"/>
    </row>
    <row r="3025" spans="11:11" x14ac:dyDescent="0.25">
      <c r="K3025"/>
    </row>
    <row r="3026" spans="11:11" x14ac:dyDescent="0.25">
      <c r="K3026"/>
    </row>
    <row r="3027" spans="11:11" x14ac:dyDescent="0.25">
      <c r="K3027"/>
    </row>
    <row r="3028" spans="11:11" x14ac:dyDescent="0.25">
      <c r="K3028"/>
    </row>
    <row r="3029" spans="11:11" x14ac:dyDescent="0.25">
      <c r="K3029"/>
    </row>
    <row r="3030" spans="11:11" x14ac:dyDescent="0.25">
      <c r="K3030"/>
    </row>
    <row r="3031" spans="11:11" x14ac:dyDescent="0.25">
      <c r="K3031"/>
    </row>
    <row r="3032" spans="11:11" x14ac:dyDescent="0.25">
      <c r="K3032"/>
    </row>
    <row r="3033" spans="11:11" x14ac:dyDescent="0.25">
      <c r="K3033"/>
    </row>
    <row r="3034" spans="11:11" x14ac:dyDescent="0.25">
      <c r="K3034"/>
    </row>
    <row r="3035" spans="11:11" x14ac:dyDescent="0.25">
      <c r="K3035"/>
    </row>
    <row r="3036" spans="11:11" x14ac:dyDescent="0.25">
      <c r="K3036"/>
    </row>
    <row r="3037" spans="11:11" x14ac:dyDescent="0.25">
      <c r="K3037"/>
    </row>
    <row r="3038" spans="11:11" x14ac:dyDescent="0.25">
      <c r="K3038"/>
    </row>
    <row r="3039" spans="11:11" x14ac:dyDescent="0.25">
      <c r="K3039"/>
    </row>
    <row r="3040" spans="11:11" x14ac:dyDescent="0.25">
      <c r="K3040"/>
    </row>
    <row r="3041" spans="11:11" x14ac:dyDescent="0.25">
      <c r="K3041"/>
    </row>
    <row r="3042" spans="11:11" x14ac:dyDescent="0.25">
      <c r="K3042"/>
    </row>
    <row r="3043" spans="11:11" x14ac:dyDescent="0.25">
      <c r="K3043"/>
    </row>
    <row r="3044" spans="11:11" x14ac:dyDescent="0.25">
      <c r="K3044"/>
    </row>
    <row r="3045" spans="11:11" x14ac:dyDescent="0.25">
      <c r="K3045"/>
    </row>
    <row r="3046" spans="11:11" x14ac:dyDescent="0.25">
      <c r="K3046"/>
    </row>
    <row r="3047" spans="11:11" x14ac:dyDescent="0.25">
      <c r="K3047"/>
    </row>
    <row r="3048" spans="11:11" x14ac:dyDescent="0.25">
      <c r="K3048"/>
    </row>
    <row r="3049" spans="11:11" x14ac:dyDescent="0.25">
      <c r="K3049"/>
    </row>
    <row r="3050" spans="11:11" x14ac:dyDescent="0.25">
      <c r="K3050"/>
    </row>
    <row r="3051" spans="11:11" x14ac:dyDescent="0.25">
      <c r="K3051"/>
    </row>
    <row r="3052" spans="11:11" x14ac:dyDescent="0.25">
      <c r="K3052"/>
    </row>
    <row r="3053" spans="11:11" x14ac:dyDescent="0.25">
      <c r="K3053"/>
    </row>
    <row r="3054" spans="11:11" x14ac:dyDescent="0.25">
      <c r="K3054"/>
    </row>
    <row r="3055" spans="11:11" x14ac:dyDescent="0.25">
      <c r="K3055"/>
    </row>
    <row r="3056" spans="11:11" x14ac:dyDescent="0.25">
      <c r="K3056"/>
    </row>
    <row r="3057" spans="11:11" x14ac:dyDescent="0.25">
      <c r="K3057"/>
    </row>
    <row r="3058" spans="11:11" x14ac:dyDescent="0.25">
      <c r="K3058"/>
    </row>
    <row r="3059" spans="11:11" x14ac:dyDescent="0.25">
      <c r="K3059"/>
    </row>
    <row r="3060" spans="11:11" x14ac:dyDescent="0.25">
      <c r="K3060"/>
    </row>
    <row r="3061" spans="11:11" x14ac:dyDescent="0.25">
      <c r="K3061"/>
    </row>
    <row r="3062" spans="11:11" x14ac:dyDescent="0.25">
      <c r="K3062"/>
    </row>
    <row r="3063" spans="11:11" x14ac:dyDescent="0.25">
      <c r="K3063"/>
    </row>
    <row r="3064" spans="11:11" x14ac:dyDescent="0.25">
      <c r="K3064"/>
    </row>
    <row r="3065" spans="11:11" x14ac:dyDescent="0.25">
      <c r="K3065"/>
    </row>
    <row r="3066" spans="11:11" x14ac:dyDescent="0.25">
      <c r="K3066"/>
    </row>
    <row r="3067" spans="11:11" x14ac:dyDescent="0.25">
      <c r="K3067"/>
    </row>
    <row r="3068" spans="11:11" x14ac:dyDescent="0.25">
      <c r="K3068"/>
    </row>
    <row r="3069" spans="11:11" x14ac:dyDescent="0.25">
      <c r="K3069"/>
    </row>
    <row r="3070" spans="11:11" x14ac:dyDescent="0.25">
      <c r="K3070"/>
    </row>
    <row r="3071" spans="11:11" x14ac:dyDescent="0.25">
      <c r="K3071"/>
    </row>
    <row r="3072" spans="11:11" x14ac:dyDescent="0.25">
      <c r="K3072"/>
    </row>
    <row r="3073" spans="11:11" x14ac:dyDescent="0.25">
      <c r="K3073"/>
    </row>
    <row r="3074" spans="11:11" x14ac:dyDescent="0.25">
      <c r="K3074"/>
    </row>
    <row r="3075" spans="11:11" x14ac:dyDescent="0.25">
      <c r="K3075"/>
    </row>
    <row r="3076" spans="11:11" x14ac:dyDescent="0.25">
      <c r="K3076"/>
    </row>
    <row r="3077" spans="11:11" x14ac:dyDescent="0.25">
      <c r="K3077"/>
    </row>
    <row r="3078" spans="11:11" x14ac:dyDescent="0.25">
      <c r="K3078"/>
    </row>
    <row r="3079" spans="11:11" x14ac:dyDescent="0.25">
      <c r="K3079"/>
    </row>
    <row r="3080" spans="11:11" x14ac:dyDescent="0.25">
      <c r="K3080"/>
    </row>
    <row r="3081" spans="11:11" x14ac:dyDescent="0.25">
      <c r="K3081"/>
    </row>
    <row r="3082" spans="11:11" x14ac:dyDescent="0.25">
      <c r="K3082"/>
    </row>
    <row r="3083" spans="11:11" x14ac:dyDescent="0.25">
      <c r="K3083"/>
    </row>
    <row r="3084" spans="11:11" x14ac:dyDescent="0.25">
      <c r="K3084"/>
    </row>
    <row r="3085" spans="11:11" x14ac:dyDescent="0.25">
      <c r="K3085"/>
    </row>
    <row r="3086" spans="11:11" x14ac:dyDescent="0.25">
      <c r="K3086"/>
    </row>
    <row r="3087" spans="11:11" x14ac:dyDescent="0.25">
      <c r="K3087"/>
    </row>
    <row r="3088" spans="11:11" x14ac:dyDescent="0.25">
      <c r="K3088"/>
    </row>
    <row r="3089" spans="11:11" x14ac:dyDescent="0.25">
      <c r="K3089"/>
    </row>
    <row r="3090" spans="11:11" x14ac:dyDescent="0.25">
      <c r="K3090"/>
    </row>
    <row r="3091" spans="11:11" x14ac:dyDescent="0.25">
      <c r="K3091"/>
    </row>
    <row r="3092" spans="11:11" x14ac:dyDescent="0.25">
      <c r="K3092"/>
    </row>
    <row r="3093" spans="11:11" x14ac:dyDescent="0.25">
      <c r="K3093"/>
    </row>
    <row r="3094" spans="11:11" x14ac:dyDescent="0.25">
      <c r="K3094"/>
    </row>
    <row r="3095" spans="11:11" x14ac:dyDescent="0.25">
      <c r="K3095"/>
    </row>
    <row r="3096" spans="11:11" x14ac:dyDescent="0.25">
      <c r="K3096"/>
    </row>
    <row r="3097" spans="11:11" x14ac:dyDescent="0.25">
      <c r="K3097"/>
    </row>
    <row r="3098" spans="11:11" x14ac:dyDescent="0.25">
      <c r="K3098"/>
    </row>
    <row r="3099" spans="11:11" x14ac:dyDescent="0.25">
      <c r="K3099"/>
    </row>
    <row r="3100" spans="11:11" x14ac:dyDescent="0.25">
      <c r="K3100"/>
    </row>
    <row r="3101" spans="11:11" x14ac:dyDescent="0.25">
      <c r="K3101"/>
    </row>
    <row r="3102" spans="11:11" x14ac:dyDescent="0.25">
      <c r="K3102"/>
    </row>
    <row r="3103" spans="11:11" x14ac:dyDescent="0.25">
      <c r="K3103"/>
    </row>
    <row r="3104" spans="11:11" x14ac:dyDescent="0.25">
      <c r="K3104"/>
    </row>
    <row r="3105" spans="11:11" x14ac:dyDescent="0.25">
      <c r="K3105"/>
    </row>
    <row r="3106" spans="11:11" x14ac:dyDescent="0.25">
      <c r="K3106"/>
    </row>
    <row r="3107" spans="11:11" x14ac:dyDescent="0.25">
      <c r="K3107"/>
    </row>
    <row r="3108" spans="11:11" x14ac:dyDescent="0.25">
      <c r="K3108"/>
    </row>
    <row r="3109" spans="11:11" x14ac:dyDescent="0.25">
      <c r="K3109"/>
    </row>
    <row r="3110" spans="11:11" x14ac:dyDescent="0.25">
      <c r="K3110"/>
    </row>
    <row r="3111" spans="11:11" x14ac:dyDescent="0.25">
      <c r="K3111"/>
    </row>
    <row r="3112" spans="11:11" x14ac:dyDescent="0.25">
      <c r="K3112"/>
    </row>
    <row r="3113" spans="11:11" x14ac:dyDescent="0.25">
      <c r="K3113"/>
    </row>
    <row r="3114" spans="11:11" x14ac:dyDescent="0.25">
      <c r="K3114"/>
    </row>
    <row r="3115" spans="11:11" x14ac:dyDescent="0.25">
      <c r="K3115"/>
    </row>
    <row r="3116" spans="11:11" x14ac:dyDescent="0.25">
      <c r="K3116"/>
    </row>
    <row r="3117" spans="11:11" x14ac:dyDescent="0.25">
      <c r="K3117"/>
    </row>
    <row r="3118" spans="11:11" x14ac:dyDescent="0.25">
      <c r="K3118"/>
    </row>
    <row r="3119" spans="11:11" x14ac:dyDescent="0.25">
      <c r="K3119"/>
    </row>
    <row r="3120" spans="11:11" x14ac:dyDescent="0.25">
      <c r="K3120"/>
    </row>
    <row r="3121" spans="11:11" x14ac:dyDescent="0.25">
      <c r="K3121"/>
    </row>
    <row r="3122" spans="11:11" x14ac:dyDescent="0.25">
      <c r="K3122"/>
    </row>
    <row r="3123" spans="11:11" x14ac:dyDescent="0.25">
      <c r="K3123"/>
    </row>
    <row r="3124" spans="11:11" x14ac:dyDescent="0.25">
      <c r="K3124"/>
    </row>
    <row r="3125" spans="11:11" x14ac:dyDescent="0.25">
      <c r="K3125"/>
    </row>
    <row r="3126" spans="11:11" x14ac:dyDescent="0.25">
      <c r="K3126"/>
    </row>
    <row r="3127" spans="11:11" x14ac:dyDescent="0.25">
      <c r="K3127"/>
    </row>
    <row r="3128" spans="11:11" x14ac:dyDescent="0.25">
      <c r="K3128"/>
    </row>
    <row r="3129" spans="11:11" x14ac:dyDescent="0.25">
      <c r="K3129"/>
    </row>
    <row r="3130" spans="11:11" x14ac:dyDescent="0.25">
      <c r="K3130"/>
    </row>
    <row r="3131" spans="11:11" x14ac:dyDescent="0.25">
      <c r="K3131"/>
    </row>
    <row r="3132" spans="11:11" x14ac:dyDescent="0.25">
      <c r="K3132"/>
    </row>
    <row r="3133" spans="11:11" x14ac:dyDescent="0.25">
      <c r="K3133"/>
    </row>
    <row r="3134" spans="11:11" x14ac:dyDescent="0.25">
      <c r="K3134"/>
    </row>
    <row r="3135" spans="11:11" x14ac:dyDescent="0.25">
      <c r="K3135"/>
    </row>
    <row r="3136" spans="11:11" x14ac:dyDescent="0.25">
      <c r="K3136"/>
    </row>
    <row r="3137" spans="11:11" x14ac:dyDescent="0.25">
      <c r="K3137"/>
    </row>
    <row r="3138" spans="11:11" x14ac:dyDescent="0.25">
      <c r="K3138"/>
    </row>
    <row r="3139" spans="11:11" x14ac:dyDescent="0.25">
      <c r="K3139"/>
    </row>
    <row r="3140" spans="11:11" x14ac:dyDescent="0.25">
      <c r="K3140"/>
    </row>
    <row r="3141" spans="11:11" x14ac:dyDescent="0.25">
      <c r="K3141"/>
    </row>
    <row r="3142" spans="11:11" x14ac:dyDescent="0.25">
      <c r="K3142"/>
    </row>
    <row r="3143" spans="11:11" x14ac:dyDescent="0.25">
      <c r="K3143"/>
    </row>
    <row r="3144" spans="11:11" x14ac:dyDescent="0.25">
      <c r="K3144"/>
    </row>
    <row r="3145" spans="11:11" x14ac:dyDescent="0.25">
      <c r="K3145"/>
    </row>
    <row r="3146" spans="11:11" x14ac:dyDescent="0.25">
      <c r="K3146"/>
    </row>
    <row r="3147" spans="11:11" x14ac:dyDescent="0.25">
      <c r="K3147"/>
    </row>
    <row r="3148" spans="11:11" x14ac:dyDescent="0.25">
      <c r="K3148"/>
    </row>
    <row r="3149" spans="11:11" x14ac:dyDescent="0.25">
      <c r="K3149"/>
    </row>
    <row r="3150" spans="11:11" x14ac:dyDescent="0.25">
      <c r="K3150"/>
    </row>
    <row r="3151" spans="11:11" x14ac:dyDescent="0.25">
      <c r="K3151"/>
    </row>
    <row r="3152" spans="11:11" x14ac:dyDescent="0.25">
      <c r="K3152"/>
    </row>
    <row r="3153" spans="11:11" x14ac:dyDescent="0.25">
      <c r="K3153"/>
    </row>
    <row r="3154" spans="11:11" x14ac:dyDescent="0.25">
      <c r="K3154"/>
    </row>
    <row r="3155" spans="11:11" x14ac:dyDescent="0.25">
      <c r="K3155"/>
    </row>
    <row r="3156" spans="11:11" x14ac:dyDescent="0.25">
      <c r="K3156"/>
    </row>
    <row r="3157" spans="11:11" x14ac:dyDescent="0.25">
      <c r="K3157"/>
    </row>
    <row r="3158" spans="11:11" x14ac:dyDescent="0.25">
      <c r="K3158"/>
    </row>
    <row r="3159" spans="11:11" x14ac:dyDescent="0.25">
      <c r="K3159"/>
    </row>
    <row r="3160" spans="11:11" x14ac:dyDescent="0.25">
      <c r="K3160"/>
    </row>
    <row r="3161" spans="11:11" x14ac:dyDescent="0.25">
      <c r="K3161"/>
    </row>
    <row r="3162" spans="11:11" x14ac:dyDescent="0.25">
      <c r="K3162"/>
    </row>
    <row r="3163" spans="11:11" x14ac:dyDescent="0.25">
      <c r="K3163"/>
    </row>
    <row r="3164" spans="11:11" x14ac:dyDescent="0.25">
      <c r="K3164"/>
    </row>
    <row r="3165" spans="11:11" x14ac:dyDescent="0.25">
      <c r="K3165"/>
    </row>
    <row r="3166" spans="11:11" x14ac:dyDescent="0.25">
      <c r="K3166"/>
    </row>
    <row r="3167" spans="11:11" x14ac:dyDescent="0.25">
      <c r="K3167"/>
    </row>
    <row r="3168" spans="11:11" x14ac:dyDescent="0.25">
      <c r="K3168"/>
    </row>
    <row r="3169" spans="11:11" x14ac:dyDescent="0.25">
      <c r="K3169"/>
    </row>
    <row r="3170" spans="11:11" x14ac:dyDescent="0.25">
      <c r="K3170"/>
    </row>
    <row r="3171" spans="11:11" x14ac:dyDescent="0.25">
      <c r="K3171"/>
    </row>
    <row r="3172" spans="11:11" x14ac:dyDescent="0.25">
      <c r="K3172"/>
    </row>
    <row r="3173" spans="11:11" x14ac:dyDescent="0.25">
      <c r="K3173"/>
    </row>
    <row r="3174" spans="11:11" x14ac:dyDescent="0.25">
      <c r="K3174"/>
    </row>
    <row r="3175" spans="11:11" x14ac:dyDescent="0.25">
      <c r="K3175"/>
    </row>
    <row r="3176" spans="11:11" x14ac:dyDescent="0.25">
      <c r="K3176"/>
    </row>
    <row r="3177" spans="11:11" x14ac:dyDescent="0.25">
      <c r="K3177"/>
    </row>
    <row r="3178" spans="11:11" x14ac:dyDescent="0.25">
      <c r="K3178"/>
    </row>
    <row r="3179" spans="11:11" x14ac:dyDescent="0.25">
      <c r="K3179"/>
    </row>
    <row r="3180" spans="11:11" x14ac:dyDescent="0.25">
      <c r="K3180"/>
    </row>
    <row r="3181" spans="11:11" x14ac:dyDescent="0.25">
      <c r="K3181"/>
    </row>
    <row r="3182" spans="11:11" x14ac:dyDescent="0.25">
      <c r="K3182"/>
    </row>
    <row r="3183" spans="11:11" x14ac:dyDescent="0.25">
      <c r="K3183"/>
    </row>
    <row r="3184" spans="11:11" x14ac:dyDescent="0.25">
      <c r="K3184"/>
    </row>
    <row r="3185" spans="11:11" x14ac:dyDescent="0.25">
      <c r="K3185"/>
    </row>
    <row r="3186" spans="11:11" x14ac:dyDescent="0.25">
      <c r="K3186"/>
    </row>
    <row r="3187" spans="11:11" x14ac:dyDescent="0.25">
      <c r="K3187"/>
    </row>
    <row r="3188" spans="11:11" x14ac:dyDescent="0.25">
      <c r="K3188"/>
    </row>
    <row r="3189" spans="11:11" x14ac:dyDescent="0.25">
      <c r="K3189"/>
    </row>
    <row r="3190" spans="11:11" x14ac:dyDescent="0.25">
      <c r="K3190"/>
    </row>
    <row r="3191" spans="11:11" x14ac:dyDescent="0.25">
      <c r="K3191"/>
    </row>
    <row r="3192" spans="11:11" x14ac:dyDescent="0.25">
      <c r="K3192"/>
    </row>
    <row r="3193" spans="11:11" x14ac:dyDescent="0.25">
      <c r="K3193"/>
    </row>
    <row r="3194" spans="11:11" x14ac:dyDescent="0.25">
      <c r="K3194"/>
    </row>
    <row r="3195" spans="11:11" x14ac:dyDescent="0.25">
      <c r="K3195"/>
    </row>
    <row r="3196" spans="11:11" x14ac:dyDescent="0.25">
      <c r="K3196"/>
    </row>
    <row r="3197" spans="11:11" x14ac:dyDescent="0.25">
      <c r="K3197"/>
    </row>
    <row r="3198" spans="11:11" x14ac:dyDescent="0.25">
      <c r="K3198"/>
    </row>
    <row r="3199" spans="11:11" x14ac:dyDescent="0.25">
      <c r="K3199"/>
    </row>
    <row r="3200" spans="11:11" x14ac:dyDescent="0.25">
      <c r="K3200"/>
    </row>
    <row r="3201" spans="11:11" x14ac:dyDescent="0.25">
      <c r="K3201"/>
    </row>
    <row r="3202" spans="11:11" x14ac:dyDescent="0.25">
      <c r="K3202"/>
    </row>
    <row r="3203" spans="11:11" x14ac:dyDescent="0.25">
      <c r="K3203"/>
    </row>
    <row r="3204" spans="11:11" x14ac:dyDescent="0.25">
      <c r="K3204"/>
    </row>
    <row r="3205" spans="11:11" x14ac:dyDescent="0.25">
      <c r="K3205"/>
    </row>
    <row r="3206" spans="11:11" x14ac:dyDescent="0.25">
      <c r="K3206"/>
    </row>
    <row r="3207" spans="11:11" x14ac:dyDescent="0.25">
      <c r="K3207"/>
    </row>
    <row r="3208" spans="11:11" x14ac:dyDescent="0.25">
      <c r="K3208"/>
    </row>
    <row r="3209" spans="11:11" x14ac:dyDescent="0.25">
      <c r="K3209"/>
    </row>
    <row r="3210" spans="11:11" x14ac:dyDescent="0.25">
      <c r="K3210"/>
    </row>
    <row r="3211" spans="11:11" x14ac:dyDescent="0.25">
      <c r="K3211"/>
    </row>
    <row r="3212" spans="11:11" x14ac:dyDescent="0.25">
      <c r="K3212"/>
    </row>
    <row r="3213" spans="11:11" x14ac:dyDescent="0.25">
      <c r="K3213"/>
    </row>
    <row r="3214" spans="11:11" x14ac:dyDescent="0.25">
      <c r="K3214"/>
    </row>
    <row r="3215" spans="11:11" x14ac:dyDescent="0.25">
      <c r="K3215"/>
    </row>
    <row r="3216" spans="11:11" x14ac:dyDescent="0.25">
      <c r="K3216"/>
    </row>
    <row r="3217" spans="11:11" x14ac:dyDescent="0.25">
      <c r="K3217"/>
    </row>
    <row r="3218" spans="11:11" x14ac:dyDescent="0.25">
      <c r="K3218"/>
    </row>
    <row r="3219" spans="11:11" x14ac:dyDescent="0.25">
      <c r="K3219"/>
    </row>
    <row r="3220" spans="11:11" x14ac:dyDescent="0.25">
      <c r="K3220"/>
    </row>
    <row r="3221" spans="11:11" x14ac:dyDescent="0.25">
      <c r="K3221"/>
    </row>
    <row r="3222" spans="11:11" x14ac:dyDescent="0.25">
      <c r="K3222"/>
    </row>
    <row r="3223" spans="11:11" x14ac:dyDescent="0.25">
      <c r="K3223"/>
    </row>
    <row r="3224" spans="11:11" x14ac:dyDescent="0.25">
      <c r="K3224"/>
    </row>
    <row r="3225" spans="11:11" x14ac:dyDescent="0.25">
      <c r="K3225"/>
    </row>
    <row r="3226" spans="11:11" x14ac:dyDescent="0.25">
      <c r="K3226"/>
    </row>
    <row r="3227" spans="11:11" x14ac:dyDescent="0.25">
      <c r="K3227"/>
    </row>
    <row r="3228" spans="11:11" x14ac:dyDescent="0.25">
      <c r="K3228"/>
    </row>
    <row r="3229" spans="11:11" x14ac:dyDescent="0.25">
      <c r="K3229"/>
    </row>
    <row r="3230" spans="11:11" x14ac:dyDescent="0.25">
      <c r="K3230"/>
    </row>
    <row r="3231" spans="11:11" x14ac:dyDescent="0.25">
      <c r="K3231"/>
    </row>
    <row r="3232" spans="11:11" x14ac:dyDescent="0.25">
      <c r="K3232"/>
    </row>
    <row r="3233" spans="11:11" x14ac:dyDescent="0.25">
      <c r="K3233"/>
    </row>
    <row r="3234" spans="11:11" x14ac:dyDescent="0.25">
      <c r="K3234"/>
    </row>
    <row r="3235" spans="11:11" x14ac:dyDescent="0.25">
      <c r="K3235"/>
    </row>
    <row r="3236" spans="11:11" x14ac:dyDescent="0.25">
      <c r="K3236"/>
    </row>
    <row r="3237" spans="11:11" x14ac:dyDescent="0.25">
      <c r="K3237"/>
    </row>
    <row r="3238" spans="11:11" x14ac:dyDescent="0.25">
      <c r="K3238"/>
    </row>
    <row r="3239" spans="11:11" x14ac:dyDescent="0.25">
      <c r="K3239"/>
    </row>
    <row r="3240" spans="11:11" x14ac:dyDescent="0.25">
      <c r="K3240"/>
    </row>
    <row r="3241" spans="11:11" x14ac:dyDescent="0.25">
      <c r="K3241"/>
    </row>
    <row r="3242" spans="11:11" x14ac:dyDescent="0.25">
      <c r="K3242"/>
    </row>
    <row r="3243" spans="11:11" x14ac:dyDescent="0.25">
      <c r="K3243"/>
    </row>
    <row r="3244" spans="11:11" x14ac:dyDescent="0.25">
      <c r="K3244"/>
    </row>
    <row r="3245" spans="11:11" x14ac:dyDescent="0.25">
      <c r="K3245"/>
    </row>
    <row r="3246" spans="11:11" x14ac:dyDescent="0.25">
      <c r="K3246"/>
    </row>
    <row r="3247" spans="11:11" x14ac:dyDescent="0.25">
      <c r="K3247"/>
    </row>
    <row r="3248" spans="11:11" x14ac:dyDescent="0.25">
      <c r="K3248"/>
    </row>
    <row r="3249" spans="11:11" x14ac:dyDescent="0.25">
      <c r="K3249"/>
    </row>
    <row r="3250" spans="11:11" x14ac:dyDescent="0.25">
      <c r="K3250"/>
    </row>
    <row r="3251" spans="11:11" x14ac:dyDescent="0.25">
      <c r="K3251"/>
    </row>
    <row r="3252" spans="11:11" x14ac:dyDescent="0.25">
      <c r="K3252"/>
    </row>
    <row r="3253" spans="11:11" x14ac:dyDescent="0.25">
      <c r="K3253"/>
    </row>
    <row r="3254" spans="11:11" x14ac:dyDescent="0.25">
      <c r="K3254"/>
    </row>
    <row r="3255" spans="11:11" x14ac:dyDescent="0.25">
      <c r="K3255"/>
    </row>
    <row r="3256" spans="11:11" x14ac:dyDescent="0.25">
      <c r="K3256"/>
    </row>
    <row r="3257" spans="11:11" x14ac:dyDescent="0.25">
      <c r="K3257"/>
    </row>
    <row r="3258" spans="11:11" x14ac:dyDescent="0.25">
      <c r="K3258"/>
    </row>
    <row r="3259" spans="11:11" x14ac:dyDescent="0.25">
      <c r="K3259"/>
    </row>
    <row r="3260" spans="11:11" x14ac:dyDescent="0.25">
      <c r="K3260"/>
    </row>
    <row r="3261" spans="11:11" x14ac:dyDescent="0.25">
      <c r="K3261"/>
    </row>
    <row r="3262" spans="11:11" x14ac:dyDescent="0.25">
      <c r="K3262"/>
    </row>
    <row r="3263" spans="11:11" x14ac:dyDescent="0.25">
      <c r="K3263"/>
    </row>
    <row r="3264" spans="11:11" x14ac:dyDescent="0.25">
      <c r="K3264"/>
    </row>
    <row r="3265" spans="11:11" x14ac:dyDescent="0.25">
      <c r="K3265"/>
    </row>
    <row r="3266" spans="11:11" x14ac:dyDescent="0.25">
      <c r="K3266"/>
    </row>
    <row r="3267" spans="11:11" x14ac:dyDescent="0.25">
      <c r="K3267"/>
    </row>
    <row r="3268" spans="11:11" x14ac:dyDescent="0.25">
      <c r="K3268"/>
    </row>
    <row r="3269" spans="11:11" x14ac:dyDescent="0.25">
      <c r="K3269"/>
    </row>
    <row r="3270" spans="11:11" x14ac:dyDescent="0.25">
      <c r="K3270"/>
    </row>
    <row r="3271" spans="11:11" x14ac:dyDescent="0.25">
      <c r="K3271"/>
    </row>
    <row r="3272" spans="11:11" x14ac:dyDescent="0.25">
      <c r="K3272"/>
    </row>
    <row r="3273" spans="11:11" x14ac:dyDescent="0.25">
      <c r="K3273"/>
    </row>
    <row r="3274" spans="11:11" x14ac:dyDescent="0.25">
      <c r="K3274"/>
    </row>
    <row r="3275" spans="11:11" x14ac:dyDescent="0.25">
      <c r="K3275"/>
    </row>
    <row r="3276" spans="11:11" x14ac:dyDescent="0.25">
      <c r="K3276"/>
    </row>
    <row r="3277" spans="11:11" x14ac:dyDescent="0.25">
      <c r="K3277"/>
    </row>
    <row r="3278" spans="11:11" x14ac:dyDescent="0.25">
      <c r="K3278"/>
    </row>
    <row r="3279" spans="11:11" x14ac:dyDescent="0.25">
      <c r="K3279"/>
    </row>
    <row r="3280" spans="11:11" x14ac:dyDescent="0.25">
      <c r="K3280"/>
    </row>
    <row r="3281" spans="11:11" x14ac:dyDescent="0.25">
      <c r="K3281"/>
    </row>
    <row r="3282" spans="11:11" x14ac:dyDescent="0.25">
      <c r="K3282"/>
    </row>
    <row r="3283" spans="11:11" x14ac:dyDescent="0.25">
      <c r="K3283"/>
    </row>
    <row r="3284" spans="11:11" x14ac:dyDescent="0.25">
      <c r="K3284"/>
    </row>
    <row r="3285" spans="11:11" x14ac:dyDescent="0.25">
      <c r="K3285"/>
    </row>
    <row r="3286" spans="11:11" x14ac:dyDescent="0.25">
      <c r="K3286"/>
    </row>
    <row r="3287" spans="11:11" x14ac:dyDescent="0.25">
      <c r="K3287"/>
    </row>
    <row r="3288" spans="11:11" x14ac:dyDescent="0.25">
      <c r="K3288"/>
    </row>
    <row r="3289" spans="11:11" x14ac:dyDescent="0.25">
      <c r="K3289"/>
    </row>
    <row r="3290" spans="11:11" x14ac:dyDescent="0.25">
      <c r="K3290"/>
    </row>
    <row r="3291" spans="11:11" x14ac:dyDescent="0.25">
      <c r="K3291"/>
    </row>
    <row r="3292" spans="11:11" x14ac:dyDescent="0.25">
      <c r="K3292"/>
    </row>
    <row r="3293" spans="11:11" x14ac:dyDescent="0.25">
      <c r="K3293"/>
    </row>
    <row r="3294" spans="11:11" x14ac:dyDescent="0.25">
      <c r="K3294"/>
    </row>
    <row r="3295" spans="11:11" x14ac:dyDescent="0.25">
      <c r="K3295"/>
    </row>
    <row r="3296" spans="11:11" x14ac:dyDescent="0.25">
      <c r="K3296"/>
    </row>
    <row r="3297" spans="11:11" x14ac:dyDescent="0.25">
      <c r="K3297"/>
    </row>
    <row r="3298" spans="11:11" x14ac:dyDescent="0.25">
      <c r="K3298"/>
    </row>
    <row r="3299" spans="11:11" x14ac:dyDescent="0.25">
      <c r="K3299"/>
    </row>
    <row r="3300" spans="11:11" x14ac:dyDescent="0.25">
      <c r="K3300"/>
    </row>
    <row r="3301" spans="11:11" x14ac:dyDescent="0.25">
      <c r="K3301"/>
    </row>
    <row r="3302" spans="11:11" x14ac:dyDescent="0.25">
      <c r="K3302"/>
    </row>
    <row r="3303" spans="11:11" x14ac:dyDescent="0.25">
      <c r="K3303"/>
    </row>
    <row r="3304" spans="11:11" x14ac:dyDescent="0.25">
      <c r="K3304"/>
    </row>
    <row r="3305" spans="11:11" x14ac:dyDescent="0.25">
      <c r="K3305"/>
    </row>
    <row r="3306" spans="11:11" x14ac:dyDescent="0.25">
      <c r="K3306"/>
    </row>
    <row r="3307" spans="11:11" x14ac:dyDescent="0.25">
      <c r="K3307"/>
    </row>
    <row r="3308" spans="11:11" x14ac:dyDescent="0.25">
      <c r="K3308"/>
    </row>
    <row r="3309" spans="11:11" x14ac:dyDescent="0.25">
      <c r="K3309"/>
    </row>
    <row r="3310" spans="11:11" x14ac:dyDescent="0.25">
      <c r="K3310"/>
    </row>
    <row r="3311" spans="11:11" x14ac:dyDescent="0.25">
      <c r="K3311"/>
    </row>
    <row r="3312" spans="11:11" x14ac:dyDescent="0.25">
      <c r="K3312"/>
    </row>
    <row r="3313" spans="11:11" x14ac:dyDescent="0.25">
      <c r="K3313"/>
    </row>
    <row r="3314" spans="11:11" x14ac:dyDescent="0.25">
      <c r="K3314"/>
    </row>
    <row r="3315" spans="11:11" x14ac:dyDescent="0.25">
      <c r="K3315"/>
    </row>
    <row r="3316" spans="11:11" x14ac:dyDescent="0.25">
      <c r="K3316"/>
    </row>
    <row r="3317" spans="11:11" x14ac:dyDescent="0.25">
      <c r="K3317"/>
    </row>
    <row r="3318" spans="11:11" x14ac:dyDescent="0.25">
      <c r="K3318"/>
    </row>
    <row r="3319" spans="11:11" x14ac:dyDescent="0.25">
      <c r="K3319"/>
    </row>
    <row r="3320" spans="11:11" x14ac:dyDescent="0.25">
      <c r="K3320"/>
    </row>
    <row r="3321" spans="11:11" x14ac:dyDescent="0.25">
      <c r="K3321"/>
    </row>
    <row r="3322" spans="11:11" x14ac:dyDescent="0.25">
      <c r="K3322"/>
    </row>
    <row r="3323" spans="11:11" x14ac:dyDescent="0.25">
      <c r="K3323"/>
    </row>
    <row r="3324" spans="11:11" x14ac:dyDescent="0.25">
      <c r="K3324"/>
    </row>
    <row r="3325" spans="11:11" x14ac:dyDescent="0.25">
      <c r="K3325"/>
    </row>
    <row r="3326" spans="11:11" x14ac:dyDescent="0.25">
      <c r="K3326"/>
    </row>
    <row r="3327" spans="11:11" x14ac:dyDescent="0.25">
      <c r="K3327"/>
    </row>
    <row r="3328" spans="11:11" x14ac:dyDescent="0.25">
      <c r="K3328"/>
    </row>
    <row r="3329" spans="11:11" x14ac:dyDescent="0.25">
      <c r="K3329"/>
    </row>
    <row r="3330" spans="11:11" x14ac:dyDescent="0.25">
      <c r="K3330"/>
    </row>
    <row r="3331" spans="11:11" x14ac:dyDescent="0.25">
      <c r="K3331"/>
    </row>
    <row r="3332" spans="11:11" x14ac:dyDescent="0.25">
      <c r="K3332"/>
    </row>
    <row r="3333" spans="11:11" x14ac:dyDescent="0.25">
      <c r="K3333"/>
    </row>
    <row r="3334" spans="11:11" x14ac:dyDescent="0.25">
      <c r="K3334"/>
    </row>
    <row r="3335" spans="11:11" x14ac:dyDescent="0.25">
      <c r="K3335"/>
    </row>
    <row r="3336" spans="11:11" x14ac:dyDescent="0.25">
      <c r="K3336"/>
    </row>
    <row r="3337" spans="11:11" x14ac:dyDescent="0.25">
      <c r="K3337"/>
    </row>
    <row r="3338" spans="11:11" x14ac:dyDescent="0.25">
      <c r="K3338"/>
    </row>
    <row r="3339" spans="11:11" x14ac:dyDescent="0.25">
      <c r="K3339"/>
    </row>
    <row r="3340" spans="11:11" x14ac:dyDescent="0.25">
      <c r="K3340"/>
    </row>
    <row r="3341" spans="11:11" x14ac:dyDescent="0.25">
      <c r="K3341"/>
    </row>
    <row r="3342" spans="11:11" x14ac:dyDescent="0.25">
      <c r="K3342"/>
    </row>
    <row r="3343" spans="11:11" x14ac:dyDescent="0.25">
      <c r="K3343"/>
    </row>
    <row r="3344" spans="11:11" x14ac:dyDescent="0.25">
      <c r="K3344"/>
    </row>
    <row r="3345" spans="11:11" x14ac:dyDescent="0.25">
      <c r="K3345"/>
    </row>
    <row r="3346" spans="11:11" x14ac:dyDescent="0.25">
      <c r="K3346"/>
    </row>
    <row r="3347" spans="11:11" x14ac:dyDescent="0.25">
      <c r="K3347"/>
    </row>
    <row r="3348" spans="11:11" x14ac:dyDescent="0.25">
      <c r="K3348"/>
    </row>
    <row r="3349" spans="11:11" x14ac:dyDescent="0.25">
      <c r="K3349"/>
    </row>
    <row r="3350" spans="11:11" x14ac:dyDescent="0.25">
      <c r="K3350"/>
    </row>
    <row r="3351" spans="11:11" x14ac:dyDescent="0.25">
      <c r="K3351"/>
    </row>
    <row r="3352" spans="11:11" x14ac:dyDescent="0.25">
      <c r="K3352"/>
    </row>
    <row r="3353" spans="11:11" x14ac:dyDescent="0.25">
      <c r="K3353"/>
    </row>
    <row r="3354" spans="11:11" x14ac:dyDescent="0.25">
      <c r="K3354"/>
    </row>
    <row r="3355" spans="11:11" x14ac:dyDescent="0.25">
      <c r="K3355"/>
    </row>
    <row r="3356" spans="11:11" x14ac:dyDescent="0.25">
      <c r="K3356"/>
    </row>
    <row r="3357" spans="11:11" x14ac:dyDescent="0.25">
      <c r="K3357"/>
    </row>
    <row r="3358" spans="11:11" x14ac:dyDescent="0.25">
      <c r="K3358"/>
    </row>
    <row r="3359" spans="11:11" x14ac:dyDescent="0.25">
      <c r="K3359"/>
    </row>
    <row r="3360" spans="11:11" x14ac:dyDescent="0.25">
      <c r="K3360"/>
    </row>
    <row r="3361" spans="11:11" x14ac:dyDescent="0.25">
      <c r="K3361"/>
    </row>
    <row r="3362" spans="11:11" x14ac:dyDescent="0.25">
      <c r="K3362"/>
    </row>
    <row r="3363" spans="11:11" x14ac:dyDescent="0.25">
      <c r="K3363"/>
    </row>
    <row r="3364" spans="11:11" x14ac:dyDescent="0.25">
      <c r="K3364"/>
    </row>
    <row r="3365" spans="11:11" x14ac:dyDescent="0.25">
      <c r="K3365"/>
    </row>
    <row r="3366" spans="11:11" x14ac:dyDescent="0.25">
      <c r="K3366"/>
    </row>
    <row r="3367" spans="11:11" x14ac:dyDescent="0.25">
      <c r="K3367"/>
    </row>
    <row r="3368" spans="11:11" x14ac:dyDescent="0.25">
      <c r="K3368"/>
    </row>
    <row r="3369" spans="11:11" x14ac:dyDescent="0.25">
      <c r="K3369"/>
    </row>
    <row r="3370" spans="11:11" x14ac:dyDescent="0.25">
      <c r="K3370"/>
    </row>
    <row r="3371" spans="11:11" x14ac:dyDescent="0.25">
      <c r="K3371"/>
    </row>
    <row r="3372" spans="11:11" x14ac:dyDescent="0.25">
      <c r="K3372"/>
    </row>
    <row r="3373" spans="11:11" x14ac:dyDescent="0.25">
      <c r="K3373"/>
    </row>
    <row r="3374" spans="11:11" x14ac:dyDescent="0.25">
      <c r="K3374"/>
    </row>
    <row r="3375" spans="11:11" x14ac:dyDescent="0.25">
      <c r="K3375"/>
    </row>
    <row r="3376" spans="11:11" x14ac:dyDescent="0.25">
      <c r="K3376"/>
    </row>
    <row r="3377" spans="11:11" x14ac:dyDescent="0.25">
      <c r="K3377"/>
    </row>
    <row r="3378" spans="11:11" x14ac:dyDescent="0.25">
      <c r="K3378"/>
    </row>
    <row r="3379" spans="11:11" x14ac:dyDescent="0.25">
      <c r="K3379"/>
    </row>
    <row r="3380" spans="11:11" x14ac:dyDescent="0.25">
      <c r="K3380"/>
    </row>
    <row r="3381" spans="11:11" x14ac:dyDescent="0.25">
      <c r="K3381"/>
    </row>
    <row r="3382" spans="11:11" x14ac:dyDescent="0.25">
      <c r="K3382"/>
    </row>
    <row r="3383" spans="11:11" x14ac:dyDescent="0.25">
      <c r="K3383"/>
    </row>
    <row r="3384" spans="11:11" x14ac:dyDescent="0.25">
      <c r="K3384"/>
    </row>
    <row r="3385" spans="11:11" x14ac:dyDescent="0.25">
      <c r="K3385"/>
    </row>
    <row r="3386" spans="11:11" x14ac:dyDescent="0.25">
      <c r="K3386"/>
    </row>
    <row r="3387" spans="11:11" x14ac:dyDescent="0.25">
      <c r="K3387"/>
    </row>
    <row r="3388" spans="11:11" x14ac:dyDescent="0.25">
      <c r="K3388"/>
    </row>
    <row r="3389" spans="11:11" x14ac:dyDescent="0.25">
      <c r="K3389"/>
    </row>
    <row r="3390" spans="11:11" x14ac:dyDescent="0.25">
      <c r="K3390"/>
    </row>
    <row r="3391" spans="11:11" x14ac:dyDescent="0.25">
      <c r="K3391"/>
    </row>
    <row r="3392" spans="11:11" x14ac:dyDescent="0.25">
      <c r="K3392"/>
    </row>
    <row r="3393" spans="11:11" x14ac:dyDescent="0.25">
      <c r="K3393"/>
    </row>
    <row r="3394" spans="11:11" x14ac:dyDescent="0.25">
      <c r="K3394"/>
    </row>
    <row r="3395" spans="11:11" x14ac:dyDescent="0.25">
      <c r="K3395"/>
    </row>
    <row r="3396" spans="11:11" x14ac:dyDescent="0.25">
      <c r="K3396"/>
    </row>
    <row r="3397" spans="11:11" x14ac:dyDescent="0.25">
      <c r="K3397"/>
    </row>
    <row r="3398" spans="11:11" x14ac:dyDescent="0.25">
      <c r="K3398"/>
    </row>
    <row r="3399" spans="11:11" x14ac:dyDescent="0.25">
      <c r="K3399"/>
    </row>
    <row r="3400" spans="11:11" x14ac:dyDescent="0.25">
      <c r="K3400"/>
    </row>
    <row r="3401" spans="11:11" x14ac:dyDescent="0.25">
      <c r="K3401"/>
    </row>
    <row r="3402" spans="11:11" x14ac:dyDescent="0.25">
      <c r="K3402"/>
    </row>
    <row r="3403" spans="11:11" x14ac:dyDescent="0.25">
      <c r="K3403"/>
    </row>
    <row r="3404" spans="11:11" x14ac:dyDescent="0.25">
      <c r="K3404"/>
    </row>
    <row r="3405" spans="11:11" x14ac:dyDescent="0.25">
      <c r="K3405"/>
    </row>
    <row r="3406" spans="11:11" x14ac:dyDescent="0.25">
      <c r="K3406"/>
    </row>
    <row r="3407" spans="11:11" x14ac:dyDescent="0.25">
      <c r="K3407"/>
    </row>
    <row r="3408" spans="11:11" x14ac:dyDescent="0.25">
      <c r="K3408"/>
    </row>
    <row r="3409" spans="11:11" x14ac:dyDescent="0.25">
      <c r="K3409"/>
    </row>
    <row r="3410" spans="11:11" x14ac:dyDescent="0.25">
      <c r="K3410"/>
    </row>
    <row r="3411" spans="11:11" x14ac:dyDescent="0.25">
      <c r="K3411"/>
    </row>
    <row r="3412" spans="11:11" x14ac:dyDescent="0.25">
      <c r="K3412"/>
    </row>
    <row r="3413" spans="11:11" x14ac:dyDescent="0.25">
      <c r="K3413"/>
    </row>
    <row r="3414" spans="11:11" x14ac:dyDescent="0.25">
      <c r="K3414"/>
    </row>
    <row r="3415" spans="11:11" x14ac:dyDescent="0.25">
      <c r="K3415"/>
    </row>
    <row r="3416" spans="11:11" x14ac:dyDescent="0.25">
      <c r="K3416"/>
    </row>
    <row r="3417" spans="11:11" x14ac:dyDescent="0.25">
      <c r="K3417"/>
    </row>
    <row r="3418" spans="11:11" x14ac:dyDescent="0.25">
      <c r="K3418"/>
    </row>
    <row r="3419" spans="11:11" x14ac:dyDescent="0.25">
      <c r="K3419"/>
    </row>
    <row r="3420" spans="11:11" x14ac:dyDescent="0.25">
      <c r="K3420"/>
    </row>
    <row r="3421" spans="11:11" x14ac:dyDescent="0.25">
      <c r="K3421"/>
    </row>
    <row r="3422" spans="11:11" x14ac:dyDescent="0.25">
      <c r="K3422"/>
    </row>
    <row r="3423" spans="11:11" x14ac:dyDescent="0.25">
      <c r="K3423"/>
    </row>
    <row r="3424" spans="11:11" x14ac:dyDescent="0.25">
      <c r="K3424"/>
    </row>
    <row r="3425" spans="11:11" x14ac:dyDescent="0.25">
      <c r="K3425"/>
    </row>
    <row r="3426" spans="11:11" x14ac:dyDescent="0.25">
      <c r="K3426"/>
    </row>
    <row r="3427" spans="11:11" x14ac:dyDescent="0.25">
      <c r="K3427"/>
    </row>
    <row r="3428" spans="11:11" x14ac:dyDescent="0.25">
      <c r="K3428"/>
    </row>
    <row r="3429" spans="11:11" x14ac:dyDescent="0.25">
      <c r="K3429"/>
    </row>
    <row r="3430" spans="11:11" x14ac:dyDescent="0.25">
      <c r="K3430"/>
    </row>
    <row r="3431" spans="11:11" x14ac:dyDescent="0.25">
      <c r="K3431"/>
    </row>
    <row r="3432" spans="11:11" x14ac:dyDescent="0.25">
      <c r="K3432"/>
    </row>
    <row r="3433" spans="11:11" x14ac:dyDescent="0.25">
      <c r="K3433"/>
    </row>
    <row r="3434" spans="11:11" x14ac:dyDescent="0.25">
      <c r="K3434"/>
    </row>
    <row r="3435" spans="11:11" x14ac:dyDescent="0.25">
      <c r="K3435"/>
    </row>
    <row r="3436" spans="11:11" x14ac:dyDescent="0.25">
      <c r="K3436"/>
    </row>
    <row r="3437" spans="11:11" x14ac:dyDescent="0.25">
      <c r="K3437"/>
    </row>
    <row r="3438" spans="11:11" x14ac:dyDescent="0.25">
      <c r="K3438"/>
    </row>
    <row r="3439" spans="11:11" x14ac:dyDescent="0.25">
      <c r="K3439"/>
    </row>
    <row r="3440" spans="11:11" x14ac:dyDescent="0.25">
      <c r="K3440"/>
    </row>
    <row r="3441" spans="11:11" x14ac:dyDescent="0.25">
      <c r="K3441"/>
    </row>
    <row r="3442" spans="11:11" x14ac:dyDescent="0.25">
      <c r="K3442"/>
    </row>
    <row r="3443" spans="11:11" x14ac:dyDescent="0.25">
      <c r="K3443"/>
    </row>
    <row r="3444" spans="11:11" x14ac:dyDescent="0.25">
      <c r="K3444"/>
    </row>
    <row r="3445" spans="11:11" x14ac:dyDescent="0.25">
      <c r="K3445"/>
    </row>
    <row r="3446" spans="11:11" x14ac:dyDescent="0.25">
      <c r="K3446"/>
    </row>
    <row r="3447" spans="11:11" x14ac:dyDescent="0.25">
      <c r="K3447"/>
    </row>
    <row r="3448" spans="11:11" x14ac:dyDescent="0.25">
      <c r="K3448"/>
    </row>
    <row r="3449" spans="11:11" x14ac:dyDescent="0.25">
      <c r="K3449"/>
    </row>
    <row r="3450" spans="11:11" x14ac:dyDescent="0.25">
      <c r="K3450"/>
    </row>
    <row r="3451" spans="11:11" x14ac:dyDescent="0.25">
      <c r="K3451"/>
    </row>
    <row r="3452" spans="11:11" x14ac:dyDescent="0.25">
      <c r="K3452"/>
    </row>
    <row r="3453" spans="11:11" x14ac:dyDescent="0.25">
      <c r="K3453"/>
    </row>
    <row r="3454" spans="11:11" x14ac:dyDescent="0.25">
      <c r="K3454"/>
    </row>
    <row r="3455" spans="11:11" x14ac:dyDescent="0.25">
      <c r="K3455"/>
    </row>
    <row r="3456" spans="11:11" x14ac:dyDescent="0.25">
      <c r="K3456"/>
    </row>
    <row r="3457" spans="11:11" x14ac:dyDescent="0.25">
      <c r="K3457"/>
    </row>
    <row r="3458" spans="11:11" x14ac:dyDescent="0.25">
      <c r="K3458"/>
    </row>
    <row r="3459" spans="11:11" x14ac:dyDescent="0.25">
      <c r="K3459"/>
    </row>
    <row r="3460" spans="11:11" x14ac:dyDescent="0.25">
      <c r="K3460"/>
    </row>
    <row r="3461" spans="11:11" x14ac:dyDescent="0.25">
      <c r="K3461"/>
    </row>
    <row r="3462" spans="11:11" x14ac:dyDescent="0.25">
      <c r="K3462"/>
    </row>
    <row r="3463" spans="11:11" x14ac:dyDescent="0.25">
      <c r="K3463"/>
    </row>
    <row r="3464" spans="11:11" x14ac:dyDescent="0.25">
      <c r="K3464"/>
    </row>
    <row r="3465" spans="11:11" x14ac:dyDescent="0.25">
      <c r="K3465"/>
    </row>
    <row r="3466" spans="11:11" x14ac:dyDescent="0.25">
      <c r="K3466"/>
    </row>
    <row r="3467" spans="11:11" x14ac:dyDescent="0.25">
      <c r="K3467"/>
    </row>
    <row r="3468" spans="11:11" x14ac:dyDescent="0.25">
      <c r="K3468"/>
    </row>
    <row r="3469" spans="11:11" x14ac:dyDescent="0.25">
      <c r="K3469"/>
    </row>
    <row r="3470" spans="11:11" x14ac:dyDescent="0.25">
      <c r="K3470"/>
    </row>
    <row r="3471" spans="11:11" x14ac:dyDescent="0.25">
      <c r="K3471"/>
    </row>
    <row r="3472" spans="11:11" x14ac:dyDescent="0.25">
      <c r="K3472"/>
    </row>
    <row r="3473" spans="11:11" x14ac:dyDescent="0.25">
      <c r="K3473"/>
    </row>
    <row r="3474" spans="11:11" x14ac:dyDescent="0.25">
      <c r="K3474"/>
    </row>
    <row r="3475" spans="11:11" x14ac:dyDescent="0.25">
      <c r="K3475"/>
    </row>
    <row r="3476" spans="11:11" x14ac:dyDescent="0.25">
      <c r="K3476"/>
    </row>
    <row r="3477" spans="11:11" x14ac:dyDescent="0.25">
      <c r="K3477"/>
    </row>
    <row r="3478" spans="11:11" x14ac:dyDescent="0.25">
      <c r="K3478"/>
    </row>
    <row r="3479" spans="11:11" x14ac:dyDescent="0.25">
      <c r="K3479"/>
    </row>
    <row r="3480" spans="11:11" x14ac:dyDescent="0.25">
      <c r="K3480"/>
    </row>
    <row r="3481" spans="11:11" x14ac:dyDescent="0.25">
      <c r="K3481"/>
    </row>
    <row r="3482" spans="11:11" x14ac:dyDescent="0.25">
      <c r="K3482"/>
    </row>
    <row r="3483" spans="11:11" x14ac:dyDescent="0.25">
      <c r="K3483"/>
    </row>
    <row r="3484" spans="11:11" x14ac:dyDescent="0.25">
      <c r="K3484"/>
    </row>
    <row r="3485" spans="11:11" x14ac:dyDescent="0.25">
      <c r="K3485"/>
    </row>
    <row r="3486" spans="11:11" x14ac:dyDescent="0.25">
      <c r="K3486"/>
    </row>
    <row r="3487" spans="11:11" x14ac:dyDescent="0.25">
      <c r="K3487"/>
    </row>
    <row r="3488" spans="11:11" x14ac:dyDescent="0.25">
      <c r="K3488"/>
    </row>
    <row r="3489" spans="11:11" x14ac:dyDescent="0.25">
      <c r="K3489"/>
    </row>
    <row r="3490" spans="11:11" x14ac:dyDescent="0.25">
      <c r="K3490"/>
    </row>
    <row r="3491" spans="11:11" x14ac:dyDescent="0.25">
      <c r="K3491"/>
    </row>
    <row r="3492" spans="11:11" x14ac:dyDescent="0.25">
      <c r="K3492"/>
    </row>
    <row r="3493" spans="11:11" x14ac:dyDescent="0.25">
      <c r="K3493"/>
    </row>
    <row r="3494" spans="11:11" x14ac:dyDescent="0.25">
      <c r="K3494"/>
    </row>
    <row r="3495" spans="11:11" x14ac:dyDescent="0.25">
      <c r="K3495"/>
    </row>
    <row r="3496" spans="11:11" x14ac:dyDescent="0.25">
      <c r="K3496"/>
    </row>
    <row r="3497" spans="11:11" x14ac:dyDescent="0.25">
      <c r="K3497"/>
    </row>
    <row r="3498" spans="11:11" x14ac:dyDescent="0.25">
      <c r="K3498"/>
    </row>
    <row r="3499" spans="11:11" x14ac:dyDescent="0.25">
      <c r="K3499"/>
    </row>
    <row r="3500" spans="11:11" x14ac:dyDescent="0.25">
      <c r="K3500"/>
    </row>
    <row r="3501" spans="11:11" x14ac:dyDescent="0.25">
      <c r="K3501"/>
    </row>
    <row r="3502" spans="11:11" x14ac:dyDescent="0.25">
      <c r="K3502"/>
    </row>
    <row r="3503" spans="11:11" x14ac:dyDescent="0.25">
      <c r="K3503"/>
    </row>
    <row r="3504" spans="11:11" x14ac:dyDescent="0.25">
      <c r="K3504"/>
    </row>
    <row r="3505" spans="11:11" x14ac:dyDescent="0.25">
      <c r="K3505"/>
    </row>
    <row r="3506" spans="11:11" x14ac:dyDescent="0.25">
      <c r="K3506"/>
    </row>
    <row r="3507" spans="11:11" x14ac:dyDescent="0.25">
      <c r="K3507"/>
    </row>
    <row r="3508" spans="11:11" x14ac:dyDescent="0.25">
      <c r="K3508"/>
    </row>
    <row r="3509" spans="11:11" x14ac:dyDescent="0.25">
      <c r="K3509"/>
    </row>
    <row r="3510" spans="11:11" x14ac:dyDescent="0.25">
      <c r="K3510"/>
    </row>
    <row r="3511" spans="11:11" x14ac:dyDescent="0.25">
      <c r="K3511"/>
    </row>
    <row r="3512" spans="11:11" x14ac:dyDescent="0.25">
      <c r="K3512"/>
    </row>
    <row r="3513" spans="11:11" x14ac:dyDescent="0.25">
      <c r="K3513"/>
    </row>
    <row r="3514" spans="11:11" x14ac:dyDescent="0.25">
      <c r="K3514"/>
    </row>
    <row r="3515" spans="11:11" x14ac:dyDescent="0.25">
      <c r="K3515"/>
    </row>
    <row r="3516" spans="11:11" x14ac:dyDescent="0.25">
      <c r="K3516"/>
    </row>
    <row r="3517" spans="11:11" x14ac:dyDescent="0.25">
      <c r="K3517"/>
    </row>
    <row r="3518" spans="11:11" x14ac:dyDescent="0.25">
      <c r="K3518"/>
    </row>
    <row r="3519" spans="11:11" x14ac:dyDescent="0.25">
      <c r="K3519"/>
    </row>
    <row r="3520" spans="11:11" x14ac:dyDescent="0.25">
      <c r="K3520"/>
    </row>
    <row r="3521" spans="11:11" x14ac:dyDescent="0.25">
      <c r="K3521"/>
    </row>
    <row r="3522" spans="11:11" x14ac:dyDescent="0.25">
      <c r="K3522"/>
    </row>
    <row r="3523" spans="11:11" x14ac:dyDescent="0.25">
      <c r="K3523"/>
    </row>
    <row r="3524" spans="11:11" x14ac:dyDescent="0.25">
      <c r="K3524"/>
    </row>
    <row r="3525" spans="11:11" x14ac:dyDescent="0.25">
      <c r="K3525"/>
    </row>
    <row r="3526" spans="11:11" x14ac:dyDescent="0.25">
      <c r="K3526"/>
    </row>
    <row r="3527" spans="11:11" x14ac:dyDescent="0.25">
      <c r="K3527"/>
    </row>
    <row r="3528" spans="11:11" x14ac:dyDescent="0.25">
      <c r="K3528"/>
    </row>
    <row r="3529" spans="11:11" x14ac:dyDescent="0.25">
      <c r="K3529"/>
    </row>
    <row r="3530" spans="11:11" x14ac:dyDescent="0.25">
      <c r="K3530"/>
    </row>
    <row r="3531" spans="11:11" x14ac:dyDescent="0.25">
      <c r="K3531"/>
    </row>
    <row r="3532" spans="11:11" x14ac:dyDescent="0.25">
      <c r="K3532"/>
    </row>
    <row r="3533" spans="11:11" x14ac:dyDescent="0.25">
      <c r="K3533"/>
    </row>
    <row r="3534" spans="11:11" x14ac:dyDescent="0.25">
      <c r="K3534"/>
    </row>
    <row r="3535" spans="11:11" x14ac:dyDescent="0.25">
      <c r="K3535"/>
    </row>
    <row r="3536" spans="11:11" x14ac:dyDescent="0.25">
      <c r="K3536"/>
    </row>
    <row r="3537" spans="11:11" x14ac:dyDescent="0.25">
      <c r="K3537"/>
    </row>
    <row r="3538" spans="11:11" x14ac:dyDescent="0.25">
      <c r="K3538"/>
    </row>
    <row r="3539" spans="11:11" x14ac:dyDescent="0.25">
      <c r="K3539"/>
    </row>
    <row r="3540" spans="11:11" x14ac:dyDescent="0.25">
      <c r="K3540"/>
    </row>
    <row r="3541" spans="11:11" x14ac:dyDescent="0.25">
      <c r="K3541"/>
    </row>
    <row r="3542" spans="11:11" x14ac:dyDescent="0.25">
      <c r="K3542"/>
    </row>
    <row r="3543" spans="11:11" x14ac:dyDescent="0.25">
      <c r="K3543"/>
    </row>
    <row r="3544" spans="11:11" x14ac:dyDescent="0.25">
      <c r="K3544"/>
    </row>
    <row r="3545" spans="11:11" x14ac:dyDescent="0.25">
      <c r="K3545"/>
    </row>
    <row r="3546" spans="11:11" x14ac:dyDescent="0.25">
      <c r="K3546"/>
    </row>
    <row r="3547" spans="11:11" x14ac:dyDescent="0.25">
      <c r="K3547"/>
    </row>
    <row r="3548" spans="11:11" x14ac:dyDescent="0.25">
      <c r="K3548"/>
    </row>
    <row r="3549" spans="11:11" x14ac:dyDescent="0.25">
      <c r="K3549"/>
    </row>
    <row r="3550" spans="11:11" x14ac:dyDescent="0.25">
      <c r="K3550"/>
    </row>
    <row r="3551" spans="11:11" x14ac:dyDescent="0.25">
      <c r="K3551"/>
    </row>
    <row r="3552" spans="11:11" x14ac:dyDescent="0.25">
      <c r="K3552"/>
    </row>
    <row r="3553" spans="11:11" x14ac:dyDescent="0.25">
      <c r="K3553"/>
    </row>
    <row r="3554" spans="11:11" x14ac:dyDescent="0.25">
      <c r="K3554"/>
    </row>
    <row r="3555" spans="11:11" x14ac:dyDescent="0.25">
      <c r="K3555"/>
    </row>
    <row r="3556" spans="11:11" x14ac:dyDescent="0.25">
      <c r="K3556"/>
    </row>
    <row r="3557" spans="11:11" x14ac:dyDescent="0.25">
      <c r="K3557"/>
    </row>
    <row r="3558" spans="11:11" x14ac:dyDescent="0.25">
      <c r="K3558"/>
    </row>
    <row r="3559" spans="11:11" x14ac:dyDescent="0.25">
      <c r="K3559"/>
    </row>
    <row r="3560" spans="11:11" x14ac:dyDescent="0.25">
      <c r="K3560"/>
    </row>
    <row r="3561" spans="11:11" x14ac:dyDescent="0.25">
      <c r="K3561"/>
    </row>
    <row r="3562" spans="11:11" x14ac:dyDescent="0.25">
      <c r="K3562"/>
    </row>
    <row r="3563" spans="11:11" x14ac:dyDescent="0.25">
      <c r="K3563"/>
    </row>
    <row r="3564" spans="11:11" x14ac:dyDescent="0.25">
      <c r="K3564"/>
    </row>
    <row r="3565" spans="11:11" x14ac:dyDescent="0.25">
      <c r="K3565"/>
    </row>
    <row r="3566" spans="11:11" x14ac:dyDescent="0.25">
      <c r="K3566"/>
    </row>
    <row r="3567" spans="11:11" x14ac:dyDescent="0.25">
      <c r="K3567"/>
    </row>
    <row r="3568" spans="11:11" x14ac:dyDescent="0.25">
      <c r="K3568"/>
    </row>
    <row r="3569" spans="11:11" x14ac:dyDescent="0.25">
      <c r="K3569"/>
    </row>
    <row r="3570" spans="11:11" x14ac:dyDescent="0.25">
      <c r="K3570"/>
    </row>
    <row r="3571" spans="11:11" x14ac:dyDescent="0.25">
      <c r="K3571"/>
    </row>
    <row r="3572" spans="11:11" x14ac:dyDescent="0.25">
      <c r="K3572"/>
    </row>
    <row r="3573" spans="11:11" x14ac:dyDescent="0.25">
      <c r="K3573"/>
    </row>
    <row r="3574" spans="11:11" x14ac:dyDescent="0.25">
      <c r="K3574"/>
    </row>
    <row r="3575" spans="11:11" x14ac:dyDescent="0.25">
      <c r="K3575"/>
    </row>
    <row r="3576" spans="11:11" x14ac:dyDescent="0.25">
      <c r="K3576"/>
    </row>
    <row r="3577" spans="11:11" x14ac:dyDescent="0.25">
      <c r="K3577"/>
    </row>
    <row r="3578" spans="11:11" x14ac:dyDescent="0.25">
      <c r="K3578"/>
    </row>
    <row r="3579" spans="11:11" x14ac:dyDescent="0.25">
      <c r="K3579"/>
    </row>
    <row r="3580" spans="11:11" x14ac:dyDescent="0.25">
      <c r="K3580"/>
    </row>
    <row r="3581" spans="11:11" x14ac:dyDescent="0.25">
      <c r="K3581"/>
    </row>
    <row r="3582" spans="11:11" x14ac:dyDescent="0.25">
      <c r="K3582"/>
    </row>
    <row r="3583" spans="11:11" x14ac:dyDescent="0.25">
      <c r="K3583"/>
    </row>
    <row r="3584" spans="11:11" x14ac:dyDescent="0.25">
      <c r="K3584"/>
    </row>
    <row r="3585" spans="11:11" x14ac:dyDescent="0.25">
      <c r="K3585"/>
    </row>
    <row r="3586" spans="11:11" x14ac:dyDescent="0.25">
      <c r="K3586"/>
    </row>
    <row r="3587" spans="11:11" x14ac:dyDescent="0.25">
      <c r="K3587"/>
    </row>
    <row r="3588" spans="11:11" x14ac:dyDescent="0.25">
      <c r="K3588"/>
    </row>
    <row r="3589" spans="11:11" x14ac:dyDescent="0.25">
      <c r="K3589"/>
    </row>
    <row r="3590" spans="11:11" x14ac:dyDescent="0.25">
      <c r="K3590"/>
    </row>
    <row r="3591" spans="11:11" x14ac:dyDescent="0.25">
      <c r="K3591"/>
    </row>
    <row r="3592" spans="11:11" x14ac:dyDescent="0.25">
      <c r="K3592"/>
    </row>
    <row r="3593" spans="11:11" x14ac:dyDescent="0.25">
      <c r="K3593"/>
    </row>
    <row r="3594" spans="11:11" x14ac:dyDescent="0.25">
      <c r="K3594"/>
    </row>
    <row r="3595" spans="11:11" x14ac:dyDescent="0.25">
      <c r="K3595"/>
    </row>
    <row r="3596" spans="11:11" x14ac:dyDescent="0.25">
      <c r="K3596"/>
    </row>
    <row r="3597" spans="11:11" x14ac:dyDescent="0.25">
      <c r="K3597"/>
    </row>
    <row r="3598" spans="11:11" x14ac:dyDescent="0.25">
      <c r="K3598"/>
    </row>
    <row r="3599" spans="11:11" x14ac:dyDescent="0.25">
      <c r="K3599"/>
    </row>
    <row r="3600" spans="11:11" x14ac:dyDescent="0.25">
      <c r="K3600"/>
    </row>
    <row r="3601" spans="11:11" x14ac:dyDescent="0.25">
      <c r="K3601"/>
    </row>
    <row r="3602" spans="11:11" x14ac:dyDescent="0.25">
      <c r="K3602"/>
    </row>
    <row r="3603" spans="11:11" x14ac:dyDescent="0.25">
      <c r="K3603"/>
    </row>
    <row r="3604" spans="11:11" x14ac:dyDescent="0.25">
      <c r="K3604"/>
    </row>
    <row r="3605" spans="11:11" x14ac:dyDescent="0.25">
      <c r="K3605"/>
    </row>
    <row r="3606" spans="11:11" x14ac:dyDescent="0.25">
      <c r="K3606"/>
    </row>
    <row r="3607" spans="11:11" x14ac:dyDescent="0.25">
      <c r="K3607"/>
    </row>
    <row r="3608" spans="11:11" x14ac:dyDescent="0.25">
      <c r="K3608"/>
    </row>
    <row r="3609" spans="11:11" x14ac:dyDescent="0.25">
      <c r="K3609"/>
    </row>
    <row r="3610" spans="11:11" x14ac:dyDescent="0.25">
      <c r="K3610"/>
    </row>
    <row r="3611" spans="11:11" x14ac:dyDescent="0.25">
      <c r="K3611"/>
    </row>
    <row r="3612" spans="11:11" x14ac:dyDescent="0.25">
      <c r="K3612"/>
    </row>
    <row r="3613" spans="11:11" x14ac:dyDescent="0.25">
      <c r="K3613"/>
    </row>
    <row r="3614" spans="11:11" x14ac:dyDescent="0.25">
      <c r="K3614"/>
    </row>
    <row r="3615" spans="11:11" x14ac:dyDescent="0.25">
      <c r="K3615"/>
    </row>
    <row r="3616" spans="11:11" x14ac:dyDescent="0.25">
      <c r="K3616"/>
    </row>
    <row r="3617" spans="11:11" x14ac:dyDescent="0.25">
      <c r="K3617"/>
    </row>
    <row r="3618" spans="11:11" x14ac:dyDescent="0.25">
      <c r="K3618"/>
    </row>
    <row r="3619" spans="11:11" x14ac:dyDescent="0.25">
      <c r="K3619"/>
    </row>
    <row r="3620" spans="11:11" x14ac:dyDescent="0.25">
      <c r="K3620"/>
    </row>
    <row r="3621" spans="11:11" x14ac:dyDescent="0.25">
      <c r="K3621"/>
    </row>
    <row r="3622" spans="11:11" x14ac:dyDescent="0.25">
      <c r="K3622"/>
    </row>
    <row r="3623" spans="11:11" x14ac:dyDescent="0.25">
      <c r="K3623"/>
    </row>
    <row r="3624" spans="11:11" x14ac:dyDescent="0.25">
      <c r="K3624"/>
    </row>
    <row r="3625" spans="11:11" x14ac:dyDescent="0.25">
      <c r="K3625"/>
    </row>
    <row r="3626" spans="11:11" x14ac:dyDescent="0.25">
      <c r="K3626"/>
    </row>
    <row r="3627" spans="11:11" x14ac:dyDescent="0.25">
      <c r="K3627"/>
    </row>
    <row r="3628" spans="11:11" x14ac:dyDescent="0.25">
      <c r="K3628"/>
    </row>
    <row r="3629" spans="11:11" x14ac:dyDescent="0.25">
      <c r="K3629"/>
    </row>
    <row r="3630" spans="11:11" x14ac:dyDescent="0.25">
      <c r="K3630"/>
    </row>
    <row r="3631" spans="11:11" x14ac:dyDescent="0.25">
      <c r="K3631"/>
    </row>
    <row r="3632" spans="11:11" x14ac:dyDescent="0.25">
      <c r="K3632"/>
    </row>
    <row r="3633" spans="11:11" x14ac:dyDescent="0.25">
      <c r="K3633"/>
    </row>
    <row r="3634" spans="11:11" x14ac:dyDescent="0.25">
      <c r="K3634"/>
    </row>
    <row r="3635" spans="11:11" x14ac:dyDescent="0.25">
      <c r="K3635"/>
    </row>
    <row r="3636" spans="11:11" x14ac:dyDescent="0.25">
      <c r="K3636"/>
    </row>
    <row r="3637" spans="11:11" x14ac:dyDescent="0.25">
      <c r="K3637"/>
    </row>
    <row r="3638" spans="11:11" x14ac:dyDescent="0.25">
      <c r="K3638"/>
    </row>
    <row r="3639" spans="11:11" x14ac:dyDescent="0.25">
      <c r="K3639"/>
    </row>
    <row r="3640" spans="11:11" x14ac:dyDescent="0.25">
      <c r="K3640"/>
    </row>
    <row r="3641" spans="11:11" x14ac:dyDescent="0.25">
      <c r="K3641"/>
    </row>
    <row r="3642" spans="11:11" x14ac:dyDescent="0.25">
      <c r="K3642"/>
    </row>
    <row r="3643" spans="11:11" x14ac:dyDescent="0.25">
      <c r="K3643"/>
    </row>
    <row r="3644" spans="11:11" x14ac:dyDescent="0.25">
      <c r="K3644"/>
    </row>
    <row r="3645" spans="11:11" x14ac:dyDescent="0.25">
      <c r="K3645"/>
    </row>
    <row r="3646" spans="11:11" x14ac:dyDescent="0.25">
      <c r="K3646"/>
    </row>
    <row r="3647" spans="11:11" x14ac:dyDescent="0.25">
      <c r="K3647"/>
    </row>
    <row r="3648" spans="11:11" x14ac:dyDescent="0.25">
      <c r="K3648"/>
    </row>
    <row r="3649" spans="11:11" x14ac:dyDescent="0.25">
      <c r="K3649"/>
    </row>
    <row r="3650" spans="11:11" x14ac:dyDescent="0.25">
      <c r="K3650"/>
    </row>
    <row r="3651" spans="11:11" x14ac:dyDescent="0.25">
      <c r="K3651"/>
    </row>
    <row r="3652" spans="11:11" x14ac:dyDescent="0.25">
      <c r="K3652"/>
    </row>
    <row r="3653" spans="11:11" x14ac:dyDescent="0.25">
      <c r="K3653"/>
    </row>
    <row r="3654" spans="11:11" x14ac:dyDescent="0.25">
      <c r="K3654"/>
    </row>
    <row r="3655" spans="11:11" x14ac:dyDescent="0.25">
      <c r="K3655"/>
    </row>
    <row r="3656" spans="11:11" x14ac:dyDescent="0.25">
      <c r="K3656"/>
    </row>
    <row r="3657" spans="11:11" x14ac:dyDescent="0.25">
      <c r="K3657"/>
    </row>
    <row r="3658" spans="11:11" x14ac:dyDescent="0.25">
      <c r="K3658"/>
    </row>
    <row r="3659" spans="11:11" x14ac:dyDescent="0.25">
      <c r="K3659"/>
    </row>
    <row r="3660" spans="11:11" x14ac:dyDescent="0.25">
      <c r="K3660"/>
    </row>
    <row r="3661" spans="11:11" x14ac:dyDescent="0.25">
      <c r="K3661"/>
    </row>
    <row r="3662" spans="11:11" x14ac:dyDescent="0.25">
      <c r="K3662"/>
    </row>
    <row r="3663" spans="11:11" x14ac:dyDescent="0.25">
      <c r="K3663"/>
    </row>
    <row r="3664" spans="11:11" x14ac:dyDescent="0.25">
      <c r="K3664"/>
    </row>
    <row r="3665" spans="11:11" x14ac:dyDescent="0.25">
      <c r="K3665"/>
    </row>
    <row r="3666" spans="11:11" x14ac:dyDescent="0.25">
      <c r="K3666"/>
    </row>
    <row r="3667" spans="11:11" x14ac:dyDescent="0.25">
      <c r="K3667"/>
    </row>
    <row r="3668" spans="11:11" x14ac:dyDescent="0.25">
      <c r="K3668"/>
    </row>
    <row r="3669" spans="11:11" x14ac:dyDescent="0.25">
      <c r="K3669"/>
    </row>
    <row r="3670" spans="11:11" x14ac:dyDescent="0.25">
      <c r="K3670"/>
    </row>
    <row r="3671" spans="11:11" x14ac:dyDescent="0.25">
      <c r="K3671"/>
    </row>
    <row r="3672" spans="11:11" x14ac:dyDescent="0.25">
      <c r="K3672"/>
    </row>
    <row r="3673" spans="11:11" x14ac:dyDescent="0.25">
      <c r="K3673"/>
    </row>
    <row r="3674" spans="11:11" x14ac:dyDescent="0.25">
      <c r="K3674"/>
    </row>
    <row r="3675" spans="11:11" x14ac:dyDescent="0.25">
      <c r="K3675"/>
    </row>
    <row r="3676" spans="11:11" x14ac:dyDescent="0.25">
      <c r="K3676"/>
    </row>
    <row r="3677" spans="11:11" x14ac:dyDescent="0.25">
      <c r="K3677"/>
    </row>
    <row r="3678" spans="11:11" x14ac:dyDescent="0.25">
      <c r="K3678"/>
    </row>
    <row r="3679" spans="11:11" x14ac:dyDescent="0.25">
      <c r="K3679"/>
    </row>
    <row r="3680" spans="11:11" x14ac:dyDescent="0.25">
      <c r="K3680"/>
    </row>
    <row r="3681" spans="11:11" x14ac:dyDescent="0.25">
      <c r="K3681"/>
    </row>
    <row r="3682" spans="11:11" x14ac:dyDescent="0.25">
      <c r="K3682"/>
    </row>
    <row r="3683" spans="11:11" x14ac:dyDescent="0.25">
      <c r="K3683"/>
    </row>
    <row r="3684" spans="11:11" x14ac:dyDescent="0.25">
      <c r="K3684"/>
    </row>
    <row r="3685" spans="11:11" x14ac:dyDescent="0.25">
      <c r="K3685"/>
    </row>
    <row r="3686" spans="11:11" x14ac:dyDescent="0.25">
      <c r="K3686"/>
    </row>
    <row r="3687" spans="11:11" x14ac:dyDescent="0.25">
      <c r="K3687"/>
    </row>
    <row r="3688" spans="11:11" x14ac:dyDescent="0.25">
      <c r="K3688"/>
    </row>
    <row r="3689" spans="11:11" x14ac:dyDescent="0.25">
      <c r="K3689"/>
    </row>
    <row r="3690" spans="11:11" x14ac:dyDescent="0.25">
      <c r="K3690"/>
    </row>
    <row r="3691" spans="11:11" x14ac:dyDescent="0.25">
      <c r="K3691"/>
    </row>
    <row r="3692" spans="11:11" x14ac:dyDescent="0.25">
      <c r="K3692"/>
    </row>
    <row r="3693" spans="11:11" x14ac:dyDescent="0.25">
      <c r="K3693"/>
    </row>
    <row r="3694" spans="11:11" x14ac:dyDescent="0.25">
      <c r="K3694"/>
    </row>
    <row r="3695" spans="11:11" x14ac:dyDescent="0.25">
      <c r="K3695"/>
    </row>
    <row r="3696" spans="11:11" x14ac:dyDescent="0.25">
      <c r="K3696"/>
    </row>
    <row r="3697" spans="11:11" x14ac:dyDescent="0.25">
      <c r="K3697"/>
    </row>
    <row r="3698" spans="11:11" x14ac:dyDescent="0.25">
      <c r="K3698"/>
    </row>
    <row r="3699" spans="11:11" x14ac:dyDescent="0.25">
      <c r="K3699"/>
    </row>
    <row r="3700" spans="11:11" x14ac:dyDescent="0.25">
      <c r="K3700"/>
    </row>
    <row r="3701" spans="11:11" x14ac:dyDescent="0.25">
      <c r="K3701"/>
    </row>
    <row r="3702" spans="11:11" x14ac:dyDescent="0.25">
      <c r="K3702"/>
    </row>
    <row r="3703" spans="11:11" x14ac:dyDescent="0.25">
      <c r="K3703"/>
    </row>
    <row r="3704" spans="11:11" x14ac:dyDescent="0.25">
      <c r="K3704"/>
    </row>
    <row r="3705" spans="11:11" x14ac:dyDescent="0.25">
      <c r="K3705"/>
    </row>
    <row r="3706" spans="11:11" x14ac:dyDescent="0.25">
      <c r="K3706"/>
    </row>
    <row r="3707" spans="11:11" x14ac:dyDescent="0.25">
      <c r="K3707"/>
    </row>
    <row r="3708" spans="11:11" x14ac:dyDescent="0.25">
      <c r="K3708"/>
    </row>
    <row r="3709" spans="11:11" x14ac:dyDescent="0.25">
      <c r="K3709"/>
    </row>
    <row r="3710" spans="11:11" x14ac:dyDescent="0.25">
      <c r="K3710"/>
    </row>
    <row r="3711" spans="11:11" x14ac:dyDescent="0.25">
      <c r="K3711"/>
    </row>
    <row r="3712" spans="11:11" x14ac:dyDescent="0.25">
      <c r="K3712"/>
    </row>
    <row r="3713" spans="11:11" x14ac:dyDescent="0.25">
      <c r="K3713"/>
    </row>
    <row r="3714" spans="11:11" x14ac:dyDescent="0.25">
      <c r="K3714"/>
    </row>
    <row r="3715" spans="11:11" x14ac:dyDescent="0.25">
      <c r="K3715"/>
    </row>
    <row r="3716" spans="11:11" x14ac:dyDescent="0.25">
      <c r="K3716"/>
    </row>
    <row r="3717" spans="11:11" x14ac:dyDescent="0.25">
      <c r="K3717"/>
    </row>
    <row r="3718" spans="11:11" x14ac:dyDescent="0.25">
      <c r="K3718"/>
    </row>
    <row r="3719" spans="11:11" x14ac:dyDescent="0.25">
      <c r="K3719"/>
    </row>
    <row r="3720" spans="11:11" x14ac:dyDescent="0.25">
      <c r="K3720"/>
    </row>
    <row r="3721" spans="11:11" x14ac:dyDescent="0.25">
      <c r="K3721"/>
    </row>
    <row r="3722" spans="11:11" x14ac:dyDescent="0.25">
      <c r="K3722"/>
    </row>
    <row r="3723" spans="11:11" x14ac:dyDescent="0.25">
      <c r="K3723"/>
    </row>
    <row r="3724" spans="11:11" x14ac:dyDescent="0.25">
      <c r="K3724"/>
    </row>
    <row r="3725" spans="11:11" x14ac:dyDescent="0.25">
      <c r="K3725"/>
    </row>
    <row r="3726" spans="11:11" x14ac:dyDescent="0.25">
      <c r="K3726"/>
    </row>
    <row r="3727" spans="11:11" x14ac:dyDescent="0.25">
      <c r="K3727"/>
    </row>
    <row r="3728" spans="11:11" x14ac:dyDescent="0.25">
      <c r="K3728"/>
    </row>
    <row r="3729" spans="11:11" x14ac:dyDescent="0.25">
      <c r="K3729"/>
    </row>
    <row r="3730" spans="11:11" x14ac:dyDescent="0.25">
      <c r="K3730"/>
    </row>
    <row r="3731" spans="11:11" x14ac:dyDescent="0.25">
      <c r="K3731"/>
    </row>
    <row r="3732" spans="11:11" x14ac:dyDescent="0.25">
      <c r="K3732"/>
    </row>
    <row r="3733" spans="11:11" x14ac:dyDescent="0.25">
      <c r="K3733"/>
    </row>
    <row r="3734" spans="11:11" x14ac:dyDescent="0.25">
      <c r="K3734"/>
    </row>
    <row r="3735" spans="11:11" x14ac:dyDescent="0.25">
      <c r="K3735"/>
    </row>
    <row r="3736" spans="11:11" x14ac:dyDescent="0.25">
      <c r="K3736"/>
    </row>
    <row r="3737" spans="11:11" x14ac:dyDescent="0.25">
      <c r="K3737"/>
    </row>
    <row r="3738" spans="11:11" x14ac:dyDescent="0.25">
      <c r="K3738"/>
    </row>
    <row r="3739" spans="11:11" x14ac:dyDescent="0.25">
      <c r="K3739"/>
    </row>
    <row r="3740" spans="11:11" x14ac:dyDescent="0.25">
      <c r="K3740"/>
    </row>
    <row r="3741" spans="11:11" x14ac:dyDescent="0.25">
      <c r="K3741"/>
    </row>
    <row r="3742" spans="11:11" x14ac:dyDescent="0.25">
      <c r="K3742"/>
    </row>
    <row r="3743" spans="11:11" x14ac:dyDescent="0.25">
      <c r="K3743"/>
    </row>
    <row r="3744" spans="11:11" x14ac:dyDescent="0.25">
      <c r="K3744"/>
    </row>
    <row r="3745" spans="11:11" x14ac:dyDescent="0.25">
      <c r="K3745"/>
    </row>
    <row r="3746" spans="11:11" x14ac:dyDescent="0.25">
      <c r="K3746"/>
    </row>
    <row r="3747" spans="11:11" x14ac:dyDescent="0.25">
      <c r="K3747"/>
    </row>
    <row r="3748" spans="11:11" x14ac:dyDescent="0.25">
      <c r="K3748"/>
    </row>
    <row r="3749" spans="11:11" x14ac:dyDescent="0.25">
      <c r="K3749"/>
    </row>
    <row r="3750" spans="11:11" x14ac:dyDescent="0.25">
      <c r="K3750"/>
    </row>
    <row r="3751" spans="11:11" x14ac:dyDescent="0.25">
      <c r="K3751"/>
    </row>
    <row r="3752" spans="11:11" x14ac:dyDescent="0.25">
      <c r="K3752"/>
    </row>
    <row r="3753" spans="11:11" x14ac:dyDescent="0.25">
      <c r="K3753"/>
    </row>
    <row r="3754" spans="11:11" x14ac:dyDescent="0.25">
      <c r="K3754"/>
    </row>
    <row r="3755" spans="11:11" x14ac:dyDescent="0.25">
      <c r="K3755"/>
    </row>
    <row r="3756" spans="11:11" x14ac:dyDescent="0.25">
      <c r="K3756"/>
    </row>
    <row r="3757" spans="11:11" x14ac:dyDescent="0.25">
      <c r="K3757"/>
    </row>
    <row r="3758" spans="11:11" x14ac:dyDescent="0.25">
      <c r="K3758"/>
    </row>
    <row r="3759" spans="11:11" x14ac:dyDescent="0.25">
      <c r="K3759"/>
    </row>
    <row r="3760" spans="11:11" x14ac:dyDescent="0.25">
      <c r="K3760"/>
    </row>
    <row r="3761" spans="11:11" x14ac:dyDescent="0.25">
      <c r="K3761"/>
    </row>
    <row r="3762" spans="11:11" x14ac:dyDescent="0.25">
      <c r="K3762"/>
    </row>
    <row r="3763" spans="11:11" x14ac:dyDescent="0.25">
      <c r="K3763"/>
    </row>
    <row r="3764" spans="11:11" x14ac:dyDescent="0.25">
      <c r="K3764"/>
    </row>
    <row r="3765" spans="11:11" x14ac:dyDescent="0.25">
      <c r="K3765"/>
    </row>
    <row r="3766" spans="11:11" x14ac:dyDescent="0.25">
      <c r="K3766"/>
    </row>
    <row r="3767" spans="11:11" x14ac:dyDescent="0.25">
      <c r="K3767"/>
    </row>
    <row r="3768" spans="11:11" x14ac:dyDescent="0.25">
      <c r="K3768"/>
    </row>
    <row r="3769" spans="11:11" x14ac:dyDescent="0.25">
      <c r="K3769"/>
    </row>
    <row r="3770" spans="11:11" x14ac:dyDescent="0.25">
      <c r="K3770"/>
    </row>
    <row r="3771" spans="11:11" x14ac:dyDescent="0.25">
      <c r="K3771"/>
    </row>
    <row r="3772" spans="11:11" x14ac:dyDescent="0.25">
      <c r="K3772"/>
    </row>
    <row r="3773" spans="11:11" x14ac:dyDescent="0.25">
      <c r="K3773"/>
    </row>
    <row r="3774" spans="11:11" x14ac:dyDescent="0.25">
      <c r="K3774"/>
    </row>
    <row r="3775" spans="11:11" x14ac:dyDescent="0.25">
      <c r="K3775"/>
    </row>
    <row r="3776" spans="11:11" x14ac:dyDescent="0.25">
      <c r="K3776"/>
    </row>
    <row r="3777" spans="11:11" x14ac:dyDescent="0.25">
      <c r="K3777"/>
    </row>
    <row r="3778" spans="11:11" x14ac:dyDescent="0.25">
      <c r="K3778"/>
    </row>
    <row r="3779" spans="11:11" x14ac:dyDescent="0.25">
      <c r="K3779"/>
    </row>
    <row r="3780" spans="11:11" x14ac:dyDescent="0.25">
      <c r="K3780"/>
    </row>
    <row r="3781" spans="11:11" x14ac:dyDescent="0.25">
      <c r="K3781"/>
    </row>
    <row r="3782" spans="11:11" x14ac:dyDescent="0.25">
      <c r="K3782"/>
    </row>
    <row r="3783" spans="11:11" x14ac:dyDescent="0.25">
      <c r="K3783"/>
    </row>
    <row r="3784" spans="11:11" x14ac:dyDescent="0.25">
      <c r="K3784"/>
    </row>
    <row r="3785" spans="11:11" x14ac:dyDescent="0.25">
      <c r="K3785"/>
    </row>
    <row r="3786" spans="11:11" x14ac:dyDescent="0.25">
      <c r="K3786"/>
    </row>
    <row r="3787" spans="11:11" x14ac:dyDescent="0.25">
      <c r="K3787"/>
    </row>
    <row r="3788" spans="11:11" x14ac:dyDescent="0.25">
      <c r="K3788"/>
    </row>
    <row r="3789" spans="11:11" x14ac:dyDescent="0.25">
      <c r="K3789"/>
    </row>
    <row r="3790" spans="11:11" x14ac:dyDescent="0.25">
      <c r="K3790"/>
    </row>
    <row r="3791" spans="11:11" x14ac:dyDescent="0.25">
      <c r="K3791"/>
    </row>
    <row r="3792" spans="11:11" x14ac:dyDescent="0.25">
      <c r="K3792"/>
    </row>
    <row r="3793" spans="11:11" x14ac:dyDescent="0.25">
      <c r="K3793"/>
    </row>
    <row r="3794" spans="11:11" x14ac:dyDescent="0.25">
      <c r="K3794"/>
    </row>
    <row r="3795" spans="11:11" x14ac:dyDescent="0.25">
      <c r="K3795"/>
    </row>
    <row r="3796" spans="11:11" x14ac:dyDescent="0.25">
      <c r="K3796"/>
    </row>
    <row r="3797" spans="11:11" x14ac:dyDescent="0.25">
      <c r="K3797"/>
    </row>
    <row r="3798" spans="11:11" x14ac:dyDescent="0.25">
      <c r="K3798"/>
    </row>
    <row r="3799" spans="11:11" x14ac:dyDescent="0.25">
      <c r="K3799"/>
    </row>
    <row r="3800" spans="11:11" x14ac:dyDescent="0.25">
      <c r="K3800"/>
    </row>
    <row r="3801" spans="11:11" x14ac:dyDescent="0.25">
      <c r="K3801"/>
    </row>
    <row r="3802" spans="11:11" x14ac:dyDescent="0.25">
      <c r="K3802"/>
    </row>
    <row r="3803" spans="11:11" x14ac:dyDescent="0.25">
      <c r="K3803"/>
    </row>
    <row r="3804" spans="11:11" x14ac:dyDescent="0.25">
      <c r="K3804"/>
    </row>
    <row r="3805" spans="11:11" x14ac:dyDescent="0.25">
      <c r="K3805"/>
    </row>
    <row r="3806" spans="11:11" x14ac:dyDescent="0.25">
      <c r="K3806"/>
    </row>
    <row r="3807" spans="11:11" x14ac:dyDescent="0.25">
      <c r="K3807"/>
    </row>
    <row r="3808" spans="11:11" x14ac:dyDescent="0.25">
      <c r="K3808"/>
    </row>
    <row r="3809" spans="11:11" x14ac:dyDescent="0.25">
      <c r="K3809"/>
    </row>
    <row r="3810" spans="11:11" x14ac:dyDescent="0.25">
      <c r="K3810"/>
    </row>
    <row r="3811" spans="11:11" x14ac:dyDescent="0.25">
      <c r="K3811"/>
    </row>
    <row r="3812" spans="11:11" x14ac:dyDescent="0.25">
      <c r="K3812"/>
    </row>
    <row r="3813" spans="11:11" x14ac:dyDescent="0.25">
      <c r="K3813"/>
    </row>
    <row r="3814" spans="11:11" x14ac:dyDescent="0.25">
      <c r="K3814"/>
    </row>
    <row r="3815" spans="11:11" x14ac:dyDescent="0.25">
      <c r="K3815"/>
    </row>
    <row r="3816" spans="11:11" x14ac:dyDescent="0.25">
      <c r="K3816"/>
    </row>
    <row r="3817" spans="11:11" x14ac:dyDescent="0.25">
      <c r="K3817"/>
    </row>
    <row r="3818" spans="11:11" x14ac:dyDescent="0.25">
      <c r="K3818"/>
    </row>
    <row r="3819" spans="11:11" x14ac:dyDescent="0.25">
      <c r="K3819"/>
    </row>
    <row r="3820" spans="11:11" x14ac:dyDescent="0.25">
      <c r="K3820"/>
    </row>
    <row r="3821" spans="11:11" x14ac:dyDescent="0.25">
      <c r="K3821"/>
    </row>
    <row r="3822" spans="11:11" x14ac:dyDescent="0.25">
      <c r="K3822"/>
    </row>
    <row r="3823" spans="11:11" x14ac:dyDescent="0.25">
      <c r="K3823"/>
    </row>
    <row r="3824" spans="11:11" x14ac:dyDescent="0.25">
      <c r="K3824"/>
    </row>
    <row r="3825" spans="11:11" x14ac:dyDescent="0.25">
      <c r="K3825"/>
    </row>
    <row r="3826" spans="11:11" x14ac:dyDescent="0.25">
      <c r="K3826"/>
    </row>
    <row r="3827" spans="11:11" x14ac:dyDescent="0.25">
      <c r="K3827"/>
    </row>
    <row r="3828" spans="11:11" x14ac:dyDescent="0.25">
      <c r="K3828"/>
    </row>
    <row r="3829" spans="11:11" x14ac:dyDescent="0.25">
      <c r="K3829"/>
    </row>
    <row r="3830" spans="11:11" x14ac:dyDescent="0.25">
      <c r="K3830"/>
    </row>
    <row r="3831" spans="11:11" x14ac:dyDescent="0.25">
      <c r="K3831"/>
    </row>
    <row r="3832" spans="11:11" x14ac:dyDescent="0.25">
      <c r="K3832"/>
    </row>
    <row r="3833" spans="11:11" x14ac:dyDescent="0.25">
      <c r="K3833"/>
    </row>
    <row r="3834" spans="11:11" x14ac:dyDescent="0.25">
      <c r="K3834"/>
    </row>
    <row r="3835" spans="11:11" x14ac:dyDescent="0.25">
      <c r="K3835"/>
    </row>
    <row r="3836" spans="11:11" x14ac:dyDescent="0.25">
      <c r="K3836"/>
    </row>
    <row r="3837" spans="11:11" x14ac:dyDescent="0.25">
      <c r="K3837"/>
    </row>
    <row r="3838" spans="11:11" x14ac:dyDescent="0.25">
      <c r="K3838"/>
    </row>
    <row r="3839" spans="11:11" x14ac:dyDescent="0.25">
      <c r="K3839"/>
    </row>
    <row r="3840" spans="11:11" x14ac:dyDescent="0.25">
      <c r="K3840"/>
    </row>
    <row r="3841" spans="11:11" x14ac:dyDescent="0.25">
      <c r="K3841"/>
    </row>
    <row r="3842" spans="11:11" x14ac:dyDescent="0.25">
      <c r="K3842"/>
    </row>
    <row r="3843" spans="11:11" x14ac:dyDescent="0.25">
      <c r="K3843"/>
    </row>
    <row r="3844" spans="11:11" x14ac:dyDescent="0.25">
      <c r="K3844"/>
    </row>
    <row r="3845" spans="11:11" x14ac:dyDescent="0.25">
      <c r="K3845"/>
    </row>
    <row r="3846" spans="11:11" x14ac:dyDescent="0.25">
      <c r="K3846"/>
    </row>
    <row r="3847" spans="11:11" x14ac:dyDescent="0.25">
      <c r="K3847"/>
    </row>
    <row r="3848" spans="11:11" x14ac:dyDescent="0.25">
      <c r="K3848"/>
    </row>
    <row r="3849" spans="11:11" x14ac:dyDescent="0.25">
      <c r="K3849"/>
    </row>
    <row r="3850" spans="11:11" x14ac:dyDescent="0.25">
      <c r="K3850"/>
    </row>
    <row r="3851" spans="11:11" x14ac:dyDescent="0.25">
      <c r="K3851"/>
    </row>
    <row r="3852" spans="11:11" x14ac:dyDescent="0.25">
      <c r="K3852"/>
    </row>
    <row r="3853" spans="11:11" x14ac:dyDescent="0.25">
      <c r="K3853"/>
    </row>
    <row r="3854" spans="11:11" x14ac:dyDescent="0.25">
      <c r="K3854"/>
    </row>
    <row r="3855" spans="11:11" x14ac:dyDescent="0.25">
      <c r="K3855"/>
    </row>
    <row r="3856" spans="11:11" x14ac:dyDescent="0.25">
      <c r="K3856"/>
    </row>
    <row r="3857" spans="11:11" x14ac:dyDescent="0.25">
      <c r="K3857"/>
    </row>
    <row r="3858" spans="11:11" x14ac:dyDescent="0.25">
      <c r="K3858"/>
    </row>
    <row r="3859" spans="11:11" x14ac:dyDescent="0.25">
      <c r="K3859"/>
    </row>
    <row r="3860" spans="11:11" x14ac:dyDescent="0.25">
      <c r="K3860"/>
    </row>
    <row r="3861" spans="11:11" x14ac:dyDescent="0.25">
      <c r="K3861"/>
    </row>
    <row r="3862" spans="11:11" x14ac:dyDescent="0.25">
      <c r="K3862"/>
    </row>
    <row r="3863" spans="11:11" x14ac:dyDescent="0.25">
      <c r="K3863"/>
    </row>
    <row r="3864" spans="11:11" x14ac:dyDescent="0.25">
      <c r="K3864"/>
    </row>
    <row r="3865" spans="11:11" x14ac:dyDescent="0.25">
      <c r="K3865"/>
    </row>
    <row r="3866" spans="11:11" x14ac:dyDescent="0.25">
      <c r="K3866"/>
    </row>
    <row r="3867" spans="11:11" x14ac:dyDescent="0.25">
      <c r="K3867"/>
    </row>
    <row r="3868" spans="11:11" x14ac:dyDescent="0.25">
      <c r="K3868"/>
    </row>
    <row r="3869" spans="11:11" x14ac:dyDescent="0.25">
      <c r="K3869"/>
    </row>
    <row r="3870" spans="11:11" x14ac:dyDescent="0.25">
      <c r="K3870"/>
    </row>
    <row r="3871" spans="11:11" x14ac:dyDescent="0.25">
      <c r="K3871"/>
    </row>
    <row r="3872" spans="11:11" x14ac:dyDescent="0.25">
      <c r="K3872"/>
    </row>
    <row r="3873" spans="11:11" x14ac:dyDescent="0.25">
      <c r="K3873"/>
    </row>
    <row r="3874" spans="11:11" x14ac:dyDescent="0.25">
      <c r="K3874"/>
    </row>
    <row r="3875" spans="11:11" x14ac:dyDescent="0.25">
      <c r="K3875"/>
    </row>
    <row r="3876" spans="11:11" x14ac:dyDescent="0.25">
      <c r="K3876"/>
    </row>
    <row r="3877" spans="11:11" x14ac:dyDescent="0.25">
      <c r="K3877"/>
    </row>
    <row r="3878" spans="11:11" x14ac:dyDescent="0.25">
      <c r="K3878"/>
    </row>
    <row r="3879" spans="11:11" x14ac:dyDescent="0.25">
      <c r="K3879"/>
    </row>
    <row r="3880" spans="11:11" x14ac:dyDescent="0.25">
      <c r="K3880"/>
    </row>
    <row r="3881" spans="11:11" x14ac:dyDescent="0.25">
      <c r="K3881"/>
    </row>
    <row r="3882" spans="11:11" x14ac:dyDescent="0.25">
      <c r="K3882"/>
    </row>
    <row r="3883" spans="11:11" x14ac:dyDescent="0.25">
      <c r="K3883"/>
    </row>
    <row r="3884" spans="11:11" x14ac:dyDescent="0.25">
      <c r="K3884"/>
    </row>
    <row r="3885" spans="11:11" x14ac:dyDescent="0.25">
      <c r="K3885"/>
    </row>
    <row r="3886" spans="11:11" x14ac:dyDescent="0.25">
      <c r="K3886"/>
    </row>
    <row r="3887" spans="11:11" x14ac:dyDescent="0.25">
      <c r="K3887"/>
    </row>
    <row r="3888" spans="11:11" x14ac:dyDescent="0.25">
      <c r="K3888"/>
    </row>
    <row r="3889" spans="11:11" x14ac:dyDescent="0.25">
      <c r="K3889"/>
    </row>
    <row r="3890" spans="11:11" x14ac:dyDescent="0.25">
      <c r="K3890"/>
    </row>
    <row r="3891" spans="11:11" x14ac:dyDescent="0.25">
      <c r="K3891"/>
    </row>
    <row r="3892" spans="11:11" x14ac:dyDescent="0.25">
      <c r="K3892"/>
    </row>
    <row r="3893" spans="11:11" x14ac:dyDescent="0.25">
      <c r="K3893"/>
    </row>
    <row r="3894" spans="11:11" x14ac:dyDescent="0.25">
      <c r="K3894"/>
    </row>
    <row r="3895" spans="11:11" x14ac:dyDescent="0.25">
      <c r="K3895"/>
    </row>
    <row r="3896" spans="11:11" x14ac:dyDescent="0.25">
      <c r="K3896"/>
    </row>
    <row r="3897" spans="11:11" x14ac:dyDescent="0.25">
      <c r="K3897"/>
    </row>
    <row r="3898" spans="11:11" x14ac:dyDescent="0.25">
      <c r="K3898"/>
    </row>
    <row r="3899" spans="11:11" x14ac:dyDescent="0.25">
      <c r="K3899"/>
    </row>
    <row r="3900" spans="11:11" x14ac:dyDescent="0.25">
      <c r="K3900"/>
    </row>
    <row r="3901" spans="11:11" x14ac:dyDescent="0.25">
      <c r="K3901"/>
    </row>
    <row r="3902" spans="11:11" x14ac:dyDescent="0.25">
      <c r="K3902"/>
    </row>
    <row r="3903" spans="11:11" x14ac:dyDescent="0.25">
      <c r="K3903"/>
    </row>
    <row r="3904" spans="11:11" x14ac:dyDescent="0.25">
      <c r="K3904"/>
    </row>
    <row r="3905" spans="11:11" x14ac:dyDescent="0.25">
      <c r="K3905"/>
    </row>
    <row r="3906" spans="11:11" x14ac:dyDescent="0.25">
      <c r="K3906"/>
    </row>
    <row r="3907" spans="11:11" x14ac:dyDescent="0.25">
      <c r="K3907"/>
    </row>
    <row r="3908" spans="11:11" x14ac:dyDescent="0.25">
      <c r="K3908"/>
    </row>
    <row r="3909" spans="11:11" x14ac:dyDescent="0.25">
      <c r="K3909"/>
    </row>
    <row r="3910" spans="11:11" x14ac:dyDescent="0.25">
      <c r="K3910"/>
    </row>
    <row r="3911" spans="11:11" x14ac:dyDescent="0.25">
      <c r="K3911"/>
    </row>
    <row r="3912" spans="11:11" x14ac:dyDescent="0.25">
      <c r="K3912"/>
    </row>
    <row r="3913" spans="11:11" x14ac:dyDescent="0.25">
      <c r="K3913"/>
    </row>
    <row r="3914" spans="11:11" x14ac:dyDescent="0.25">
      <c r="K3914"/>
    </row>
    <row r="3915" spans="11:11" x14ac:dyDescent="0.25">
      <c r="K3915"/>
    </row>
    <row r="3916" spans="11:11" x14ac:dyDescent="0.25">
      <c r="K3916"/>
    </row>
    <row r="3917" spans="11:11" x14ac:dyDescent="0.25">
      <c r="K3917"/>
    </row>
    <row r="3918" spans="11:11" x14ac:dyDescent="0.25">
      <c r="K3918"/>
    </row>
    <row r="3919" spans="11:11" x14ac:dyDescent="0.25">
      <c r="K3919"/>
    </row>
    <row r="3920" spans="11:11" x14ac:dyDescent="0.25">
      <c r="K3920"/>
    </row>
    <row r="3921" spans="11:11" x14ac:dyDescent="0.25">
      <c r="K3921"/>
    </row>
    <row r="3922" spans="11:11" x14ac:dyDescent="0.25">
      <c r="K3922"/>
    </row>
    <row r="3923" spans="11:11" x14ac:dyDescent="0.25">
      <c r="K3923"/>
    </row>
    <row r="3924" spans="11:11" x14ac:dyDescent="0.25">
      <c r="K3924"/>
    </row>
    <row r="3925" spans="11:11" x14ac:dyDescent="0.25">
      <c r="K3925"/>
    </row>
    <row r="3926" spans="11:11" x14ac:dyDescent="0.25">
      <c r="K3926"/>
    </row>
    <row r="3927" spans="11:11" x14ac:dyDescent="0.25">
      <c r="K3927"/>
    </row>
    <row r="3928" spans="11:11" x14ac:dyDescent="0.25">
      <c r="K3928"/>
    </row>
    <row r="3929" spans="11:11" x14ac:dyDescent="0.25">
      <c r="K3929"/>
    </row>
    <row r="3930" spans="11:11" x14ac:dyDescent="0.25">
      <c r="K3930"/>
    </row>
    <row r="3931" spans="11:11" x14ac:dyDescent="0.25">
      <c r="K3931"/>
    </row>
    <row r="3932" spans="11:11" x14ac:dyDescent="0.25">
      <c r="K3932"/>
    </row>
    <row r="3933" spans="11:11" x14ac:dyDescent="0.25">
      <c r="K3933"/>
    </row>
    <row r="3934" spans="11:11" x14ac:dyDescent="0.25">
      <c r="K3934"/>
    </row>
    <row r="3935" spans="11:11" x14ac:dyDescent="0.25">
      <c r="K3935"/>
    </row>
    <row r="3936" spans="11:11" x14ac:dyDescent="0.25">
      <c r="K3936"/>
    </row>
    <row r="3937" spans="11:11" x14ac:dyDescent="0.25">
      <c r="K3937"/>
    </row>
    <row r="3938" spans="11:11" x14ac:dyDescent="0.25">
      <c r="K3938"/>
    </row>
    <row r="3939" spans="11:11" x14ac:dyDescent="0.25">
      <c r="K3939"/>
    </row>
    <row r="3940" spans="11:11" x14ac:dyDescent="0.25">
      <c r="K3940"/>
    </row>
    <row r="3941" spans="11:11" x14ac:dyDescent="0.25">
      <c r="K3941"/>
    </row>
    <row r="3942" spans="11:11" x14ac:dyDescent="0.25">
      <c r="K3942"/>
    </row>
    <row r="3943" spans="11:11" x14ac:dyDescent="0.25">
      <c r="K3943"/>
    </row>
    <row r="3944" spans="11:11" x14ac:dyDescent="0.25">
      <c r="K3944"/>
    </row>
    <row r="3945" spans="11:11" x14ac:dyDescent="0.25">
      <c r="K3945"/>
    </row>
    <row r="3946" spans="11:11" x14ac:dyDescent="0.25">
      <c r="K3946"/>
    </row>
    <row r="3947" spans="11:11" x14ac:dyDescent="0.25">
      <c r="K3947"/>
    </row>
    <row r="3948" spans="11:11" x14ac:dyDescent="0.25">
      <c r="K3948"/>
    </row>
    <row r="3949" spans="11:11" x14ac:dyDescent="0.25">
      <c r="K3949"/>
    </row>
    <row r="3950" spans="11:11" x14ac:dyDescent="0.25">
      <c r="K3950"/>
    </row>
    <row r="3951" spans="11:11" x14ac:dyDescent="0.25">
      <c r="K3951"/>
    </row>
    <row r="3952" spans="11:11" x14ac:dyDescent="0.25">
      <c r="K3952"/>
    </row>
    <row r="3953" spans="11:11" x14ac:dyDescent="0.25">
      <c r="K3953"/>
    </row>
    <row r="3954" spans="11:11" x14ac:dyDescent="0.25">
      <c r="K3954"/>
    </row>
    <row r="3955" spans="11:11" x14ac:dyDescent="0.25">
      <c r="K3955"/>
    </row>
    <row r="3956" spans="11:11" x14ac:dyDescent="0.25">
      <c r="K3956"/>
    </row>
    <row r="3957" spans="11:11" x14ac:dyDescent="0.25">
      <c r="K3957"/>
    </row>
    <row r="3958" spans="11:11" x14ac:dyDescent="0.25">
      <c r="K3958"/>
    </row>
    <row r="3959" spans="11:11" x14ac:dyDescent="0.25">
      <c r="K3959"/>
    </row>
    <row r="3960" spans="11:11" x14ac:dyDescent="0.25">
      <c r="K3960"/>
    </row>
    <row r="3961" spans="11:11" x14ac:dyDescent="0.25">
      <c r="K3961"/>
    </row>
    <row r="3962" spans="11:11" x14ac:dyDescent="0.25">
      <c r="K3962"/>
    </row>
    <row r="3963" spans="11:11" x14ac:dyDescent="0.25">
      <c r="K3963"/>
    </row>
    <row r="3964" spans="11:11" x14ac:dyDescent="0.25">
      <c r="K3964"/>
    </row>
    <row r="3965" spans="11:11" x14ac:dyDescent="0.25">
      <c r="K3965"/>
    </row>
    <row r="3966" spans="11:11" x14ac:dyDescent="0.25">
      <c r="K3966"/>
    </row>
    <row r="3967" spans="11:11" x14ac:dyDescent="0.25">
      <c r="K3967"/>
    </row>
    <row r="3968" spans="11:11" x14ac:dyDescent="0.25">
      <c r="K3968"/>
    </row>
    <row r="3969" spans="11:11" x14ac:dyDescent="0.25">
      <c r="K3969"/>
    </row>
    <row r="3970" spans="11:11" x14ac:dyDescent="0.25">
      <c r="K3970"/>
    </row>
    <row r="3971" spans="11:11" x14ac:dyDescent="0.25">
      <c r="K3971"/>
    </row>
    <row r="3972" spans="11:11" x14ac:dyDescent="0.25">
      <c r="K3972"/>
    </row>
    <row r="3973" spans="11:11" x14ac:dyDescent="0.25">
      <c r="K3973"/>
    </row>
    <row r="3974" spans="11:11" x14ac:dyDescent="0.25">
      <c r="K3974"/>
    </row>
    <row r="3975" spans="11:11" x14ac:dyDescent="0.25">
      <c r="K3975"/>
    </row>
    <row r="3976" spans="11:11" x14ac:dyDescent="0.25">
      <c r="K3976"/>
    </row>
    <row r="3977" spans="11:11" x14ac:dyDescent="0.25">
      <c r="K3977"/>
    </row>
    <row r="3978" spans="11:11" x14ac:dyDescent="0.25">
      <c r="K3978"/>
    </row>
    <row r="3979" spans="11:11" x14ac:dyDescent="0.25">
      <c r="K3979"/>
    </row>
    <row r="3980" spans="11:11" x14ac:dyDescent="0.25">
      <c r="K3980"/>
    </row>
    <row r="3981" spans="11:11" x14ac:dyDescent="0.25">
      <c r="K3981"/>
    </row>
    <row r="3982" spans="11:11" x14ac:dyDescent="0.25">
      <c r="K3982"/>
    </row>
    <row r="3983" spans="11:11" x14ac:dyDescent="0.25">
      <c r="K3983"/>
    </row>
    <row r="3984" spans="11:11" x14ac:dyDescent="0.25">
      <c r="K3984"/>
    </row>
    <row r="3985" spans="11:11" x14ac:dyDescent="0.25">
      <c r="K3985"/>
    </row>
    <row r="3986" spans="11:11" x14ac:dyDescent="0.25">
      <c r="K3986"/>
    </row>
    <row r="3987" spans="11:11" x14ac:dyDescent="0.25">
      <c r="K3987"/>
    </row>
    <row r="3988" spans="11:11" x14ac:dyDescent="0.25">
      <c r="K3988"/>
    </row>
    <row r="3989" spans="11:11" x14ac:dyDescent="0.25">
      <c r="K3989"/>
    </row>
    <row r="3990" spans="11:11" x14ac:dyDescent="0.25">
      <c r="K3990"/>
    </row>
    <row r="3991" spans="11:11" x14ac:dyDescent="0.25">
      <c r="K3991"/>
    </row>
    <row r="3992" spans="11:11" x14ac:dyDescent="0.25">
      <c r="K3992"/>
    </row>
    <row r="3993" spans="11:11" x14ac:dyDescent="0.25">
      <c r="K3993"/>
    </row>
    <row r="3994" spans="11:11" x14ac:dyDescent="0.25">
      <c r="K3994"/>
    </row>
    <row r="3995" spans="11:11" x14ac:dyDescent="0.25">
      <c r="K3995"/>
    </row>
    <row r="3996" spans="11:11" x14ac:dyDescent="0.25">
      <c r="K3996"/>
    </row>
    <row r="3997" spans="11:11" x14ac:dyDescent="0.25">
      <c r="K3997"/>
    </row>
    <row r="3998" spans="11:11" x14ac:dyDescent="0.25">
      <c r="K3998"/>
    </row>
    <row r="3999" spans="11:11" x14ac:dyDescent="0.25">
      <c r="K3999"/>
    </row>
    <row r="4000" spans="11:11" x14ac:dyDescent="0.25">
      <c r="K4000"/>
    </row>
    <row r="4001" spans="11:11" x14ac:dyDescent="0.25">
      <c r="K4001"/>
    </row>
    <row r="4002" spans="11:11" x14ac:dyDescent="0.25">
      <c r="K4002"/>
    </row>
    <row r="4003" spans="11:11" x14ac:dyDescent="0.25">
      <c r="K4003"/>
    </row>
    <row r="4004" spans="11:11" x14ac:dyDescent="0.25">
      <c r="K4004"/>
    </row>
    <row r="4005" spans="11:11" x14ac:dyDescent="0.25">
      <c r="K4005"/>
    </row>
    <row r="4006" spans="11:11" x14ac:dyDescent="0.25">
      <c r="K4006"/>
    </row>
    <row r="4007" spans="11:11" x14ac:dyDescent="0.25">
      <c r="K4007"/>
    </row>
    <row r="4008" spans="11:11" x14ac:dyDescent="0.25">
      <c r="K4008"/>
    </row>
    <row r="4009" spans="11:11" x14ac:dyDescent="0.25">
      <c r="K4009"/>
    </row>
    <row r="4010" spans="11:11" x14ac:dyDescent="0.25">
      <c r="K4010"/>
    </row>
    <row r="4011" spans="11:11" x14ac:dyDescent="0.25">
      <c r="K4011"/>
    </row>
    <row r="4012" spans="11:11" x14ac:dyDescent="0.25">
      <c r="K4012"/>
    </row>
    <row r="4013" spans="11:11" x14ac:dyDescent="0.25">
      <c r="K4013"/>
    </row>
    <row r="4014" spans="11:11" x14ac:dyDescent="0.25">
      <c r="K4014"/>
    </row>
    <row r="4015" spans="11:11" x14ac:dyDescent="0.25">
      <c r="K4015"/>
    </row>
    <row r="4016" spans="11:11" x14ac:dyDescent="0.25">
      <c r="K4016"/>
    </row>
    <row r="4017" spans="11:11" x14ac:dyDescent="0.25">
      <c r="K4017"/>
    </row>
    <row r="4018" spans="11:11" x14ac:dyDescent="0.25">
      <c r="K4018"/>
    </row>
    <row r="4019" spans="11:11" x14ac:dyDescent="0.25">
      <c r="K4019"/>
    </row>
    <row r="4020" spans="11:11" x14ac:dyDescent="0.25">
      <c r="K4020"/>
    </row>
    <row r="4021" spans="11:11" x14ac:dyDescent="0.25">
      <c r="K4021"/>
    </row>
    <row r="4022" spans="11:11" x14ac:dyDescent="0.25">
      <c r="K4022"/>
    </row>
    <row r="4023" spans="11:11" x14ac:dyDescent="0.25">
      <c r="K4023"/>
    </row>
    <row r="4024" spans="11:11" x14ac:dyDescent="0.25">
      <c r="K4024"/>
    </row>
    <row r="4025" spans="11:11" x14ac:dyDescent="0.25">
      <c r="K4025"/>
    </row>
    <row r="4026" spans="11:11" x14ac:dyDescent="0.25">
      <c r="K4026"/>
    </row>
    <row r="4027" spans="11:11" x14ac:dyDescent="0.25">
      <c r="K4027"/>
    </row>
    <row r="4028" spans="11:11" x14ac:dyDescent="0.25">
      <c r="K4028"/>
    </row>
    <row r="4029" spans="11:11" x14ac:dyDescent="0.25">
      <c r="K4029"/>
    </row>
    <row r="4030" spans="11:11" x14ac:dyDescent="0.25">
      <c r="K4030"/>
    </row>
    <row r="4031" spans="11:11" x14ac:dyDescent="0.25">
      <c r="K4031"/>
    </row>
    <row r="4032" spans="11:11" x14ac:dyDescent="0.25">
      <c r="K4032"/>
    </row>
    <row r="4033" spans="11:11" x14ac:dyDescent="0.25">
      <c r="K4033"/>
    </row>
    <row r="4034" spans="11:11" x14ac:dyDescent="0.25">
      <c r="K4034"/>
    </row>
    <row r="4035" spans="11:11" x14ac:dyDescent="0.25">
      <c r="K4035"/>
    </row>
    <row r="4036" spans="11:11" x14ac:dyDescent="0.25">
      <c r="K4036"/>
    </row>
    <row r="4037" spans="11:11" x14ac:dyDescent="0.25">
      <c r="K4037"/>
    </row>
    <row r="4038" spans="11:11" x14ac:dyDescent="0.25">
      <c r="K4038"/>
    </row>
    <row r="4039" spans="11:11" x14ac:dyDescent="0.25">
      <c r="K4039"/>
    </row>
    <row r="4040" spans="11:11" x14ac:dyDescent="0.25">
      <c r="K4040"/>
    </row>
    <row r="4041" spans="11:11" x14ac:dyDescent="0.25">
      <c r="K4041"/>
    </row>
    <row r="4042" spans="11:11" x14ac:dyDescent="0.25">
      <c r="K4042"/>
    </row>
    <row r="4043" spans="11:11" x14ac:dyDescent="0.25">
      <c r="K4043"/>
    </row>
    <row r="4044" spans="11:11" x14ac:dyDescent="0.25">
      <c r="K4044"/>
    </row>
    <row r="4045" spans="11:11" x14ac:dyDescent="0.25">
      <c r="K4045"/>
    </row>
    <row r="4046" spans="11:11" x14ac:dyDescent="0.25">
      <c r="K4046"/>
    </row>
    <row r="4047" spans="11:11" x14ac:dyDescent="0.25">
      <c r="K4047"/>
    </row>
    <row r="4048" spans="11:11" x14ac:dyDescent="0.25">
      <c r="K4048"/>
    </row>
    <row r="4049" spans="11:11" x14ac:dyDescent="0.25">
      <c r="K4049"/>
    </row>
    <row r="4050" spans="11:11" x14ac:dyDescent="0.25">
      <c r="K4050"/>
    </row>
    <row r="4051" spans="11:11" x14ac:dyDescent="0.25">
      <c r="K4051"/>
    </row>
    <row r="4052" spans="11:11" x14ac:dyDescent="0.25">
      <c r="K4052"/>
    </row>
    <row r="4053" spans="11:11" x14ac:dyDescent="0.25">
      <c r="K4053"/>
    </row>
    <row r="4054" spans="11:11" x14ac:dyDescent="0.25">
      <c r="K4054"/>
    </row>
    <row r="4055" spans="11:11" x14ac:dyDescent="0.25">
      <c r="K4055"/>
    </row>
    <row r="4056" spans="11:11" x14ac:dyDescent="0.25">
      <c r="K4056"/>
    </row>
    <row r="4057" spans="11:11" x14ac:dyDescent="0.25">
      <c r="K4057"/>
    </row>
    <row r="4058" spans="11:11" x14ac:dyDescent="0.25">
      <c r="K4058"/>
    </row>
    <row r="4059" spans="11:11" x14ac:dyDescent="0.25">
      <c r="K4059"/>
    </row>
    <row r="4060" spans="11:11" x14ac:dyDescent="0.25">
      <c r="K4060"/>
    </row>
    <row r="4061" spans="11:11" x14ac:dyDescent="0.25">
      <c r="K4061"/>
    </row>
    <row r="4062" spans="11:11" x14ac:dyDescent="0.25">
      <c r="K4062"/>
    </row>
    <row r="4063" spans="11:11" x14ac:dyDescent="0.25">
      <c r="K4063"/>
    </row>
    <row r="4064" spans="11:11" x14ac:dyDescent="0.25">
      <c r="K4064"/>
    </row>
    <row r="4065" spans="11:11" x14ac:dyDescent="0.25">
      <c r="K4065"/>
    </row>
    <row r="4066" spans="11:11" x14ac:dyDescent="0.25">
      <c r="K4066"/>
    </row>
    <row r="4067" spans="11:11" x14ac:dyDescent="0.25">
      <c r="K4067"/>
    </row>
    <row r="4068" spans="11:11" x14ac:dyDescent="0.25">
      <c r="K4068"/>
    </row>
    <row r="4069" spans="11:11" x14ac:dyDescent="0.25">
      <c r="K4069"/>
    </row>
    <row r="4070" spans="11:11" x14ac:dyDescent="0.25">
      <c r="K4070"/>
    </row>
    <row r="4071" spans="11:11" x14ac:dyDescent="0.25">
      <c r="K4071"/>
    </row>
    <row r="4072" spans="11:11" x14ac:dyDescent="0.25">
      <c r="K4072"/>
    </row>
    <row r="4073" spans="11:11" x14ac:dyDescent="0.25">
      <c r="K4073"/>
    </row>
    <row r="4074" spans="11:11" x14ac:dyDescent="0.25">
      <c r="K4074"/>
    </row>
    <row r="4075" spans="11:11" x14ac:dyDescent="0.25">
      <c r="K4075"/>
    </row>
    <row r="4076" spans="11:11" x14ac:dyDescent="0.25">
      <c r="K4076"/>
    </row>
    <row r="4077" spans="11:11" x14ac:dyDescent="0.25">
      <c r="K4077"/>
    </row>
    <row r="4078" spans="11:11" x14ac:dyDescent="0.25">
      <c r="K4078"/>
    </row>
    <row r="4079" spans="11:11" x14ac:dyDescent="0.25">
      <c r="K4079"/>
    </row>
    <row r="4080" spans="11:11" x14ac:dyDescent="0.25">
      <c r="K4080"/>
    </row>
    <row r="4081" spans="11:11" x14ac:dyDescent="0.25">
      <c r="K4081"/>
    </row>
    <row r="4082" spans="11:11" x14ac:dyDescent="0.25">
      <c r="K4082"/>
    </row>
    <row r="4083" spans="11:11" x14ac:dyDescent="0.25">
      <c r="K4083"/>
    </row>
    <row r="4084" spans="11:11" x14ac:dyDescent="0.25">
      <c r="K4084"/>
    </row>
    <row r="4085" spans="11:11" x14ac:dyDescent="0.25">
      <c r="K4085"/>
    </row>
    <row r="4086" spans="11:11" x14ac:dyDescent="0.25">
      <c r="K4086"/>
    </row>
    <row r="4087" spans="11:11" x14ac:dyDescent="0.25">
      <c r="K4087"/>
    </row>
    <row r="4088" spans="11:11" x14ac:dyDescent="0.25">
      <c r="K4088"/>
    </row>
    <row r="4089" spans="11:11" x14ac:dyDescent="0.25">
      <c r="K4089"/>
    </row>
    <row r="4090" spans="11:11" x14ac:dyDescent="0.25">
      <c r="K4090"/>
    </row>
    <row r="4091" spans="11:11" x14ac:dyDescent="0.25">
      <c r="K4091"/>
    </row>
    <row r="4092" spans="11:11" x14ac:dyDescent="0.25">
      <c r="K4092"/>
    </row>
    <row r="4093" spans="11:11" x14ac:dyDescent="0.25">
      <c r="K4093"/>
    </row>
    <row r="4094" spans="11:11" x14ac:dyDescent="0.25">
      <c r="K4094"/>
    </row>
    <row r="4095" spans="11:11" x14ac:dyDescent="0.25">
      <c r="K4095"/>
    </row>
    <row r="4096" spans="11:11" x14ac:dyDescent="0.25">
      <c r="K4096"/>
    </row>
    <row r="4097" spans="11:11" x14ac:dyDescent="0.25">
      <c r="K4097"/>
    </row>
    <row r="4098" spans="11:11" x14ac:dyDescent="0.25">
      <c r="K4098"/>
    </row>
    <row r="4099" spans="11:11" x14ac:dyDescent="0.25">
      <c r="K4099"/>
    </row>
    <row r="4100" spans="11:11" x14ac:dyDescent="0.25">
      <c r="K4100"/>
    </row>
    <row r="4101" spans="11:11" x14ac:dyDescent="0.25">
      <c r="K4101"/>
    </row>
    <row r="4102" spans="11:11" x14ac:dyDescent="0.25">
      <c r="K4102"/>
    </row>
    <row r="4103" spans="11:11" x14ac:dyDescent="0.25">
      <c r="K4103"/>
    </row>
    <row r="4104" spans="11:11" x14ac:dyDescent="0.25">
      <c r="K4104"/>
    </row>
    <row r="4105" spans="11:11" x14ac:dyDescent="0.25">
      <c r="K4105"/>
    </row>
    <row r="4106" spans="11:11" x14ac:dyDescent="0.25">
      <c r="K4106"/>
    </row>
    <row r="4107" spans="11:11" x14ac:dyDescent="0.25">
      <c r="K4107"/>
    </row>
    <row r="4108" spans="11:11" x14ac:dyDescent="0.25">
      <c r="K4108"/>
    </row>
    <row r="4109" spans="11:11" x14ac:dyDescent="0.25">
      <c r="K4109"/>
    </row>
    <row r="4110" spans="11:11" x14ac:dyDescent="0.25">
      <c r="K4110"/>
    </row>
    <row r="4111" spans="11:11" x14ac:dyDescent="0.25">
      <c r="K4111"/>
    </row>
    <row r="4112" spans="11:11" x14ac:dyDescent="0.25">
      <c r="K4112"/>
    </row>
    <row r="4113" spans="11:11" x14ac:dyDescent="0.25">
      <c r="K4113"/>
    </row>
    <row r="4114" spans="11:11" x14ac:dyDescent="0.25">
      <c r="K4114"/>
    </row>
    <row r="4115" spans="11:11" x14ac:dyDescent="0.25">
      <c r="K4115"/>
    </row>
    <row r="4116" spans="11:11" x14ac:dyDescent="0.25">
      <c r="K4116"/>
    </row>
    <row r="4117" spans="11:11" x14ac:dyDescent="0.25">
      <c r="K4117"/>
    </row>
    <row r="4118" spans="11:11" x14ac:dyDescent="0.25">
      <c r="K4118"/>
    </row>
    <row r="4119" spans="11:11" x14ac:dyDescent="0.25">
      <c r="K4119"/>
    </row>
    <row r="4120" spans="11:11" x14ac:dyDescent="0.25">
      <c r="K4120"/>
    </row>
    <row r="4121" spans="11:11" x14ac:dyDescent="0.25">
      <c r="K4121"/>
    </row>
    <row r="4122" spans="11:11" x14ac:dyDescent="0.25">
      <c r="K4122"/>
    </row>
    <row r="4123" spans="11:11" x14ac:dyDescent="0.25">
      <c r="K4123"/>
    </row>
    <row r="4124" spans="11:11" x14ac:dyDescent="0.25">
      <c r="K4124"/>
    </row>
    <row r="4125" spans="11:11" x14ac:dyDescent="0.25">
      <c r="K4125"/>
    </row>
    <row r="4126" spans="11:11" x14ac:dyDescent="0.25">
      <c r="K4126"/>
    </row>
    <row r="4127" spans="11:11" x14ac:dyDescent="0.25">
      <c r="K4127"/>
    </row>
    <row r="4128" spans="11:11" x14ac:dyDescent="0.25">
      <c r="K4128"/>
    </row>
    <row r="4129" spans="11:11" x14ac:dyDescent="0.25">
      <c r="K4129"/>
    </row>
    <row r="4130" spans="11:11" x14ac:dyDescent="0.25">
      <c r="K4130"/>
    </row>
    <row r="4131" spans="11:11" x14ac:dyDescent="0.25">
      <c r="K4131"/>
    </row>
    <row r="4132" spans="11:11" x14ac:dyDescent="0.25">
      <c r="K4132"/>
    </row>
    <row r="4133" spans="11:11" x14ac:dyDescent="0.25">
      <c r="K4133"/>
    </row>
    <row r="4134" spans="11:11" x14ac:dyDescent="0.25">
      <c r="K4134"/>
    </row>
    <row r="4135" spans="11:11" x14ac:dyDescent="0.25">
      <c r="K4135"/>
    </row>
    <row r="4136" spans="11:11" x14ac:dyDescent="0.25">
      <c r="K4136"/>
    </row>
    <row r="4137" spans="11:11" x14ac:dyDescent="0.25">
      <c r="K4137"/>
    </row>
    <row r="4138" spans="11:11" x14ac:dyDescent="0.25">
      <c r="K4138"/>
    </row>
    <row r="4139" spans="11:11" x14ac:dyDescent="0.25">
      <c r="K4139"/>
    </row>
    <row r="4140" spans="11:11" x14ac:dyDescent="0.25">
      <c r="K4140"/>
    </row>
    <row r="4141" spans="11:11" x14ac:dyDescent="0.25">
      <c r="K4141"/>
    </row>
    <row r="4142" spans="11:11" x14ac:dyDescent="0.25">
      <c r="K4142"/>
    </row>
    <row r="4143" spans="11:11" x14ac:dyDescent="0.25">
      <c r="K4143"/>
    </row>
    <row r="4144" spans="11:11" x14ac:dyDescent="0.25">
      <c r="K4144"/>
    </row>
    <row r="4145" spans="11:11" x14ac:dyDescent="0.25">
      <c r="K4145"/>
    </row>
    <row r="4146" spans="11:11" x14ac:dyDescent="0.25">
      <c r="K4146"/>
    </row>
    <row r="4147" spans="11:11" x14ac:dyDescent="0.25">
      <c r="K4147"/>
    </row>
    <row r="4148" spans="11:11" x14ac:dyDescent="0.25">
      <c r="K4148"/>
    </row>
    <row r="4149" spans="11:11" x14ac:dyDescent="0.25">
      <c r="K4149"/>
    </row>
    <row r="4150" spans="11:11" x14ac:dyDescent="0.25">
      <c r="K4150"/>
    </row>
    <row r="4151" spans="11:11" x14ac:dyDescent="0.25">
      <c r="K4151"/>
    </row>
    <row r="4152" spans="11:11" x14ac:dyDescent="0.25">
      <c r="K4152"/>
    </row>
    <row r="4153" spans="11:11" x14ac:dyDescent="0.25">
      <c r="K4153"/>
    </row>
    <row r="4154" spans="11:11" x14ac:dyDescent="0.25">
      <c r="K4154"/>
    </row>
    <row r="4155" spans="11:11" x14ac:dyDescent="0.25">
      <c r="K4155"/>
    </row>
    <row r="4156" spans="11:11" x14ac:dyDescent="0.25">
      <c r="K4156"/>
    </row>
    <row r="4157" spans="11:11" x14ac:dyDescent="0.25">
      <c r="K4157"/>
    </row>
    <row r="4158" spans="11:11" x14ac:dyDescent="0.25">
      <c r="K4158"/>
    </row>
    <row r="4159" spans="11:11" x14ac:dyDescent="0.25">
      <c r="K4159"/>
    </row>
    <row r="4160" spans="11:11" x14ac:dyDescent="0.25">
      <c r="K4160"/>
    </row>
    <row r="4161" spans="11:11" x14ac:dyDescent="0.25">
      <c r="K4161"/>
    </row>
    <row r="4162" spans="11:11" x14ac:dyDescent="0.25">
      <c r="K4162"/>
    </row>
    <row r="4163" spans="11:11" x14ac:dyDescent="0.25">
      <c r="K4163"/>
    </row>
    <row r="4164" spans="11:11" x14ac:dyDescent="0.25">
      <c r="K4164"/>
    </row>
    <row r="4165" spans="11:11" x14ac:dyDescent="0.25">
      <c r="K4165"/>
    </row>
    <row r="4166" spans="11:11" x14ac:dyDescent="0.25">
      <c r="K4166"/>
    </row>
    <row r="4167" spans="11:11" x14ac:dyDescent="0.25">
      <c r="K4167"/>
    </row>
    <row r="4168" spans="11:11" x14ac:dyDescent="0.25">
      <c r="K4168"/>
    </row>
    <row r="4169" spans="11:11" x14ac:dyDescent="0.25">
      <c r="K4169"/>
    </row>
    <row r="4170" spans="11:11" x14ac:dyDescent="0.25">
      <c r="K4170"/>
    </row>
    <row r="4171" spans="11:11" x14ac:dyDescent="0.25">
      <c r="K4171"/>
    </row>
    <row r="4172" spans="11:11" x14ac:dyDescent="0.25">
      <c r="K4172"/>
    </row>
    <row r="4173" spans="11:11" x14ac:dyDescent="0.25">
      <c r="K4173"/>
    </row>
    <row r="4174" spans="11:11" x14ac:dyDescent="0.25">
      <c r="K4174"/>
    </row>
    <row r="4175" spans="11:11" x14ac:dyDescent="0.25">
      <c r="K4175"/>
    </row>
    <row r="4176" spans="11:11" x14ac:dyDescent="0.25">
      <c r="K4176"/>
    </row>
    <row r="4177" spans="11:11" x14ac:dyDescent="0.25">
      <c r="K4177"/>
    </row>
    <row r="4178" spans="11:11" x14ac:dyDescent="0.25">
      <c r="K4178"/>
    </row>
    <row r="4179" spans="11:11" x14ac:dyDescent="0.25">
      <c r="K4179"/>
    </row>
    <row r="4180" spans="11:11" x14ac:dyDescent="0.25">
      <c r="K4180"/>
    </row>
    <row r="4181" spans="11:11" x14ac:dyDescent="0.25">
      <c r="K4181"/>
    </row>
    <row r="4182" spans="11:11" x14ac:dyDescent="0.25">
      <c r="K4182"/>
    </row>
    <row r="4183" spans="11:11" x14ac:dyDescent="0.25">
      <c r="K4183"/>
    </row>
    <row r="4184" spans="11:11" x14ac:dyDescent="0.25">
      <c r="K4184"/>
    </row>
    <row r="4185" spans="11:11" x14ac:dyDescent="0.25">
      <c r="K4185"/>
    </row>
    <row r="4186" spans="11:11" x14ac:dyDescent="0.25">
      <c r="K4186"/>
    </row>
    <row r="4187" spans="11:11" x14ac:dyDescent="0.25">
      <c r="K4187"/>
    </row>
    <row r="4188" spans="11:11" x14ac:dyDescent="0.25">
      <c r="K4188"/>
    </row>
    <row r="4189" spans="11:11" x14ac:dyDescent="0.25">
      <c r="K4189"/>
    </row>
    <row r="4190" spans="11:11" x14ac:dyDescent="0.25">
      <c r="K4190"/>
    </row>
    <row r="4191" spans="11:11" x14ac:dyDescent="0.25">
      <c r="K4191"/>
    </row>
    <row r="4192" spans="11:11" x14ac:dyDescent="0.25">
      <c r="K4192"/>
    </row>
    <row r="4193" spans="11:11" x14ac:dyDescent="0.25">
      <c r="K4193"/>
    </row>
    <row r="4194" spans="11:11" x14ac:dyDescent="0.25">
      <c r="K4194"/>
    </row>
    <row r="4195" spans="11:11" x14ac:dyDescent="0.25">
      <c r="K4195"/>
    </row>
    <row r="4196" spans="11:11" x14ac:dyDescent="0.25">
      <c r="K4196"/>
    </row>
    <row r="4197" spans="11:11" x14ac:dyDescent="0.25">
      <c r="K4197"/>
    </row>
    <row r="4198" spans="11:11" x14ac:dyDescent="0.25">
      <c r="K4198"/>
    </row>
    <row r="4199" spans="11:11" x14ac:dyDescent="0.25">
      <c r="K4199"/>
    </row>
    <row r="4200" spans="11:11" x14ac:dyDescent="0.25">
      <c r="K4200"/>
    </row>
    <row r="4201" spans="11:11" x14ac:dyDescent="0.25">
      <c r="K4201"/>
    </row>
    <row r="4202" spans="11:11" x14ac:dyDescent="0.25">
      <c r="K4202"/>
    </row>
    <row r="4203" spans="11:11" x14ac:dyDescent="0.25">
      <c r="K4203"/>
    </row>
    <row r="4204" spans="11:11" x14ac:dyDescent="0.25">
      <c r="K4204"/>
    </row>
    <row r="4205" spans="11:11" x14ac:dyDescent="0.25">
      <c r="K4205"/>
    </row>
    <row r="4206" spans="11:11" x14ac:dyDescent="0.25">
      <c r="K4206"/>
    </row>
    <row r="4207" spans="11:11" x14ac:dyDescent="0.25">
      <c r="K4207"/>
    </row>
    <row r="4208" spans="11:11" x14ac:dyDescent="0.25">
      <c r="K4208"/>
    </row>
    <row r="4209" spans="11:11" x14ac:dyDescent="0.25">
      <c r="K4209"/>
    </row>
    <row r="4210" spans="11:11" x14ac:dyDescent="0.25">
      <c r="K4210"/>
    </row>
    <row r="4211" spans="11:11" x14ac:dyDescent="0.25">
      <c r="K4211"/>
    </row>
    <row r="4212" spans="11:11" x14ac:dyDescent="0.25">
      <c r="K4212"/>
    </row>
    <row r="4213" spans="11:11" x14ac:dyDescent="0.25">
      <c r="K4213"/>
    </row>
    <row r="4214" spans="11:11" x14ac:dyDescent="0.25">
      <c r="K4214"/>
    </row>
    <row r="4215" spans="11:11" x14ac:dyDescent="0.25">
      <c r="K4215"/>
    </row>
    <row r="4216" spans="11:11" x14ac:dyDescent="0.25">
      <c r="K4216"/>
    </row>
    <row r="4217" spans="11:11" x14ac:dyDescent="0.25">
      <c r="K4217"/>
    </row>
    <row r="4218" spans="11:11" x14ac:dyDescent="0.25">
      <c r="K4218"/>
    </row>
    <row r="4219" spans="11:11" x14ac:dyDescent="0.25">
      <c r="K4219"/>
    </row>
    <row r="4220" spans="11:11" x14ac:dyDescent="0.25">
      <c r="K4220"/>
    </row>
    <row r="4221" spans="11:11" x14ac:dyDescent="0.25">
      <c r="K4221"/>
    </row>
    <row r="4222" spans="11:11" x14ac:dyDescent="0.25">
      <c r="K4222"/>
    </row>
    <row r="4223" spans="11:11" x14ac:dyDescent="0.25">
      <c r="K4223"/>
    </row>
    <row r="4224" spans="11:11" x14ac:dyDescent="0.25">
      <c r="K4224"/>
    </row>
    <row r="4225" spans="11:11" x14ac:dyDescent="0.25">
      <c r="K4225"/>
    </row>
    <row r="4226" spans="11:11" x14ac:dyDescent="0.25">
      <c r="K4226"/>
    </row>
    <row r="4227" spans="11:11" x14ac:dyDescent="0.25">
      <c r="K4227"/>
    </row>
    <row r="4228" spans="11:11" x14ac:dyDescent="0.25">
      <c r="K4228"/>
    </row>
    <row r="4229" spans="11:11" x14ac:dyDescent="0.25">
      <c r="K4229"/>
    </row>
    <row r="4230" spans="11:11" x14ac:dyDescent="0.25">
      <c r="K4230"/>
    </row>
    <row r="4231" spans="11:11" x14ac:dyDescent="0.25">
      <c r="K4231"/>
    </row>
    <row r="4232" spans="11:11" x14ac:dyDescent="0.25">
      <c r="K4232"/>
    </row>
    <row r="4233" spans="11:11" x14ac:dyDescent="0.25">
      <c r="K4233"/>
    </row>
    <row r="4234" spans="11:11" x14ac:dyDescent="0.25">
      <c r="K4234"/>
    </row>
    <row r="4235" spans="11:11" x14ac:dyDescent="0.25">
      <c r="K4235"/>
    </row>
    <row r="4236" spans="11:11" x14ac:dyDescent="0.25">
      <c r="K4236"/>
    </row>
    <row r="4237" spans="11:11" x14ac:dyDescent="0.25">
      <c r="K4237"/>
    </row>
    <row r="4238" spans="11:11" x14ac:dyDescent="0.25">
      <c r="K4238"/>
    </row>
    <row r="4239" spans="11:11" x14ac:dyDescent="0.25">
      <c r="K4239"/>
    </row>
    <row r="4240" spans="11:11" x14ac:dyDescent="0.25">
      <c r="K4240"/>
    </row>
    <row r="4241" spans="11:11" x14ac:dyDescent="0.25">
      <c r="K4241"/>
    </row>
    <row r="4242" spans="11:11" x14ac:dyDescent="0.25">
      <c r="K4242"/>
    </row>
    <row r="4243" spans="11:11" x14ac:dyDescent="0.25">
      <c r="K4243"/>
    </row>
    <row r="4244" spans="11:11" x14ac:dyDescent="0.25">
      <c r="K4244"/>
    </row>
    <row r="4245" spans="11:11" x14ac:dyDescent="0.25">
      <c r="K4245"/>
    </row>
    <row r="4246" spans="11:11" x14ac:dyDescent="0.25">
      <c r="K4246"/>
    </row>
    <row r="4247" spans="11:11" x14ac:dyDescent="0.25">
      <c r="K4247"/>
    </row>
    <row r="4248" spans="11:11" x14ac:dyDescent="0.25">
      <c r="K4248"/>
    </row>
    <row r="4249" spans="11:11" x14ac:dyDescent="0.25">
      <c r="K4249"/>
    </row>
    <row r="4250" spans="11:11" x14ac:dyDescent="0.25">
      <c r="K4250"/>
    </row>
    <row r="4251" spans="11:11" x14ac:dyDescent="0.25">
      <c r="K4251"/>
    </row>
    <row r="4252" spans="11:11" x14ac:dyDescent="0.25">
      <c r="K4252"/>
    </row>
    <row r="4253" spans="11:11" x14ac:dyDescent="0.25">
      <c r="K4253"/>
    </row>
    <row r="4254" spans="11:11" x14ac:dyDescent="0.25">
      <c r="K4254"/>
    </row>
    <row r="4255" spans="11:11" x14ac:dyDescent="0.25">
      <c r="K4255"/>
    </row>
    <row r="4256" spans="11:11" x14ac:dyDescent="0.25">
      <c r="K4256"/>
    </row>
    <row r="4257" spans="11:11" x14ac:dyDescent="0.25">
      <c r="K4257"/>
    </row>
    <row r="4258" spans="11:11" x14ac:dyDescent="0.25">
      <c r="K4258"/>
    </row>
    <row r="4259" spans="11:11" x14ac:dyDescent="0.25">
      <c r="K4259"/>
    </row>
    <row r="4260" spans="11:11" x14ac:dyDescent="0.25">
      <c r="K4260"/>
    </row>
    <row r="4261" spans="11:11" x14ac:dyDescent="0.25">
      <c r="K4261"/>
    </row>
    <row r="4262" spans="11:11" x14ac:dyDescent="0.25">
      <c r="K4262"/>
    </row>
    <row r="4263" spans="11:11" x14ac:dyDescent="0.25">
      <c r="K4263"/>
    </row>
    <row r="4264" spans="11:11" x14ac:dyDescent="0.25">
      <c r="K4264"/>
    </row>
    <row r="4265" spans="11:11" x14ac:dyDescent="0.25">
      <c r="K4265"/>
    </row>
    <row r="4266" spans="11:11" x14ac:dyDescent="0.25">
      <c r="K4266"/>
    </row>
    <row r="4267" spans="11:11" x14ac:dyDescent="0.25">
      <c r="K4267"/>
    </row>
    <row r="4268" spans="11:11" x14ac:dyDescent="0.25">
      <c r="K4268"/>
    </row>
    <row r="4269" spans="11:11" x14ac:dyDescent="0.25">
      <c r="K4269"/>
    </row>
    <row r="4270" spans="11:11" x14ac:dyDescent="0.25">
      <c r="K4270"/>
    </row>
    <row r="4271" spans="11:11" x14ac:dyDescent="0.25">
      <c r="K4271"/>
    </row>
    <row r="4272" spans="11:11" x14ac:dyDescent="0.25">
      <c r="K4272"/>
    </row>
    <row r="4273" spans="11:11" x14ac:dyDescent="0.25">
      <c r="K4273"/>
    </row>
    <row r="4274" spans="11:11" x14ac:dyDescent="0.25">
      <c r="K4274"/>
    </row>
    <row r="4275" spans="11:11" x14ac:dyDescent="0.25">
      <c r="K4275"/>
    </row>
    <row r="4276" spans="11:11" x14ac:dyDescent="0.25">
      <c r="K4276"/>
    </row>
    <row r="4277" spans="11:11" x14ac:dyDescent="0.25">
      <c r="K4277"/>
    </row>
    <row r="4278" spans="11:11" x14ac:dyDescent="0.25">
      <c r="K4278"/>
    </row>
    <row r="4279" spans="11:11" x14ac:dyDescent="0.25">
      <c r="K4279"/>
    </row>
    <row r="4280" spans="11:11" x14ac:dyDescent="0.25">
      <c r="K4280"/>
    </row>
    <row r="4281" spans="11:11" x14ac:dyDescent="0.25">
      <c r="K4281"/>
    </row>
    <row r="4282" spans="11:11" x14ac:dyDescent="0.25">
      <c r="K4282"/>
    </row>
    <row r="4283" spans="11:11" x14ac:dyDescent="0.25">
      <c r="K4283"/>
    </row>
    <row r="4284" spans="11:11" x14ac:dyDescent="0.25">
      <c r="K4284"/>
    </row>
    <row r="4285" spans="11:11" x14ac:dyDescent="0.25">
      <c r="K4285"/>
    </row>
    <row r="4286" spans="11:11" x14ac:dyDescent="0.25">
      <c r="K4286"/>
    </row>
    <row r="4287" spans="11:11" x14ac:dyDescent="0.25">
      <c r="K4287"/>
    </row>
    <row r="4288" spans="11:11" x14ac:dyDescent="0.25">
      <c r="K4288"/>
    </row>
    <row r="4289" spans="11:11" x14ac:dyDescent="0.25">
      <c r="K4289"/>
    </row>
    <row r="4290" spans="11:11" x14ac:dyDescent="0.25">
      <c r="K4290"/>
    </row>
    <row r="4291" spans="11:11" x14ac:dyDescent="0.25">
      <c r="K4291"/>
    </row>
    <row r="4292" spans="11:11" x14ac:dyDescent="0.25">
      <c r="K4292"/>
    </row>
    <row r="4293" spans="11:11" x14ac:dyDescent="0.25">
      <c r="K4293"/>
    </row>
    <row r="4294" spans="11:11" x14ac:dyDescent="0.25">
      <c r="K4294"/>
    </row>
    <row r="4295" spans="11:11" x14ac:dyDescent="0.25">
      <c r="K4295"/>
    </row>
    <row r="4296" spans="11:11" x14ac:dyDescent="0.25">
      <c r="K4296"/>
    </row>
    <row r="4297" spans="11:11" x14ac:dyDescent="0.25">
      <c r="K4297"/>
    </row>
    <row r="4298" spans="11:11" x14ac:dyDescent="0.25">
      <c r="K4298"/>
    </row>
    <row r="4299" spans="11:11" x14ac:dyDescent="0.25">
      <c r="K4299"/>
    </row>
    <row r="4300" spans="11:11" x14ac:dyDescent="0.25">
      <c r="K4300"/>
    </row>
    <row r="4301" spans="11:11" x14ac:dyDescent="0.25">
      <c r="K4301"/>
    </row>
    <row r="4302" spans="11:11" x14ac:dyDescent="0.25">
      <c r="K4302"/>
    </row>
    <row r="4303" spans="11:11" x14ac:dyDescent="0.25">
      <c r="K4303"/>
    </row>
    <row r="4304" spans="11:11" x14ac:dyDescent="0.25">
      <c r="K4304"/>
    </row>
    <row r="4305" spans="11:11" x14ac:dyDescent="0.25">
      <c r="K4305"/>
    </row>
    <row r="4306" spans="11:11" x14ac:dyDescent="0.25">
      <c r="K4306"/>
    </row>
    <row r="4307" spans="11:11" x14ac:dyDescent="0.25">
      <c r="K4307"/>
    </row>
    <row r="4308" spans="11:11" x14ac:dyDescent="0.25">
      <c r="K4308"/>
    </row>
    <row r="4309" spans="11:11" x14ac:dyDescent="0.25">
      <c r="K4309"/>
    </row>
    <row r="4310" spans="11:11" x14ac:dyDescent="0.25">
      <c r="K4310"/>
    </row>
    <row r="4311" spans="11:11" x14ac:dyDescent="0.25">
      <c r="K4311"/>
    </row>
    <row r="4312" spans="11:11" x14ac:dyDescent="0.25">
      <c r="K4312"/>
    </row>
    <row r="4313" spans="11:11" x14ac:dyDescent="0.25">
      <c r="K4313"/>
    </row>
    <row r="4314" spans="11:11" x14ac:dyDescent="0.25">
      <c r="K4314"/>
    </row>
    <row r="4315" spans="11:11" x14ac:dyDescent="0.25">
      <c r="K4315"/>
    </row>
    <row r="4316" spans="11:11" x14ac:dyDescent="0.25">
      <c r="K4316"/>
    </row>
    <row r="4317" spans="11:11" x14ac:dyDescent="0.25">
      <c r="K4317"/>
    </row>
    <row r="4318" spans="11:11" x14ac:dyDescent="0.25">
      <c r="K4318"/>
    </row>
    <row r="4319" spans="11:11" x14ac:dyDescent="0.25">
      <c r="K4319"/>
    </row>
    <row r="4320" spans="11:11" x14ac:dyDescent="0.25">
      <c r="K4320"/>
    </row>
    <row r="4321" spans="11:11" x14ac:dyDescent="0.25">
      <c r="K4321"/>
    </row>
    <row r="4322" spans="11:11" x14ac:dyDescent="0.25">
      <c r="K4322"/>
    </row>
    <row r="4323" spans="11:11" x14ac:dyDescent="0.25">
      <c r="K4323"/>
    </row>
    <row r="4324" spans="11:11" x14ac:dyDescent="0.25">
      <c r="K4324"/>
    </row>
    <row r="4325" spans="11:11" x14ac:dyDescent="0.25">
      <c r="K4325"/>
    </row>
    <row r="4326" spans="11:11" x14ac:dyDescent="0.25">
      <c r="K4326"/>
    </row>
    <row r="4327" spans="11:11" x14ac:dyDescent="0.25">
      <c r="K4327"/>
    </row>
    <row r="4328" spans="11:11" x14ac:dyDescent="0.25">
      <c r="K4328"/>
    </row>
    <row r="4329" spans="11:11" x14ac:dyDescent="0.25">
      <c r="K4329"/>
    </row>
    <row r="4330" spans="11:11" x14ac:dyDescent="0.25">
      <c r="K4330"/>
    </row>
    <row r="4331" spans="11:11" x14ac:dyDescent="0.25">
      <c r="K4331"/>
    </row>
    <row r="4332" spans="11:11" x14ac:dyDescent="0.25">
      <c r="K4332"/>
    </row>
    <row r="4333" spans="11:11" x14ac:dyDescent="0.25">
      <c r="K4333"/>
    </row>
    <row r="4334" spans="11:11" x14ac:dyDescent="0.25">
      <c r="K4334"/>
    </row>
    <row r="4335" spans="11:11" x14ac:dyDescent="0.25">
      <c r="K4335"/>
    </row>
    <row r="4336" spans="11:11" x14ac:dyDescent="0.25">
      <c r="K4336"/>
    </row>
    <row r="4337" spans="11:11" x14ac:dyDescent="0.25">
      <c r="K4337"/>
    </row>
    <row r="4338" spans="11:11" x14ac:dyDescent="0.25">
      <c r="K4338"/>
    </row>
    <row r="4339" spans="11:11" x14ac:dyDescent="0.25">
      <c r="K4339"/>
    </row>
    <row r="4340" spans="11:11" x14ac:dyDescent="0.25">
      <c r="K4340"/>
    </row>
    <row r="4341" spans="11:11" x14ac:dyDescent="0.25">
      <c r="K4341"/>
    </row>
    <row r="4342" spans="11:11" x14ac:dyDescent="0.25">
      <c r="K4342"/>
    </row>
    <row r="4343" spans="11:11" x14ac:dyDescent="0.25">
      <c r="K4343"/>
    </row>
    <row r="4344" spans="11:11" x14ac:dyDescent="0.25">
      <c r="K4344"/>
    </row>
    <row r="4345" spans="11:11" x14ac:dyDescent="0.25">
      <c r="K4345"/>
    </row>
    <row r="4346" spans="11:11" x14ac:dyDescent="0.25">
      <c r="K4346"/>
    </row>
    <row r="4347" spans="11:11" x14ac:dyDescent="0.25">
      <c r="K4347"/>
    </row>
    <row r="4348" spans="11:11" x14ac:dyDescent="0.25">
      <c r="K4348"/>
    </row>
    <row r="4349" spans="11:11" x14ac:dyDescent="0.25">
      <c r="K4349"/>
    </row>
    <row r="4350" spans="11:11" x14ac:dyDescent="0.25">
      <c r="K4350"/>
    </row>
    <row r="4351" spans="11:11" x14ac:dyDescent="0.25">
      <c r="K4351"/>
    </row>
    <row r="4352" spans="11:11" x14ac:dyDescent="0.25">
      <c r="K4352"/>
    </row>
    <row r="4353" spans="11:11" x14ac:dyDescent="0.25">
      <c r="K4353"/>
    </row>
    <row r="4354" spans="11:11" x14ac:dyDescent="0.25">
      <c r="K4354"/>
    </row>
    <row r="4355" spans="11:11" x14ac:dyDescent="0.25">
      <c r="K4355"/>
    </row>
    <row r="4356" spans="11:11" x14ac:dyDescent="0.25">
      <c r="K4356"/>
    </row>
    <row r="4357" spans="11:11" x14ac:dyDescent="0.25">
      <c r="K4357"/>
    </row>
    <row r="4358" spans="11:11" x14ac:dyDescent="0.25">
      <c r="K4358"/>
    </row>
    <row r="4359" spans="11:11" x14ac:dyDescent="0.25">
      <c r="K4359"/>
    </row>
    <row r="4360" spans="11:11" x14ac:dyDescent="0.25">
      <c r="K4360"/>
    </row>
    <row r="4361" spans="11:11" x14ac:dyDescent="0.25">
      <c r="K4361"/>
    </row>
    <row r="4362" spans="11:11" x14ac:dyDescent="0.25">
      <c r="K4362"/>
    </row>
    <row r="4363" spans="11:11" x14ac:dyDescent="0.25">
      <c r="K4363"/>
    </row>
    <row r="4364" spans="11:11" x14ac:dyDescent="0.25">
      <c r="K4364"/>
    </row>
    <row r="4365" spans="11:11" x14ac:dyDescent="0.25">
      <c r="K4365"/>
    </row>
    <row r="4366" spans="11:11" x14ac:dyDescent="0.25">
      <c r="K4366"/>
    </row>
    <row r="4367" spans="11:11" x14ac:dyDescent="0.25">
      <c r="K4367"/>
    </row>
    <row r="4368" spans="11:11" x14ac:dyDescent="0.25">
      <c r="K4368"/>
    </row>
    <row r="4369" spans="11:11" x14ac:dyDescent="0.25">
      <c r="K4369"/>
    </row>
    <row r="4370" spans="11:11" x14ac:dyDescent="0.25">
      <c r="K4370"/>
    </row>
    <row r="4371" spans="11:11" x14ac:dyDescent="0.25">
      <c r="K4371"/>
    </row>
    <row r="4372" spans="11:11" x14ac:dyDescent="0.25">
      <c r="K4372"/>
    </row>
    <row r="4373" spans="11:11" x14ac:dyDescent="0.25">
      <c r="K4373"/>
    </row>
    <row r="4374" spans="11:11" x14ac:dyDescent="0.25">
      <c r="K4374"/>
    </row>
    <row r="4375" spans="11:11" x14ac:dyDescent="0.25">
      <c r="K4375"/>
    </row>
    <row r="4376" spans="11:11" x14ac:dyDescent="0.25">
      <c r="K4376"/>
    </row>
    <row r="4377" spans="11:11" x14ac:dyDescent="0.25">
      <c r="K4377"/>
    </row>
    <row r="4378" spans="11:11" x14ac:dyDescent="0.25">
      <c r="K4378"/>
    </row>
    <row r="4379" spans="11:11" x14ac:dyDescent="0.25">
      <c r="K4379"/>
    </row>
    <row r="4380" spans="11:11" x14ac:dyDescent="0.25">
      <c r="K4380"/>
    </row>
    <row r="4381" spans="11:11" x14ac:dyDescent="0.25">
      <c r="K4381"/>
    </row>
    <row r="4382" spans="11:11" x14ac:dyDescent="0.25">
      <c r="K4382"/>
    </row>
    <row r="4383" spans="11:11" x14ac:dyDescent="0.25">
      <c r="K4383"/>
    </row>
    <row r="4384" spans="11:11" x14ac:dyDescent="0.25">
      <c r="K4384"/>
    </row>
    <row r="4385" spans="11:11" x14ac:dyDescent="0.25">
      <c r="K4385"/>
    </row>
    <row r="4386" spans="11:11" x14ac:dyDescent="0.25">
      <c r="K4386"/>
    </row>
    <row r="4387" spans="11:11" x14ac:dyDescent="0.25">
      <c r="K4387"/>
    </row>
    <row r="4388" spans="11:11" x14ac:dyDescent="0.25">
      <c r="K4388"/>
    </row>
    <row r="4389" spans="11:11" x14ac:dyDescent="0.25">
      <c r="K4389"/>
    </row>
    <row r="4390" spans="11:11" x14ac:dyDescent="0.25">
      <c r="K4390"/>
    </row>
    <row r="4391" spans="11:11" x14ac:dyDescent="0.25">
      <c r="K4391"/>
    </row>
    <row r="4392" spans="11:11" x14ac:dyDescent="0.25">
      <c r="K4392"/>
    </row>
    <row r="4393" spans="11:11" x14ac:dyDescent="0.25">
      <c r="K4393"/>
    </row>
    <row r="4394" spans="11:11" x14ac:dyDescent="0.25">
      <c r="K4394"/>
    </row>
    <row r="4395" spans="11:11" x14ac:dyDescent="0.25">
      <c r="K4395"/>
    </row>
    <row r="4396" spans="11:11" x14ac:dyDescent="0.25">
      <c r="K4396"/>
    </row>
    <row r="4397" spans="11:11" x14ac:dyDescent="0.25">
      <c r="K4397"/>
    </row>
    <row r="4398" spans="11:11" x14ac:dyDescent="0.25">
      <c r="K4398"/>
    </row>
    <row r="4399" spans="11:11" x14ac:dyDescent="0.25">
      <c r="K4399"/>
    </row>
    <row r="4400" spans="11:11" x14ac:dyDescent="0.25">
      <c r="K4400"/>
    </row>
    <row r="4401" spans="11:11" x14ac:dyDescent="0.25">
      <c r="K4401"/>
    </row>
    <row r="4402" spans="11:11" x14ac:dyDescent="0.25">
      <c r="K4402"/>
    </row>
    <row r="4403" spans="11:11" x14ac:dyDescent="0.25">
      <c r="K4403"/>
    </row>
    <row r="4404" spans="11:11" x14ac:dyDescent="0.25">
      <c r="K4404"/>
    </row>
    <row r="4405" spans="11:11" x14ac:dyDescent="0.25">
      <c r="K4405"/>
    </row>
    <row r="4406" spans="11:11" x14ac:dyDescent="0.25">
      <c r="K4406"/>
    </row>
    <row r="4407" spans="11:11" x14ac:dyDescent="0.25">
      <c r="K4407"/>
    </row>
    <row r="4408" spans="11:11" x14ac:dyDescent="0.25">
      <c r="K4408"/>
    </row>
    <row r="4409" spans="11:11" x14ac:dyDescent="0.25">
      <c r="K4409"/>
    </row>
    <row r="4410" spans="11:11" x14ac:dyDescent="0.25">
      <c r="K4410"/>
    </row>
    <row r="4411" spans="11:11" x14ac:dyDescent="0.25">
      <c r="K4411"/>
    </row>
    <row r="4412" spans="11:11" x14ac:dyDescent="0.25">
      <c r="K4412"/>
    </row>
    <row r="4413" spans="11:11" x14ac:dyDescent="0.25">
      <c r="K4413"/>
    </row>
    <row r="4414" spans="11:11" x14ac:dyDescent="0.25">
      <c r="K4414"/>
    </row>
    <row r="4415" spans="11:11" x14ac:dyDescent="0.25">
      <c r="K4415"/>
    </row>
    <row r="4416" spans="11:11" x14ac:dyDescent="0.25">
      <c r="K4416"/>
    </row>
    <row r="4417" spans="11:11" x14ac:dyDescent="0.25">
      <c r="K4417"/>
    </row>
    <row r="4418" spans="11:11" x14ac:dyDescent="0.25">
      <c r="K4418"/>
    </row>
    <row r="4419" spans="11:11" x14ac:dyDescent="0.25">
      <c r="K4419"/>
    </row>
    <row r="4420" spans="11:11" x14ac:dyDescent="0.25">
      <c r="K4420"/>
    </row>
    <row r="4421" spans="11:11" x14ac:dyDescent="0.25">
      <c r="K4421"/>
    </row>
    <row r="4422" spans="11:11" x14ac:dyDescent="0.25">
      <c r="K4422"/>
    </row>
    <row r="4423" spans="11:11" x14ac:dyDescent="0.25">
      <c r="K4423"/>
    </row>
    <row r="4424" spans="11:11" x14ac:dyDescent="0.25">
      <c r="K4424"/>
    </row>
    <row r="4425" spans="11:11" x14ac:dyDescent="0.25">
      <c r="K4425"/>
    </row>
    <row r="4426" spans="11:11" x14ac:dyDescent="0.25">
      <c r="K4426"/>
    </row>
    <row r="4427" spans="11:11" x14ac:dyDescent="0.25">
      <c r="K4427"/>
    </row>
    <row r="4428" spans="11:11" x14ac:dyDescent="0.25">
      <c r="K4428"/>
    </row>
    <row r="4429" spans="11:11" x14ac:dyDescent="0.25">
      <c r="K4429"/>
    </row>
    <row r="4430" spans="11:11" x14ac:dyDescent="0.25">
      <c r="K4430"/>
    </row>
    <row r="4431" spans="11:11" x14ac:dyDescent="0.25">
      <c r="K4431"/>
    </row>
    <row r="4432" spans="11:11" x14ac:dyDescent="0.25">
      <c r="K4432"/>
    </row>
    <row r="4433" spans="11:11" x14ac:dyDescent="0.25">
      <c r="K4433"/>
    </row>
    <row r="4434" spans="11:11" x14ac:dyDescent="0.25">
      <c r="K4434"/>
    </row>
    <row r="4435" spans="11:11" x14ac:dyDescent="0.25">
      <c r="K4435"/>
    </row>
    <row r="4436" spans="11:11" x14ac:dyDescent="0.25">
      <c r="K4436"/>
    </row>
    <row r="4437" spans="11:11" x14ac:dyDescent="0.25">
      <c r="K4437"/>
    </row>
    <row r="4438" spans="11:11" x14ac:dyDescent="0.25">
      <c r="K4438"/>
    </row>
    <row r="4439" spans="11:11" x14ac:dyDescent="0.25">
      <c r="K4439"/>
    </row>
    <row r="4440" spans="11:11" x14ac:dyDescent="0.25">
      <c r="K4440"/>
    </row>
    <row r="4441" spans="11:11" x14ac:dyDescent="0.25">
      <c r="K4441"/>
    </row>
    <row r="4442" spans="11:11" x14ac:dyDescent="0.25">
      <c r="K4442"/>
    </row>
    <row r="4443" spans="11:11" x14ac:dyDescent="0.25">
      <c r="K4443"/>
    </row>
    <row r="4444" spans="11:11" x14ac:dyDescent="0.25">
      <c r="K4444"/>
    </row>
    <row r="4445" spans="11:11" x14ac:dyDescent="0.25">
      <c r="K4445"/>
    </row>
    <row r="4446" spans="11:11" x14ac:dyDescent="0.25">
      <c r="K4446"/>
    </row>
    <row r="4447" spans="11:11" x14ac:dyDescent="0.25">
      <c r="K4447"/>
    </row>
    <row r="4448" spans="11:11" x14ac:dyDescent="0.25">
      <c r="K4448"/>
    </row>
    <row r="4449" spans="11:11" x14ac:dyDescent="0.25">
      <c r="K4449"/>
    </row>
    <row r="4450" spans="11:11" x14ac:dyDescent="0.25">
      <c r="K4450"/>
    </row>
    <row r="4451" spans="11:11" x14ac:dyDescent="0.25">
      <c r="K4451"/>
    </row>
    <row r="4452" spans="11:11" x14ac:dyDescent="0.25">
      <c r="K4452"/>
    </row>
    <row r="4453" spans="11:11" x14ac:dyDescent="0.25">
      <c r="K4453"/>
    </row>
    <row r="4454" spans="11:11" x14ac:dyDescent="0.25">
      <c r="K4454"/>
    </row>
    <row r="4455" spans="11:11" x14ac:dyDescent="0.25">
      <c r="K4455"/>
    </row>
    <row r="4456" spans="11:11" x14ac:dyDescent="0.25">
      <c r="K4456"/>
    </row>
    <row r="4457" spans="11:11" x14ac:dyDescent="0.25">
      <c r="K4457"/>
    </row>
    <row r="4458" spans="11:11" x14ac:dyDescent="0.25">
      <c r="K4458"/>
    </row>
    <row r="4459" spans="11:11" x14ac:dyDescent="0.25">
      <c r="K4459"/>
    </row>
    <row r="4460" spans="11:11" x14ac:dyDescent="0.25">
      <c r="K4460"/>
    </row>
    <row r="4461" spans="11:11" x14ac:dyDescent="0.25">
      <c r="K4461"/>
    </row>
    <row r="4462" spans="11:11" x14ac:dyDescent="0.25">
      <c r="K4462"/>
    </row>
    <row r="4463" spans="11:11" x14ac:dyDescent="0.25">
      <c r="K4463"/>
    </row>
    <row r="4464" spans="11:11" x14ac:dyDescent="0.25">
      <c r="K4464"/>
    </row>
    <row r="4465" spans="11:11" x14ac:dyDescent="0.25">
      <c r="K4465"/>
    </row>
    <row r="4466" spans="11:11" x14ac:dyDescent="0.25">
      <c r="K4466"/>
    </row>
    <row r="4467" spans="11:11" x14ac:dyDescent="0.25">
      <c r="K4467"/>
    </row>
    <row r="4468" spans="11:11" x14ac:dyDescent="0.25">
      <c r="K4468"/>
    </row>
    <row r="4469" spans="11:11" x14ac:dyDescent="0.25">
      <c r="K4469"/>
    </row>
    <row r="4470" spans="11:11" x14ac:dyDescent="0.25">
      <c r="K4470"/>
    </row>
    <row r="4471" spans="11:11" x14ac:dyDescent="0.25">
      <c r="K4471"/>
    </row>
    <row r="4472" spans="11:11" x14ac:dyDescent="0.25">
      <c r="K4472"/>
    </row>
    <row r="4473" spans="11:11" x14ac:dyDescent="0.25">
      <c r="K4473"/>
    </row>
    <row r="4474" spans="11:11" x14ac:dyDescent="0.25">
      <c r="K4474"/>
    </row>
    <row r="4475" spans="11:11" x14ac:dyDescent="0.25">
      <c r="K4475"/>
    </row>
    <row r="4476" spans="11:11" x14ac:dyDescent="0.25">
      <c r="K4476"/>
    </row>
    <row r="4477" spans="11:11" x14ac:dyDescent="0.25">
      <c r="K4477"/>
    </row>
    <row r="4478" spans="11:11" x14ac:dyDescent="0.25">
      <c r="K4478"/>
    </row>
    <row r="4479" spans="11:11" x14ac:dyDescent="0.25">
      <c r="K4479"/>
    </row>
    <row r="4480" spans="11:11" x14ac:dyDescent="0.25">
      <c r="K4480"/>
    </row>
    <row r="4481" spans="11:11" x14ac:dyDescent="0.25">
      <c r="K4481"/>
    </row>
    <row r="4482" spans="11:11" x14ac:dyDescent="0.25">
      <c r="K4482"/>
    </row>
    <row r="4483" spans="11:11" x14ac:dyDescent="0.25">
      <c r="K4483"/>
    </row>
    <row r="4484" spans="11:11" x14ac:dyDescent="0.25">
      <c r="K4484"/>
    </row>
    <row r="4485" spans="11:11" x14ac:dyDescent="0.25">
      <c r="K4485"/>
    </row>
    <row r="4486" spans="11:11" x14ac:dyDescent="0.25">
      <c r="K4486"/>
    </row>
    <row r="4487" spans="11:11" x14ac:dyDescent="0.25">
      <c r="K4487"/>
    </row>
    <row r="4488" spans="11:11" x14ac:dyDescent="0.25">
      <c r="K4488"/>
    </row>
    <row r="4489" spans="11:11" x14ac:dyDescent="0.25">
      <c r="K4489"/>
    </row>
    <row r="4490" spans="11:11" x14ac:dyDescent="0.25">
      <c r="K4490"/>
    </row>
    <row r="4491" spans="11:11" x14ac:dyDescent="0.25">
      <c r="K4491"/>
    </row>
    <row r="4492" spans="11:11" x14ac:dyDescent="0.25">
      <c r="K4492"/>
    </row>
    <row r="4493" spans="11:11" x14ac:dyDescent="0.25">
      <c r="K4493"/>
    </row>
    <row r="4494" spans="11:11" x14ac:dyDescent="0.25">
      <c r="K4494"/>
    </row>
    <row r="4495" spans="11:11" x14ac:dyDescent="0.25">
      <c r="K4495"/>
    </row>
    <row r="4496" spans="11:11" x14ac:dyDescent="0.25">
      <c r="K4496"/>
    </row>
    <row r="4497" spans="11:11" x14ac:dyDescent="0.25">
      <c r="K4497"/>
    </row>
    <row r="4498" spans="11:11" x14ac:dyDescent="0.25">
      <c r="K4498"/>
    </row>
    <row r="4499" spans="11:11" x14ac:dyDescent="0.25">
      <c r="K4499"/>
    </row>
    <row r="4500" spans="11:11" x14ac:dyDescent="0.25">
      <c r="K4500"/>
    </row>
    <row r="4501" spans="11:11" x14ac:dyDescent="0.25">
      <c r="K4501"/>
    </row>
    <row r="4502" spans="11:11" x14ac:dyDescent="0.25">
      <c r="K4502"/>
    </row>
    <row r="4503" spans="11:11" x14ac:dyDescent="0.25">
      <c r="K4503"/>
    </row>
    <row r="4504" spans="11:11" x14ac:dyDescent="0.25">
      <c r="K4504"/>
    </row>
    <row r="4505" spans="11:11" x14ac:dyDescent="0.25">
      <c r="K4505"/>
    </row>
    <row r="4506" spans="11:11" x14ac:dyDescent="0.25">
      <c r="K4506"/>
    </row>
    <row r="4507" spans="11:11" x14ac:dyDescent="0.25">
      <c r="K4507"/>
    </row>
    <row r="4508" spans="11:11" x14ac:dyDescent="0.25">
      <c r="K4508"/>
    </row>
    <row r="4509" spans="11:11" x14ac:dyDescent="0.25">
      <c r="K4509"/>
    </row>
    <row r="4510" spans="11:11" x14ac:dyDescent="0.25">
      <c r="K4510"/>
    </row>
    <row r="4511" spans="11:11" x14ac:dyDescent="0.25">
      <c r="K4511"/>
    </row>
    <row r="4512" spans="11:11" x14ac:dyDescent="0.25">
      <c r="K4512"/>
    </row>
    <row r="4513" spans="11:11" x14ac:dyDescent="0.25">
      <c r="K4513"/>
    </row>
    <row r="4514" spans="11:11" x14ac:dyDescent="0.25">
      <c r="K4514"/>
    </row>
    <row r="4515" spans="11:11" x14ac:dyDescent="0.25">
      <c r="K4515"/>
    </row>
    <row r="4516" spans="11:11" x14ac:dyDescent="0.25">
      <c r="K4516"/>
    </row>
    <row r="4517" spans="11:11" x14ac:dyDescent="0.25">
      <c r="K4517"/>
    </row>
    <row r="4518" spans="11:11" x14ac:dyDescent="0.25">
      <c r="K4518"/>
    </row>
    <row r="4519" spans="11:11" x14ac:dyDescent="0.25">
      <c r="K4519"/>
    </row>
    <row r="4520" spans="11:11" x14ac:dyDescent="0.25">
      <c r="K4520"/>
    </row>
    <row r="4521" spans="11:11" x14ac:dyDescent="0.25">
      <c r="K4521"/>
    </row>
    <row r="4522" spans="11:11" x14ac:dyDescent="0.25">
      <c r="K4522"/>
    </row>
    <row r="4523" spans="11:11" x14ac:dyDescent="0.25">
      <c r="K4523"/>
    </row>
    <row r="4524" spans="11:11" x14ac:dyDescent="0.25">
      <c r="K4524"/>
    </row>
    <row r="4525" spans="11:11" x14ac:dyDescent="0.25">
      <c r="K4525"/>
    </row>
    <row r="4526" spans="11:11" x14ac:dyDescent="0.25">
      <c r="K4526"/>
    </row>
    <row r="4527" spans="11:11" x14ac:dyDescent="0.25">
      <c r="K4527"/>
    </row>
    <row r="4528" spans="11:11" x14ac:dyDescent="0.25">
      <c r="K4528"/>
    </row>
    <row r="4529" spans="11:11" x14ac:dyDescent="0.25">
      <c r="K4529"/>
    </row>
    <row r="4530" spans="11:11" x14ac:dyDescent="0.25">
      <c r="K4530"/>
    </row>
    <row r="4531" spans="11:11" x14ac:dyDescent="0.25">
      <c r="K4531"/>
    </row>
    <row r="4532" spans="11:11" x14ac:dyDescent="0.25">
      <c r="K4532"/>
    </row>
    <row r="4533" spans="11:11" x14ac:dyDescent="0.25">
      <c r="K4533"/>
    </row>
    <row r="4534" spans="11:11" x14ac:dyDescent="0.25">
      <c r="K4534"/>
    </row>
    <row r="4535" spans="11:11" x14ac:dyDescent="0.25">
      <c r="K4535"/>
    </row>
    <row r="4536" spans="11:11" x14ac:dyDescent="0.25">
      <c r="K4536"/>
    </row>
    <row r="4537" spans="11:11" x14ac:dyDescent="0.25">
      <c r="K4537"/>
    </row>
    <row r="4538" spans="11:11" x14ac:dyDescent="0.25">
      <c r="K4538"/>
    </row>
    <row r="4539" spans="11:11" x14ac:dyDescent="0.25">
      <c r="K4539"/>
    </row>
    <row r="4540" spans="11:11" x14ac:dyDescent="0.25">
      <c r="K4540"/>
    </row>
    <row r="4541" spans="11:11" x14ac:dyDescent="0.25">
      <c r="K4541"/>
    </row>
    <row r="4542" spans="11:11" x14ac:dyDescent="0.25">
      <c r="K4542"/>
    </row>
    <row r="4543" spans="11:11" x14ac:dyDescent="0.25">
      <c r="K4543"/>
    </row>
    <row r="4544" spans="11:11" x14ac:dyDescent="0.25">
      <c r="K4544"/>
    </row>
    <row r="4545" spans="11:11" x14ac:dyDescent="0.25">
      <c r="K4545"/>
    </row>
    <row r="4546" spans="11:11" x14ac:dyDescent="0.25">
      <c r="K4546"/>
    </row>
    <row r="4547" spans="11:11" x14ac:dyDescent="0.25">
      <c r="K4547"/>
    </row>
    <row r="4548" spans="11:11" x14ac:dyDescent="0.25">
      <c r="K4548"/>
    </row>
    <row r="4549" spans="11:11" x14ac:dyDescent="0.25">
      <c r="K4549"/>
    </row>
    <row r="4550" spans="11:11" x14ac:dyDescent="0.25">
      <c r="K4550"/>
    </row>
    <row r="4551" spans="11:11" x14ac:dyDescent="0.25">
      <c r="K4551"/>
    </row>
    <row r="4552" spans="11:11" x14ac:dyDescent="0.25">
      <c r="K4552"/>
    </row>
    <row r="4553" spans="11:11" x14ac:dyDescent="0.25">
      <c r="K4553"/>
    </row>
    <row r="4554" spans="11:11" x14ac:dyDescent="0.25">
      <c r="K4554"/>
    </row>
    <row r="4555" spans="11:11" x14ac:dyDescent="0.25">
      <c r="K4555"/>
    </row>
    <row r="4556" spans="11:11" x14ac:dyDescent="0.25">
      <c r="K4556"/>
    </row>
    <row r="4557" spans="11:11" x14ac:dyDescent="0.25">
      <c r="K4557"/>
    </row>
    <row r="4558" spans="11:11" x14ac:dyDescent="0.25">
      <c r="K4558"/>
    </row>
    <row r="4559" spans="11:11" x14ac:dyDescent="0.25">
      <c r="K4559"/>
    </row>
    <row r="4560" spans="11:11" x14ac:dyDescent="0.25">
      <c r="K4560"/>
    </row>
    <row r="4561" spans="11:11" x14ac:dyDescent="0.25">
      <c r="K4561"/>
    </row>
    <row r="4562" spans="11:11" x14ac:dyDescent="0.25">
      <c r="K4562"/>
    </row>
    <row r="4563" spans="11:11" x14ac:dyDescent="0.25">
      <c r="K4563"/>
    </row>
    <row r="4564" spans="11:11" x14ac:dyDescent="0.25">
      <c r="K4564"/>
    </row>
    <row r="4565" spans="11:11" x14ac:dyDescent="0.25">
      <c r="K4565"/>
    </row>
    <row r="4566" spans="11:11" x14ac:dyDescent="0.25">
      <c r="K4566"/>
    </row>
    <row r="4567" spans="11:11" x14ac:dyDescent="0.25">
      <c r="K4567"/>
    </row>
    <row r="4568" spans="11:11" x14ac:dyDescent="0.25">
      <c r="K4568"/>
    </row>
    <row r="4569" spans="11:11" x14ac:dyDescent="0.25">
      <c r="K4569"/>
    </row>
    <row r="4570" spans="11:11" x14ac:dyDescent="0.25">
      <c r="K4570"/>
    </row>
    <row r="4571" spans="11:11" x14ac:dyDescent="0.25">
      <c r="K4571"/>
    </row>
    <row r="4572" spans="11:11" x14ac:dyDescent="0.25">
      <c r="K4572"/>
    </row>
    <row r="4573" spans="11:11" x14ac:dyDescent="0.25">
      <c r="K4573"/>
    </row>
    <row r="4574" spans="11:11" x14ac:dyDescent="0.25">
      <c r="K4574"/>
    </row>
    <row r="4575" spans="11:11" x14ac:dyDescent="0.25">
      <c r="K4575"/>
    </row>
    <row r="4576" spans="11:11" x14ac:dyDescent="0.25">
      <c r="K4576"/>
    </row>
    <row r="4577" spans="11:11" x14ac:dyDescent="0.25">
      <c r="K4577"/>
    </row>
    <row r="4578" spans="11:11" x14ac:dyDescent="0.25">
      <c r="K4578"/>
    </row>
    <row r="4579" spans="11:11" x14ac:dyDescent="0.25">
      <c r="K4579"/>
    </row>
    <row r="4580" spans="11:11" x14ac:dyDescent="0.25">
      <c r="K4580"/>
    </row>
    <row r="4581" spans="11:11" x14ac:dyDescent="0.25">
      <c r="K4581"/>
    </row>
    <row r="4582" spans="11:11" x14ac:dyDescent="0.25">
      <c r="K4582"/>
    </row>
    <row r="4583" spans="11:11" x14ac:dyDescent="0.25">
      <c r="K4583"/>
    </row>
    <row r="4584" spans="11:11" x14ac:dyDescent="0.25">
      <c r="K4584"/>
    </row>
    <row r="4585" spans="11:11" x14ac:dyDescent="0.25">
      <c r="K4585"/>
    </row>
    <row r="4586" spans="11:11" x14ac:dyDescent="0.25">
      <c r="K4586"/>
    </row>
    <row r="4587" spans="11:11" x14ac:dyDescent="0.25">
      <c r="K4587"/>
    </row>
    <row r="4588" spans="11:11" x14ac:dyDescent="0.25">
      <c r="K4588"/>
    </row>
    <row r="4589" spans="11:11" x14ac:dyDescent="0.25">
      <c r="K4589"/>
    </row>
    <row r="4590" spans="11:11" x14ac:dyDescent="0.25">
      <c r="K4590"/>
    </row>
    <row r="4591" spans="11:11" x14ac:dyDescent="0.25">
      <c r="K4591"/>
    </row>
    <row r="4592" spans="11:11" x14ac:dyDescent="0.25">
      <c r="K4592"/>
    </row>
    <row r="4593" spans="11:11" x14ac:dyDescent="0.25">
      <c r="K4593"/>
    </row>
    <row r="4594" spans="11:11" x14ac:dyDescent="0.25">
      <c r="K4594"/>
    </row>
    <row r="4595" spans="11:11" x14ac:dyDescent="0.25">
      <c r="K4595"/>
    </row>
    <row r="4596" spans="11:11" x14ac:dyDescent="0.25">
      <c r="K4596"/>
    </row>
    <row r="4597" spans="11:11" x14ac:dyDescent="0.25">
      <c r="K4597"/>
    </row>
    <row r="4598" spans="11:11" x14ac:dyDescent="0.25">
      <c r="K4598"/>
    </row>
    <row r="4599" spans="11:11" x14ac:dyDescent="0.25">
      <c r="K4599"/>
    </row>
    <row r="4600" spans="11:11" x14ac:dyDescent="0.25">
      <c r="K4600"/>
    </row>
    <row r="4601" spans="11:11" x14ac:dyDescent="0.25">
      <c r="K4601"/>
    </row>
    <row r="4602" spans="11:11" x14ac:dyDescent="0.25">
      <c r="K4602"/>
    </row>
    <row r="4603" spans="11:11" x14ac:dyDescent="0.25">
      <c r="K4603"/>
    </row>
    <row r="4604" spans="11:11" x14ac:dyDescent="0.25">
      <c r="K4604"/>
    </row>
    <row r="4605" spans="11:11" x14ac:dyDescent="0.25">
      <c r="K4605"/>
    </row>
    <row r="4606" spans="11:11" x14ac:dyDescent="0.25">
      <c r="K4606"/>
    </row>
    <row r="4607" spans="11:11" x14ac:dyDescent="0.25">
      <c r="K4607"/>
    </row>
    <row r="4608" spans="11:11" x14ac:dyDescent="0.25">
      <c r="K4608"/>
    </row>
    <row r="4609" spans="11:11" x14ac:dyDescent="0.25">
      <c r="K4609"/>
    </row>
    <row r="4610" spans="11:11" x14ac:dyDescent="0.25">
      <c r="K4610"/>
    </row>
    <row r="4611" spans="11:11" x14ac:dyDescent="0.25">
      <c r="K4611"/>
    </row>
    <row r="4612" spans="11:11" x14ac:dyDescent="0.25">
      <c r="K4612"/>
    </row>
    <row r="4613" spans="11:11" x14ac:dyDescent="0.25">
      <c r="K4613"/>
    </row>
    <row r="4614" spans="11:11" x14ac:dyDescent="0.25">
      <c r="K4614"/>
    </row>
    <row r="4615" spans="11:11" x14ac:dyDescent="0.25">
      <c r="K4615"/>
    </row>
    <row r="4616" spans="11:11" x14ac:dyDescent="0.25">
      <c r="K4616"/>
    </row>
    <row r="4617" spans="11:11" x14ac:dyDescent="0.25">
      <c r="K4617"/>
    </row>
    <row r="4618" spans="11:11" x14ac:dyDescent="0.25">
      <c r="K4618"/>
    </row>
    <row r="4619" spans="11:11" x14ac:dyDescent="0.25">
      <c r="K4619"/>
    </row>
    <row r="4620" spans="11:11" x14ac:dyDescent="0.25">
      <c r="K4620"/>
    </row>
    <row r="4621" spans="11:11" x14ac:dyDescent="0.25">
      <c r="K4621"/>
    </row>
    <row r="4622" spans="11:11" x14ac:dyDescent="0.25">
      <c r="K4622"/>
    </row>
    <row r="4623" spans="11:11" x14ac:dyDescent="0.25">
      <c r="K4623"/>
    </row>
    <row r="4624" spans="11:11" x14ac:dyDescent="0.25">
      <c r="K4624"/>
    </row>
    <row r="4625" spans="11:11" x14ac:dyDescent="0.25">
      <c r="K4625"/>
    </row>
    <row r="4626" spans="11:11" x14ac:dyDescent="0.25">
      <c r="K4626"/>
    </row>
    <row r="4627" spans="11:11" x14ac:dyDescent="0.25">
      <c r="K4627"/>
    </row>
    <row r="4628" spans="11:11" x14ac:dyDescent="0.25">
      <c r="K4628"/>
    </row>
    <row r="4629" spans="11:11" x14ac:dyDescent="0.25">
      <c r="K4629"/>
    </row>
    <row r="4630" spans="11:11" x14ac:dyDescent="0.25">
      <c r="K4630"/>
    </row>
    <row r="4631" spans="11:11" x14ac:dyDescent="0.25">
      <c r="K4631"/>
    </row>
    <row r="4632" spans="11:11" x14ac:dyDescent="0.25">
      <c r="K4632"/>
    </row>
    <row r="4633" spans="11:11" x14ac:dyDescent="0.25">
      <c r="K4633"/>
    </row>
    <row r="4634" spans="11:11" x14ac:dyDescent="0.25">
      <c r="K4634"/>
    </row>
    <row r="4635" spans="11:11" x14ac:dyDescent="0.25">
      <c r="K4635"/>
    </row>
    <row r="4636" spans="11:11" x14ac:dyDescent="0.25">
      <c r="K4636"/>
    </row>
    <row r="4637" spans="11:11" x14ac:dyDescent="0.25">
      <c r="K4637"/>
    </row>
    <row r="4638" spans="11:11" x14ac:dyDescent="0.25">
      <c r="K4638"/>
    </row>
    <row r="4639" spans="11:11" x14ac:dyDescent="0.25">
      <c r="K4639"/>
    </row>
    <row r="4640" spans="11:11" x14ac:dyDescent="0.25">
      <c r="K4640"/>
    </row>
    <row r="4641" spans="11:11" x14ac:dyDescent="0.25">
      <c r="K4641"/>
    </row>
    <row r="4642" spans="11:11" x14ac:dyDescent="0.25">
      <c r="K4642"/>
    </row>
    <row r="4643" spans="11:11" x14ac:dyDescent="0.25">
      <c r="K4643"/>
    </row>
    <row r="4644" spans="11:11" x14ac:dyDescent="0.25">
      <c r="K4644"/>
    </row>
    <row r="4645" spans="11:11" x14ac:dyDescent="0.25">
      <c r="K4645"/>
    </row>
    <row r="4646" spans="11:11" x14ac:dyDescent="0.25">
      <c r="K4646"/>
    </row>
    <row r="4647" spans="11:11" x14ac:dyDescent="0.25">
      <c r="K4647"/>
    </row>
    <row r="4648" spans="11:11" x14ac:dyDescent="0.25">
      <c r="K4648"/>
    </row>
    <row r="4649" spans="11:11" x14ac:dyDescent="0.25">
      <c r="K4649"/>
    </row>
    <row r="4650" spans="11:11" x14ac:dyDescent="0.25">
      <c r="K4650"/>
    </row>
    <row r="4651" spans="11:11" x14ac:dyDescent="0.25">
      <c r="K4651"/>
    </row>
    <row r="4652" spans="11:11" x14ac:dyDescent="0.25">
      <c r="K4652"/>
    </row>
    <row r="4653" spans="11:11" x14ac:dyDescent="0.25">
      <c r="K4653"/>
    </row>
    <row r="4654" spans="11:11" x14ac:dyDescent="0.25">
      <c r="K4654"/>
    </row>
    <row r="4655" spans="11:11" x14ac:dyDescent="0.25">
      <c r="K4655"/>
    </row>
    <row r="4656" spans="11:11" x14ac:dyDescent="0.25">
      <c r="K4656"/>
    </row>
    <row r="4657" spans="11:11" x14ac:dyDescent="0.25">
      <c r="K4657"/>
    </row>
    <row r="4658" spans="11:11" x14ac:dyDescent="0.25">
      <c r="K4658"/>
    </row>
    <row r="4659" spans="11:11" x14ac:dyDescent="0.25">
      <c r="K4659"/>
    </row>
    <row r="4660" spans="11:11" x14ac:dyDescent="0.25">
      <c r="K4660"/>
    </row>
    <row r="4661" spans="11:11" x14ac:dyDescent="0.25">
      <c r="K4661"/>
    </row>
    <row r="4662" spans="11:11" x14ac:dyDescent="0.25">
      <c r="K4662"/>
    </row>
    <row r="4663" spans="11:11" x14ac:dyDescent="0.25">
      <c r="K4663"/>
    </row>
    <row r="4664" spans="11:11" x14ac:dyDescent="0.25">
      <c r="K4664"/>
    </row>
    <row r="4665" spans="11:11" x14ac:dyDescent="0.25">
      <c r="K4665"/>
    </row>
    <row r="4666" spans="11:11" x14ac:dyDescent="0.25">
      <c r="K4666"/>
    </row>
    <row r="4667" spans="11:11" x14ac:dyDescent="0.25">
      <c r="K4667"/>
    </row>
    <row r="4668" spans="11:11" x14ac:dyDescent="0.25">
      <c r="K4668"/>
    </row>
    <row r="4669" spans="11:11" x14ac:dyDescent="0.25">
      <c r="K4669"/>
    </row>
    <row r="4670" spans="11:11" x14ac:dyDescent="0.25">
      <c r="K4670"/>
    </row>
    <row r="4671" spans="11:11" x14ac:dyDescent="0.25">
      <c r="K4671"/>
    </row>
    <row r="4672" spans="11:11" x14ac:dyDescent="0.25">
      <c r="K4672"/>
    </row>
    <row r="4673" spans="11:11" x14ac:dyDescent="0.25">
      <c r="K4673"/>
    </row>
    <row r="4674" spans="11:11" x14ac:dyDescent="0.25">
      <c r="K4674"/>
    </row>
    <row r="4675" spans="11:11" x14ac:dyDescent="0.25">
      <c r="K4675"/>
    </row>
    <row r="4676" spans="11:11" x14ac:dyDescent="0.25">
      <c r="K4676"/>
    </row>
    <row r="4677" spans="11:11" x14ac:dyDescent="0.25">
      <c r="K4677"/>
    </row>
    <row r="4678" spans="11:11" x14ac:dyDescent="0.25">
      <c r="K4678"/>
    </row>
    <row r="4679" spans="11:11" x14ac:dyDescent="0.25">
      <c r="K4679"/>
    </row>
    <row r="4680" spans="11:11" x14ac:dyDescent="0.25">
      <c r="K4680"/>
    </row>
    <row r="4681" spans="11:11" x14ac:dyDescent="0.25">
      <c r="K4681"/>
    </row>
    <row r="4682" spans="11:11" x14ac:dyDescent="0.25">
      <c r="K4682"/>
    </row>
    <row r="4683" spans="11:11" x14ac:dyDescent="0.25">
      <c r="K4683"/>
    </row>
    <row r="4684" spans="11:11" x14ac:dyDescent="0.25">
      <c r="K4684"/>
    </row>
    <row r="4685" spans="11:11" x14ac:dyDescent="0.25">
      <c r="K4685"/>
    </row>
    <row r="4686" spans="11:11" x14ac:dyDescent="0.25">
      <c r="K4686"/>
    </row>
    <row r="4687" spans="11:11" x14ac:dyDescent="0.25">
      <c r="K4687"/>
    </row>
    <row r="4688" spans="11:11" x14ac:dyDescent="0.25">
      <c r="K4688"/>
    </row>
    <row r="4689" spans="11:11" x14ac:dyDescent="0.25">
      <c r="K4689"/>
    </row>
    <row r="4690" spans="11:11" x14ac:dyDescent="0.25">
      <c r="K4690"/>
    </row>
    <row r="4691" spans="11:11" x14ac:dyDescent="0.25">
      <c r="K4691"/>
    </row>
    <row r="4692" spans="11:11" x14ac:dyDescent="0.25">
      <c r="K4692"/>
    </row>
    <row r="4693" spans="11:11" x14ac:dyDescent="0.25">
      <c r="K4693"/>
    </row>
    <row r="4694" spans="11:11" x14ac:dyDescent="0.25">
      <c r="K4694"/>
    </row>
    <row r="4695" spans="11:11" x14ac:dyDescent="0.25">
      <c r="K4695"/>
    </row>
    <row r="4696" spans="11:11" x14ac:dyDescent="0.25">
      <c r="K4696"/>
    </row>
    <row r="4697" spans="11:11" x14ac:dyDescent="0.25">
      <c r="K4697"/>
    </row>
    <row r="4698" spans="11:11" x14ac:dyDescent="0.25">
      <c r="K4698"/>
    </row>
    <row r="4699" spans="11:11" x14ac:dyDescent="0.25">
      <c r="K4699"/>
    </row>
    <row r="4700" spans="11:11" x14ac:dyDescent="0.25">
      <c r="K4700"/>
    </row>
    <row r="4701" spans="11:11" x14ac:dyDescent="0.25">
      <c r="K4701"/>
    </row>
    <row r="4702" spans="11:11" x14ac:dyDescent="0.25">
      <c r="K4702"/>
    </row>
    <row r="4703" spans="11:11" x14ac:dyDescent="0.25">
      <c r="K4703"/>
    </row>
    <row r="4704" spans="11:11" x14ac:dyDescent="0.25">
      <c r="K4704"/>
    </row>
    <row r="4705" spans="11:11" x14ac:dyDescent="0.25">
      <c r="K4705"/>
    </row>
    <row r="4706" spans="11:11" x14ac:dyDescent="0.25">
      <c r="K4706"/>
    </row>
    <row r="4707" spans="11:11" x14ac:dyDescent="0.25">
      <c r="K4707"/>
    </row>
    <row r="4708" spans="11:11" x14ac:dyDescent="0.25">
      <c r="K4708"/>
    </row>
    <row r="4709" spans="11:11" x14ac:dyDescent="0.25">
      <c r="K4709"/>
    </row>
    <row r="4710" spans="11:11" x14ac:dyDescent="0.25">
      <c r="K4710"/>
    </row>
    <row r="4711" spans="11:11" x14ac:dyDescent="0.25">
      <c r="K4711"/>
    </row>
    <row r="4712" spans="11:11" x14ac:dyDescent="0.25">
      <c r="K4712"/>
    </row>
    <row r="4713" spans="11:11" x14ac:dyDescent="0.25">
      <c r="K4713"/>
    </row>
    <row r="4714" spans="11:11" x14ac:dyDescent="0.25">
      <c r="K4714"/>
    </row>
    <row r="4715" spans="11:11" x14ac:dyDescent="0.25">
      <c r="K4715"/>
    </row>
    <row r="4716" spans="11:11" x14ac:dyDescent="0.25">
      <c r="K4716"/>
    </row>
    <row r="4717" spans="11:11" x14ac:dyDescent="0.25">
      <c r="K4717"/>
    </row>
    <row r="4718" spans="11:11" x14ac:dyDescent="0.25">
      <c r="K4718"/>
    </row>
    <row r="4719" spans="11:11" x14ac:dyDescent="0.25">
      <c r="K4719"/>
    </row>
    <row r="4720" spans="11:11" x14ac:dyDescent="0.25">
      <c r="K4720"/>
    </row>
    <row r="4721" spans="11:11" x14ac:dyDescent="0.25">
      <c r="K4721"/>
    </row>
    <row r="4722" spans="11:11" x14ac:dyDescent="0.25">
      <c r="K4722"/>
    </row>
    <row r="4723" spans="11:11" x14ac:dyDescent="0.25">
      <c r="K4723"/>
    </row>
    <row r="4724" spans="11:11" x14ac:dyDescent="0.25">
      <c r="K4724"/>
    </row>
    <row r="4725" spans="11:11" x14ac:dyDescent="0.25">
      <c r="K4725"/>
    </row>
    <row r="4726" spans="11:11" x14ac:dyDescent="0.25">
      <c r="K4726"/>
    </row>
    <row r="4727" spans="11:11" x14ac:dyDescent="0.25">
      <c r="K4727"/>
    </row>
    <row r="4728" spans="11:11" x14ac:dyDescent="0.25">
      <c r="K4728"/>
    </row>
    <row r="4729" spans="11:11" x14ac:dyDescent="0.25">
      <c r="K4729"/>
    </row>
    <row r="4730" spans="11:11" x14ac:dyDescent="0.25">
      <c r="K4730"/>
    </row>
    <row r="4731" spans="11:11" x14ac:dyDescent="0.25">
      <c r="K4731"/>
    </row>
    <row r="4732" spans="11:11" x14ac:dyDescent="0.25">
      <c r="K4732"/>
    </row>
    <row r="4733" spans="11:11" x14ac:dyDescent="0.25">
      <c r="K4733"/>
    </row>
    <row r="4734" spans="11:11" x14ac:dyDescent="0.25">
      <c r="K4734"/>
    </row>
    <row r="4735" spans="11:11" x14ac:dyDescent="0.25">
      <c r="K4735"/>
    </row>
    <row r="4736" spans="11:11" x14ac:dyDescent="0.25">
      <c r="K4736"/>
    </row>
    <row r="4737" spans="11:11" x14ac:dyDescent="0.25">
      <c r="K4737"/>
    </row>
    <row r="4738" spans="11:11" x14ac:dyDescent="0.25">
      <c r="K4738"/>
    </row>
    <row r="4739" spans="11:11" x14ac:dyDescent="0.25">
      <c r="K4739"/>
    </row>
    <row r="4740" spans="11:11" x14ac:dyDescent="0.25">
      <c r="K4740"/>
    </row>
    <row r="4741" spans="11:11" x14ac:dyDescent="0.25">
      <c r="K4741"/>
    </row>
    <row r="4742" spans="11:11" x14ac:dyDescent="0.25">
      <c r="K4742"/>
    </row>
    <row r="4743" spans="11:11" x14ac:dyDescent="0.25">
      <c r="K4743"/>
    </row>
    <row r="4744" spans="11:11" x14ac:dyDescent="0.25">
      <c r="K4744"/>
    </row>
    <row r="4745" spans="11:11" x14ac:dyDescent="0.25">
      <c r="K4745"/>
    </row>
    <row r="4746" spans="11:11" x14ac:dyDescent="0.25">
      <c r="K4746"/>
    </row>
    <row r="4747" spans="11:11" x14ac:dyDescent="0.25">
      <c r="K4747"/>
    </row>
    <row r="4748" spans="11:11" x14ac:dyDescent="0.25">
      <c r="K4748"/>
    </row>
    <row r="4749" spans="11:11" x14ac:dyDescent="0.25">
      <c r="K4749"/>
    </row>
    <row r="4750" spans="11:11" x14ac:dyDescent="0.25">
      <c r="K4750"/>
    </row>
    <row r="4751" spans="11:11" x14ac:dyDescent="0.25">
      <c r="K4751"/>
    </row>
    <row r="4752" spans="11:11" x14ac:dyDescent="0.25">
      <c r="K4752"/>
    </row>
    <row r="4753" spans="11:11" x14ac:dyDescent="0.25">
      <c r="K4753"/>
    </row>
    <row r="4754" spans="11:11" x14ac:dyDescent="0.25">
      <c r="K4754"/>
    </row>
    <row r="4755" spans="11:11" x14ac:dyDescent="0.25">
      <c r="K4755"/>
    </row>
    <row r="4756" spans="11:11" x14ac:dyDescent="0.25">
      <c r="K4756"/>
    </row>
    <row r="4757" spans="11:11" x14ac:dyDescent="0.25">
      <c r="K4757"/>
    </row>
    <row r="4758" spans="11:11" x14ac:dyDescent="0.25">
      <c r="K4758"/>
    </row>
    <row r="4759" spans="11:11" x14ac:dyDescent="0.25">
      <c r="K4759"/>
    </row>
    <row r="4760" spans="11:11" x14ac:dyDescent="0.25">
      <c r="K4760"/>
    </row>
    <row r="4761" spans="11:11" x14ac:dyDescent="0.25">
      <c r="K4761"/>
    </row>
    <row r="4762" spans="11:11" x14ac:dyDescent="0.25">
      <c r="K4762"/>
    </row>
    <row r="4763" spans="11:11" x14ac:dyDescent="0.25">
      <c r="K4763"/>
    </row>
    <row r="4764" spans="11:11" x14ac:dyDescent="0.25">
      <c r="K4764"/>
    </row>
    <row r="4765" spans="11:11" x14ac:dyDescent="0.25">
      <c r="K4765"/>
    </row>
    <row r="4766" spans="11:11" x14ac:dyDescent="0.25">
      <c r="K4766"/>
    </row>
    <row r="4767" spans="11:11" x14ac:dyDescent="0.25">
      <c r="K4767"/>
    </row>
    <row r="4768" spans="11:11" x14ac:dyDescent="0.25">
      <c r="K4768"/>
    </row>
    <row r="4769" spans="11:11" x14ac:dyDescent="0.25">
      <c r="K4769"/>
    </row>
    <row r="4770" spans="11:11" x14ac:dyDescent="0.25">
      <c r="K4770"/>
    </row>
    <row r="4771" spans="11:11" x14ac:dyDescent="0.25">
      <c r="K4771"/>
    </row>
    <row r="4772" spans="11:11" x14ac:dyDescent="0.25">
      <c r="K4772"/>
    </row>
    <row r="4773" spans="11:11" x14ac:dyDescent="0.25">
      <c r="K4773"/>
    </row>
    <row r="4774" spans="11:11" x14ac:dyDescent="0.25">
      <c r="K4774"/>
    </row>
    <row r="4775" spans="11:11" x14ac:dyDescent="0.25">
      <c r="K4775"/>
    </row>
    <row r="4776" spans="11:11" x14ac:dyDescent="0.25">
      <c r="K4776"/>
    </row>
    <row r="4777" spans="11:11" x14ac:dyDescent="0.25">
      <c r="K4777"/>
    </row>
    <row r="4778" spans="11:11" x14ac:dyDescent="0.25">
      <c r="K4778"/>
    </row>
    <row r="4779" spans="11:11" x14ac:dyDescent="0.25">
      <c r="K4779"/>
    </row>
    <row r="4780" spans="11:11" x14ac:dyDescent="0.25">
      <c r="K4780"/>
    </row>
    <row r="4781" spans="11:11" x14ac:dyDescent="0.25">
      <c r="K4781"/>
    </row>
    <row r="4782" spans="11:11" x14ac:dyDescent="0.25">
      <c r="K4782"/>
    </row>
    <row r="4783" spans="11:11" x14ac:dyDescent="0.25">
      <c r="K4783"/>
    </row>
    <row r="4784" spans="11:11" x14ac:dyDescent="0.25">
      <c r="K4784"/>
    </row>
    <row r="4785" spans="11:11" x14ac:dyDescent="0.25">
      <c r="K4785"/>
    </row>
    <row r="4786" spans="11:11" x14ac:dyDescent="0.25">
      <c r="K4786"/>
    </row>
    <row r="4787" spans="11:11" x14ac:dyDescent="0.25">
      <c r="K4787"/>
    </row>
    <row r="4788" spans="11:11" x14ac:dyDescent="0.25">
      <c r="K4788"/>
    </row>
    <row r="4789" spans="11:11" x14ac:dyDescent="0.25">
      <c r="K4789"/>
    </row>
    <row r="4790" spans="11:11" x14ac:dyDescent="0.25">
      <c r="K4790"/>
    </row>
    <row r="4791" spans="11:11" x14ac:dyDescent="0.25">
      <c r="K4791"/>
    </row>
    <row r="4792" spans="11:11" x14ac:dyDescent="0.25">
      <c r="K4792"/>
    </row>
    <row r="4793" spans="11:11" x14ac:dyDescent="0.25">
      <c r="K4793"/>
    </row>
    <row r="4794" spans="11:11" x14ac:dyDescent="0.25">
      <c r="K4794"/>
    </row>
    <row r="4795" spans="11:11" x14ac:dyDescent="0.25">
      <c r="K4795"/>
    </row>
    <row r="4796" spans="11:11" x14ac:dyDescent="0.25">
      <c r="K4796"/>
    </row>
    <row r="4797" spans="11:11" x14ac:dyDescent="0.25">
      <c r="K4797"/>
    </row>
    <row r="4798" spans="11:11" x14ac:dyDescent="0.25">
      <c r="K4798"/>
    </row>
    <row r="4799" spans="11:11" x14ac:dyDescent="0.25">
      <c r="K4799"/>
    </row>
    <row r="4800" spans="11:11" x14ac:dyDescent="0.25">
      <c r="K4800"/>
    </row>
    <row r="4801" spans="11:11" x14ac:dyDescent="0.25">
      <c r="K4801"/>
    </row>
    <row r="4802" spans="11:11" x14ac:dyDescent="0.25">
      <c r="K4802"/>
    </row>
    <row r="4803" spans="11:11" x14ac:dyDescent="0.25">
      <c r="K4803"/>
    </row>
    <row r="4804" spans="11:11" x14ac:dyDescent="0.25">
      <c r="K4804"/>
    </row>
    <row r="4805" spans="11:11" x14ac:dyDescent="0.25">
      <c r="K4805"/>
    </row>
    <row r="4806" spans="11:11" x14ac:dyDescent="0.25">
      <c r="K4806"/>
    </row>
    <row r="4807" spans="11:11" x14ac:dyDescent="0.25">
      <c r="K4807"/>
    </row>
    <row r="4808" spans="11:11" x14ac:dyDescent="0.25">
      <c r="K4808"/>
    </row>
    <row r="4809" spans="11:11" x14ac:dyDescent="0.25">
      <c r="K4809"/>
    </row>
    <row r="4810" spans="11:11" x14ac:dyDescent="0.25">
      <c r="K4810"/>
    </row>
    <row r="4811" spans="11:11" x14ac:dyDescent="0.25">
      <c r="K4811"/>
    </row>
    <row r="4812" spans="11:11" x14ac:dyDescent="0.25">
      <c r="K4812"/>
    </row>
    <row r="4813" spans="11:11" x14ac:dyDescent="0.25">
      <c r="K4813"/>
    </row>
    <row r="4814" spans="11:11" x14ac:dyDescent="0.25">
      <c r="K4814"/>
    </row>
    <row r="4815" spans="11:11" x14ac:dyDescent="0.25">
      <c r="K4815"/>
    </row>
    <row r="4816" spans="11:11" x14ac:dyDescent="0.25">
      <c r="K4816"/>
    </row>
    <row r="4817" spans="11:11" x14ac:dyDescent="0.25">
      <c r="K4817"/>
    </row>
    <row r="4818" spans="11:11" x14ac:dyDescent="0.25">
      <c r="K4818"/>
    </row>
    <row r="4819" spans="11:11" x14ac:dyDescent="0.25">
      <c r="K4819"/>
    </row>
    <row r="4820" spans="11:11" x14ac:dyDescent="0.25">
      <c r="K4820"/>
    </row>
    <row r="4821" spans="11:11" x14ac:dyDescent="0.25">
      <c r="K4821"/>
    </row>
    <row r="4822" spans="11:11" x14ac:dyDescent="0.25">
      <c r="K4822"/>
    </row>
    <row r="4823" spans="11:11" x14ac:dyDescent="0.25">
      <c r="K4823"/>
    </row>
    <row r="4824" spans="11:11" x14ac:dyDescent="0.25">
      <c r="K4824"/>
    </row>
    <row r="4825" spans="11:11" x14ac:dyDescent="0.25">
      <c r="K4825"/>
    </row>
    <row r="4826" spans="11:11" x14ac:dyDescent="0.25">
      <c r="K4826"/>
    </row>
    <row r="4827" spans="11:11" x14ac:dyDescent="0.25">
      <c r="K4827"/>
    </row>
    <row r="4828" spans="11:11" x14ac:dyDescent="0.25">
      <c r="K4828"/>
    </row>
    <row r="4829" spans="11:11" x14ac:dyDescent="0.25">
      <c r="K4829"/>
    </row>
    <row r="4830" spans="11:11" x14ac:dyDescent="0.25">
      <c r="K4830"/>
    </row>
    <row r="4831" spans="11:11" x14ac:dyDescent="0.25">
      <c r="K4831"/>
    </row>
    <row r="4832" spans="11:11" x14ac:dyDescent="0.25">
      <c r="K4832"/>
    </row>
    <row r="4833" spans="11:11" x14ac:dyDescent="0.25">
      <c r="K4833"/>
    </row>
    <row r="4834" spans="11:11" x14ac:dyDescent="0.25">
      <c r="K4834"/>
    </row>
    <row r="4835" spans="11:11" x14ac:dyDescent="0.25">
      <c r="K4835"/>
    </row>
    <row r="4836" spans="11:11" x14ac:dyDescent="0.25">
      <c r="K4836"/>
    </row>
    <row r="4837" spans="11:11" x14ac:dyDescent="0.25">
      <c r="K4837"/>
    </row>
    <row r="4838" spans="11:11" x14ac:dyDescent="0.25">
      <c r="K4838"/>
    </row>
    <row r="4839" spans="11:11" x14ac:dyDescent="0.25">
      <c r="K4839"/>
    </row>
    <row r="4840" spans="11:11" x14ac:dyDescent="0.25">
      <c r="K4840"/>
    </row>
    <row r="4841" spans="11:11" x14ac:dyDescent="0.25">
      <c r="K4841"/>
    </row>
    <row r="4842" spans="11:11" x14ac:dyDescent="0.25">
      <c r="K4842"/>
    </row>
    <row r="4843" spans="11:11" x14ac:dyDescent="0.25">
      <c r="K4843"/>
    </row>
    <row r="4844" spans="11:11" x14ac:dyDescent="0.25">
      <c r="K4844"/>
    </row>
    <row r="4845" spans="11:11" x14ac:dyDescent="0.25">
      <c r="K4845"/>
    </row>
    <row r="4846" spans="11:11" x14ac:dyDescent="0.25">
      <c r="K4846"/>
    </row>
    <row r="4847" spans="11:11" x14ac:dyDescent="0.25">
      <c r="K4847"/>
    </row>
    <row r="4848" spans="11:11" x14ac:dyDescent="0.25">
      <c r="K4848"/>
    </row>
    <row r="4849" spans="11:11" x14ac:dyDescent="0.25">
      <c r="K4849"/>
    </row>
    <row r="4850" spans="11:11" x14ac:dyDescent="0.25">
      <c r="K4850"/>
    </row>
    <row r="4851" spans="11:11" x14ac:dyDescent="0.25">
      <c r="K4851"/>
    </row>
    <row r="4852" spans="11:11" x14ac:dyDescent="0.25">
      <c r="K4852"/>
    </row>
    <row r="4853" spans="11:11" x14ac:dyDescent="0.25">
      <c r="K4853"/>
    </row>
    <row r="4854" spans="11:11" x14ac:dyDescent="0.25">
      <c r="K4854"/>
    </row>
    <row r="4855" spans="11:11" x14ac:dyDescent="0.25">
      <c r="K4855"/>
    </row>
    <row r="4856" spans="11:11" x14ac:dyDescent="0.25">
      <c r="K4856"/>
    </row>
    <row r="4857" spans="11:11" x14ac:dyDescent="0.25">
      <c r="K4857"/>
    </row>
    <row r="4858" spans="11:11" x14ac:dyDescent="0.25">
      <c r="K4858"/>
    </row>
    <row r="4859" spans="11:11" x14ac:dyDescent="0.25">
      <c r="K4859"/>
    </row>
    <row r="4860" spans="11:11" x14ac:dyDescent="0.25">
      <c r="K4860"/>
    </row>
    <row r="4861" spans="11:11" x14ac:dyDescent="0.25">
      <c r="K4861"/>
    </row>
    <row r="4862" spans="11:11" x14ac:dyDescent="0.25">
      <c r="K4862"/>
    </row>
    <row r="4863" spans="11:11" x14ac:dyDescent="0.25">
      <c r="K4863"/>
    </row>
    <row r="4864" spans="11:11" x14ac:dyDescent="0.25">
      <c r="K4864"/>
    </row>
    <row r="4865" spans="11:11" x14ac:dyDescent="0.25">
      <c r="K4865"/>
    </row>
    <row r="4866" spans="11:11" x14ac:dyDescent="0.25">
      <c r="K4866"/>
    </row>
    <row r="4867" spans="11:11" x14ac:dyDescent="0.25">
      <c r="K4867"/>
    </row>
    <row r="4868" spans="11:11" x14ac:dyDescent="0.25">
      <c r="K4868"/>
    </row>
    <row r="4869" spans="11:11" x14ac:dyDescent="0.25">
      <c r="K4869"/>
    </row>
    <row r="4870" spans="11:11" x14ac:dyDescent="0.25">
      <c r="K4870"/>
    </row>
    <row r="4871" spans="11:11" x14ac:dyDescent="0.25">
      <c r="K4871"/>
    </row>
    <row r="4872" spans="11:11" x14ac:dyDescent="0.25">
      <c r="K4872"/>
    </row>
    <row r="4873" spans="11:11" x14ac:dyDescent="0.25">
      <c r="K4873"/>
    </row>
    <row r="4874" spans="11:11" x14ac:dyDescent="0.25">
      <c r="K4874"/>
    </row>
    <row r="4875" spans="11:11" x14ac:dyDescent="0.25">
      <c r="K4875"/>
    </row>
    <row r="4876" spans="11:11" x14ac:dyDescent="0.25">
      <c r="K4876"/>
    </row>
    <row r="4877" spans="11:11" x14ac:dyDescent="0.25">
      <c r="K4877"/>
    </row>
    <row r="4878" spans="11:11" x14ac:dyDescent="0.25">
      <c r="K4878"/>
    </row>
    <row r="4879" spans="11:11" x14ac:dyDescent="0.25">
      <c r="K4879"/>
    </row>
    <row r="4880" spans="11:11" x14ac:dyDescent="0.25">
      <c r="K4880"/>
    </row>
    <row r="4881" spans="11:11" x14ac:dyDescent="0.25">
      <c r="K4881"/>
    </row>
    <row r="4882" spans="11:11" x14ac:dyDescent="0.25">
      <c r="K4882"/>
    </row>
    <row r="4883" spans="11:11" x14ac:dyDescent="0.25">
      <c r="K4883"/>
    </row>
    <row r="4884" spans="11:11" x14ac:dyDescent="0.25">
      <c r="K4884"/>
    </row>
    <row r="4885" spans="11:11" x14ac:dyDescent="0.25">
      <c r="K4885"/>
    </row>
    <row r="4886" spans="11:11" x14ac:dyDescent="0.25">
      <c r="K4886"/>
    </row>
    <row r="4887" spans="11:11" x14ac:dyDescent="0.25">
      <c r="K4887"/>
    </row>
    <row r="4888" spans="11:11" x14ac:dyDescent="0.25">
      <c r="K4888"/>
    </row>
    <row r="4889" spans="11:11" x14ac:dyDescent="0.25">
      <c r="K4889"/>
    </row>
    <row r="4890" spans="11:11" x14ac:dyDescent="0.25">
      <c r="K4890"/>
    </row>
    <row r="4891" spans="11:11" x14ac:dyDescent="0.25">
      <c r="K4891"/>
    </row>
    <row r="4892" spans="11:11" x14ac:dyDescent="0.25">
      <c r="K4892"/>
    </row>
    <row r="4893" spans="11:11" x14ac:dyDescent="0.25">
      <c r="K4893"/>
    </row>
    <row r="4894" spans="11:11" x14ac:dyDescent="0.25">
      <c r="K4894"/>
    </row>
    <row r="4895" spans="11:11" x14ac:dyDescent="0.25">
      <c r="K4895"/>
    </row>
    <row r="4896" spans="11:11" x14ac:dyDescent="0.25">
      <c r="K4896"/>
    </row>
    <row r="4897" spans="11:11" x14ac:dyDescent="0.25">
      <c r="K4897"/>
    </row>
    <row r="4898" spans="11:11" x14ac:dyDescent="0.25">
      <c r="K4898"/>
    </row>
    <row r="4899" spans="11:11" x14ac:dyDescent="0.25">
      <c r="K4899"/>
    </row>
    <row r="4900" spans="11:11" x14ac:dyDescent="0.25">
      <c r="K4900"/>
    </row>
    <row r="4901" spans="11:11" x14ac:dyDescent="0.25">
      <c r="K4901"/>
    </row>
    <row r="4902" spans="11:11" x14ac:dyDescent="0.25">
      <c r="K4902"/>
    </row>
    <row r="4903" spans="11:11" x14ac:dyDescent="0.25">
      <c r="K4903"/>
    </row>
    <row r="4904" spans="11:11" x14ac:dyDescent="0.25">
      <c r="K4904"/>
    </row>
    <row r="4905" spans="11:11" x14ac:dyDescent="0.25">
      <c r="K4905"/>
    </row>
    <row r="4906" spans="11:11" x14ac:dyDescent="0.25">
      <c r="K4906"/>
    </row>
    <row r="4907" spans="11:11" x14ac:dyDescent="0.25">
      <c r="K4907"/>
    </row>
    <row r="4908" spans="11:11" x14ac:dyDescent="0.25">
      <c r="K4908"/>
    </row>
    <row r="4909" spans="11:11" x14ac:dyDescent="0.25">
      <c r="K4909"/>
    </row>
    <row r="4910" spans="11:11" x14ac:dyDescent="0.25">
      <c r="K4910"/>
    </row>
    <row r="4911" spans="11:11" x14ac:dyDescent="0.25">
      <c r="K4911"/>
    </row>
    <row r="4912" spans="11:11" x14ac:dyDescent="0.25">
      <c r="K4912"/>
    </row>
    <row r="4913" spans="11:11" x14ac:dyDescent="0.25">
      <c r="K4913"/>
    </row>
    <row r="4914" spans="11:11" x14ac:dyDescent="0.25">
      <c r="K4914"/>
    </row>
    <row r="4915" spans="11:11" x14ac:dyDescent="0.25">
      <c r="K4915"/>
    </row>
    <row r="4916" spans="11:11" x14ac:dyDescent="0.25">
      <c r="K4916"/>
    </row>
    <row r="4917" spans="11:11" x14ac:dyDescent="0.25">
      <c r="K4917"/>
    </row>
    <row r="4918" spans="11:11" x14ac:dyDescent="0.25">
      <c r="K4918"/>
    </row>
    <row r="4919" spans="11:11" x14ac:dyDescent="0.25">
      <c r="K4919"/>
    </row>
    <row r="4920" spans="11:11" x14ac:dyDescent="0.25">
      <c r="K4920"/>
    </row>
    <row r="4921" spans="11:11" x14ac:dyDescent="0.25">
      <c r="K4921"/>
    </row>
    <row r="4922" spans="11:11" x14ac:dyDescent="0.25">
      <c r="K4922"/>
    </row>
    <row r="4923" spans="11:11" x14ac:dyDescent="0.25">
      <c r="K4923"/>
    </row>
    <row r="4924" spans="11:11" x14ac:dyDescent="0.25">
      <c r="K4924"/>
    </row>
    <row r="4925" spans="11:11" x14ac:dyDescent="0.25">
      <c r="K4925"/>
    </row>
    <row r="4926" spans="11:11" x14ac:dyDescent="0.25">
      <c r="K4926"/>
    </row>
    <row r="4927" spans="11:11" x14ac:dyDescent="0.25">
      <c r="K4927"/>
    </row>
    <row r="4928" spans="11:11" x14ac:dyDescent="0.25">
      <c r="K4928"/>
    </row>
    <row r="4929" spans="11:11" x14ac:dyDescent="0.25">
      <c r="K4929"/>
    </row>
    <row r="4930" spans="11:11" x14ac:dyDescent="0.25">
      <c r="K4930"/>
    </row>
    <row r="4931" spans="11:11" x14ac:dyDescent="0.25">
      <c r="K4931"/>
    </row>
    <row r="4932" spans="11:11" x14ac:dyDescent="0.25">
      <c r="K4932"/>
    </row>
    <row r="4933" spans="11:11" x14ac:dyDescent="0.25">
      <c r="K4933"/>
    </row>
    <row r="4934" spans="11:11" x14ac:dyDescent="0.25">
      <c r="K4934"/>
    </row>
    <row r="4935" spans="11:11" x14ac:dyDescent="0.25">
      <c r="K4935"/>
    </row>
    <row r="4936" spans="11:11" x14ac:dyDescent="0.25">
      <c r="K4936"/>
    </row>
    <row r="4937" spans="11:11" x14ac:dyDescent="0.25">
      <c r="K4937"/>
    </row>
    <row r="4938" spans="11:11" x14ac:dyDescent="0.25">
      <c r="K4938"/>
    </row>
    <row r="4939" spans="11:11" x14ac:dyDescent="0.25">
      <c r="K4939"/>
    </row>
    <row r="4940" spans="11:11" x14ac:dyDescent="0.25">
      <c r="K4940"/>
    </row>
    <row r="4941" spans="11:11" x14ac:dyDescent="0.25">
      <c r="K4941"/>
    </row>
    <row r="4942" spans="11:11" x14ac:dyDescent="0.25">
      <c r="K4942"/>
    </row>
    <row r="4943" spans="11:11" x14ac:dyDescent="0.25">
      <c r="K4943"/>
    </row>
    <row r="4944" spans="11:11" x14ac:dyDescent="0.25">
      <c r="K4944"/>
    </row>
    <row r="4945" spans="11:11" x14ac:dyDescent="0.25">
      <c r="K4945"/>
    </row>
    <row r="4946" spans="11:11" x14ac:dyDescent="0.25">
      <c r="K4946"/>
    </row>
    <row r="4947" spans="11:11" x14ac:dyDescent="0.25">
      <c r="K4947"/>
    </row>
    <row r="4948" spans="11:11" x14ac:dyDescent="0.25">
      <c r="K4948"/>
    </row>
    <row r="4949" spans="11:11" x14ac:dyDescent="0.25">
      <c r="K4949"/>
    </row>
    <row r="4950" spans="11:11" x14ac:dyDescent="0.25">
      <c r="K4950"/>
    </row>
    <row r="4951" spans="11:11" x14ac:dyDescent="0.25">
      <c r="K4951"/>
    </row>
    <row r="4952" spans="11:11" x14ac:dyDescent="0.25">
      <c r="K4952"/>
    </row>
    <row r="4953" spans="11:11" x14ac:dyDescent="0.25">
      <c r="K4953"/>
    </row>
    <row r="4954" spans="11:11" x14ac:dyDescent="0.25">
      <c r="K4954"/>
    </row>
    <row r="4955" spans="11:11" x14ac:dyDescent="0.25">
      <c r="K4955"/>
    </row>
    <row r="4956" spans="11:11" x14ac:dyDescent="0.25">
      <c r="K4956"/>
    </row>
    <row r="4957" spans="11:11" x14ac:dyDescent="0.25">
      <c r="K4957"/>
    </row>
    <row r="4958" spans="11:11" x14ac:dyDescent="0.25">
      <c r="K4958"/>
    </row>
    <row r="4959" spans="11:11" x14ac:dyDescent="0.25">
      <c r="K4959"/>
    </row>
    <row r="4960" spans="11:11" x14ac:dyDescent="0.25">
      <c r="K4960"/>
    </row>
    <row r="4961" spans="11:11" x14ac:dyDescent="0.25">
      <c r="K4961"/>
    </row>
    <row r="4962" spans="11:11" x14ac:dyDescent="0.25">
      <c r="K4962"/>
    </row>
    <row r="4963" spans="11:11" x14ac:dyDescent="0.25">
      <c r="K4963"/>
    </row>
    <row r="4964" spans="11:11" x14ac:dyDescent="0.25">
      <c r="K4964"/>
    </row>
    <row r="4965" spans="11:11" x14ac:dyDescent="0.25">
      <c r="K4965"/>
    </row>
    <row r="4966" spans="11:11" x14ac:dyDescent="0.25">
      <c r="K4966"/>
    </row>
    <row r="4967" spans="11:11" x14ac:dyDescent="0.25">
      <c r="K4967"/>
    </row>
    <row r="4968" spans="11:11" x14ac:dyDescent="0.25">
      <c r="K4968"/>
    </row>
    <row r="4969" spans="11:11" x14ac:dyDescent="0.25">
      <c r="K4969"/>
    </row>
    <row r="4970" spans="11:11" x14ac:dyDescent="0.25">
      <c r="K4970"/>
    </row>
    <row r="4971" spans="11:11" x14ac:dyDescent="0.25">
      <c r="K4971"/>
    </row>
    <row r="4972" spans="11:11" x14ac:dyDescent="0.25">
      <c r="K4972"/>
    </row>
    <row r="4973" spans="11:11" x14ac:dyDescent="0.25">
      <c r="K4973"/>
    </row>
    <row r="4974" spans="11:11" x14ac:dyDescent="0.25">
      <c r="K4974"/>
    </row>
    <row r="4975" spans="11:11" x14ac:dyDescent="0.25">
      <c r="K4975"/>
    </row>
    <row r="4976" spans="11:11" x14ac:dyDescent="0.25">
      <c r="K4976"/>
    </row>
    <row r="4977" spans="11:11" x14ac:dyDescent="0.25">
      <c r="K4977"/>
    </row>
    <row r="4978" spans="11:11" x14ac:dyDescent="0.25">
      <c r="K4978"/>
    </row>
    <row r="4979" spans="11:11" x14ac:dyDescent="0.25">
      <c r="K4979"/>
    </row>
    <row r="4980" spans="11:11" x14ac:dyDescent="0.25">
      <c r="K4980"/>
    </row>
    <row r="4981" spans="11:11" x14ac:dyDescent="0.25">
      <c r="K4981"/>
    </row>
    <row r="4982" spans="11:11" x14ac:dyDescent="0.25">
      <c r="K4982"/>
    </row>
    <row r="4983" spans="11:11" x14ac:dyDescent="0.25">
      <c r="K4983"/>
    </row>
    <row r="4984" spans="11:11" x14ac:dyDescent="0.25">
      <c r="K4984"/>
    </row>
    <row r="4985" spans="11:11" x14ac:dyDescent="0.25">
      <c r="K4985"/>
    </row>
    <row r="4986" spans="11:11" x14ac:dyDescent="0.25">
      <c r="K4986"/>
    </row>
    <row r="4987" spans="11:11" x14ac:dyDescent="0.25">
      <c r="K4987"/>
    </row>
    <row r="4988" spans="11:11" x14ac:dyDescent="0.25">
      <c r="K4988"/>
    </row>
    <row r="4989" spans="11:11" x14ac:dyDescent="0.25">
      <c r="K4989"/>
    </row>
    <row r="4990" spans="11:11" x14ac:dyDescent="0.25">
      <c r="K4990"/>
    </row>
    <row r="4991" spans="11:11" x14ac:dyDescent="0.25">
      <c r="K4991"/>
    </row>
    <row r="4992" spans="11:11" x14ac:dyDescent="0.25">
      <c r="K4992"/>
    </row>
    <row r="4993" spans="11:11" x14ac:dyDescent="0.25">
      <c r="K4993"/>
    </row>
    <row r="4994" spans="11:11" x14ac:dyDescent="0.25">
      <c r="K4994"/>
    </row>
    <row r="4995" spans="11:11" x14ac:dyDescent="0.25">
      <c r="K4995"/>
    </row>
    <row r="4996" spans="11:11" x14ac:dyDescent="0.25">
      <c r="K4996"/>
    </row>
    <row r="4997" spans="11:11" x14ac:dyDescent="0.25">
      <c r="K4997"/>
    </row>
    <row r="4998" spans="11:11" x14ac:dyDescent="0.25">
      <c r="K4998"/>
    </row>
    <row r="4999" spans="11:11" x14ac:dyDescent="0.25">
      <c r="K4999"/>
    </row>
    <row r="5000" spans="11:11" x14ac:dyDescent="0.25">
      <c r="K5000"/>
    </row>
    <row r="5001" spans="11:11" x14ac:dyDescent="0.25">
      <c r="K5001"/>
    </row>
    <row r="5002" spans="11:11" x14ac:dyDescent="0.25">
      <c r="K5002"/>
    </row>
    <row r="5003" spans="11:11" x14ac:dyDescent="0.25">
      <c r="K5003"/>
    </row>
    <row r="5004" spans="11:11" x14ac:dyDescent="0.25">
      <c r="K5004"/>
    </row>
    <row r="5005" spans="11:11" x14ac:dyDescent="0.25">
      <c r="K5005"/>
    </row>
    <row r="5006" spans="11:11" x14ac:dyDescent="0.25">
      <c r="K5006"/>
    </row>
    <row r="5007" spans="11:11" x14ac:dyDescent="0.25">
      <c r="K5007"/>
    </row>
    <row r="5008" spans="11:11" x14ac:dyDescent="0.25">
      <c r="K5008"/>
    </row>
    <row r="5009" spans="11:11" x14ac:dyDescent="0.25">
      <c r="K5009"/>
    </row>
    <row r="5010" spans="11:11" x14ac:dyDescent="0.25">
      <c r="K5010"/>
    </row>
    <row r="5011" spans="11:11" x14ac:dyDescent="0.25">
      <c r="K5011"/>
    </row>
    <row r="5012" spans="11:11" x14ac:dyDescent="0.25">
      <c r="K5012"/>
    </row>
    <row r="5013" spans="11:11" x14ac:dyDescent="0.25">
      <c r="K5013"/>
    </row>
    <row r="5014" spans="11:11" x14ac:dyDescent="0.25">
      <c r="K5014"/>
    </row>
    <row r="5015" spans="11:11" x14ac:dyDescent="0.25">
      <c r="K5015"/>
    </row>
    <row r="5016" spans="11:11" x14ac:dyDescent="0.25">
      <c r="K5016"/>
    </row>
    <row r="5017" spans="11:11" x14ac:dyDescent="0.25">
      <c r="K5017"/>
    </row>
    <row r="5018" spans="11:11" x14ac:dyDescent="0.25">
      <c r="K5018"/>
    </row>
    <row r="5019" spans="11:11" x14ac:dyDescent="0.25">
      <c r="K5019"/>
    </row>
    <row r="5020" spans="11:11" x14ac:dyDescent="0.25">
      <c r="K5020"/>
    </row>
    <row r="5021" spans="11:11" x14ac:dyDescent="0.25">
      <c r="K5021"/>
    </row>
    <row r="5022" spans="11:11" x14ac:dyDescent="0.25">
      <c r="K5022"/>
    </row>
    <row r="5023" spans="11:11" x14ac:dyDescent="0.25">
      <c r="K5023"/>
    </row>
    <row r="5024" spans="11:11" x14ac:dyDescent="0.25">
      <c r="K5024"/>
    </row>
    <row r="5025" spans="11:11" x14ac:dyDescent="0.25">
      <c r="K5025"/>
    </row>
    <row r="5026" spans="11:11" x14ac:dyDescent="0.25">
      <c r="K5026"/>
    </row>
    <row r="5027" spans="11:11" x14ac:dyDescent="0.25">
      <c r="K5027"/>
    </row>
    <row r="5028" spans="11:11" x14ac:dyDescent="0.25">
      <c r="K5028"/>
    </row>
    <row r="5029" spans="11:11" x14ac:dyDescent="0.25">
      <c r="K5029"/>
    </row>
    <row r="5030" spans="11:11" x14ac:dyDescent="0.25">
      <c r="K5030"/>
    </row>
    <row r="5031" spans="11:11" x14ac:dyDescent="0.25">
      <c r="K5031"/>
    </row>
    <row r="5032" spans="11:11" x14ac:dyDescent="0.25">
      <c r="K5032"/>
    </row>
    <row r="5033" spans="11:11" x14ac:dyDescent="0.25">
      <c r="K5033"/>
    </row>
    <row r="5034" spans="11:11" x14ac:dyDescent="0.25">
      <c r="K5034"/>
    </row>
    <row r="5035" spans="11:11" x14ac:dyDescent="0.25">
      <c r="K5035"/>
    </row>
    <row r="5036" spans="11:11" x14ac:dyDescent="0.25">
      <c r="K5036"/>
    </row>
    <row r="5037" spans="11:11" x14ac:dyDescent="0.25">
      <c r="K5037"/>
    </row>
    <row r="5038" spans="11:11" x14ac:dyDescent="0.25">
      <c r="K5038"/>
    </row>
    <row r="5039" spans="11:11" x14ac:dyDescent="0.25">
      <c r="K5039"/>
    </row>
    <row r="5040" spans="11:11" x14ac:dyDescent="0.25">
      <c r="K5040"/>
    </row>
    <row r="5041" spans="11:11" x14ac:dyDescent="0.25">
      <c r="K5041"/>
    </row>
    <row r="5042" spans="11:11" x14ac:dyDescent="0.25">
      <c r="K5042"/>
    </row>
    <row r="5043" spans="11:11" x14ac:dyDescent="0.25">
      <c r="K5043"/>
    </row>
    <row r="5044" spans="11:11" x14ac:dyDescent="0.25">
      <c r="K5044"/>
    </row>
    <row r="5045" spans="11:11" x14ac:dyDescent="0.25">
      <c r="K5045"/>
    </row>
    <row r="5046" spans="11:11" x14ac:dyDescent="0.25">
      <c r="K5046"/>
    </row>
    <row r="5047" spans="11:11" x14ac:dyDescent="0.25">
      <c r="K5047"/>
    </row>
    <row r="5048" spans="11:11" x14ac:dyDescent="0.25">
      <c r="K5048"/>
    </row>
    <row r="5049" spans="11:11" x14ac:dyDescent="0.25">
      <c r="K5049"/>
    </row>
    <row r="5050" spans="11:11" x14ac:dyDescent="0.25">
      <c r="K5050"/>
    </row>
    <row r="5051" spans="11:11" x14ac:dyDescent="0.25">
      <c r="K5051"/>
    </row>
    <row r="5052" spans="11:11" x14ac:dyDescent="0.25">
      <c r="K5052"/>
    </row>
    <row r="5053" spans="11:11" x14ac:dyDescent="0.25">
      <c r="K5053"/>
    </row>
    <row r="5054" spans="11:11" x14ac:dyDescent="0.25">
      <c r="K5054"/>
    </row>
    <row r="5055" spans="11:11" x14ac:dyDescent="0.25">
      <c r="K5055"/>
    </row>
    <row r="5056" spans="11:11" x14ac:dyDescent="0.25">
      <c r="K5056"/>
    </row>
    <row r="5057" spans="11:11" x14ac:dyDescent="0.25">
      <c r="K5057"/>
    </row>
    <row r="5058" spans="11:11" x14ac:dyDescent="0.25">
      <c r="K5058"/>
    </row>
    <row r="5059" spans="11:11" x14ac:dyDescent="0.25">
      <c r="K5059"/>
    </row>
    <row r="5060" spans="11:11" x14ac:dyDescent="0.25">
      <c r="K5060"/>
    </row>
    <row r="5061" spans="11:11" x14ac:dyDescent="0.25">
      <c r="K5061"/>
    </row>
    <row r="5062" spans="11:11" x14ac:dyDescent="0.25">
      <c r="K5062"/>
    </row>
    <row r="5063" spans="11:11" x14ac:dyDescent="0.25">
      <c r="K5063"/>
    </row>
    <row r="5064" spans="11:11" x14ac:dyDescent="0.25">
      <c r="K5064"/>
    </row>
    <row r="5065" spans="11:11" x14ac:dyDescent="0.25">
      <c r="K5065"/>
    </row>
    <row r="5066" spans="11:11" x14ac:dyDescent="0.25">
      <c r="K5066"/>
    </row>
    <row r="5067" spans="11:11" x14ac:dyDescent="0.25">
      <c r="K5067"/>
    </row>
    <row r="5068" spans="11:11" x14ac:dyDescent="0.25">
      <c r="K5068"/>
    </row>
    <row r="5069" spans="11:11" x14ac:dyDescent="0.25">
      <c r="K5069"/>
    </row>
    <row r="5070" spans="11:11" x14ac:dyDescent="0.25">
      <c r="K5070"/>
    </row>
    <row r="5071" spans="11:11" x14ac:dyDescent="0.25">
      <c r="K5071"/>
    </row>
    <row r="5072" spans="11:11" x14ac:dyDescent="0.25">
      <c r="K5072"/>
    </row>
    <row r="5073" spans="11:11" x14ac:dyDescent="0.25">
      <c r="K5073"/>
    </row>
    <row r="5074" spans="11:11" x14ac:dyDescent="0.25">
      <c r="K5074"/>
    </row>
    <row r="5075" spans="11:11" x14ac:dyDescent="0.25">
      <c r="K5075"/>
    </row>
    <row r="5076" spans="11:11" x14ac:dyDescent="0.25">
      <c r="K5076"/>
    </row>
    <row r="5077" spans="11:11" x14ac:dyDescent="0.25">
      <c r="K5077"/>
    </row>
    <row r="5078" spans="11:11" x14ac:dyDescent="0.25">
      <c r="K5078"/>
    </row>
    <row r="5079" spans="11:11" x14ac:dyDescent="0.25">
      <c r="K5079"/>
    </row>
    <row r="5080" spans="11:11" x14ac:dyDescent="0.25">
      <c r="K5080"/>
    </row>
    <row r="5081" spans="11:11" x14ac:dyDescent="0.25">
      <c r="K5081"/>
    </row>
    <row r="5082" spans="11:11" x14ac:dyDescent="0.25">
      <c r="K5082"/>
    </row>
    <row r="5083" spans="11:11" x14ac:dyDescent="0.25">
      <c r="K5083"/>
    </row>
    <row r="5084" spans="11:11" x14ac:dyDescent="0.25">
      <c r="K5084"/>
    </row>
    <row r="5085" spans="11:11" x14ac:dyDescent="0.25">
      <c r="K5085"/>
    </row>
    <row r="5086" spans="11:11" x14ac:dyDescent="0.25">
      <c r="K5086"/>
    </row>
    <row r="5087" spans="11:11" x14ac:dyDescent="0.25">
      <c r="K5087"/>
    </row>
    <row r="5088" spans="11:11" x14ac:dyDescent="0.25">
      <c r="K5088"/>
    </row>
    <row r="5089" spans="11:11" x14ac:dyDescent="0.25">
      <c r="K5089"/>
    </row>
    <row r="5090" spans="11:11" x14ac:dyDescent="0.25">
      <c r="K5090"/>
    </row>
    <row r="5091" spans="11:11" x14ac:dyDescent="0.25">
      <c r="K5091"/>
    </row>
    <row r="5092" spans="11:11" x14ac:dyDescent="0.25">
      <c r="K5092"/>
    </row>
    <row r="5093" spans="11:11" x14ac:dyDescent="0.25">
      <c r="K5093"/>
    </row>
    <row r="5094" spans="11:11" x14ac:dyDescent="0.25">
      <c r="K5094"/>
    </row>
    <row r="5095" spans="11:11" x14ac:dyDescent="0.25">
      <c r="K5095"/>
    </row>
    <row r="5096" spans="11:11" x14ac:dyDescent="0.25">
      <c r="K5096"/>
    </row>
    <row r="5097" spans="11:11" x14ac:dyDescent="0.25">
      <c r="K5097"/>
    </row>
    <row r="5098" spans="11:11" x14ac:dyDescent="0.25">
      <c r="K5098"/>
    </row>
    <row r="5099" spans="11:11" x14ac:dyDescent="0.25">
      <c r="K5099"/>
    </row>
    <row r="5100" spans="11:11" x14ac:dyDescent="0.25">
      <c r="K5100"/>
    </row>
    <row r="5101" spans="11:11" x14ac:dyDescent="0.25">
      <c r="K5101"/>
    </row>
    <row r="5102" spans="11:11" x14ac:dyDescent="0.25">
      <c r="K5102"/>
    </row>
    <row r="5103" spans="11:11" x14ac:dyDescent="0.25">
      <c r="K5103"/>
    </row>
    <row r="5104" spans="11:11" x14ac:dyDescent="0.25">
      <c r="K5104"/>
    </row>
    <row r="5105" spans="11:11" x14ac:dyDescent="0.25">
      <c r="K5105"/>
    </row>
    <row r="5106" spans="11:11" x14ac:dyDescent="0.25">
      <c r="K5106"/>
    </row>
    <row r="5107" spans="11:11" x14ac:dyDescent="0.25">
      <c r="K5107"/>
    </row>
    <row r="5108" spans="11:11" x14ac:dyDescent="0.25">
      <c r="K5108"/>
    </row>
    <row r="5109" spans="11:11" x14ac:dyDescent="0.25">
      <c r="K5109"/>
    </row>
    <row r="5110" spans="11:11" x14ac:dyDescent="0.25">
      <c r="K5110"/>
    </row>
    <row r="5111" spans="11:11" x14ac:dyDescent="0.25">
      <c r="K5111"/>
    </row>
    <row r="5112" spans="11:11" x14ac:dyDescent="0.25">
      <c r="K5112"/>
    </row>
    <row r="5113" spans="11:11" x14ac:dyDescent="0.25">
      <c r="K5113"/>
    </row>
    <row r="5114" spans="11:11" x14ac:dyDescent="0.25">
      <c r="K5114"/>
    </row>
    <row r="5115" spans="11:11" x14ac:dyDescent="0.25">
      <c r="K5115"/>
    </row>
    <row r="5116" spans="11:11" x14ac:dyDescent="0.25">
      <c r="K5116"/>
    </row>
    <row r="5117" spans="11:11" x14ac:dyDescent="0.25">
      <c r="K5117"/>
    </row>
    <row r="5118" spans="11:11" x14ac:dyDescent="0.25">
      <c r="K5118"/>
    </row>
    <row r="5119" spans="11:11" x14ac:dyDescent="0.25">
      <c r="K5119"/>
    </row>
    <row r="5120" spans="11:11" x14ac:dyDescent="0.25">
      <c r="K5120"/>
    </row>
    <row r="5121" spans="11:11" x14ac:dyDescent="0.25">
      <c r="K5121"/>
    </row>
    <row r="5122" spans="11:11" x14ac:dyDescent="0.25">
      <c r="K5122"/>
    </row>
    <row r="5123" spans="11:11" x14ac:dyDescent="0.25">
      <c r="K5123"/>
    </row>
    <row r="5124" spans="11:11" x14ac:dyDescent="0.25">
      <c r="K5124"/>
    </row>
    <row r="5125" spans="11:11" x14ac:dyDescent="0.25">
      <c r="K5125"/>
    </row>
    <row r="5126" spans="11:11" x14ac:dyDescent="0.25">
      <c r="K5126"/>
    </row>
    <row r="5127" spans="11:11" x14ac:dyDescent="0.25">
      <c r="K5127"/>
    </row>
    <row r="5128" spans="11:11" x14ac:dyDescent="0.25">
      <c r="K5128"/>
    </row>
    <row r="5129" spans="11:11" x14ac:dyDescent="0.25">
      <c r="K5129"/>
    </row>
    <row r="5130" spans="11:11" x14ac:dyDescent="0.25">
      <c r="K5130"/>
    </row>
    <row r="5131" spans="11:11" x14ac:dyDescent="0.25">
      <c r="K5131"/>
    </row>
    <row r="5132" spans="11:11" x14ac:dyDescent="0.25">
      <c r="K5132"/>
    </row>
    <row r="5133" spans="11:11" x14ac:dyDescent="0.25">
      <c r="K5133"/>
    </row>
    <row r="5134" spans="11:11" x14ac:dyDescent="0.25">
      <c r="K5134"/>
    </row>
    <row r="5135" spans="11:11" x14ac:dyDescent="0.25">
      <c r="K5135"/>
    </row>
    <row r="5136" spans="11:11" x14ac:dyDescent="0.25">
      <c r="K5136"/>
    </row>
    <row r="5137" spans="11:11" x14ac:dyDescent="0.25">
      <c r="K5137"/>
    </row>
    <row r="5138" spans="11:11" x14ac:dyDescent="0.25">
      <c r="K5138"/>
    </row>
    <row r="5139" spans="11:11" x14ac:dyDescent="0.25">
      <c r="K5139"/>
    </row>
    <row r="5140" spans="11:11" x14ac:dyDescent="0.25">
      <c r="K5140"/>
    </row>
    <row r="5141" spans="11:11" x14ac:dyDescent="0.25">
      <c r="K5141"/>
    </row>
    <row r="5142" spans="11:11" x14ac:dyDescent="0.25">
      <c r="K5142"/>
    </row>
    <row r="5143" spans="11:11" x14ac:dyDescent="0.25">
      <c r="K5143"/>
    </row>
    <row r="5144" spans="11:11" x14ac:dyDescent="0.25">
      <c r="K5144"/>
    </row>
    <row r="5145" spans="11:11" x14ac:dyDescent="0.25">
      <c r="K5145"/>
    </row>
    <row r="5146" spans="11:11" x14ac:dyDescent="0.25">
      <c r="K5146"/>
    </row>
    <row r="5147" spans="11:11" x14ac:dyDescent="0.25">
      <c r="K5147"/>
    </row>
    <row r="5148" spans="11:11" x14ac:dyDescent="0.25">
      <c r="K5148"/>
    </row>
    <row r="5149" spans="11:11" x14ac:dyDescent="0.25">
      <c r="K5149"/>
    </row>
    <row r="5150" spans="11:11" x14ac:dyDescent="0.25">
      <c r="K5150"/>
    </row>
    <row r="5151" spans="11:11" x14ac:dyDescent="0.25">
      <c r="K5151"/>
    </row>
    <row r="5152" spans="11:11" x14ac:dyDescent="0.25">
      <c r="K5152"/>
    </row>
    <row r="5153" spans="11:11" x14ac:dyDescent="0.25">
      <c r="K5153"/>
    </row>
    <row r="5154" spans="11:11" x14ac:dyDescent="0.25">
      <c r="K5154"/>
    </row>
    <row r="5155" spans="11:11" x14ac:dyDescent="0.25">
      <c r="K5155"/>
    </row>
    <row r="5156" spans="11:11" x14ac:dyDescent="0.25">
      <c r="K5156"/>
    </row>
    <row r="5157" spans="11:11" x14ac:dyDescent="0.25">
      <c r="K5157"/>
    </row>
    <row r="5158" spans="11:11" x14ac:dyDescent="0.25">
      <c r="K5158"/>
    </row>
    <row r="5159" spans="11:11" x14ac:dyDescent="0.25">
      <c r="K5159"/>
    </row>
    <row r="5160" spans="11:11" x14ac:dyDescent="0.25">
      <c r="K5160"/>
    </row>
    <row r="5161" spans="11:11" x14ac:dyDescent="0.25">
      <c r="K5161"/>
    </row>
    <row r="5162" spans="11:11" x14ac:dyDescent="0.25">
      <c r="K5162"/>
    </row>
    <row r="5163" spans="11:11" x14ac:dyDescent="0.25">
      <c r="K5163"/>
    </row>
    <row r="5164" spans="11:11" x14ac:dyDescent="0.25">
      <c r="K5164"/>
    </row>
    <row r="5165" spans="11:11" x14ac:dyDescent="0.25">
      <c r="K5165"/>
    </row>
    <row r="5166" spans="11:11" x14ac:dyDescent="0.25">
      <c r="K5166"/>
    </row>
    <row r="5167" spans="11:11" x14ac:dyDescent="0.25">
      <c r="K5167"/>
    </row>
    <row r="5168" spans="11:11" x14ac:dyDescent="0.25">
      <c r="K5168"/>
    </row>
    <row r="5169" spans="11:11" x14ac:dyDescent="0.25">
      <c r="K5169"/>
    </row>
    <row r="5170" spans="11:11" x14ac:dyDescent="0.25">
      <c r="K5170"/>
    </row>
    <row r="5171" spans="11:11" x14ac:dyDescent="0.25">
      <c r="K5171"/>
    </row>
    <row r="5172" spans="11:11" x14ac:dyDescent="0.25">
      <c r="K5172"/>
    </row>
    <row r="5173" spans="11:11" x14ac:dyDescent="0.25">
      <c r="K5173"/>
    </row>
    <row r="5174" spans="11:11" x14ac:dyDescent="0.25">
      <c r="K5174"/>
    </row>
    <row r="5175" spans="11:11" x14ac:dyDescent="0.25">
      <c r="K5175"/>
    </row>
    <row r="5176" spans="11:11" x14ac:dyDescent="0.25">
      <c r="K5176"/>
    </row>
    <row r="5177" spans="11:11" x14ac:dyDescent="0.25">
      <c r="K5177"/>
    </row>
    <row r="5178" spans="11:11" x14ac:dyDescent="0.25">
      <c r="K5178"/>
    </row>
    <row r="5179" spans="11:11" x14ac:dyDescent="0.25">
      <c r="K5179"/>
    </row>
    <row r="5180" spans="11:11" x14ac:dyDescent="0.25">
      <c r="K5180"/>
    </row>
    <row r="5181" spans="11:11" x14ac:dyDescent="0.25">
      <c r="K5181"/>
    </row>
    <row r="5182" spans="11:11" x14ac:dyDescent="0.25">
      <c r="K5182"/>
    </row>
    <row r="5183" spans="11:11" x14ac:dyDescent="0.25">
      <c r="K5183"/>
    </row>
    <row r="5184" spans="11:11" x14ac:dyDescent="0.25">
      <c r="K5184"/>
    </row>
    <row r="5185" spans="11:11" x14ac:dyDescent="0.25">
      <c r="K5185"/>
    </row>
    <row r="5186" spans="11:11" x14ac:dyDescent="0.25">
      <c r="K5186"/>
    </row>
    <row r="5187" spans="11:11" x14ac:dyDescent="0.25">
      <c r="K5187"/>
    </row>
    <row r="5188" spans="11:11" x14ac:dyDescent="0.25">
      <c r="K5188"/>
    </row>
    <row r="5189" spans="11:11" x14ac:dyDescent="0.25">
      <c r="K5189"/>
    </row>
    <row r="5190" spans="11:11" x14ac:dyDescent="0.25">
      <c r="K5190"/>
    </row>
    <row r="5191" spans="11:11" x14ac:dyDescent="0.25">
      <c r="K5191"/>
    </row>
    <row r="5192" spans="11:11" x14ac:dyDescent="0.25">
      <c r="K5192"/>
    </row>
    <row r="5193" spans="11:11" x14ac:dyDescent="0.25">
      <c r="K5193"/>
    </row>
    <row r="5194" spans="11:11" x14ac:dyDescent="0.25">
      <c r="K5194"/>
    </row>
    <row r="5195" spans="11:11" x14ac:dyDescent="0.25">
      <c r="K5195"/>
    </row>
    <row r="5196" spans="11:11" x14ac:dyDescent="0.25">
      <c r="K5196"/>
    </row>
    <row r="5197" spans="11:11" x14ac:dyDescent="0.25">
      <c r="K5197"/>
    </row>
    <row r="5198" spans="11:11" x14ac:dyDescent="0.25">
      <c r="K5198"/>
    </row>
    <row r="5199" spans="11:11" x14ac:dyDescent="0.25">
      <c r="K5199"/>
    </row>
    <row r="5200" spans="11:11" x14ac:dyDescent="0.25">
      <c r="K5200"/>
    </row>
    <row r="5201" spans="11:11" x14ac:dyDescent="0.25">
      <c r="K5201"/>
    </row>
    <row r="5202" spans="11:11" x14ac:dyDescent="0.25">
      <c r="K5202"/>
    </row>
    <row r="5203" spans="11:11" x14ac:dyDescent="0.25">
      <c r="K5203"/>
    </row>
    <row r="5204" spans="11:11" x14ac:dyDescent="0.25">
      <c r="K5204"/>
    </row>
    <row r="5205" spans="11:11" x14ac:dyDescent="0.25">
      <c r="K5205"/>
    </row>
    <row r="5206" spans="11:11" x14ac:dyDescent="0.25">
      <c r="K5206"/>
    </row>
    <row r="5207" spans="11:11" x14ac:dyDescent="0.25">
      <c r="K5207"/>
    </row>
    <row r="5208" spans="11:11" x14ac:dyDescent="0.25">
      <c r="K5208"/>
    </row>
    <row r="5209" spans="11:11" x14ac:dyDescent="0.25">
      <c r="K5209"/>
    </row>
    <row r="5210" spans="11:11" x14ac:dyDescent="0.25">
      <c r="K5210"/>
    </row>
    <row r="5211" spans="11:11" x14ac:dyDescent="0.25">
      <c r="K5211"/>
    </row>
    <row r="5212" spans="11:11" x14ac:dyDescent="0.25">
      <c r="K5212"/>
    </row>
    <row r="5213" spans="11:11" x14ac:dyDescent="0.25">
      <c r="K5213"/>
    </row>
    <row r="5214" spans="11:11" x14ac:dyDescent="0.25">
      <c r="K5214"/>
    </row>
    <row r="5215" spans="11:11" x14ac:dyDescent="0.25">
      <c r="K5215"/>
    </row>
    <row r="5216" spans="11:11" x14ac:dyDescent="0.25">
      <c r="K5216"/>
    </row>
    <row r="5217" spans="11:11" x14ac:dyDescent="0.25">
      <c r="K5217"/>
    </row>
    <row r="5218" spans="11:11" x14ac:dyDescent="0.25">
      <c r="K5218"/>
    </row>
    <row r="5219" spans="11:11" x14ac:dyDescent="0.25">
      <c r="K5219"/>
    </row>
    <row r="5220" spans="11:11" x14ac:dyDescent="0.25">
      <c r="K5220"/>
    </row>
    <row r="5221" spans="11:11" x14ac:dyDescent="0.25">
      <c r="K5221"/>
    </row>
    <row r="5222" spans="11:11" x14ac:dyDescent="0.25">
      <c r="K5222"/>
    </row>
    <row r="5223" spans="11:11" x14ac:dyDescent="0.25">
      <c r="K5223"/>
    </row>
    <row r="5224" spans="11:11" x14ac:dyDescent="0.25">
      <c r="K5224"/>
    </row>
    <row r="5225" spans="11:11" x14ac:dyDescent="0.25">
      <c r="K5225"/>
    </row>
    <row r="5226" spans="11:11" x14ac:dyDescent="0.25">
      <c r="K5226"/>
    </row>
    <row r="5227" spans="11:11" x14ac:dyDescent="0.25">
      <c r="K5227"/>
    </row>
    <row r="5228" spans="11:11" x14ac:dyDescent="0.25">
      <c r="K5228"/>
    </row>
    <row r="5229" spans="11:11" x14ac:dyDescent="0.25">
      <c r="K5229"/>
    </row>
    <row r="5230" spans="11:11" x14ac:dyDescent="0.25">
      <c r="K5230"/>
    </row>
    <row r="5231" spans="11:11" x14ac:dyDescent="0.25">
      <c r="K5231"/>
    </row>
    <row r="5232" spans="11:11" x14ac:dyDescent="0.25">
      <c r="K5232"/>
    </row>
    <row r="5233" spans="11:11" x14ac:dyDescent="0.25">
      <c r="K5233"/>
    </row>
    <row r="5234" spans="11:11" x14ac:dyDescent="0.25">
      <c r="K5234"/>
    </row>
    <row r="5235" spans="11:11" x14ac:dyDescent="0.25">
      <c r="K5235"/>
    </row>
    <row r="5236" spans="11:11" x14ac:dyDescent="0.25">
      <c r="K5236"/>
    </row>
    <row r="5237" spans="11:11" x14ac:dyDescent="0.25">
      <c r="K5237"/>
    </row>
    <row r="5238" spans="11:11" x14ac:dyDescent="0.25">
      <c r="K5238"/>
    </row>
    <row r="5239" spans="11:11" x14ac:dyDescent="0.25">
      <c r="K5239"/>
    </row>
    <row r="5240" spans="11:11" x14ac:dyDescent="0.25">
      <c r="K5240"/>
    </row>
    <row r="5241" spans="11:11" x14ac:dyDescent="0.25">
      <c r="K5241"/>
    </row>
    <row r="5242" spans="11:11" x14ac:dyDescent="0.25">
      <c r="K5242"/>
    </row>
    <row r="5243" spans="11:11" x14ac:dyDescent="0.25">
      <c r="K5243"/>
    </row>
    <row r="5244" spans="11:11" x14ac:dyDescent="0.25">
      <c r="K5244"/>
    </row>
    <row r="5245" spans="11:11" x14ac:dyDescent="0.25">
      <c r="K5245"/>
    </row>
    <row r="5246" spans="11:11" x14ac:dyDescent="0.25">
      <c r="K5246"/>
    </row>
    <row r="5247" spans="11:11" x14ac:dyDescent="0.25">
      <c r="K5247"/>
    </row>
    <row r="5248" spans="11:11" x14ac:dyDescent="0.25">
      <c r="K5248"/>
    </row>
    <row r="5249" spans="11:11" x14ac:dyDescent="0.25">
      <c r="K5249"/>
    </row>
    <row r="5250" spans="11:11" x14ac:dyDescent="0.25">
      <c r="K5250"/>
    </row>
    <row r="5251" spans="11:11" x14ac:dyDescent="0.25">
      <c r="K5251"/>
    </row>
    <row r="5252" spans="11:11" x14ac:dyDescent="0.25">
      <c r="K5252"/>
    </row>
    <row r="5253" spans="11:11" x14ac:dyDescent="0.25">
      <c r="K5253"/>
    </row>
    <row r="5254" spans="11:11" x14ac:dyDescent="0.25">
      <c r="K5254"/>
    </row>
    <row r="5255" spans="11:11" x14ac:dyDescent="0.25">
      <c r="K5255"/>
    </row>
    <row r="5256" spans="11:11" x14ac:dyDescent="0.25">
      <c r="K5256"/>
    </row>
    <row r="5257" spans="11:11" x14ac:dyDescent="0.25">
      <c r="K5257"/>
    </row>
    <row r="5258" spans="11:11" x14ac:dyDescent="0.25">
      <c r="K5258"/>
    </row>
    <row r="5259" spans="11:11" x14ac:dyDescent="0.25">
      <c r="K5259"/>
    </row>
    <row r="5260" spans="11:11" x14ac:dyDescent="0.25">
      <c r="K5260"/>
    </row>
    <row r="5261" spans="11:11" x14ac:dyDescent="0.25">
      <c r="K5261"/>
    </row>
    <row r="5262" spans="11:11" x14ac:dyDescent="0.25">
      <c r="K5262"/>
    </row>
    <row r="5263" spans="11:11" x14ac:dyDescent="0.25">
      <c r="K5263"/>
    </row>
    <row r="5264" spans="11:11" x14ac:dyDescent="0.25">
      <c r="K5264"/>
    </row>
    <row r="5265" spans="11:11" x14ac:dyDescent="0.25">
      <c r="K5265"/>
    </row>
    <row r="5266" spans="11:11" x14ac:dyDescent="0.25">
      <c r="K5266"/>
    </row>
    <row r="5267" spans="11:11" x14ac:dyDescent="0.25">
      <c r="K5267"/>
    </row>
    <row r="5268" spans="11:11" x14ac:dyDescent="0.25">
      <c r="K5268"/>
    </row>
    <row r="5269" spans="11:11" x14ac:dyDescent="0.25">
      <c r="K5269"/>
    </row>
    <row r="5270" spans="11:11" x14ac:dyDescent="0.25">
      <c r="K5270"/>
    </row>
    <row r="5271" spans="11:11" x14ac:dyDescent="0.25">
      <c r="K5271"/>
    </row>
    <row r="5272" spans="11:11" x14ac:dyDescent="0.25">
      <c r="K5272"/>
    </row>
    <row r="5273" spans="11:11" x14ac:dyDescent="0.25">
      <c r="K5273"/>
    </row>
    <row r="5274" spans="11:11" x14ac:dyDescent="0.25">
      <c r="K5274"/>
    </row>
    <row r="5275" spans="11:11" x14ac:dyDescent="0.25">
      <c r="K5275"/>
    </row>
    <row r="5276" spans="11:11" x14ac:dyDescent="0.25">
      <c r="K5276"/>
    </row>
    <row r="5277" spans="11:11" x14ac:dyDescent="0.25">
      <c r="K5277"/>
    </row>
    <row r="5278" spans="11:11" x14ac:dyDescent="0.25">
      <c r="K5278"/>
    </row>
    <row r="5279" spans="11:11" x14ac:dyDescent="0.25">
      <c r="K5279"/>
    </row>
    <row r="5280" spans="11:11" x14ac:dyDescent="0.25">
      <c r="K5280"/>
    </row>
    <row r="5281" spans="11:11" x14ac:dyDescent="0.25">
      <c r="K5281"/>
    </row>
    <row r="5282" spans="11:11" x14ac:dyDescent="0.25">
      <c r="K5282"/>
    </row>
    <row r="5283" spans="11:11" x14ac:dyDescent="0.25">
      <c r="K5283"/>
    </row>
    <row r="5284" spans="11:11" x14ac:dyDescent="0.25">
      <c r="K5284"/>
    </row>
    <row r="5285" spans="11:11" x14ac:dyDescent="0.25">
      <c r="K5285"/>
    </row>
    <row r="5286" spans="11:11" x14ac:dyDescent="0.25">
      <c r="K5286"/>
    </row>
    <row r="5287" spans="11:11" x14ac:dyDescent="0.25">
      <c r="K5287"/>
    </row>
    <row r="5288" spans="11:11" x14ac:dyDescent="0.25">
      <c r="K5288"/>
    </row>
    <row r="5289" spans="11:11" x14ac:dyDescent="0.25">
      <c r="K5289"/>
    </row>
    <row r="5290" spans="11:11" x14ac:dyDescent="0.25">
      <c r="K5290"/>
    </row>
    <row r="5291" spans="11:11" x14ac:dyDescent="0.25">
      <c r="K5291"/>
    </row>
    <row r="5292" spans="11:11" x14ac:dyDescent="0.25">
      <c r="K5292"/>
    </row>
    <row r="5293" spans="11:11" x14ac:dyDescent="0.25">
      <c r="K5293"/>
    </row>
    <row r="5294" spans="11:11" x14ac:dyDescent="0.25">
      <c r="K5294"/>
    </row>
    <row r="5295" spans="11:11" x14ac:dyDescent="0.25">
      <c r="K5295"/>
    </row>
    <row r="5296" spans="11:11" x14ac:dyDescent="0.25">
      <c r="K5296"/>
    </row>
    <row r="5297" spans="11:11" x14ac:dyDescent="0.25">
      <c r="K5297"/>
    </row>
    <row r="5298" spans="11:11" x14ac:dyDescent="0.25">
      <c r="K5298"/>
    </row>
    <row r="5299" spans="11:11" x14ac:dyDescent="0.25">
      <c r="K5299"/>
    </row>
    <row r="5300" spans="11:11" x14ac:dyDescent="0.25">
      <c r="K5300"/>
    </row>
    <row r="5301" spans="11:11" x14ac:dyDescent="0.25">
      <c r="K5301"/>
    </row>
    <row r="5302" spans="11:11" x14ac:dyDescent="0.25">
      <c r="K5302"/>
    </row>
    <row r="5303" spans="11:11" x14ac:dyDescent="0.25">
      <c r="K5303"/>
    </row>
    <row r="5304" spans="11:11" x14ac:dyDescent="0.25">
      <c r="K5304"/>
    </row>
    <row r="5305" spans="11:11" x14ac:dyDescent="0.25">
      <c r="K5305"/>
    </row>
    <row r="5306" spans="11:11" x14ac:dyDescent="0.25">
      <c r="K5306"/>
    </row>
    <row r="5307" spans="11:11" x14ac:dyDescent="0.25">
      <c r="K5307"/>
    </row>
    <row r="5308" spans="11:11" x14ac:dyDescent="0.25">
      <c r="K5308"/>
    </row>
    <row r="5309" spans="11:11" x14ac:dyDescent="0.25">
      <c r="K5309"/>
    </row>
    <row r="5310" spans="11:11" x14ac:dyDescent="0.25">
      <c r="K5310"/>
    </row>
    <row r="5311" spans="11:11" x14ac:dyDescent="0.25">
      <c r="K5311"/>
    </row>
    <row r="5312" spans="11:11" x14ac:dyDescent="0.25">
      <c r="K5312"/>
    </row>
    <row r="5313" spans="11:11" x14ac:dyDescent="0.25">
      <c r="K5313"/>
    </row>
    <row r="5314" spans="11:11" x14ac:dyDescent="0.25">
      <c r="K5314"/>
    </row>
    <row r="5315" spans="11:11" x14ac:dyDescent="0.25">
      <c r="K5315"/>
    </row>
    <row r="5316" spans="11:11" x14ac:dyDescent="0.25">
      <c r="K5316"/>
    </row>
    <row r="5317" spans="11:11" x14ac:dyDescent="0.25">
      <c r="K5317"/>
    </row>
    <row r="5318" spans="11:11" x14ac:dyDescent="0.25">
      <c r="K5318"/>
    </row>
    <row r="5319" spans="11:11" x14ac:dyDescent="0.25">
      <c r="K5319"/>
    </row>
    <row r="5320" spans="11:11" x14ac:dyDescent="0.25">
      <c r="K5320"/>
    </row>
    <row r="5321" spans="11:11" x14ac:dyDescent="0.25">
      <c r="K5321"/>
    </row>
    <row r="5322" spans="11:11" x14ac:dyDescent="0.25">
      <c r="K5322"/>
    </row>
    <row r="5323" spans="11:11" x14ac:dyDescent="0.25">
      <c r="K5323"/>
    </row>
    <row r="5324" spans="11:11" x14ac:dyDescent="0.25">
      <c r="K5324"/>
    </row>
    <row r="5325" spans="11:11" x14ac:dyDescent="0.25">
      <c r="K5325"/>
    </row>
    <row r="5326" spans="11:11" x14ac:dyDescent="0.25">
      <c r="K5326"/>
    </row>
    <row r="5327" spans="11:11" x14ac:dyDescent="0.25">
      <c r="K5327"/>
    </row>
    <row r="5328" spans="11:11" x14ac:dyDescent="0.25">
      <c r="K5328"/>
    </row>
    <row r="5329" spans="11:11" x14ac:dyDescent="0.25">
      <c r="K5329"/>
    </row>
    <row r="5330" spans="11:11" x14ac:dyDescent="0.25">
      <c r="K5330"/>
    </row>
    <row r="5331" spans="11:11" x14ac:dyDescent="0.25">
      <c r="K5331"/>
    </row>
    <row r="5332" spans="11:11" x14ac:dyDescent="0.25">
      <c r="K5332"/>
    </row>
    <row r="5333" spans="11:11" x14ac:dyDescent="0.25">
      <c r="K5333"/>
    </row>
    <row r="5334" spans="11:11" x14ac:dyDescent="0.25">
      <c r="K5334"/>
    </row>
    <row r="5335" spans="11:11" x14ac:dyDescent="0.25">
      <c r="K5335"/>
    </row>
    <row r="5336" spans="11:11" x14ac:dyDescent="0.25">
      <c r="K5336"/>
    </row>
    <row r="5337" spans="11:11" x14ac:dyDescent="0.25">
      <c r="K5337"/>
    </row>
    <row r="5338" spans="11:11" x14ac:dyDescent="0.25">
      <c r="K5338"/>
    </row>
    <row r="5339" spans="11:11" x14ac:dyDescent="0.25">
      <c r="K5339"/>
    </row>
    <row r="5340" spans="11:11" x14ac:dyDescent="0.25">
      <c r="K5340"/>
    </row>
    <row r="5341" spans="11:11" x14ac:dyDescent="0.25">
      <c r="K5341"/>
    </row>
    <row r="5342" spans="11:11" x14ac:dyDescent="0.25">
      <c r="K5342"/>
    </row>
    <row r="5343" spans="11:11" x14ac:dyDescent="0.25">
      <c r="K5343"/>
    </row>
    <row r="5344" spans="11:11" x14ac:dyDescent="0.25">
      <c r="K5344"/>
    </row>
    <row r="5345" spans="11:11" x14ac:dyDescent="0.25">
      <c r="K5345"/>
    </row>
    <row r="5346" spans="11:11" x14ac:dyDescent="0.25">
      <c r="K5346"/>
    </row>
    <row r="5347" spans="11:11" x14ac:dyDescent="0.25">
      <c r="K5347"/>
    </row>
    <row r="5348" spans="11:11" x14ac:dyDescent="0.25">
      <c r="K5348"/>
    </row>
    <row r="5349" spans="11:11" x14ac:dyDescent="0.25">
      <c r="K5349"/>
    </row>
    <row r="5350" spans="11:11" x14ac:dyDescent="0.25">
      <c r="K5350"/>
    </row>
    <row r="5351" spans="11:11" x14ac:dyDescent="0.25">
      <c r="K5351"/>
    </row>
    <row r="5352" spans="11:11" x14ac:dyDescent="0.25">
      <c r="K5352"/>
    </row>
    <row r="5353" spans="11:11" x14ac:dyDescent="0.25">
      <c r="K5353"/>
    </row>
    <row r="5354" spans="11:11" x14ac:dyDescent="0.25">
      <c r="K5354"/>
    </row>
    <row r="5355" spans="11:11" x14ac:dyDescent="0.25">
      <c r="K5355"/>
    </row>
    <row r="5356" spans="11:11" x14ac:dyDescent="0.25">
      <c r="K5356"/>
    </row>
    <row r="5357" spans="11:11" x14ac:dyDescent="0.25">
      <c r="K5357"/>
    </row>
    <row r="5358" spans="11:11" x14ac:dyDescent="0.25">
      <c r="K5358"/>
    </row>
    <row r="5359" spans="11:11" x14ac:dyDescent="0.25">
      <c r="K5359"/>
    </row>
    <row r="5360" spans="11:11" x14ac:dyDescent="0.25">
      <c r="K5360"/>
    </row>
    <row r="5361" spans="11:11" x14ac:dyDescent="0.25">
      <c r="K5361"/>
    </row>
    <row r="5362" spans="11:11" x14ac:dyDescent="0.25">
      <c r="K5362"/>
    </row>
    <row r="5363" spans="11:11" x14ac:dyDescent="0.25">
      <c r="K5363"/>
    </row>
    <row r="5364" spans="11:11" x14ac:dyDescent="0.25">
      <c r="K5364"/>
    </row>
    <row r="5365" spans="11:11" x14ac:dyDescent="0.25">
      <c r="K5365"/>
    </row>
    <row r="5366" spans="11:11" x14ac:dyDescent="0.25">
      <c r="K5366"/>
    </row>
    <row r="5367" spans="11:11" x14ac:dyDescent="0.25">
      <c r="K5367"/>
    </row>
    <row r="5368" spans="11:11" x14ac:dyDescent="0.25">
      <c r="K5368"/>
    </row>
    <row r="5369" spans="11:11" x14ac:dyDescent="0.25">
      <c r="K5369"/>
    </row>
    <row r="5370" spans="11:11" x14ac:dyDescent="0.25">
      <c r="K5370"/>
    </row>
    <row r="5371" spans="11:11" x14ac:dyDescent="0.25">
      <c r="K5371"/>
    </row>
    <row r="5372" spans="11:11" x14ac:dyDescent="0.25">
      <c r="K5372"/>
    </row>
    <row r="5373" spans="11:11" x14ac:dyDescent="0.25">
      <c r="K5373"/>
    </row>
    <row r="5374" spans="11:11" x14ac:dyDescent="0.25">
      <c r="K5374"/>
    </row>
    <row r="5375" spans="11:11" x14ac:dyDescent="0.25">
      <c r="K5375"/>
    </row>
    <row r="5376" spans="11:11" x14ac:dyDescent="0.25">
      <c r="K5376"/>
    </row>
    <row r="5377" spans="11:11" x14ac:dyDescent="0.25">
      <c r="K5377"/>
    </row>
    <row r="5378" spans="11:11" x14ac:dyDescent="0.25">
      <c r="K5378"/>
    </row>
    <row r="5379" spans="11:11" x14ac:dyDescent="0.25">
      <c r="K5379"/>
    </row>
    <row r="5380" spans="11:11" x14ac:dyDescent="0.25">
      <c r="K5380"/>
    </row>
    <row r="5381" spans="11:11" x14ac:dyDescent="0.25">
      <c r="K5381"/>
    </row>
    <row r="5382" spans="11:11" x14ac:dyDescent="0.25">
      <c r="K5382"/>
    </row>
    <row r="5383" spans="11:11" x14ac:dyDescent="0.25">
      <c r="K5383"/>
    </row>
    <row r="5384" spans="11:11" x14ac:dyDescent="0.25">
      <c r="K5384"/>
    </row>
    <row r="5385" spans="11:11" x14ac:dyDescent="0.25">
      <c r="K5385"/>
    </row>
    <row r="5386" spans="11:11" x14ac:dyDescent="0.25">
      <c r="K5386"/>
    </row>
    <row r="5387" spans="11:11" x14ac:dyDescent="0.25">
      <c r="K5387"/>
    </row>
    <row r="5388" spans="11:11" x14ac:dyDescent="0.25">
      <c r="K5388"/>
    </row>
    <row r="5389" spans="11:11" x14ac:dyDescent="0.25">
      <c r="K5389"/>
    </row>
    <row r="5390" spans="11:11" x14ac:dyDescent="0.25">
      <c r="K5390"/>
    </row>
    <row r="5391" spans="11:11" x14ac:dyDescent="0.25">
      <c r="K5391"/>
    </row>
    <row r="5392" spans="11:11" x14ac:dyDescent="0.25">
      <c r="K5392"/>
    </row>
    <row r="5393" spans="11:11" x14ac:dyDescent="0.25">
      <c r="K5393"/>
    </row>
    <row r="5394" spans="11:11" x14ac:dyDescent="0.25">
      <c r="K5394"/>
    </row>
    <row r="5395" spans="11:11" x14ac:dyDescent="0.25">
      <c r="K5395"/>
    </row>
    <row r="5396" spans="11:11" x14ac:dyDescent="0.25">
      <c r="K5396"/>
    </row>
    <row r="5397" spans="11:11" x14ac:dyDescent="0.25">
      <c r="K5397"/>
    </row>
    <row r="5398" spans="11:11" x14ac:dyDescent="0.25">
      <c r="K5398"/>
    </row>
    <row r="5399" spans="11:11" x14ac:dyDescent="0.25">
      <c r="K5399"/>
    </row>
    <row r="5400" spans="11:11" x14ac:dyDescent="0.25">
      <c r="K5400"/>
    </row>
    <row r="5401" spans="11:11" x14ac:dyDescent="0.25">
      <c r="K5401"/>
    </row>
    <row r="5402" spans="11:11" x14ac:dyDescent="0.25">
      <c r="K5402"/>
    </row>
    <row r="5403" spans="11:11" x14ac:dyDescent="0.25">
      <c r="K5403"/>
    </row>
    <row r="5404" spans="11:11" x14ac:dyDescent="0.25">
      <c r="K5404"/>
    </row>
    <row r="5405" spans="11:11" x14ac:dyDescent="0.25">
      <c r="K5405"/>
    </row>
    <row r="5406" spans="11:11" x14ac:dyDescent="0.25">
      <c r="K5406"/>
    </row>
    <row r="5407" spans="11:11" x14ac:dyDescent="0.25">
      <c r="K5407"/>
    </row>
    <row r="5408" spans="11:11" x14ac:dyDescent="0.25">
      <c r="K5408"/>
    </row>
    <row r="5409" spans="11:11" x14ac:dyDescent="0.25">
      <c r="K5409"/>
    </row>
    <row r="5410" spans="11:11" x14ac:dyDescent="0.25">
      <c r="K5410"/>
    </row>
    <row r="5411" spans="11:11" x14ac:dyDescent="0.25">
      <c r="K5411"/>
    </row>
    <row r="5412" spans="11:11" x14ac:dyDescent="0.25">
      <c r="K5412"/>
    </row>
    <row r="5413" spans="11:11" x14ac:dyDescent="0.25">
      <c r="K5413"/>
    </row>
    <row r="5414" spans="11:11" x14ac:dyDescent="0.25">
      <c r="K5414"/>
    </row>
    <row r="5415" spans="11:11" x14ac:dyDescent="0.25">
      <c r="K5415"/>
    </row>
    <row r="5416" spans="11:11" x14ac:dyDescent="0.25">
      <c r="K5416"/>
    </row>
    <row r="5417" spans="11:11" x14ac:dyDescent="0.25">
      <c r="K5417"/>
    </row>
    <row r="5418" spans="11:11" x14ac:dyDescent="0.25">
      <c r="K5418"/>
    </row>
    <row r="5419" spans="11:11" x14ac:dyDescent="0.25">
      <c r="K5419"/>
    </row>
    <row r="5420" spans="11:11" x14ac:dyDescent="0.25">
      <c r="K5420"/>
    </row>
    <row r="5421" spans="11:11" x14ac:dyDescent="0.25">
      <c r="K5421"/>
    </row>
    <row r="5422" spans="11:11" x14ac:dyDescent="0.25">
      <c r="K5422"/>
    </row>
    <row r="5423" spans="11:11" x14ac:dyDescent="0.25">
      <c r="K5423"/>
    </row>
    <row r="5424" spans="11:11" x14ac:dyDescent="0.25">
      <c r="K5424"/>
    </row>
    <row r="5425" spans="11:11" x14ac:dyDescent="0.25">
      <c r="K5425"/>
    </row>
    <row r="5426" spans="11:11" x14ac:dyDescent="0.25">
      <c r="K5426"/>
    </row>
    <row r="5427" spans="11:11" x14ac:dyDescent="0.25">
      <c r="K5427"/>
    </row>
    <row r="5428" spans="11:11" x14ac:dyDescent="0.25">
      <c r="K5428"/>
    </row>
    <row r="5429" spans="11:11" x14ac:dyDescent="0.25">
      <c r="K5429"/>
    </row>
    <row r="5430" spans="11:11" x14ac:dyDescent="0.25">
      <c r="K5430"/>
    </row>
    <row r="5431" spans="11:11" x14ac:dyDescent="0.25">
      <c r="K5431"/>
    </row>
    <row r="5432" spans="11:11" x14ac:dyDescent="0.25">
      <c r="K5432"/>
    </row>
    <row r="5433" spans="11:11" x14ac:dyDescent="0.25">
      <c r="K5433"/>
    </row>
    <row r="5434" spans="11:11" x14ac:dyDescent="0.25">
      <c r="K5434"/>
    </row>
    <row r="5435" spans="11:11" x14ac:dyDescent="0.25">
      <c r="K5435"/>
    </row>
    <row r="5436" spans="11:11" x14ac:dyDescent="0.25">
      <c r="K5436"/>
    </row>
    <row r="5437" spans="11:11" x14ac:dyDescent="0.25">
      <c r="K5437"/>
    </row>
    <row r="5438" spans="11:11" x14ac:dyDescent="0.25">
      <c r="K5438"/>
    </row>
    <row r="5439" spans="11:11" x14ac:dyDescent="0.25">
      <c r="K5439"/>
    </row>
    <row r="5440" spans="11:11" x14ac:dyDescent="0.25">
      <c r="K5440"/>
    </row>
    <row r="5441" spans="11:11" x14ac:dyDescent="0.25">
      <c r="K5441"/>
    </row>
    <row r="5442" spans="11:11" x14ac:dyDescent="0.25">
      <c r="K5442"/>
    </row>
    <row r="5443" spans="11:11" x14ac:dyDescent="0.25">
      <c r="K5443"/>
    </row>
    <row r="5444" spans="11:11" x14ac:dyDescent="0.25">
      <c r="K5444"/>
    </row>
    <row r="5445" spans="11:11" x14ac:dyDescent="0.25">
      <c r="K5445"/>
    </row>
    <row r="5446" spans="11:11" x14ac:dyDescent="0.25">
      <c r="K5446"/>
    </row>
    <row r="5447" spans="11:11" x14ac:dyDescent="0.25">
      <c r="K5447"/>
    </row>
    <row r="5448" spans="11:11" x14ac:dyDescent="0.25">
      <c r="K5448"/>
    </row>
    <row r="5449" spans="11:11" x14ac:dyDescent="0.25">
      <c r="K5449"/>
    </row>
    <row r="5450" spans="11:11" x14ac:dyDescent="0.25">
      <c r="K5450"/>
    </row>
    <row r="5451" spans="11:11" x14ac:dyDescent="0.25">
      <c r="K5451"/>
    </row>
    <row r="5452" spans="11:11" x14ac:dyDescent="0.25">
      <c r="K5452"/>
    </row>
    <row r="5453" spans="11:11" x14ac:dyDescent="0.25">
      <c r="K5453"/>
    </row>
    <row r="5454" spans="11:11" x14ac:dyDescent="0.25">
      <c r="K5454"/>
    </row>
    <row r="5455" spans="11:11" x14ac:dyDescent="0.25">
      <c r="K5455"/>
    </row>
    <row r="5456" spans="11:11" x14ac:dyDescent="0.25">
      <c r="K5456"/>
    </row>
    <row r="5457" spans="11:11" x14ac:dyDescent="0.25">
      <c r="K5457"/>
    </row>
    <row r="5458" spans="11:11" x14ac:dyDescent="0.25">
      <c r="K5458"/>
    </row>
    <row r="5459" spans="11:11" x14ac:dyDescent="0.25">
      <c r="K5459"/>
    </row>
    <row r="5460" spans="11:11" x14ac:dyDescent="0.25">
      <c r="K5460"/>
    </row>
    <row r="5461" spans="11:11" x14ac:dyDescent="0.25">
      <c r="K5461"/>
    </row>
    <row r="5462" spans="11:11" x14ac:dyDescent="0.25">
      <c r="K5462"/>
    </row>
    <row r="5463" spans="11:11" x14ac:dyDescent="0.25">
      <c r="K5463"/>
    </row>
    <row r="5464" spans="11:11" x14ac:dyDescent="0.25">
      <c r="K5464"/>
    </row>
    <row r="5465" spans="11:11" x14ac:dyDescent="0.25">
      <c r="K5465"/>
    </row>
    <row r="5466" spans="11:11" x14ac:dyDescent="0.25">
      <c r="K5466"/>
    </row>
    <row r="5467" spans="11:11" x14ac:dyDescent="0.25">
      <c r="K5467"/>
    </row>
    <row r="5468" spans="11:11" x14ac:dyDescent="0.25">
      <c r="K5468"/>
    </row>
    <row r="5469" spans="11:11" x14ac:dyDescent="0.25">
      <c r="K5469"/>
    </row>
    <row r="5470" spans="11:11" x14ac:dyDescent="0.25">
      <c r="K5470"/>
    </row>
    <row r="5471" spans="11:11" x14ac:dyDescent="0.25">
      <c r="K5471"/>
    </row>
    <row r="5472" spans="11:11" x14ac:dyDescent="0.25">
      <c r="K5472"/>
    </row>
    <row r="5473" spans="11:11" x14ac:dyDescent="0.25">
      <c r="K5473"/>
    </row>
    <row r="5474" spans="11:11" x14ac:dyDescent="0.25">
      <c r="K5474"/>
    </row>
    <row r="5475" spans="11:11" x14ac:dyDescent="0.25">
      <c r="K5475"/>
    </row>
    <row r="5476" spans="11:11" x14ac:dyDescent="0.25">
      <c r="K5476"/>
    </row>
    <row r="5477" spans="11:11" x14ac:dyDescent="0.25">
      <c r="K5477"/>
    </row>
    <row r="5478" spans="11:11" x14ac:dyDescent="0.25">
      <c r="K5478"/>
    </row>
    <row r="5479" spans="11:11" x14ac:dyDescent="0.25">
      <c r="K5479"/>
    </row>
    <row r="5480" spans="11:11" x14ac:dyDescent="0.25">
      <c r="K5480"/>
    </row>
    <row r="5481" spans="11:11" x14ac:dyDescent="0.25">
      <c r="K5481"/>
    </row>
    <row r="5482" spans="11:11" x14ac:dyDescent="0.25">
      <c r="K5482"/>
    </row>
    <row r="5483" spans="11:11" x14ac:dyDescent="0.25">
      <c r="K5483"/>
    </row>
    <row r="5484" spans="11:11" x14ac:dyDescent="0.25">
      <c r="K5484"/>
    </row>
    <row r="5485" spans="11:11" x14ac:dyDescent="0.25">
      <c r="K5485"/>
    </row>
    <row r="5486" spans="11:11" x14ac:dyDescent="0.25">
      <c r="K5486"/>
    </row>
    <row r="5487" spans="11:11" x14ac:dyDescent="0.25">
      <c r="K5487"/>
    </row>
    <row r="5488" spans="11:11" x14ac:dyDescent="0.25">
      <c r="K5488"/>
    </row>
    <row r="5489" spans="11:11" x14ac:dyDescent="0.25">
      <c r="K5489"/>
    </row>
    <row r="5490" spans="11:11" x14ac:dyDescent="0.25">
      <c r="K5490"/>
    </row>
    <row r="5491" spans="11:11" x14ac:dyDescent="0.25">
      <c r="K5491"/>
    </row>
    <row r="5492" spans="11:11" x14ac:dyDescent="0.25">
      <c r="K5492"/>
    </row>
    <row r="5493" spans="11:11" x14ac:dyDescent="0.25">
      <c r="K5493"/>
    </row>
    <row r="5494" spans="11:11" x14ac:dyDescent="0.25">
      <c r="K5494"/>
    </row>
    <row r="5495" spans="11:11" x14ac:dyDescent="0.25">
      <c r="K5495"/>
    </row>
    <row r="5496" spans="11:11" x14ac:dyDescent="0.25">
      <c r="K5496"/>
    </row>
    <row r="5497" spans="11:11" x14ac:dyDescent="0.25">
      <c r="K5497"/>
    </row>
    <row r="5498" spans="11:11" x14ac:dyDescent="0.25">
      <c r="K5498"/>
    </row>
    <row r="5499" spans="11:11" x14ac:dyDescent="0.25">
      <c r="K5499"/>
    </row>
    <row r="5500" spans="11:11" x14ac:dyDescent="0.25">
      <c r="K5500"/>
    </row>
    <row r="5501" spans="11:11" x14ac:dyDescent="0.25">
      <c r="K5501"/>
    </row>
    <row r="5502" spans="11:11" x14ac:dyDescent="0.25">
      <c r="K5502"/>
    </row>
    <row r="5503" spans="11:11" x14ac:dyDescent="0.25">
      <c r="K5503"/>
    </row>
    <row r="5504" spans="11:11" x14ac:dyDescent="0.25">
      <c r="K5504"/>
    </row>
    <row r="5505" spans="11:11" x14ac:dyDescent="0.25">
      <c r="K5505"/>
    </row>
    <row r="5506" spans="11:11" x14ac:dyDescent="0.25">
      <c r="K5506"/>
    </row>
    <row r="5507" spans="11:11" x14ac:dyDescent="0.25">
      <c r="K5507"/>
    </row>
    <row r="5508" spans="11:11" x14ac:dyDescent="0.25">
      <c r="K5508"/>
    </row>
    <row r="5509" spans="11:11" x14ac:dyDescent="0.25">
      <c r="K5509"/>
    </row>
    <row r="5510" spans="11:11" x14ac:dyDescent="0.25">
      <c r="K5510"/>
    </row>
    <row r="5511" spans="11:11" x14ac:dyDescent="0.25">
      <c r="K5511"/>
    </row>
    <row r="5512" spans="11:11" x14ac:dyDescent="0.25">
      <c r="K5512"/>
    </row>
    <row r="5513" spans="11:11" x14ac:dyDescent="0.25">
      <c r="K5513"/>
    </row>
    <row r="5514" spans="11:11" x14ac:dyDescent="0.25">
      <c r="K5514"/>
    </row>
    <row r="5515" spans="11:11" x14ac:dyDescent="0.25">
      <c r="K5515"/>
    </row>
    <row r="5516" spans="11:11" x14ac:dyDescent="0.25">
      <c r="K5516"/>
    </row>
    <row r="5517" spans="11:11" x14ac:dyDescent="0.25">
      <c r="K5517"/>
    </row>
    <row r="5518" spans="11:11" x14ac:dyDescent="0.25">
      <c r="K5518"/>
    </row>
    <row r="5519" spans="11:11" x14ac:dyDescent="0.25">
      <c r="K5519"/>
    </row>
    <row r="5520" spans="11:11" x14ac:dyDescent="0.25">
      <c r="K5520"/>
    </row>
    <row r="5521" spans="11:11" x14ac:dyDescent="0.25">
      <c r="K5521"/>
    </row>
    <row r="5522" spans="11:11" x14ac:dyDescent="0.25">
      <c r="K5522"/>
    </row>
    <row r="5523" spans="11:11" x14ac:dyDescent="0.25">
      <c r="K5523"/>
    </row>
    <row r="5524" spans="11:11" x14ac:dyDescent="0.25">
      <c r="K5524"/>
    </row>
    <row r="5525" spans="11:11" x14ac:dyDescent="0.25">
      <c r="K5525"/>
    </row>
    <row r="5526" spans="11:11" x14ac:dyDescent="0.25">
      <c r="K5526"/>
    </row>
    <row r="5527" spans="11:11" x14ac:dyDescent="0.25">
      <c r="K5527"/>
    </row>
    <row r="5528" spans="11:11" x14ac:dyDescent="0.25">
      <c r="K5528"/>
    </row>
    <row r="5529" spans="11:11" x14ac:dyDescent="0.25">
      <c r="K5529"/>
    </row>
    <row r="5530" spans="11:11" x14ac:dyDescent="0.25">
      <c r="K5530"/>
    </row>
    <row r="5531" spans="11:11" x14ac:dyDescent="0.25">
      <c r="K5531"/>
    </row>
    <row r="5532" spans="11:11" x14ac:dyDescent="0.25">
      <c r="K5532"/>
    </row>
    <row r="5533" spans="11:11" x14ac:dyDescent="0.25">
      <c r="K5533"/>
    </row>
    <row r="5534" spans="11:11" x14ac:dyDescent="0.25">
      <c r="K5534"/>
    </row>
    <row r="5535" spans="11:11" x14ac:dyDescent="0.25">
      <c r="K5535"/>
    </row>
    <row r="5536" spans="11:11" x14ac:dyDescent="0.25">
      <c r="K5536"/>
    </row>
    <row r="5537" spans="11:11" x14ac:dyDescent="0.25">
      <c r="K5537"/>
    </row>
    <row r="5538" spans="11:11" x14ac:dyDescent="0.25">
      <c r="K5538"/>
    </row>
    <row r="5539" spans="11:11" x14ac:dyDescent="0.25">
      <c r="K5539"/>
    </row>
    <row r="5540" spans="11:11" x14ac:dyDescent="0.25">
      <c r="K5540"/>
    </row>
    <row r="5541" spans="11:11" x14ac:dyDescent="0.25">
      <c r="K5541"/>
    </row>
    <row r="5542" spans="11:11" x14ac:dyDescent="0.25">
      <c r="K5542"/>
    </row>
    <row r="5543" spans="11:11" x14ac:dyDescent="0.25">
      <c r="K5543"/>
    </row>
    <row r="5544" spans="11:11" x14ac:dyDescent="0.25">
      <c r="K5544"/>
    </row>
    <row r="5545" spans="11:11" x14ac:dyDescent="0.25">
      <c r="K5545"/>
    </row>
    <row r="5546" spans="11:11" x14ac:dyDescent="0.25">
      <c r="K5546"/>
    </row>
    <row r="5547" spans="11:11" x14ac:dyDescent="0.25">
      <c r="K5547"/>
    </row>
    <row r="5548" spans="11:11" x14ac:dyDescent="0.25">
      <c r="K5548"/>
    </row>
    <row r="5549" spans="11:11" x14ac:dyDescent="0.25">
      <c r="K5549"/>
    </row>
    <row r="5550" spans="11:11" x14ac:dyDescent="0.25">
      <c r="K5550"/>
    </row>
    <row r="5551" spans="11:11" x14ac:dyDescent="0.25">
      <c r="K5551"/>
    </row>
    <row r="5552" spans="11:11" x14ac:dyDescent="0.25">
      <c r="K5552"/>
    </row>
    <row r="5553" spans="11:11" x14ac:dyDescent="0.25">
      <c r="K5553"/>
    </row>
    <row r="5554" spans="11:11" x14ac:dyDescent="0.25">
      <c r="K5554"/>
    </row>
    <row r="5555" spans="11:11" x14ac:dyDescent="0.25">
      <c r="K5555"/>
    </row>
    <row r="5556" spans="11:11" x14ac:dyDescent="0.25">
      <c r="K5556"/>
    </row>
    <row r="5557" spans="11:11" x14ac:dyDescent="0.25">
      <c r="K5557"/>
    </row>
    <row r="5558" spans="11:11" x14ac:dyDescent="0.25">
      <c r="K5558"/>
    </row>
    <row r="5559" spans="11:11" x14ac:dyDescent="0.25">
      <c r="K5559"/>
    </row>
    <row r="5560" spans="11:11" x14ac:dyDescent="0.25">
      <c r="K5560"/>
    </row>
    <row r="5561" spans="11:11" x14ac:dyDescent="0.25">
      <c r="K5561"/>
    </row>
    <row r="5562" spans="11:11" x14ac:dyDescent="0.25">
      <c r="K5562"/>
    </row>
    <row r="5563" spans="11:11" x14ac:dyDescent="0.25">
      <c r="K5563"/>
    </row>
    <row r="5564" spans="11:11" x14ac:dyDescent="0.25">
      <c r="K5564"/>
    </row>
    <row r="5565" spans="11:11" x14ac:dyDescent="0.25">
      <c r="K5565"/>
    </row>
    <row r="5566" spans="11:11" x14ac:dyDescent="0.25">
      <c r="K5566"/>
    </row>
    <row r="5567" spans="11:11" x14ac:dyDescent="0.25">
      <c r="K5567"/>
    </row>
    <row r="5568" spans="11:11" x14ac:dyDescent="0.25">
      <c r="K5568"/>
    </row>
    <row r="5569" spans="11:11" x14ac:dyDescent="0.25">
      <c r="K5569"/>
    </row>
    <row r="5570" spans="11:11" x14ac:dyDescent="0.25">
      <c r="K5570"/>
    </row>
    <row r="5571" spans="11:11" x14ac:dyDescent="0.25">
      <c r="K5571"/>
    </row>
    <row r="5572" spans="11:11" x14ac:dyDescent="0.25">
      <c r="K5572"/>
    </row>
    <row r="5573" spans="11:11" x14ac:dyDescent="0.25">
      <c r="K5573"/>
    </row>
    <row r="5574" spans="11:11" x14ac:dyDescent="0.25">
      <c r="K5574"/>
    </row>
    <row r="5575" spans="11:11" x14ac:dyDescent="0.25">
      <c r="K5575"/>
    </row>
    <row r="5576" spans="11:11" x14ac:dyDescent="0.25">
      <c r="K5576"/>
    </row>
    <row r="5577" spans="11:11" x14ac:dyDescent="0.25">
      <c r="K5577"/>
    </row>
    <row r="5578" spans="11:11" x14ac:dyDescent="0.25">
      <c r="K5578"/>
    </row>
    <row r="5579" spans="11:11" x14ac:dyDescent="0.25">
      <c r="K5579"/>
    </row>
    <row r="5580" spans="11:11" x14ac:dyDescent="0.25">
      <c r="K5580"/>
    </row>
    <row r="5581" spans="11:11" x14ac:dyDescent="0.25">
      <c r="K5581"/>
    </row>
    <row r="5582" spans="11:11" x14ac:dyDescent="0.25">
      <c r="K5582"/>
    </row>
    <row r="5583" spans="11:11" x14ac:dyDescent="0.25">
      <c r="K5583"/>
    </row>
    <row r="5584" spans="11:11" x14ac:dyDescent="0.25">
      <c r="K5584"/>
    </row>
    <row r="5585" spans="11:11" x14ac:dyDescent="0.25">
      <c r="K5585"/>
    </row>
    <row r="5586" spans="11:11" x14ac:dyDescent="0.25">
      <c r="K5586"/>
    </row>
    <row r="5587" spans="11:11" x14ac:dyDescent="0.25">
      <c r="K5587"/>
    </row>
    <row r="5588" spans="11:11" x14ac:dyDescent="0.25">
      <c r="K5588"/>
    </row>
    <row r="5589" spans="11:11" x14ac:dyDescent="0.25">
      <c r="K5589"/>
    </row>
    <row r="5590" spans="11:11" x14ac:dyDescent="0.25">
      <c r="K5590"/>
    </row>
    <row r="5591" spans="11:11" x14ac:dyDescent="0.25">
      <c r="K5591"/>
    </row>
    <row r="5592" spans="11:11" x14ac:dyDescent="0.25">
      <c r="K5592"/>
    </row>
    <row r="5593" spans="11:11" x14ac:dyDescent="0.25">
      <c r="K5593"/>
    </row>
    <row r="5594" spans="11:11" x14ac:dyDescent="0.25">
      <c r="K5594"/>
    </row>
    <row r="5595" spans="11:11" x14ac:dyDescent="0.25">
      <c r="K5595"/>
    </row>
    <row r="5596" spans="11:11" x14ac:dyDescent="0.25">
      <c r="K5596"/>
    </row>
    <row r="5597" spans="11:11" x14ac:dyDescent="0.25">
      <c r="K5597"/>
    </row>
    <row r="5598" spans="11:11" x14ac:dyDescent="0.25">
      <c r="K5598"/>
    </row>
    <row r="5599" spans="11:11" x14ac:dyDescent="0.25">
      <c r="K5599"/>
    </row>
    <row r="5600" spans="11:11" x14ac:dyDescent="0.25">
      <c r="K5600"/>
    </row>
    <row r="5601" spans="11:11" x14ac:dyDescent="0.25">
      <c r="K5601"/>
    </row>
    <row r="5602" spans="11:11" x14ac:dyDescent="0.25">
      <c r="K5602"/>
    </row>
    <row r="5603" spans="11:11" x14ac:dyDescent="0.25">
      <c r="K5603"/>
    </row>
    <row r="5604" spans="11:11" x14ac:dyDescent="0.25">
      <c r="K5604"/>
    </row>
    <row r="5605" spans="11:11" x14ac:dyDescent="0.25">
      <c r="K5605"/>
    </row>
    <row r="5606" spans="11:11" x14ac:dyDescent="0.25">
      <c r="K5606"/>
    </row>
    <row r="5607" spans="11:11" x14ac:dyDescent="0.25">
      <c r="K5607"/>
    </row>
    <row r="5608" spans="11:11" x14ac:dyDescent="0.25">
      <c r="K5608"/>
    </row>
    <row r="5609" spans="11:11" x14ac:dyDescent="0.25">
      <c r="K5609"/>
    </row>
    <row r="5610" spans="11:11" x14ac:dyDescent="0.25">
      <c r="K5610"/>
    </row>
    <row r="5611" spans="11:11" x14ac:dyDescent="0.25">
      <c r="K5611"/>
    </row>
    <row r="5612" spans="11:11" x14ac:dyDescent="0.25">
      <c r="K5612"/>
    </row>
    <row r="5613" spans="11:11" x14ac:dyDescent="0.25">
      <c r="K5613"/>
    </row>
    <row r="5614" spans="11:11" x14ac:dyDescent="0.25">
      <c r="K5614"/>
    </row>
    <row r="5615" spans="11:11" x14ac:dyDescent="0.25">
      <c r="K5615"/>
    </row>
    <row r="5616" spans="11:11" x14ac:dyDescent="0.25">
      <c r="K5616"/>
    </row>
    <row r="5617" spans="11:11" x14ac:dyDescent="0.25">
      <c r="K5617"/>
    </row>
    <row r="5618" spans="11:11" x14ac:dyDescent="0.25">
      <c r="K5618"/>
    </row>
    <row r="5619" spans="11:11" x14ac:dyDescent="0.25">
      <c r="K5619"/>
    </row>
    <row r="5620" spans="11:11" x14ac:dyDescent="0.25">
      <c r="K5620"/>
    </row>
    <row r="5621" spans="11:11" x14ac:dyDescent="0.25">
      <c r="K5621"/>
    </row>
    <row r="5622" spans="11:11" x14ac:dyDescent="0.25">
      <c r="K5622"/>
    </row>
    <row r="5623" spans="11:11" x14ac:dyDescent="0.25">
      <c r="K5623"/>
    </row>
    <row r="5624" spans="11:11" x14ac:dyDescent="0.25">
      <c r="K5624"/>
    </row>
    <row r="5625" spans="11:11" x14ac:dyDescent="0.25">
      <c r="K5625"/>
    </row>
    <row r="5626" spans="11:11" x14ac:dyDescent="0.25">
      <c r="K5626"/>
    </row>
    <row r="5627" spans="11:11" x14ac:dyDescent="0.25">
      <c r="K5627"/>
    </row>
    <row r="5628" spans="11:11" x14ac:dyDescent="0.25">
      <c r="K5628"/>
    </row>
    <row r="5629" spans="11:11" x14ac:dyDescent="0.25">
      <c r="K5629"/>
    </row>
    <row r="5630" spans="11:11" x14ac:dyDescent="0.25">
      <c r="K5630"/>
    </row>
    <row r="5631" spans="11:11" x14ac:dyDescent="0.25">
      <c r="K5631"/>
    </row>
    <row r="5632" spans="11:11" x14ac:dyDescent="0.25">
      <c r="K5632"/>
    </row>
    <row r="5633" spans="11:11" x14ac:dyDescent="0.25">
      <c r="K5633"/>
    </row>
    <row r="5634" spans="11:11" x14ac:dyDescent="0.25">
      <c r="K5634"/>
    </row>
    <row r="5635" spans="11:11" x14ac:dyDescent="0.25">
      <c r="K5635"/>
    </row>
    <row r="5636" spans="11:11" x14ac:dyDescent="0.25">
      <c r="K5636"/>
    </row>
    <row r="5637" spans="11:11" x14ac:dyDescent="0.25">
      <c r="K5637"/>
    </row>
    <row r="5638" spans="11:11" x14ac:dyDescent="0.25">
      <c r="K5638"/>
    </row>
    <row r="5639" spans="11:11" x14ac:dyDescent="0.25">
      <c r="K5639"/>
    </row>
    <row r="5640" spans="11:11" x14ac:dyDescent="0.25">
      <c r="K5640"/>
    </row>
    <row r="5641" spans="11:11" x14ac:dyDescent="0.25">
      <c r="K5641"/>
    </row>
    <row r="5642" spans="11:11" x14ac:dyDescent="0.25">
      <c r="K5642"/>
    </row>
    <row r="5643" spans="11:11" x14ac:dyDescent="0.25">
      <c r="K5643"/>
    </row>
    <row r="5644" spans="11:11" x14ac:dyDescent="0.25">
      <c r="K5644"/>
    </row>
    <row r="5645" spans="11:11" x14ac:dyDescent="0.25">
      <c r="K5645"/>
    </row>
    <row r="5646" spans="11:11" x14ac:dyDescent="0.25">
      <c r="K5646"/>
    </row>
    <row r="5647" spans="11:11" x14ac:dyDescent="0.25">
      <c r="K5647"/>
    </row>
    <row r="5648" spans="11:11" x14ac:dyDescent="0.25">
      <c r="K5648"/>
    </row>
    <row r="5649" spans="11:11" x14ac:dyDescent="0.25">
      <c r="K5649"/>
    </row>
    <row r="5650" spans="11:11" x14ac:dyDescent="0.25">
      <c r="K5650"/>
    </row>
    <row r="5651" spans="11:11" x14ac:dyDescent="0.25">
      <c r="K5651"/>
    </row>
    <row r="5652" spans="11:11" x14ac:dyDescent="0.25">
      <c r="K5652"/>
    </row>
    <row r="5653" spans="11:11" x14ac:dyDescent="0.25">
      <c r="K5653"/>
    </row>
    <row r="5654" spans="11:11" x14ac:dyDescent="0.25">
      <c r="K5654"/>
    </row>
    <row r="5655" spans="11:11" x14ac:dyDescent="0.25">
      <c r="K5655"/>
    </row>
    <row r="5656" spans="11:11" x14ac:dyDescent="0.25">
      <c r="K5656"/>
    </row>
    <row r="5657" spans="11:11" x14ac:dyDescent="0.25">
      <c r="K5657"/>
    </row>
    <row r="5658" spans="11:11" x14ac:dyDescent="0.25">
      <c r="K5658"/>
    </row>
    <row r="5659" spans="11:11" x14ac:dyDescent="0.25">
      <c r="K5659"/>
    </row>
    <row r="5660" spans="11:11" x14ac:dyDescent="0.25">
      <c r="K5660"/>
    </row>
    <row r="5661" spans="11:11" x14ac:dyDescent="0.25">
      <c r="K5661"/>
    </row>
    <row r="5662" spans="11:11" x14ac:dyDescent="0.25">
      <c r="K5662"/>
    </row>
    <row r="5663" spans="11:11" x14ac:dyDescent="0.25">
      <c r="K5663"/>
    </row>
    <row r="5664" spans="11:11" x14ac:dyDescent="0.25">
      <c r="K5664"/>
    </row>
    <row r="5665" spans="11:11" x14ac:dyDescent="0.25">
      <c r="K5665"/>
    </row>
    <row r="5666" spans="11:11" x14ac:dyDescent="0.25">
      <c r="K5666"/>
    </row>
    <row r="5667" spans="11:11" x14ac:dyDescent="0.25">
      <c r="K5667"/>
    </row>
    <row r="5668" spans="11:11" x14ac:dyDescent="0.25">
      <c r="K5668"/>
    </row>
    <row r="5669" spans="11:11" x14ac:dyDescent="0.25">
      <c r="K5669"/>
    </row>
    <row r="5670" spans="11:11" x14ac:dyDescent="0.25">
      <c r="K5670"/>
    </row>
    <row r="5671" spans="11:11" x14ac:dyDescent="0.25">
      <c r="K5671"/>
    </row>
    <row r="5672" spans="11:11" x14ac:dyDescent="0.25">
      <c r="K5672"/>
    </row>
    <row r="5673" spans="11:11" x14ac:dyDescent="0.25">
      <c r="K5673"/>
    </row>
    <row r="5674" spans="11:11" x14ac:dyDescent="0.25">
      <c r="K5674"/>
    </row>
    <row r="5675" spans="11:11" x14ac:dyDescent="0.25">
      <c r="K5675"/>
    </row>
    <row r="5676" spans="11:11" x14ac:dyDescent="0.25">
      <c r="K5676"/>
    </row>
    <row r="5677" spans="11:11" x14ac:dyDescent="0.25">
      <c r="K5677"/>
    </row>
    <row r="5678" spans="11:11" x14ac:dyDescent="0.25">
      <c r="K5678"/>
    </row>
    <row r="5679" spans="11:11" x14ac:dyDescent="0.25">
      <c r="K5679"/>
    </row>
    <row r="5680" spans="11:11" x14ac:dyDescent="0.25">
      <c r="K5680"/>
    </row>
    <row r="5681" spans="11:11" x14ac:dyDescent="0.25">
      <c r="K5681"/>
    </row>
    <row r="5682" spans="11:11" x14ac:dyDescent="0.25">
      <c r="K5682"/>
    </row>
    <row r="5683" spans="11:11" x14ac:dyDescent="0.25">
      <c r="K5683"/>
    </row>
    <row r="5684" spans="11:11" x14ac:dyDescent="0.25">
      <c r="K5684"/>
    </row>
    <row r="5685" spans="11:11" x14ac:dyDescent="0.25">
      <c r="K5685"/>
    </row>
    <row r="5686" spans="11:11" x14ac:dyDescent="0.25">
      <c r="K5686"/>
    </row>
    <row r="5687" spans="11:11" x14ac:dyDescent="0.25">
      <c r="K5687"/>
    </row>
    <row r="5688" spans="11:11" x14ac:dyDescent="0.25">
      <c r="K5688"/>
    </row>
    <row r="5689" spans="11:11" x14ac:dyDescent="0.25">
      <c r="K5689"/>
    </row>
    <row r="5690" spans="11:11" x14ac:dyDescent="0.25">
      <c r="K5690"/>
    </row>
    <row r="5691" spans="11:11" x14ac:dyDescent="0.25">
      <c r="K5691"/>
    </row>
    <row r="5692" spans="11:11" x14ac:dyDescent="0.25">
      <c r="K5692"/>
    </row>
    <row r="5693" spans="11:11" x14ac:dyDescent="0.25">
      <c r="K5693"/>
    </row>
    <row r="5694" spans="11:11" x14ac:dyDescent="0.25">
      <c r="K5694"/>
    </row>
    <row r="5695" spans="11:11" x14ac:dyDescent="0.25">
      <c r="K5695"/>
    </row>
    <row r="5696" spans="11:11" x14ac:dyDescent="0.25">
      <c r="K5696"/>
    </row>
    <row r="5697" spans="11:11" x14ac:dyDescent="0.25">
      <c r="K5697"/>
    </row>
    <row r="5698" spans="11:11" x14ac:dyDescent="0.25">
      <c r="K5698"/>
    </row>
    <row r="5699" spans="11:11" x14ac:dyDescent="0.25">
      <c r="K5699"/>
    </row>
    <row r="5700" spans="11:11" x14ac:dyDescent="0.25">
      <c r="K5700"/>
    </row>
    <row r="5701" spans="11:11" x14ac:dyDescent="0.25">
      <c r="K5701"/>
    </row>
    <row r="5702" spans="11:11" x14ac:dyDescent="0.25">
      <c r="K5702"/>
    </row>
    <row r="5703" spans="11:11" x14ac:dyDescent="0.25">
      <c r="K5703"/>
    </row>
    <row r="5704" spans="11:11" x14ac:dyDescent="0.25">
      <c r="K5704"/>
    </row>
    <row r="5705" spans="11:11" x14ac:dyDescent="0.25">
      <c r="K5705"/>
    </row>
    <row r="5706" spans="11:11" x14ac:dyDescent="0.25">
      <c r="K5706"/>
    </row>
    <row r="5707" spans="11:11" x14ac:dyDescent="0.25">
      <c r="K5707"/>
    </row>
    <row r="5708" spans="11:11" x14ac:dyDescent="0.25">
      <c r="K5708"/>
    </row>
    <row r="5709" spans="11:11" x14ac:dyDescent="0.25">
      <c r="K5709"/>
    </row>
    <row r="5710" spans="11:11" x14ac:dyDescent="0.25">
      <c r="K5710"/>
    </row>
    <row r="5711" spans="11:11" x14ac:dyDescent="0.25">
      <c r="K5711"/>
    </row>
    <row r="5712" spans="11:11" x14ac:dyDescent="0.25">
      <c r="K5712"/>
    </row>
    <row r="5713" spans="11:11" x14ac:dyDescent="0.25">
      <c r="K5713"/>
    </row>
    <row r="5714" spans="11:11" x14ac:dyDescent="0.25">
      <c r="K5714"/>
    </row>
    <row r="5715" spans="11:11" x14ac:dyDescent="0.25">
      <c r="K5715"/>
    </row>
    <row r="5716" spans="11:11" x14ac:dyDescent="0.25">
      <c r="K5716"/>
    </row>
    <row r="5717" spans="11:11" x14ac:dyDescent="0.25">
      <c r="K5717"/>
    </row>
    <row r="5718" spans="11:11" x14ac:dyDescent="0.25">
      <c r="K5718"/>
    </row>
    <row r="5719" spans="11:11" x14ac:dyDescent="0.25">
      <c r="K5719"/>
    </row>
    <row r="5720" spans="11:11" x14ac:dyDescent="0.25">
      <c r="K5720"/>
    </row>
    <row r="5721" spans="11:11" x14ac:dyDescent="0.25">
      <c r="K5721"/>
    </row>
    <row r="5722" spans="11:11" x14ac:dyDescent="0.25">
      <c r="K5722"/>
    </row>
    <row r="5723" spans="11:11" x14ac:dyDescent="0.25">
      <c r="K5723"/>
    </row>
    <row r="5724" spans="11:11" x14ac:dyDescent="0.25">
      <c r="K5724"/>
    </row>
    <row r="5725" spans="11:11" x14ac:dyDescent="0.25">
      <c r="K5725"/>
    </row>
    <row r="5726" spans="11:11" x14ac:dyDescent="0.25">
      <c r="K5726"/>
    </row>
    <row r="5727" spans="11:11" x14ac:dyDescent="0.25">
      <c r="K5727"/>
    </row>
    <row r="5728" spans="11:11" x14ac:dyDescent="0.25">
      <c r="K5728"/>
    </row>
    <row r="5729" spans="11:11" x14ac:dyDescent="0.25">
      <c r="K5729"/>
    </row>
    <row r="5730" spans="11:11" x14ac:dyDescent="0.25">
      <c r="K5730"/>
    </row>
    <row r="5731" spans="11:11" x14ac:dyDescent="0.25">
      <c r="K5731"/>
    </row>
    <row r="5732" spans="11:11" x14ac:dyDescent="0.25">
      <c r="K5732"/>
    </row>
    <row r="5733" spans="11:11" x14ac:dyDescent="0.25">
      <c r="K5733"/>
    </row>
    <row r="5734" spans="11:11" x14ac:dyDescent="0.25">
      <c r="K5734"/>
    </row>
    <row r="5735" spans="11:11" x14ac:dyDescent="0.25">
      <c r="K5735"/>
    </row>
    <row r="5736" spans="11:11" x14ac:dyDescent="0.25">
      <c r="K5736"/>
    </row>
    <row r="5737" spans="11:11" x14ac:dyDescent="0.25">
      <c r="K5737"/>
    </row>
    <row r="5738" spans="11:11" x14ac:dyDescent="0.25">
      <c r="K5738"/>
    </row>
    <row r="5739" spans="11:11" x14ac:dyDescent="0.25">
      <c r="K5739"/>
    </row>
    <row r="5740" spans="11:11" x14ac:dyDescent="0.25">
      <c r="K5740"/>
    </row>
    <row r="5741" spans="11:11" x14ac:dyDescent="0.25">
      <c r="K5741"/>
    </row>
    <row r="5742" spans="11:11" x14ac:dyDescent="0.25">
      <c r="K5742"/>
    </row>
    <row r="5743" spans="11:11" x14ac:dyDescent="0.25">
      <c r="K5743"/>
    </row>
    <row r="5744" spans="11:11" x14ac:dyDescent="0.25">
      <c r="K5744"/>
    </row>
    <row r="5745" spans="11:11" x14ac:dyDescent="0.25">
      <c r="K5745"/>
    </row>
    <row r="5746" spans="11:11" x14ac:dyDescent="0.25">
      <c r="K5746"/>
    </row>
    <row r="5747" spans="11:11" x14ac:dyDescent="0.25">
      <c r="K5747"/>
    </row>
    <row r="5748" spans="11:11" x14ac:dyDescent="0.25">
      <c r="K5748"/>
    </row>
    <row r="5749" spans="11:11" x14ac:dyDescent="0.25">
      <c r="K5749"/>
    </row>
    <row r="5750" spans="11:11" x14ac:dyDescent="0.25">
      <c r="K5750"/>
    </row>
    <row r="5751" spans="11:11" x14ac:dyDescent="0.25">
      <c r="K5751"/>
    </row>
    <row r="5752" spans="11:11" x14ac:dyDescent="0.25">
      <c r="K5752"/>
    </row>
    <row r="5753" spans="11:11" x14ac:dyDescent="0.25">
      <c r="K5753"/>
    </row>
    <row r="5754" spans="11:11" x14ac:dyDescent="0.25">
      <c r="K5754"/>
    </row>
    <row r="5755" spans="11:11" x14ac:dyDescent="0.25">
      <c r="K5755"/>
    </row>
    <row r="5756" spans="11:11" x14ac:dyDescent="0.25">
      <c r="K5756"/>
    </row>
    <row r="5757" spans="11:11" x14ac:dyDescent="0.25">
      <c r="K5757"/>
    </row>
    <row r="5758" spans="11:11" x14ac:dyDescent="0.25">
      <c r="K5758"/>
    </row>
    <row r="5759" spans="11:11" x14ac:dyDescent="0.25">
      <c r="K5759"/>
    </row>
    <row r="5760" spans="11:11" x14ac:dyDescent="0.25">
      <c r="K5760"/>
    </row>
    <row r="5761" spans="11:11" x14ac:dyDescent="0.25">
      <c r="K5761"/>
    </row>
    <row r="5762" spans="11:11" x14ac:dyDescent="0.25">
      <c r="K5762"/>
    </row>
    <row r="5763" spans="11:11" x14ac:dyDescent="0.25">
      <c r="K5763"/>
    </row>
    <row r="5764" spans="11:11" x14ac:dyDescent="0.25">
      <c r="K5764"/>
    </row>
    <row r="5765" spans="11:11" x14ac:dyDescent="0.25">
      <c r="K5765"/>
    </row>
    <row r="5766" spans="11:11" x14ac:dyDescent="0.25">
      <c r="K5766"/>
    </row>
    <row r="5767" spans="11:11" x14ac:dyDescent="0.25">
      <c r="K5767"/>
    </row>
    <row r="5768" spans="11:11" x14ac:dyDescent="0.25">
      <c r="K5768"/>
    </row>
    <row r="5769" spans="11:11" x14ac:dyDescent="0.25">
      <c r="K5769"/>
    </row>
    <row r="5770" spans="11:11" x14ac:dyDescent="0.25">
      <c r="K5770"/>
    </row>
    <row r="5771" spans="11:11" x14ac:dyDescent="0.25">
      <c r="K5771"/>
    </row>
    <row r="5772" spans="11:11" x14ac:dyDescent="0.25">
      <c r="K5772"/>
    </row>
    <row r="5773" spans="11:11" x14ac:dyDescent="0.25">
      <c r="K5773"/>
    </row>
    <row r="5774" spans="11:11" x14ac:dyDescent="0.25">
      <c r="K5774"/>
    </row>
    <row r="5775" spans="11:11" x14ac:dyDescent="0.25">
      <c r="K5775"/>
    </row>
    <row r="5776" spans="11:11" x14ac:dyDescent="0.25">
      <c r="K5776"/>
    </row>
    <row r="5777" spans="11:11" x14ac:dyDescent="0.25">
      <c r="K5777"/>
    </row>
    <row r="5778" spans="11:11" x14ac:dyDescent="0.25">
      <c r="K5778"/>
    </row>
    <row r="5779" spans="11:11" x14ac:dyDescent="0.25">
      <c r="K5779"/>
    </row>
    <row r="5780" spans="11:11" x14ac:dyDescent="0.25">
      <c r="K5780"/>
    </row>
    <row r="5781" spans="11:11" x14ac:dyDescent="0.25">
      <c r="K5781"/>
    </row>
    <row r="5782" spans="11:11" x14ac:dyDescent="0.25">
      <c r="K5782"/>
    </row>
    <row r="5783" spans="11:11" x14ac:dyDescent="0.25">
      <c r="K5783"/>
    </row>
    <row r="5784" spans="11:11" x14ac:dyDescent="0.25">
      <c r="K5784"/>
    </row>
    <row r="5785" spans="11:11" x14ac:dyDescent="0.25">
      <c r="K5785"/>
    </row>
    <row r="5786" spans="11:11" x14ac:dyDescent="0.25">
      <c r="K5786"/>
    </row>
    <row r="5787" spans="11:11" x14ac:dyDescent="0.25">
      <c r="K5787"/>
    </row>
    <row r="5788" spans="11:11" x14ac:dyDescent="0.25">
      <c r="K5788"/>
    </row>
    <row r="5789" spans="11:11" x14ac:dyDescent="0.25">
      <c r="K5789"/>
    </row>
    <row r="5790" spans="11:11" x14ac:dyDescent="0.25">
      <c r="K5790"/>
    </row>
    <row r="5791" spans="11:11" x14ac:dyDescent="0.25">
      <c r="K5791"/>
    </row>
    <row r="5792" spans="11:11" x14ac:dyDescent="0.25">
      <c r="K5792"/>
    </row>
    <row r="5793" spans="11:11" x14ac:dyDescent="0.25">
      <c r="K5793"/>
    </row>
    <row r="5794" spans="11:11" x14ac:dyDescent="0.25">
      <c r="K5794"/>
    </row>
    <row r="5795" spans="11:11" x14ac:dyDescent="0.25">
      <c r="K5795"/>
    </row>
    <row r="5796" spans="11:11" x14ac:dyDescent="0.25">
      <c r="K5796"/>
    </row>
    <row r="5797" spans="11:11" x14ac:dyDescent="0.25">
      <c r="K5797"/>
    </row>
    <row r="5798" spans="11:11" x14ac:dyDescent="0.25">
      <c r="K5798"/>
    </row>
    <row r="5799" spans="11:11" x14ac:dyDescent="0.25">
      <c r="K5799"/>
    </row>
    <row r="5800" spans="11:11" x14ac:dyDescent="0.25">
      <c r="K5800"/>
    </row>
    <row r="5801" spans="11:11" x14ac:dyDescent="0.25">
      <c r="K5801"/>
    </row>
    <row r="5802" spans="11:11" x14ac:dyDescent="0.25">
      <c r="K5802"/>
    </row>
    <row r="5803" spans="11:11" x14ac:dyDescent="0.25">
      <c r="K5803"/>
    </row>
    <row r="5804" spans="11:11" x14ac:dyDescent="0.25">
      <c r="K5804"/>
    </row>
    <row r="5805" spans="11:11" x14ac:dyDescent="0.25">
      <c r="K5805"/>
    </row>
    <row r="5806" spans="11:11" x14ac:dyDescent="0.25">
      <c r="K5806"/>
    </row>
    <row r="5807" spans="11:11" x14ac:dyDescent="0.25">
      <c r="K5807"/>
    </row>
    <row r="5808" spans="11:11" x14ac:dyDescent="0.25">
      <c r="K5808"/>
    </row>
    <row r="5809" spans="11:11" x14ac:dyDescent="0.25">
      <c r="K5809"/>
    </row>
    <row r="5810" spans="11:11" x14ac:dyDescent="0.25">
      <c r="K5810"/>
    </row>
    <row r="5811" spans="11:11" x14ac:dyDescent="0.25">
      <c r="K5811"/>
    </row>
    <row r="5812" spans="11:11" x14ac:dyDescent="0.25">
      <c r="K5812"/>
    </row>
    <row r="5813" spans="11:11" x14ac:dyDescent="0.25">
      <c r="K5813"/>
    </row>
    <row r="5814" spans="11:11" x14ac:dyDescent="0.25">
      <c r="K5814"/>
    </row>
    <row r="5815" spans="11:11" x14ac:dyDescent="0.25">
      <c r="K5815"/>
    </row>
    <row r="5816" spans="11:11" x14ac:dyDescent="0.25">
      <c r="K5816"/>
    </row>
    <row r="5817" spans="11:11" x14ac:dyDescent="0.25">
      <c r="K5817"/>
    </row>
    <row r="5818" spans="11:11" x14ac:dyDescent="0.25">
      <c r="K5818"/>
    </row>
    <row r="5819" spans="11:11" x14ac:dyDescent="0.25">
      <c r="K5819"/>
    </row>
    <row r="5820" spans="11:11" x14ac:dyDescent="0.25">
      <c r="K5820"/>
    </row>
    <row r="5821" spans="11:11" x14ac:dyDescent="0.25">
      <c r="K5821"/>
    </row>
    <row r="5822" spans="11:11" x14ac:dyDescent="0.25">
      <c r="K5822"/>
    </row>
    <row r="5823" spans="11:11" x14ac:dyDescent="0.25">
      <c r="K5823"/>
    </row>
    <row r="5824" spans="11:11" x14ac:dyDescent="0.25">
      <c r="K5824"/>
    </row>
    <row r="5825" spans="11:11" x14ac:dyDescent="0.25">
      <c r="K5825"/>
    </row>
    <row r="5826" spans="11:11" x14ac:dyDescent="0.25">
      <c r="K5826"/>
    </row>
    <row r="5827" spans="11:11" x14ac:dyDescent="0.25">
      <c r="K5827"/>
    </row>
    <row r="5828" spans="11:11" x14ac:dyDescent="0.25">
      <c r="K5828"/>
    </row>
    <row r="5829" spans="11:11" x14ac:dyDescent="0.25">
      <c r="K5829"/>
    </row>
    <row r="5830" spans="11:11" x14ac:dyDescent="0.25">
      <c r="K5830"/>
    </row>
    <row r="5831" spans="11:11" x14ac:dyDescent="0.25">
      <c r="K5831"/>
    </row>
    <row r="5832" spans="11:11" x14ac:dyDescent="0.25">
      <c r="K5832"/>
    </row>
    <row r="5833" spans="11:11" x14ac:dyDescent="0.25">
      <c r="K5833"/>
    </row>
    <row r="5834" spans="11:11" x14ac:dyDescent="0.25">
      <c r="K5834"/>
    </row>
    <row r="5835" spans="11:11" x14ac:dyDescent="0.25">
      <c r="K5835"/>
    </row>
    <row r="5836" spans="11:11" x14ac:dyDescent="0.25">
      <c r="K5836"/>
    </row>
    <row r="5837" spans="11:11" x14ac:dyDescent="0.25">
      <c r="K5837"/>
    </row>
    <row r="5838" spans="11:11" x14ac:dyDescent="0.25">
      <c r="K5838"/>
    </row>
    <row r="5839" spans="11:11" x14ac:dyDescent="0.25">
      <c r="K5839"/>
    </row>
    <row r="5840" spans="11:11" x14ac:dyDescent="0.25">
      <c r="K5840"/>
    </row>
    <row r="5841" spans="11:11" x14ac:dyDescent="0.25">
      <c r="K5841"/>
    </row>
    <row r="5842" spans="11:11" x14ac:dyDescent="0.25">
      <c r="K5842"/>
    </row>
    <row r="5843" spans="11:11" x14ac:dyDescent="0.25">
      <c r="K5843"/>
    </row>
    <row r="5844" spans="11:11" x14ac:dyDescent="0.25">
      <c r="K5844"/>
    </row>
    <row r="5845" spans="11:11" x14ac:dyDescent="0.25">
      <c r="K5845"/>
    </row>
    <row r="5846" spans="11:11" x14ac:dyDescent="0.25">
      <c r="K5846"/>
    </row>
    <row r="5847" spans="11:11" x14ac:dyDescent="0.25">
      <c r="K5847"/>
    </row>
    <row r="5848" spans="11:11" x14ac:dyDescent="0.25">
      <c r="K5848"/>
    </row>
    <row r="5849" spans="11:11" x14ac:dyDescent="0.25">
      <c r="K5849"/>
    </row>
    <row r="5850" spans="11:11" x14ac:dyDescent="0.25">
      <c r="K5850"/>
    </row>
    <row r="5851" spans="11:11" x14ac:dyDescent="0.25">
      <c r="K5851"/>
    </row>
    <row r="5852" spans="11:11" x14ac:dyDescent="0.25">
      <c r="K5852"/>
    </row>
    <row r="5853" spans="11:11" x14ac:dyDescent="0.25">
      <c r="K5853"/>
    </row>
    <row r="5854" spans="11:11" x14ac:dyDescent="0.25">
      <c r="K5854"/>
    </row>
    <row r="5855" spans="11:11" x14ac:dyDescent="0.25">
      <c r="K5855"/>
    </row>
    <row r="5856" spans="11:11" x14ac:dyDescent="0.25">
      <c r="K5856"/>
    </row>
    <row r="5857" spans="11:11" x14ac:dyDescent="0.25">
      <c r="K5857"/>
    </row>
    <row r="5858" spans="11:11" x14ac:dyDescent="0.25">
      <c r="K5858"/>
    </row>
    <row r="5859" spans="11:11" x14ac:dyDescent="0.25">
      <c r="K5859"/>
    </row>
    <row r="5860" spans="11:11" x14ac:dyDescent="0.25">
      <c r="K5860"/>
    </row>
    <row r="5861" spans="11:11" x14ac:dyDescent="0.25">
      <c r="K5861"/>
    </row>
    <row r="5862" spans="11:11" x14ac:dyDescent="0.25">
      <c r="K5862"/>
    </row>
    <row r="5863" spans="11:11" x14ac:dyDescent="0.25">
      <c r="K5863"/>
    </row>
    <row r="5864" spans="11:11" x14ac:dyDescent="0.25">
      <c r="K5864"/>
    </row>
    <row r="5865" spans="11:11" x14ac:dyDescent="0.25">
      <c r="K5865"/>
    </row>
    <row r="5866" spans="11:11" x14ac:dyDescent="0.25">
      <c r="K5866"/>
    </row>
    <row r="5867" spans="11:11" x14ac:dyDescent="0.25">
      <c r="K5867"/>
    </row>
    <row r="5868" spans="11:11" x14ac:dyDescent="0.25">
      <c r="K5868"/>
    </row>
    <row r="5869" spans="11:11" x14ac:dyDescent="0.25">
      <c r="K5869"/>
    </row>
    <row r="5870" spans="11:11" x14ac:dyDescent="0.25">
      <c r="K5870"/>
    </row>
    <row r="5871" spans="11:11" x14ac:dyDescent="0.25">
      <c r="K5871"/>
    </row>
    <row r="5872" spans="11:11" x14ac:dyDescent="0.25">
      <c r="K5872"/>
    </row>
    <row r="5873" spans="11:11" x14ac:dyDescent="0.25">
      <c r="K5873"/>
    </row>
    <row r="5874" spans="11:11" x14ac:dyDescent="0.25">
      <c r="K5874"/>
    </row>
    <row r="5875" spans="11:11" x14ac:dyDescent="0.25">
      <c r="K5875"/>
    </row>
    <row r="5876" spans="11:11" x14ac:dyDescent="0.25">
      <c r="K5876"/>
    </row>
    <row r="5877" spans="11:11" x14ac:dyDescent="0.25">
      <c r="K5877"/>
    </row>
    <row r="5878" spans="11:11" x14ac:dyDescent="0.25">
      <c r="K5878"/>
    </row>
    <row r="5879" spans="11:11" x14ac:dyDescent="0.25">
      <c r="K5879"/>
    </row>
    <row r="5880" spans="11:11" x14ac:dyDescent="0.25">
      <c r="K5880"/>
    </row>
    <row r="5881" spans="11:11" x14ac:dyDescent="0.25">
      <c r="K5881"/>
    </row>
    <row r="5882" spans="11:11" x14ac:dyDescent="0.25">
      <c r="K5882"/>
    </row>
    <row r="5883" spans="11:11" x14ac:dyDescent="0.25">
      <c r="K5883"/>
    </row>
    <row r="5884" spans="11:11" x14ac:dyDescent="0.25">
      <c r="K5884"/>
    </row>
    <row r="5885" spans="11:11" x14ac:dyDescent="0.25">
      <c r="K5885"/>
    </row>
    <row r="5886" spans="11:11" x14ac:dyDescent="0.25">
      <c r="K5886"/>
    </row>
    <row r="5887" spans="11:11" x14ac:dyDescent="0.25">
      <c r="K5887"/>
    </row>
    <row r="5888" spans="11:11" x14ac:dyDescent="0.25">
      <c r="K5888"/>
    </row>
    <row r="5889" spans="11:11" x14ac:dyDescent="0.25">
      <c r="K5889"/>
    </row>
    <row r="5890" spans="11:11" x14ac:dyDescent="0.25">
      <c r="K5890"/>
    </row>
    <row r="5891" spans="11:11" x14ac:dyDescent="0.25">
      <c r="K5891"/>
    </row>
    <row r="5892" spans="11:11" x14ac:dyDescent="0.25">
      <c r="K5892"/>
    </row>
    <row r="5893" spans="11:11" x14ac:dyDescent="0.25">
      <c r="K5893"/>
    </row>
    <row r="5894" spans="11:11" x14ac:dyDescent="0.25">
      <c r="K5894"/>
    </row>
    <row r="5895" spans="11:11" x14ac:dyDescent="0.25">
      <c r="K5895"/>
    </row>
    <row r="5896" spans="11:11" x14ac:dyDescent="0.25">
      <c r="K5896"/>
    </row>
    <row r="5897" spans="11:11" x14ac:dyDescent="0.25">
      <c r="K5897"/>
    </row>
    <row r="5898" spans="11:11" x14ac:dyDescent="0.25">
      <c r="K5898"/>
    </row>
    <row r="5899" spans="11:11" x14ac:dyDescent="0.25">
      <c r="K5899"/>
    </row>
    <row r="5900" spans="11:11" x14ac:dyDescent="0.25">
      <c r="K5900"/>
    </row>
    <row r="5901" spans="11:11" x14ac:dyDescent="0.25">
      <c r="K5901"/>
    </row>
    <row r="5902" spans="11:11" x14ac:dyDescent="0.25">
      <c r="K5902"/>
    </row>
    <row r="5903" spans="11:11" x14ac:dyDescent="0.25">
      <c r="K5903"/>
    </row>
    <row r="5904" spans="11:11" x14ac:dyDescent="0.25">
      <c r="K5904"/>
    </row>
    <row r="5905" spans="11:11" x14ac:dyDescent="0.25">
      <c r="K5905"/>
    </row>
    <row r="5906" spans="11:11" x14ac:dyDescent="0.25">
      <c r="K5906"/>
    </row>
    <row r="5907" spans="11:11" x14ac:dyDescent="0.25">
      <c r="K5907"/>
    </row>
    <row r="5908" spans="11:11" x14ac:dyDescent="0.25">
      <c r="K5908"/>
    </row>
    <row r="5909" spans="11:11" x14ac:dyDescent="0.25">
      <c r="K5909"/>
    </row>
    <row r="5910" spans="11:11" x14ac:dyDescent="0.25">
      <c r="K5910"/>
    </row>
    <row r="5911" spans="11:11" x14ac:dyDescent="0.25">
      <c r="K5911"/>
    </row>
    <row r="5912" spans="11:11" x14ac:dyDescent="0.25">
      <c r="K5912"/>
    </row>
    <row r="5913" spans="11:11" x14ac:dyDescent="0.25">
      <c r="K5913"/>
    </row>
    <row r="5914" spans="11:11" x14ac:dyDescent="0.25">
      <c r="K5914"/>
    </row>
    <row r="5915" spans="11:11" x14ac:dyDescent="0.25">
      <c r="K5915"/>
    </row>
    <row r="5916" spans="11:11" x14ac:dyDescent="0.25">
      <c r="K5916"/>
    </row>
    <row r="5917" spans="11:11" x14ac:dyDescent="0.25">
      <c r="K5917"/>
    </row>
    <row r="5918" spans="11:11" x14ac:dyDescent="0.25">
      <c r="K5918"/>
    </row>
    <row r="5919" spans="11:11" x14ac:dyDescent="0.25">
      <c r="K5919"/>
    </row>
    <row r="5920" spans="11:11" x14ac:dyDescent="0.25">
      <c r="K5920"/>
    </row>
    <row r="5921" spans="11:11" x14ac:dyDescent="0.25">
      <c r="K5921"/>
    </row>
    <row r="5922" spans="11:11" x14ac:dyDescent="0.25">
      <c r="K5922"/>
    </row>
    <row r="5923" spans="11:11" x14ac:dyDescent="0.25">
      <c r="K5923"/>
    </row>
    <row r="5924" spans="11:11" x14ac:dyDescent="0.25">
      <c r="K5924"/>
    </row>
    <row r="5925" spans="11:11" x14ac:dyDescent="0.25">
      <c r="K5925"/>
    </row>
    <row r="5926" spans="11:11" x14ac:dyDescent="0.25">
      <c r="K5926"/>
    </row>
    <row r="5927" spans="11:11" x14ac:dyDescent="0.25">
      <c r="K5927"/>
    </row>
    <row r="5928" spans="11:11" x14ac:dyDescent="0.25">
      <c r="K5928"/>
    </row>
    <row r="5929" spans="11:11" x14ac:dyDescent="0.25">
      <c r="K5929"/>
    </row>
    <row r="5930" spans="11:11" x14ac:dyDescent="0.25">
      <c r="K5930"/>
    </row>
    <row r="5931" spans="11:11" x14ac:dyDescent="0.25">
      <c r="K5931"/>
    </row>
    <row r="5932" spans="11:11" x14ac:dyDescent="0.25">
      <c r="K5932"/>
    </row>
    <row r="5933" spans="11:11" x14ac:dyDescent="0.25">
      <c r="K5933"/>
    </row>
    <row r="5934" spans="11:11" x14ac:dyDescent="0.25">
      <c r="K5934"/>
    </row>
    <row r="5935" spans="11:11" x14ac:dyDescent="0.25">
      <c r="K5935"/>
    </row>
    <row r="5936" spans="11:11" x14ac:dyDescent="0.25">
      <c r="K5936"/>
    </row>
    <row r="5937" spans="11:11" x14ac:dyDescent="0.25">
      <c r="K5937"/>
    </row>
    <row r="5938" spans="11:11" x14ac:dyDescent="0.25">
      <c r="K5938"/>
    </row>
    <row r="5939" spans="11:11" x14ac:dyDescent="0.25">
      <c r="K5939"/>
    </row>
    <row r="5940" spans="11:11" x14ac:dyDescent="0.25">
      <c r="K5940"/>
    </row>
    <row r="5941" spans="11:11" x14ac:dyDescent="0.25">
      <c r="K5941"/>
    </row>
    <row r="5942" spans="11:11" x14ac:dyDescent="0.25">
      <c r="K5942"/>
    </row>
    <row r="5943" spans="11:11" x14ac:dyDescent="0.25">
      <c r="K5943"/>
    </row>
    <row r="5944" spans="11:11" x14ac:dyDescent="0.25">
      <c r="K5944"/>
    </row>
    <row r="5945" spans="11:11" x14ac:dyDescent="0.25">
      <c r="K5945"/>
    </row>
    <row r="5946" spans="11:11" x14ac:dyDescent="0.25">
      <c r="K5946"/>
    </row>
    <row r="5947" spans="11:11" x14ac:dyDescent="0.25">
      <c r="K5947"/>
    </row>
    <row r="5948" spans="11:11" x14ac:dyDescent="0.25">
      <c r="K5948"/>
    </row>
    <row r="5949" spans="11:11" x14ac:dyDescent="0.25">
      <c r="K5949"/>
    </row>
    <row r="5950" spans="11:11" x14ac:dyDescent="0.25">
      <c r="K5950"/>
    </row>
    <row r="5951" spans="11:11" x14ac:dyDescent="0.25">
      <c r="K5951"/>
    </row>
    <row r="5952" spans="11:11" x14ac:dyDescent="0.25">
      <c r="K5952"/>
    </row>
    <row r="5953" spans="11:11" x14ac:dyDescent="0.25">
      <c r="K5953"/>
    </row>
    <row r="5954" spans="11:11" x14ac:dyDescent="0.25">
      <c r="K5954"/>
    </row>
    <row r="5955" spans="11:11" x14ac:dyDescent="0.25">
      <c r="K5955"/>
    </row>
    <row r="5956" spans="11:11" x14ac:dyDescent="0.25">
      <c r="K5956"/>
    </row>
    <row r="5957" spans="11:11" x14ac:dyDescent="0.25">
      <c r="K5957"/>
    </row>
    <row r="5958" spans="11:11" x14ac:dyDescent="0.25">
      <c r="K5958"/>
    </row>
    <row r="5959" spans="11:11" x14ac:dyDescent="0.25">
      <c r="K5959"/>
    </row>
    <row r="5960" spans="11:11" x14ac:dyDescent="0.25">
      <c r="K5960"/>
    </row>
    <row r="5961" spans="11:11" x14ac:dyDescent="0.25">
      <c r="K5961"/>
    </row>
    <row r="5962" spans="11:11" x14ac:dyDescent="0.25">
      <c r="K5962"/>
    </row>
    <row r="5963" spans="11:11" x14ac:dyDescent="0.25">
      <c r="K5963"/>
    </row>
    <row r="5964" spans="11:11" x14ac:dyDescent="0.25">
      <c r="K5964"/>
    </row>
    <row r="5965" spans="11:11" x14ac:dyDescent="0.25">
      <c r="K5965"/>
    </row>
    <row r="5966" spans="11:11" x14ac:dyDescent="0.25">
      <c r="K5966"/>
    </row>
    <row r="5967" spans="11:11" x14ac:dyDescent="0.25">
      <c r="K5967"/>
    </row>
    <row r="5968" spans="11:11" x14ac:dyDescent="0.25">
      <c r="K5968"/>
    </row>
    <row r="5969" spans="11:11" x14ac:dyDescent="0.25">
      <c r="K5969"/>
    </row>
    <row r="5970" spans="11:11" x14ac:dyDescent="0.25">
      <c r="K5970"/>
    </row>
    <row r="5971" spans="11:11" x14ac:dyDescent="0.25">
      <c r="K5971"/>
    </row>
    <row r="5972" spans="11:11" x14ac:dyDescent="0.25">
      <c r="K5972"/>
    </row>
    <row r="5973" spans="11:11" x14ac:dyDescent="0.25">
      <c r="K5973"/>
    </row>
    <row r="5974" spans="11:11" x14ac:dyDescent="0.25">
      <c r="K5974"/>
    </row>
    <row r="5975" spans="11:11" x14ac:dyDescent="0.25">
      <c r="K5975"/>
    </row>
    <row r="5976" spans="11:11" x14ac:dyDescent="0.25">
      <c r="K5976"/>
    </row>
    <row r="5977" spans="11:11" x14ac:dyDescent="0.25">
      <c r="K5977"/>
    </row>
    <row r="5978" spans="11:11" x14ac:dyDescent="0.25">
      <c r="K5978"/>
    </row>
    <row r="5979" spans="11:11" x14ac:dyDescent="0.25">
      <c r="K5979"/>
    </row>
    <row r="5980" spans="11:11" x14ac:dyDescent="0.25">
      <c r="K5980"/>
    </row>
    <row r="5981" spans="11:11" x14ac:dyDescent="0.25">
      <c r="K5981"/>
    </row>
    <row r="5982" spans="11:11" x14ac:dyDescent="0.25">
      <c r="K5982"/>
    </row>
    <row r="5983" spans="11:11" x14ac:dyDescent="0.25">
      <c r="K5983"/>
    </row>
    <row r="5984" spans="11:11" x14ac:dyDescent="0.25">
      <c r="K5984"/>
    </row>
    <row r="5985" spans="11:11" x14ac:dyDescent="0.25">
      <c r="K5985"/>
    </row>
    <row r="5986" spans="11:11" x14ac:dyDescent="0.25">
      <c r="K5986"/>
    </row>
    <row r="5987" spans="11:11" x14ac:dyDescent="0.25">
      <c r="K5987"/>
    </row>
    <row r="5988" spans="11:11" x14ac:dyDescent="0.25">
      <c r="K5988"/>
    </row>
    <row r="5989" spans="11:11" x14ac:dyDescent="0.25">
      <c r="K5989"/>
    </row>
    <row r="5990" spans="11:11" x14ac:dyDescent="0.25">
      <c r="K5990"/>
    </row>
    <row r="5991" spans="11:11" x14ac:dyDescent="0.25">
      <c r="K5991"/>
    </row>
    <row r="5992" spans="11:11" x14ac:dyDescent="0.25">
      <c r="K5992"/>
    </row>
    <row r="5993" spans="11:11" x14ac:dyDescent="0.25">
      <c r="K5993"/>
    </row>
    <row r="5994" spans="11:11" x14ac:dyDescent="0.25">
      <c r="K5994"/>
    </row>
    <row r="5995" spans="11:11" x14ac:dyDescent="0.25">
      <c r="K5995"/>
    </row>
    <row r="5996" spans="11:11" x14ac:dyDescent="0.25">
      <c r="K5996"/>
    </row>
    <row r="5997" spans="11:11" x14ac:dyDescent="0.25">
      <c r="K5997"/>
    </row>
    <row r="5998" spans="11:11" x14ac:dyDescent="0.25">
      <c r="K5998"/>
    </row>
    <row r="5999" spans="11:11" x14ac:dyDescent="0.25">
      <c r="K5999"/>
    </row>
    <row r="6000" spans="11:11" x14ac:dyDescent="0.25">
      <c r="K6000"/>
    </row>
    <row r="6001" spans="11:11" x14ac:dyDescent="0.25">
      <c r="K6001"/>
    </row>
    <row r="6002" spans="11:11" x14ac:dyDescent="0.25">
      <c r="K6002"/>
    </row>
    <row r="6003" spans="11:11" x14ac:dyDescent="0.25">
      <c r="K6003"/>
    </row>
    <row r="6004" spans="11:11" x14ac:dyDescent="0.25">
      <c r="K6004"/>
    </row>
    <row r="6005" spans="11:11" x14ac:dyDescent="0.25">
      <c r="K6005"/>
    </row>
    <row r="6006" spans="11:11" x14ac:dyDescent="0.25">
      <c r="K6006"/>
    </row>
    <row r="6007" spans="11:11" x14ac:dyDescent="0.25">
      <c r="K6007"/>
    </row>
    <row r="6008" spans="11:11" x14ac:dyDescent="0.25">
      <c r="K6008"/>
    </row>
    <row r="6009" spans="11:11" x14ac:dyDescent="0.25">
      <c r="K6009"/>
    </row>
    <row r="6010" spans="11:11" x14ac:dyDescent="0.25">
      <c r="K6010"/>
    </row>
    <row r="6011" spans="11:11" x14ac:dyDescent="0.25">
      <c r="K6011"/>
    </row>
    <row r="6012" spans="11:11" x14ac:dyDescent="0.25">
      <c r="K6012"/>
    </row>
    <row r="6013" spans="11:11" x14ac:dyDescent="0.25">
      <c r="K6013"/>
    </row>
    <row r="6014" spans="11:11" x14ac:dyDescent="0.25">
      <c r="K6014"/>
    </row>
    <row r="6015" spans="11:11" x14ac:dyDescent="0.25">
      <c r="K6015"/>
    </row>
    <row r="6016" spans="11:11" x14ac:dyDescent="0.25">
      <c r="K6016"/>
    </row>
    <row r="6017" spans="11:11" x14ac:dyDescent="0.25">
      <c r="K6017"/>
    </row>
    <row r="6018" spans="11:11" x14ac:dyDescent="0.25">
      <c r="K6018"/>
    </row>
    <row r="6019" spans="11:11" x14ac:dyDescent="0.25">
      <c r="K6019"/>
    </row>
    <row r="6020" spans="11:11" x14ac:dyDescent="0.25">
      <c r="K6020"/>
    </row>
    <row r="6021" spans="11:11" x14ac:dyDescent="0.25">
      <c r="K6021"/>
    </row>
    <row r="6022" spans="11:11" x14ac:dyDescent="0.25">
      <c r="K6022"/>
    </row>
    <row r="6023" spans="11:11" x14ac:dyDescent="0.25">
      <c r="K6023"/>
    </row>
    <row r="6024" spans="11:11" x14ac:dyDescent="0.25">
      <c r="K6024"/>
    </row>
    <row r="6025" spans="11:11" x14ac:dyDescent="0.25">
      <c r="K6025"/>
    </row>
    <row r="6026" spans="11:11" x14ac:dyDescent="0.25">
      <c r="K6026"/>
    </row>
    <row r="6027" spans="11:11" x14ac:dyDescent="0.25">
      <c r="K6027"/>
    </row>
    <row r="6028" spans="11:11" x14ac:dyDescent="0.25">
      <c r="K6028"/>
    </row>
    <row r="6029" spans="11:11" x14ac:dyDescent="0.25">
      <c r="K6029"/>
    </row>
    <row r="6030" spans="11:11" x14ac:dyDescent="0.25">
      <c r="K6030"/>
    </row>
    <row r="6031" spans="11:11" x14ac:dyDescent="0.25">
      <c r="K6031"/>
    </row>
    <row r="6032" spans="11:11" x14ac:dyDescent="0.25">
      <c r="K6032"/>
    </row>
    <row r="6033" spans="11:11" x14ac:dyDescent="0.25">
      <c r="K6033"/>
    </row>
    <row r="6034" spans="11:11" x14ac:dyDescent="0.25">
      <c r="K6034"/>
    </row>
    <row r="6035" spans="11:11" x14ac:dyDescent="0.25">
      <c r="K6035"/>
    </row>
    <row r="6036" spans="11:11" x14ac:dyDescent="0.25">
      <c r="K6036"/>
    </row>
    <row r="6037" spans="11:11" x14ac:dyDescent="0.25">
      <c r="K6037"/>
    </row>
    <row r="6038" spans="11:11" x14ac:dyDescent="0.25">
      <c r="K6038"/>
    </row>
    <row r="6039" spans="11:11" x14ac:dyDescent="0.25">
      <c r="K6039"/>
    </row>
    <row r="6040" spans="11:11" x14ac:dyDescent="0.25">
      <c r="K6040"/>
    </row>
    <row r="6041" spans="11:11" x14ac:dyDescent="0.25">
      <c r="K6041"/>
    </row>
    <row r="6042" spans="11:11" x14ac:dyDescent="0.25">
      <c r="K6042"/>
    </row>
    <row r="6043" spans="11:11" x14ac:dyDescent="0.25">
      <c r="K6043"/>
    </row>
    <row r="6044" spans="11:11" x14ac:dyDescent="0.25">
      <c r="K6044"/>
    </row>
    <row r="6045" spans="11:11" x14ac:dyDescent="0.25">
      <c r="K6045"/>
    </row>
    <row r="6046" spans="11:11" x14ac:dyDescent="0.25">
      <c r="K6046"/>
    </row>
    <row r="6047" spans="11:11" x14ac:dyDescent="0.25">
      <c r="K6047"/>
    </row>
    <row r="6048" spans="11:11" x14ac:dyDescent="0.25">
      <c r="K6048"/>
    </row>
    <row r="6049" spans="11:11" x14ac:dyDescent="0.25">
      <c r="K6049"/>
    </row>
    <row r="6050" spans="11:11" x14ac:dyDescent="0.25">
      <c r="K6050"/>
    </row>
    <row r="6051" spans="11:11" x14ac:dyDescent="0.25">
      <c r="K6051"/>
    </row>
    <row r="6052" spans="11:11" x14ac:dyDescent="0.25">
      <c r="K6052"/>
    </row>
    <row r="6053" spans="11:11" x14ac:dyDescent="0.25">
      <c r="K6053"/>
    </row>
    <row r="6054" spans="11:11" x14ac:dyDescent="0.25">
      <c r="K6054"/>
    </row>
    <row r="6055" spans="11:11" x14ac:dyDescent="0.25">
      <c r="K6055"/>
    </row>
    <row r="6056" spans="11:11" x14ac:dyDescent="0.25">
      <c r="K6056"/>
    </row>
    <row r="6057" spans="11:11" x14ac:dyDescent="0.25">
      <c r="K6057"/>
    </row>
    <row r="6058" spans="11:11" x14ac:dyDescent="0.25">
      <c r="K6058"/>
    </row>
    <row r="6059" spans="11:11" x14ac:dyDescent="0.25">
      <c r="K6059"/>
    </row>
    <row r="6060" spans="11:11" x14ac:dyDescent="0.25">
      <c r="K6060"/>
    </row>
    <row r="6061" spans="11:11" x14ac:dyDescent="0.25">
      <c r="K6061"/>
    </row>
    <row r="6062" spans="11:11" x14ac:dyDescent="0.25">
      <c r="K6062"/>
    </row>
    <row r="6063" spans="11:11" x14ac:dyDescent="0.25">
      <c r="K6063"/>
    </row>
    <row r="6064" spans="11:11" x14ac:dyDescent="0.25">
      <c r="K6064"/>
    </row>
    <row r="6065" spans="11:11" x14ac:dyDescent="0.25">
      <c r="K6065"/>
    </row>
    <row r="6066" spans="11:11" x14ac:dyDescent="0.25">
      <c r="K6066"/>
    </row>
    <row r="6067" spans="11:11" x14ac:dyDescent="0.25">
      <c r="K6067"/>
    </row>
    <row r="6068" spans="11:11" x14ac:dyDescent="0.25">
      <c r="K6068"/>
    </row>
    <row r="6069" spans="11:11" x14ac:dyDescent="0.25">
      <c r="K6069"/>
    </row>
    <row r="6070" spans="11:11" x14ac:dyDescent="0.25">
      <c r="K6070"/>
    </row>
    <row r="6071" spans="11:11" x14ac:dyDescent="0.25">
      <c r="K6071"/>
    </row>
    <row r="6072" spans="11:11" x14ac:dyDescent="0.25">
      <c r="K6072"/>
    </row>
    <row r="6073" spans="11:11" x14ac:dyDescent="0.25">
      <c r="K6073"/>
    </row>
    <row r="6074" spans="11:11" x14ac:dyDescent="0.25">
      <c r="K6074"/>
    </row>
    <row r="6075" spans="11:11" x14ac:dyDescent="0.25">
      <c r="K6075"/>
    </row>
    <row r="6076" spans="11:11" x14ac:dyDescent="0.25">
      <c r="K6076"/>
    </row>
    <row r="6077" spans="11:11" x14ac:dyDescent="0.25">
      <c r="K6077"/>
    </row>
    <row r="6078" spans="11:11" x14ac:dyDescent="0.25">
      <c r="K6078"/>
    </row>
    <row r="6079" spans="11:11" x14ac:dyDescent="0.25">
      <c r="K6079"/>
    </row>
    <row r="6080" spans="11:11" x14ac:dyDescent="0.25">
      <c r="K6080"/>
    </row>
    <row r="6081" spans="11:11" x14ac:dyDescent="0.25">
      <c r="K6081"/>
    </row>
    <row r="6082" spans="11:11" x14ac:dyDescent="0.25">
      <c r="K6082"/>
    </row>
    <row r="6083" spans="11:11" x14ac:dyDescent="0.25">
      <c r="K6083"/>
    </row>
    <row r="6084" spans="11:11" x14ac:dyDescent="0.25">
      <c r="K6084"/>
    </row>
    <row r="6085" spans="11:11" x14ac:dyDescent="0.25">
      <c r="K6085"/>
    </row>
    <row r="6086" spans="11:11" x14ac:dyDescent="0.25">
      <c r="K6086"/>
    </row>
    <row r="6087" spans="11:11" x14ac:dyDescent="0.25">
      <c r="K6087"/>
    </row>
    <row r="6088" spans="11:11" x14ac:dyDescent="0.25">
      <c r="K6088"/>
    </row>
    <row r="6089" spans="11:11" x14ac:dyDescent="0.25">
      <c r="K6089"/>
    </row>
    <row r="6090" spans="11:11" x14ac:dyDescent="0.25">
      <c r="K6090"/>
    </row>
    <row r="6091" spans="11:11" x14ac:dyDescent="0.25">
      <c r="K6091"/>
    </row>
    <row r="6092" spans="11:11" x14ac:dyDescent="0.25">
      <c r="K6092"/>
    </row>
    <row r="6093" spans="11:11" x14ac:dyDescent="0.25">
      <c r="K6093"/>
    </row>
    <row r="6094" spans="11:11" x14ac:dyDescent="0.25">
      <c r="K6094"/>
    </row>
    <row r="6095" spans="11:11" x14ac:dyDescent="0.25">
      <c r="K6095"/>
    </row>
    <row r="6096" spans="11:11" x14ac:dyDescent="0.25">
      <c r="K6096"/>
    </row>
    <row r="6097" spans="11:11" x14ac:dyDescent="0.25">
      <c r="K6097"/>
    </row>
    <row r="6098" spans="11:11" x14ac:dyDescent="0.25">
      <c r="K6098"/>
    </row>
    <row r="6099" spans="11:11" x14ac:dyDescent="0.25">
      <c r="K6099"/>
    </row>
    <row r="6100" spans="11:11" x14ac:dyDescent="0.25">
      <c r="K6100"/>
    </row>
    <row r="6101" spans="11:11" x14ac:dyDescent="0.25">
      <c r="K6101"/>
    </row>
    <row r="6102" spans="11:11" x14ac:dyDescent="0.25">
      <c r="K6102"/>
    </row>
    <row r="6103" spans="11:11" x14ac:dyDescent="0.25">
      <c r="K6103"/>
    </row>
    <row r="6104" spans="11:11" x14ac:dyDescent="0.25">
      <c r="K6104"/>
    </row>
    <row r="6105" spans="11:11" x14ac:dyDescent="0.25">
      <c r="K6105"/>
    </row>
    <row r="6106" spans="11:11" x14ac:dyDescent="0.25">
      <c r="K6106"/>
    </row>
    <row r="6107" spans="11:11" x14ac:dyDescent="0.25">
      <c r="K6107"/>
    </row>
    <row r="6108" spans="11:11" x14ac:dyDescent="0.25">
      <c r="K6108"/>
    </row>
    <row r="6109" spans="11:11" x14ac:dyDescent="0.25">
      <c r="K6109"/>
    </row>
    <row r="6110" spans="11:11" x14ac:dyDescent="0.25">
      <c r="K6110"/>
    </row>
    <row r="6111" spans="11:11" x14ac:dyDescent="0.25">
      <c r="K6111"/>
    </row>
    <row r="6112" spans="11:11" x14ac:dyDescent="0.25">
      <c r="K6112"/>
    </row>
    <row r="6113" spans="11:11" x14ac:dyDescent="0.25">
      <c r="K6113"/>
    </row>
    <row r="6114" spans="11:11" x14ac:dyDescent="0.25">
      <c r="K6114"/>
    </row>
    <row r="6115" spans="11:11" x14ac:dyDescent="0.25">
      <c r="K6115"/>
    </row>
    <row r="6116" spans="11:11" x14ac:dyDescent="0.25">
      <c r="K6116"/>
    </row>
    <row r="6117" spans="11:11" x14ac:dyDescent="0.25">
      <c r="K6117"/>
    </row>
    <row r="6118" spans="11:11" x14ac:dyDescent="0.25">
      <c r="K6118"/>
    </row>
    <row r="6119" spans="11:11" x14ac:dyDescent="0.25">
      <c r="K6119"/>
    </row>
    <row r="6120" spans="11:11" x14ac:dyDescent="0.25">
      <c r="K6120"/>
    </row>
    <row r="6121" spans="11:11" x14ac:dyDescent="0.25">
      <c r="K6121"/>
    </row>
    <row r="6122" spans="11:11" x14ac:dyDescent="0.25">
      <c r="K6122"/>
    </row>
    <row r="6123" spans="11:11" x14ac:dyDescent="0.25">
      <c r="K6123"/>
    </row>
    <row r="6124" spans="11:11" x14ac:dyDescent="0.25">
      <c r="K6124"/>
    </row>
    <row r="6125" spans="11:11" x14ac:dyDescent="0.25">
      <c r="K6125"/>
    </row>
    <row r="6126" spans="11:11" x14ac:dyDescent="0.25">
      <c r="K6126"/>
    </row>
    <row r="6127" spans="11:11" x14ac:dyDescent="0.25">
      <c r="K6127"/>
    </row>
    <row r="6128" spans="11:11" x14ac:dyDescent="0.25">
      <c r="K6128"/>
    </row>
    <row r="6129" spans="11:11" x14ac:dyDescent="0.25">
      <c r="K6129"/>
    </row>
    <row r="6130" spans="11:11" x14ac:dyDescent="0.25">
      <c r="K6130"/>
    </row>
    <row r="6131" spans="11:11" x14ac:dyDescent="0.25">
      <c r="K6131"/>
    </row>
    <row r="6132" spans="11:11" x14ac:dyDescent="0.25">
      <c r="K6132"/>
    </row>
    <row r="6133" spans="11:11" x14ac:dyDescent="0.25">
      <c r="K6133"/>
    </row>
    <row r="6134" spans="11:11" x14ac:dyDescent="0.25">
      <c r="K6134"/>
    </row>
    <row r="6135" spans="11:11" x14ac:dyDescent="0.25">
      <c r="K6135"/>
    </row>
    <row r="6136" spans="11:11" x14ac:dyDescent="0.25">
      <c r="K6136"/>
    </row>
    <row r="6137" spans="11:11" x14ac:dyDescent="0.25">
      <c r="K6137"/>
    </row>
    <row r="6138" spans="11:11" x14ac:dyDescent="0.25">
      <c r="K6138"/>
    </row>
    <row r="6139" spans="11:11" x14ac:dyDescent="0.25">
      <c r="K6139"/>
    </row>
    <row r="6140" spans="11:11" x14ac:dyDescent="0.25">
      <c r="K6140"/>
    </row>
    <row r="6141" spans="11:11" x14ac:dyDescent="0.25">
      <c r="K6141"/>
    </row>
    <row r="6142" spans="11:11" x14ac:dyDescent="0.25">
      <c r="K6142"/>
    </row>
    <row r="6143" spans="11:11" x14ac:dyDescent="0.25">
      <c r="K6143"/>
    </row>
    <row r="6144" spans="11:11" x14ac:dyDescent="0.25">
      <c r="K6144"/>
    </row>
    <row r="6145" spans="11:11" x14ac:dyDescent="0.25">
      <c r="K6145"/>
    </row>
    <row r="6146" spans="11:11" x14ac:dyDescent="0.25">
      <c r="K6146"/>
    </row>
    <row r="6147" spans="11:11" x14ac:dyDescent="0.25">
      <c r="K6147"/>
    </row>
    <row r="6148" spans="11:11" x14ac:dyDescent="0.25">
      <c r="K6148"/>
    </row>
    <row r="6149" spans="11:11" x14ac:dyDescent="0.25">
      <c r="K6149"/>
    </row>
    <row r="6150" spans="11:11" x14ac:dyDescent="0.25">
      <c r="K6150"/>
    </row>
    <row r="6151" spans="11:11" x14ac:dyDescent="0.25">
      <c r="K6151"/>
    </row>
    <row r="6152" spans="11:11" x14ac:dyDescent="0.25">
      <c r="K6152"/>
    </row>
    <row r="6153" spans="11:11" x14ac:dyDescent="0.25">
      <c r="K6153"/>
    </row>
    <row r="6154" spans="11:11" x14ac:dyDescent="0.25">
      <c r="K6154"/>
    </row>
    <row r="6155" spans="11:11" x14ac:dyDescent="0.25">
      <c r="K6155"/>
    </row>
    <row r="6156" spans="11:11" x14ac:dyDescent="0.25">
      <c r="K6156"/>
    </row>
    <row r="6157" spans="11:11" x14ac:dyDescent="0.25">
      <c r="K6157"/>
    </row>
    <row r="6158" spans="11:11" x14ac:dyDescent="0.25">
      <c r="K6158"/>
    </row>
    <row r="6159" spans="11:11" x14ac:dyDescent="0.25">
      <c r="K6159"/>
    </row>
    <row r="6160" spans="11:11" x14ac:dyDescent="0.25">
      <c r="K6160"/>
    </row>
    <row r="6161" spans="11:11" x14ac:dyDescent="0.25">
      <c r="K6161"/>
    </row>
    <row r="6162" spans="11:11" x14ac:dyDescent="0.25">
      <c r="K6162"/>
    </row>
    <row r="6163" spans="11:11" x14ac:dyDescent="0.25">
      <c r="K6163"/>
    </row>
    <row r="6164" spans="11:11" x14ac:dyDescent="0.25">
      <c r="K6164"/>
    </row>
    <row r="6165" spans="11:11" x14ac:dyDescent="0.25">
      <c r="K6165"/>
    </row>
    <row r="6166" spans="11:11" x14ac:dyDescent="0.25">
      <c r="K6166"/>
    </row>
    <row r="6167" spans="11:11" x14ac:dyDescent="0.25">
      <c r="K6167"/>
    </row>
    <row r="6168" spans="11:11" x14ac:dyDescent="0.25">
      <c r="K6168"/>
    </row>
    <row r="6169" spans="11:11" x14ac:dyDescent="0.25">
      <c r="K6169"/>
    </row>
    <row r="6170" spans="11:11" x14ac:dyDescent="0.25">
      <c r="K6170"/>
    </row>
    <row r="6171" spans="11:11" x14ac:dyDescent="0.25">
      <c r="K6171"/>
    </row>
    <row r="6172" spans="11:11" x14ac:dyDescent="0.25">
      <c r="K6172"/>
    </row>
    <row r="6173" spans="11:11" x14ac:dyDescent="0.25">
      <c r="K6173"/>
    </row>
    <row r="6174" spans="11:11" x14ac:dyDescent="0.25">
      <c r="K6174"/>
    </row>
    <row r="6175" spans="11:11" x14ac:dyDescent="0.25">
      <c r="K6175"/>
    </row>
    <row r="6176" spans="11:11" x14ac:dyDescent="0.25">
      <c r="K6176"/>
    </row>
    <row r="6177" spans="11:11" x14ac:dyDescent="0.25">
      <c r="K6177"/>
    </row>
    <row r="6178" spans="11:11" x14ac:dyDescent="0.25">
      <c r="K6178"/>
    </row>
    <row r="6179" spans="11:11" x14ac:dyDescent="0.25">
      <c r="K6179"/>
    </row>
    <row r="6180" spans="11:11" x14ac:dyDescent="0.25">
      <c r="K6180"/>
    </row>
    <row r="6181" spans="11:11" x14ac:dyDescent="0.25">
      <c r="K6181"/>
    </row>
    <row r="6182" spans="11:11" x14ac:dyDescent="0.25">
      <c r="K6182"/>
    </row>
    <row r="6183" spans="11:11" x14ac:dyDescent="0.25">
      <c r="K6183"/>
    </row>
    <row r="6184" spans="11:11" x14ac:dyDescent="0.25">
      <c r="K6184"/>
    </row>
    <row r="6185" spans="11:11" x14ac:dyDescent="0.25">
      <c r="K6185"/>
    </row>
    <row r="6186" spans="11:11" x14ac:dyDescent="0.25">
      <c r="K6186"/>
    </row>
    <row r="6187" spans="11:11" x14ac:dyDescent="0.25">
      <c r="K6187"/>
    </row>
    <row r="6188" spans="11:11" x14ac:dyDescent="0.25">
      <c r="K6188"/>
    </row>
    <row r="6189" spans="11:11" x14ac:dyDescent="0.25">
      <c r="K6189"/>
    </row>
    <row r="6190" spans="11:11" x14ac:dyDescent="0.25">
      <c r="K6190"/>
    </row>
    <row r="6191" spans="11:11" x14ac:dyDescent="0.25">
      <c r="K6191"/>
    </row>
    <row r="6192" spans="11:11" x14ac:dyDescent="0.25">
      <c r="K6192"/>
    </row>
    <row r="6193" spans="11:11" x14ac:dyDescent="0.25">
      <c r="K6193"/>
    </row>
    <row r="6194" spans="11:11" x14ac:dyDescent="0.25">
      <c r="K6194"/>
    </row>
    <row r="6195" spans="11:11" x14ac:dyDescent="0.25">
      <c r="K6195"/>
    </row>
    <row r="6196" spans="11:11" x14ac:dyDescent="0.25">
      <c r="K6196"/>
    </row>
    <row r="6197" spans="11:11" x14ac:dyDescent="0.25">
      <c r="K6197"/>
    </row>
    <row r="6198" spans="11:11" x14ac:dyDescent="0.25">
      <c r="K6198"/>
    </row>
    <row r="6199" spans="11:11" x14ac:dyDescent="0.25">
      <c r="K6199"/>
    </row>
    <row r="6200" spans="11:11" x14ac:dyDescent="0.25">
      <c r="K6200"/>
    </row>
    <row r="6201" spans="11:11" x14ac:dyDescent="0.25">
      <c r="K6201"/>
    </row>
    <row r="6202" spans="11:11" x14ac:dyDescent="0.25">
      <c r="K6202"/>
    </row>
    <row r="6203" spans="11:11" x14ac:dyDescent="0.25">
      <c r="K6203"/>
    </row>
    <row r="6204" spans="11:11" x14ac:dyDescent="0.25">
      <c r="K6204"/>
    </row>
    <row r="6205" spans="11:11" x14ac:dyDescent="0.25">
      <c r="K6205"/>
    </row>
    <row r="6206" spans="11:11" x14ac:dyDescent="0.25">
      <c r="K6206"/>
    </row>
    <row r="6207" spans="11:11" x14ac:dyDescent="0.25">
      <c r="K6207"/>
    </row>
    <row r="6208" spans="11:11" x14ac:dyDescent="0.25">
      <c r="K6208"/>
    </row>
    <row r="6209" spans="11:11" x14ac:dyDescent="0.25">
      <c r="K6209"/>
    </row>
    <row r="6210" spans="11:11" x14ac:dyDescent="0.25">
      <c r="K6210"/>
    </row>
    <row r="6211" spans="11:11" x14ac:dyDescent="0.25">
      <c r="K6211"/>
    </row>
    <row r="6212" spans="11:11" x14ac:dyDescent="0.25">
      <c r="K6212"/>
    </row>
    <row r="6213" spans="11:11" x14ac:dyDescent="0.25">
      <c r="K6213"/>
    </row>
    <row r="6214" spans="11:11" x14ac:dyDescent="0.25">
      <c r="K6214"/>
    </row>
    <row r="6215" spans="11:11" x14ac:dyDescent="0.25">
      <c r="K6215"/>
    </row>
    <row r="6216" spans="11:11" x14ac:dyDescent="0.25">
      <c r="K6216"/>
    </row>
    <row r="6217" spans="11:11" x14ac:dyDescent="0.25">
      <c r="K6217"/>
    </row>
    <row r="6218" spans="11:11" x14ac:dyDescent="0.25">
      <c r="K6218"/>
    </row>
    <row r="6219" spans="11:11" x14ac:dyDescent="0.25">
      <c r="K6219"/>
    </row>
    <row r="6220" spans="11:11" x14ac:dyDescent="0.25">
      <c r="K6220"/>
    </row>
    <row r="6221" spans="11:11" x14ac:dyDescent="0.25">
      <c r="K6221"/>
    </row>
    <row r="6222" spans="11:11" x14ac:dyDescent="0.25">
      <c r="K6222"/>
    </row>
    <row r="6223" spans="11:11" x14ac:dyDescent="0.25">
      <c r="K6223"/>
    </row>
    <row r="6224" spans="11:11" x14ac:dyDescent="0.25">
      <c r="K6224"/>
    </row>
    <row r="6225" spans="11:11" x14ac:dyDescent="0.25">
      <c r="K6225"/>
    </row>
    <row r="6226" spans="11:11" x14ac:dyDescent="0.25">
      <c r="K6226"/>
    </row>
    <row r="6227" spans="11:11" x14ac:dyDescent="0.25">
      <c r="K6227"/>
    </row>
    <row r="6228" spans="11:11" x14ac:dyDescent="0.25">
      <c r="K6228"/>
    </row>
    <row r="6229" spans="11:11" x14ac:dyDescent="0.25">
      <c r="K6229"/>
    </row>
    <row r="6230" spans="11:11" x14ac:dyDescent="0.25">
      <c r="K6230"/>
    </row>
    <row r="6231" spans="11:11" x14ac:dyDescent="0.25">
      <c r="K6231"/>
    </row>
    <row r="6232" spans="11:11" x14ac:dyDescent="0.25">
      <c r="K6232"/>
    </row>
    <row r="6233" spans="11:11" x14ac:dyDescent="0.25">
      <c r="K6233"/>
    </row>
    <row r="6234" spans="11:11" x14ac:dyDescent="0.25">
      <c r="K6234"/>
    </row>
    <row r="6235" spans="11:11" x14ac:dyDescent="0.25">
      <c r="K6235"/>
    </row>
    <row r="6236" spans="11:11" x14ac:dyDescent="0.25">
      <c r="K6236"/>
    </row>
    <row r="6237" spans="11:11" x14ac:dyDescent="0.25">
      <c r="K6237"/>
    </row>
    <row r="6238" spans="11:11" x14ac:dyDescent="0.25">
      <c r="K6238"/>
    </row>
    <row r="6239" spans="11:11" x14ac:dyDescent="0.25">
      <c r="K6239"/>
    </row>
    <row r="6240" spans="11:11" x14ac:dyDescent="0.25">
      <c r="K6240"/>
    </row>
    <row r="6241" spans="11:11" x14ac:dyDescent="0.25">
      <c r="K6241"/>
    </row>
    <row r="6242" spans="11:11" x14ac:dyDescent="0.25">
      <c r="K6242"/>
    </row>
    <row r="6243" spans="11:11" x14ac:dyDescent="0.25">
      <c r="K6243"/>
    </row>
    <row r="6244" spans="11:11" x14ac:dyDescent="0.25">
      <c r="K6244"/>
    </row>
    <row r="6245" spans="11:11" x14ac:dyDescent="0.25">
      <c r="K6245"/>
    </row>
    <row r="6246" spans="11:11" x14ac:dyDescent="0.25">
      <c r="K6246"/>
    </row>
    <row r="6247" spans="11:11" x14ac:dyDescent="0.25">
      <c r="K6247"/>
    </row>
    <row r="6248" spans="11:11" x14ac:dyDescent="0.25">
      <c r="K6248"/>
    </row>
    <row r="6249" spans="11:11" x14ac:dyDescent="0.25">
      <c r="K6249"/>
    </row>
    <row r="6250" spans="11:11" x14ac:dyDescent="0.25">
      <c r="K6250"/>
    </row>
    <row r="6251" spans="11:11" x14ac:dyDescent="0.25">
      <c r="K6251"/>
    </row>
    <row r="6252" spans="11:11" x14ac:dyDescent="0.25">
      <c r="K6252"/>
    </row>
    <row r="6253" spans="11:11" x14ac:dyDescent="0.25">
      <c r="K6253"/>
    </row>
    <row r="6254" spans="11:11" x14ac:dyDescent="0.25">
      <c r="K6254"/>
    </row>
    <row r="6255" spans="11:11" x14ac:dyDescent="0.25">
      <c r="K6255"/>
    </row>
    <row r="6256" spans="11:11" x14ac:dyDescent="0.25">
      <c r="K6256"/>
    </row>
    <row r="6257" spans="11:11" x14ac:dyDescent="0.25">
      <c r="K6257"/>
    </row>
    <row r="6258" spans="11:11" x14ac:dyDescent="0.25">
      <c r="K6258"/>
    </row>
    <row r="6259" spans="11:11" x14ac:dyDescent="0.25">
      <c r="K6259"/>
    </row>
    <row r="6260" spans="11:11" x14ac:dyDescent="0.25">
      <c r="K6260"/>
    </row>
    <row r="6261" spans="11:11" x14ac:dyDescent="0.25">
      <c r="K6261"/>
    </row>
    <row r="6262" spans="11:11" x14ac:dyDescent="0.25">
      <c r="K6262"/>
    </row>
    <row r="6263" spans="11:11" x14ac:dyDescent="0.25">
      <c r="K6263"/>
    </row>
    <row r="6264" spans="11:11" x14ac:dyDescent="0.25">
      <c r="K6264"/>
    </row>
    <row r="6265" spans="11:11" x14ac:dyDescent="0.25">
      <c r="K6265"/>
    </row>
    <row r="6266" spans="11:11" x14ac:dyDescent="0.25">
      <c r="K6266"/>
    </row>
    <row r="6267" spans="11:11" x14ac:dyDescent="0.25">
      <c r="K6267"/>
    </row>
    <row r="6268" spans="11:11" x14ac:dyDescent="0.25">
      <c r="K6268"/>
    </row>
    <row r="6269" spans="11:11" x14ac:dyDescent="0.25">
      <c r="K6269"/>
    </row>
    <row r="6270" spans="11:11" x14ac:dyDescent="0.25">
      <c r="K6270"/>
    </row>
    <row r="6271" spans="11:11" x14ac:dyDescent="0.25">
      <c r="K6271"/>
    </row>
    <row r="6272" spans="11:11" x14ac:dyDescent="0.25">
      <c r="K6272"/>
    </row>
    <row r="6273" spans="11:11" x14ac:dyDescent="0.25">
      <c r="K6273"/>
    </row>
    <row r="6274" spans="11:11" x14ac:dyDescent="0.25">
      <c r="K6274"/>
    </row>
    <row r="6275" spans="11:11" x14ac:dyDescent="0.25">
      <c r="K6275"/>
    </row>
    <row r="6276" spans="11:11" x14ac:dyDescent="0.25">
      <c r="K6276"/>
    </row>
    <row r="6277" spans="11:11" x14ac:dyDescent="0.25">
      <c r="K6277"/>
    </row>
    <row r="6278" spans="11:11" x14ac:dyDescent="0.25">
      <c r="K6278"/>
    </row>
    <row r="6279" spans="11:11" x14ac:dyDescent="0.25">
      <c r="K6279"/>
    </row>
    <row r="6280" spans="11:11" x14ac:dyDescent="0.25">
      <c r="K6280"/>
    </row>
    <row r="6281" spans="11:11" x14ac:dyDescent="0.25">
      <c r="K6281"/>
    </row>
    <row r="6282" spans="11:11" x14ac:dyDescent="0.25">
      <c r="K6282"/>
    </row>
    <row r="6283" spans="11:11" x14ac:dyDescent="0.25">
      <c r="K6283"/>
    </row>
    <row r="6284" spans="11:11" x14ac:dyDescent="0.25">
      <c r="K6284"/>
    </row>
    <row r="6285" spans="11:11" x14ac:dyDescent="0.25">
      <c r="K6285"/>
    </row>
    <row r="6286" spans="11:11" x14ac:dyDescent="0.25">
      <c r="K6286"/>
    </row>
    <row r="6287" spans="11:11" x14ac:dyDescent="0.25">
      <c r="K6287"/>
    </row>
    <row r="6288" spans="11:11" x14ac:dyDescent="0.25">
      <c r="K6288"/>
    </row>
    <row r="6289" spans="11:11" x14ac:dyDescent="0.25">
      <c r="K6289"/>
    </row>
    <row r="6290" spans="11:11" x14ac:dyDescent="0.25">
      <c r="K6290"/>
    </row>
    <row r="6291" spans="11:11" x14ac:dyDescent="0.25">
      <c r="K6291"/>
    </row>
    <row r="6292" spans="11:11" x14ac:dyDescent="0.25">
      <c r="K6292"/>
    </row>
    <row r="6293" spans="11:11" x14ac:dyDescent="0.25">
      <c r="K6293"/>
    </row>
    <row r="6294" spans="11:11" x14ac:dyDescent="0.25">
      <c r="K6294"/>
    </row>
    <row r="6295" spans="11:11" x14ac:dyDescent="0.25">
      <c r="K6295"/>
    </row>
    <row r="6296" spans="11:11" x14ac:dyDescent="0.25">
      <c r="K6296"/>
    </row>
    <row r="6297" spans="11:11" x14ac:dyDescent="0.25">
      <c r="K6297"/>
    </row>
    <row r="6298" spans="11:11" x14ac:dyDescent="0.25">
      <c r="K6298"/>
    </row>
    <row r="6299" spans="11:11" x14ac:dyDescent="0.25">
      <c r="K6299"/>
    </row>
    <row r="6300" spans="11:11" x14ac:dyDescent="0.25">
      <c r="K6300"/>
    </row>
    <row r="6301" spans="11:11" x14ac:dyDescent="0.25">
      <c r="K6301"/>
    </row>
    <row r="6302" spans="11:11" x14ac:dyDescent="0.25">
      <c r="K6302"/>
    </row>
    <row r="6303" spans="11:11" x14ac:dyDescent="0.25">
      <c r="K6303"/>
    </row>
    <row r="6304" spans="11:11" x14ac:dyDescent="0.25">
      <c r="K6304"/>
    </row>
    <row r="6305" spans="11:11" x14ac:dyDescent="0.25">
      <c r="K6305"/>
    </row>
    <row r="6306" spans="11:11" x14ac:dyDescent="0.25">
      <c r="K6306"/>
    </row>
    <row r="6307" spans="11:11" x14ac:dyDescent="0.25">
      <c r="K6307"/>
    </row>
    <row r="6308" spans="11:11" x14ac:dyDescent="0.25">
      <c r="K6308"/>
    </row>
    <row r="6309" spans="11:11" x14ac:dyDescent="0.25">
      <c r="K6309"/>
    </row>
    <row r="6310" spans="11:11" x14ac:dyDescent="0.25">
      <c r="K6310"/>
    </row>
    <row r="6311" spans="11:11" x14ac:dyDescent="0.25">
      <c r="K6311"/>
    </row>
    <row r="6312" spans="11:11" x14ac:dyDescent="0.25">
      <c r="K6312"/>
    </row>
    <row r="6313" spans="11:11" x14ac:dyDescent="0.25">
      <c r="K6313"/>
    </row>
    <row r="6314" spans="11:11" x14ac:dyDescent="0.25">
      <c r="K6314"/>
    </row>
    <row r="6315" spans="11:11" x14ac:dyDescent="0.25">
      <c r="K6315"/>
    </row>
    <row r="6316" spans="11:11" x14ac:dyDescent="0.25">
      <c r="K6316"/>
    </row>
    <row r="6317" spans="11:11" x14ac:dyDescent="0.25">
      <c r="K6317"/>
    </row>
    <row r="6318" spans="11:11" x14ac:dyDescent="0.25">
      <c r="K6318"/>
    </row>
    <row r="6319" spans="11:11" x14ac:dyDescent="0.25">
      <c r="K6319"/>
    </row>
    <row r="6320" spans="11:11" x14ac:dyDescent="0.25">
      <c r="K6320"/>
    </row>
    <row r="6321" spans="11:11" x14ac:dyDescent="0.25">
      <c r="K6321"/>
    </row>
    <row r="6322" spans="11:11" x14ac:dyDescent="0.25">
      <c r="K6322"/>
    </row>
    <row r="6323" spans="11:11" x14ac:dyDescent="0.25">
      <c r="K6323"/>
    </row>
    <row r="6324" spans="11:11" x14ac:dyDescent="0.25">
      <c r="K6324"/>
    </row>
    <row r="6325" spans="11:11" x14ac:dyDescent="0.25">
      <c r="K6325"/>
    </row>
    <row r="6326" spans="11:11" x14ac:dyDescent="0.25">
      <c r="K6326"/>
    </row>
    <row r="6327" spans="11:11" x14ac:dyDescent="0.25">
      <c r="K6327"/>
    </row>
    <row r="6328" spans="11:11" x14ac:dyDescent="0.25">
      <c r="K6328"/>
    </row>
    <row r="6329" spans="11:11" x14ac:dyDescent="0.25">
      <c r="K6329"/>
    </row>
    <row r="6330" spans="11:11" x14ac:dyDescent="0.25">
      <c r="K6330"/>
    </row>
    <row r="6331" spans="11:11" x14ac:dyDescent="0.25">
      <c r="K6331"/>
    </row>
    <row r="6332" spans="11:11" x14ac:dyDescent="0.25">
      <c r="K6332"/>
    </row>
    <row r="6333" spans="11:11" x14ac:dyDescent="0.25">
      <c r="K6333"/>
    </row>
    <row r="6334" spans="11:11" x14ac:dyDescent="0.25">
      <c r="K6334"/>
    </row>
    <row r="6335" spans="11:11" x14ac:dyDescent="0.25">
      <c r="K6335"/>
    </row>
    <row r="6336" spans="11:11" x14ac:dyDescent="0.25">
      <c r="K6336"/>
    </row>
    <row r="6337" spans="11:11" x14ac:dyDescent="0.25">
      <c r="K6337"/>
    </row>
    <row r="6338" spans="11:11" x14ac:dyDescent="0.25">
      <c r="K6338"/>
    </row>
    <row r="6339" spans="11:11" x14ac:dyDescent="0.25">
      <c r="K6339"/>
    </row>
    <row r="6340" spans="11:11" x14ac:dyDescent="0.25">
      <c r="K6340"/>
    </row>
    <row r="6341" spans="11:11" x14ac:dyDescent="0.25">
      <c r="K6341"/>
    </row>
    <row r="6342" spans="11:11" x14ac:dyDescent="0.25">
      <c r="K6342"/>
    </row>
    <row r="6343" spans="11:11" x14ac:dyDescent="0.25">
      <c r="K6343"/>
    </row>
    <row r="6344" spans="11:11" x14ac:dyDescent="0.25">
      <c r="K6344"/>
    </row>
    <row r="6345" spans="11:11" x14ac:dyDescent="0.25">
      <c r="K6345"/>
    </row>
    <row r="6346" spans="11:11" x14ac:dyDescent="0.25">
      <c r="K6346"/>
    </row>
    <row r="6347" spans="11:11" x14ac:dyDescent="0.25">
      <c r="K6347"/>
    </row>
    <row r="6348" spans="11:11" x14ac:dyDescent="0.25">
      <c r="K6348"/>
    </row>
    <row r="6349" spans="11:11" x14ac:dyDescent="0.25">
      <c r="K6349"/>
    </row>
    <row r="6350" spans="11:11" x14ac:dyDescent="0.25">
      <c r="K6350"/>
    </row>
    <row r="6351" spans="11:11" x14ac:dyDescent="0.25">
      <c r="K6351"/>
    </row>
    <row r="6352" spans="11:11" x14ac:dyDescent="0.25">
      <c r="K6352"/>
    </row>
    <row r="6353" spans="11:11" x14ac:dyDescent="0.25">
      <c r="K6353"/>
    </row>
    <row r="6354" spans="11:11" x14ac:dyDescent="0.25">
      <c r="K6354"/>
    </row>
    <row r="6355" spans="11:11" x14ac:dyDescent="0.25">
      <c r="K6355"/>
    </row>
    <row r="6356" spans="11:11" x14ac:dyDescent="0.25">
      <c r="K6356"/>
    </row>
    <row r="6357" spans="11:11" x14ac:dyDescent="0.25">
      <c r="K6357"/>
    </row>
    <row r="6358" spans="11:11" x14ac:dyDescent="0.25">
      <c r="K6358"/>
    </row>
    <row r="6359" spans="11:11" x14ac:dyDescent="0.25">
      <c r="K6359"/>
    </row>
    <row r="6360" spans="11:11" x14ac:dyDescent="0.25">
      <c r="K6360"/>
    </row>
    <row r="6361" spans="11:11" x14ac:dyDescent="0.25">
      <c r="K6361"/>
    </row>
    <row r="6362" spans="11:11" x14ac:dyDescent="0.25">
      <c r="K6362"/>
    </row>
    <row r="6363" spans="11:11" x14ac:dyDescent="0.25">
      <c r="K6363"/>
    </row>
    <row r="6364" spans="11:11" x14ac:dyDescent="0.25">
      <c r="K6364"/>
    </row>
    <row r="6365" spans="11:11" x14ac:dyDescent="0.25">
      <c r="K6365"/>
    </row>
    <row r="6366" spans="11:11" x14ac:dyDescent="0.25">
      <c r="K6366"/>
    </row>
    <row r="6367" spans="11:11" x14ac:dyDescent="0.25">
      <c r="K6367"/>
    </row>
    <row r="6368" spans="11:11" x14ac:dyDescent="0.25">
      <c r="K6368"/>
    </row>
    <row r="6369" spans="11:11" x14ac:dyDescent="0.25">
      <c r="K6369"/>
    </row>
    <row r="6370" spans="11:11" x14ac:dyDescent="0.25">
      <c r="K6370"/>
    </row>
    <row r="6371" spans="11:11" x14ac:dyDescent="0.25">
      <c r="K6371"/>
    </row>
    <row r="6372" spans="11:11" x14ac:dyDescent="0.25">
      <c r="K6372"/>
    </row>
    <row r="6373" spans="11:11" x14ac:dyDescent="0.25">
      <c r="K6373"/>
    </row>
    <row r="6374" spans="11:11" x14ac:dyDescent="0.25">
      <c r="K6374"/>
    </row>
    <row r="6375" spans="11:11" x14ac:dyDescent="0.25">
      <c r="K6375"/>
    </row>
    <row r="6376" spans="11:11" x14ac:dyDescent="0.25">
      <c r="K6376"/>
    </row>
    <row r="6377" spans="11:11" x14ac:dyDescent="0.25">
      <c r="K6377"/>
    </row>
    <row r="6378" spans="11:11" x14ac:dyDescent="0.25">
      <c r="K6378"/>
    </row>
    <row r="6379" spans="11:11" x14ac:dyDescent="0.25">
      <c r="K6379"/>
    </row>
    <row r="6380" spans="11:11" x14ac:dyDescent="0.25">
      <c r="K6380"/>
    </row>
    <row r="6381" spans="11:11" x14ac:dyDescent="0.25">
      <c r="K6381"/>
    </row>
    <row r="6382" spans="11:11" x14ac:dyDescent="0.25">
      <c r="K6382"/>
    </row>
    <row r="6383" spans="11:11" x14ac:dyDescent="0.25">
      <c r="K6383"/>
    </row>
    <row r="6384" spans="11:11" x14ac:dyDescent="0.25">
      <c r="K6384"/>
    </row>
    <row r="6385" spans="11:11" x14ac:dyDescent="0.25">
      <c r="K6385"/>
    </row>
    <row r="6386" spans="11:11" x14ac:dyDescent="0.25">
      <c r="K6386"/>
    </row>
    <row r="6387" spans="11:11" x14ac:dyDescent="0.25">
      <c r="K6387"/>
    </row>
    <row r="6388" spans="11:11" x14ac:dyDescent="0.25">
      <c r="K6388"/>
    </row>
    <row r="6389" spans="11:11" x14ac:dyDescent="0.25">
      <c r="K6389"/>
    </row>
    <row r="6390" spans="11:11" x14ac:dyDescent="0.25">
      <c r="K6390"/>
    </row>
    <row r="6391" spans="11:11" x14ac:dyDescent="0.25">
      <c r="K6391"/>
    </row>
    <row r="6392" spans="11:11" x14ac:dyDescent="0.25">
      <c r="K6392"/>
    </row>
    <row r="6393" spans="11:11" x14ac:dyDescent="0.25">
      <c r="K6393"/>
    </row>
    <row r="6394" spans="11:11" x14ac:dyDescent="0.25">
      <c r="K6394"/>
    </row>
    <row r="6395" spans="11:11" x14ac:dyDescent="0.25">
      <c r="K6395"/>
    </row>
    <row r="6396" spans="11:11" x14ac:dyDescent="0.25">
      <c r="K6396"/>
    </row>
    <row r="6397" spans="11:11" x14ac:dyDescent="0.25">
      <c r="K6397"/>
    </row>
    <row r="6398" spans="11:11" x14ac:dyDescent="0.25">
      <c r="K6398"/>
    </row>
    <row r="6399" spans="11:11" x14ac:dyDescent="0.25">
      <c r="K6399"/>
    </row>
    <row r="6400" spans="11:11" x14ac:dyDescent="0.25">
      <c r="K6400"/>
    </row>
    <row r="6401" spans="11:11" x14ac:dyDescent="0.25">
      <c r="K6401"/>
    </row>
    <row r="6402" spans="11:11" x14ac:dyDescent="0.25">
      <c r="K6402"/>
    </row>
    <row r="6403" spans="11:11" x14ac:dyDescent="0.25">
      <c r="K6403"/>
    </row>
    <row r="6404" spans="11:11" x14ac:dyDescent="0.25">
      <c r="K6404"/>
    </row>
    <row r="6405" spans="11:11" x14ac:dyDescent="0.25">
      <c r="K6405"/>
    </row>
    <row r="6406" spans="11:11" x14ac:dyDescent="0.25">
      <c r="K6406"/>
    </row>
    <row r="6407" spans="11:11" x14ac:dyDescent="0.25">
      <c r="K6407"/>
    </row>
    <row r="6408" spans="11:11" x14ac:dyDescent="0.25">
      <c r="K6408"/>
    </row>
    <row r="6409" spans="11:11" x14ac:dyDescent="0.25">
      <c r="K6409"/>
    </row>
    <row r="6410" spans="11:11" x14ac:dyDescent="0.25">
      <c r="K6410"/>
    </row>
    <row r="6411" spans="11:11" x14ac:dyDescent="0.25">
      <c r="K6411"/>
    </row>
    <row r="6412" spans="11:11" x14ac:dyDescent="0.25">
      <c r="K6412"/>
    </row>
    <row r="6413" spans="11:11" x14ac:dyDescent="0.25">
      <c r="K6413"/>
    </row>
    <row r="6414" spans="11:11" x14ac:dyDescent="0.25">
      <c r="K6414"/>
    </row>
    <row r="6415" spans="11:11" x14ac:dyDescent="0.25">
      <c r="K6415"/>
    </row>
    <row r="6416" spans="11:11" x14ac:dyDescent="0.25">
      <c r="K6416"/>
    </row>
    <row r="6417" spans="11:11" x14ac:dyDescent="0.25">
      <c r="K6417"/>
    </row>
    <row r="6418" spans="11:11" x14ac:dyDescent="0.25">
      <c r="K6418"/>
    </row>
    <row r="6419" spans="11:11" x14ac:dyDescent="0.25">
      <c r="K6419"/>
    </row>
    <row r="6420" spans="11:11" x14ac:dyDescent="0.25">
      <c r="K6420"/>
    </row>
    <row r="6421" spans="11:11" x14ac:dyDescent="0.25">
      <c r="K6421"/>
    </row>
    <row r="6422" spans="11:11" x14ac:dyDescent="0.25">
      <c r="K6422"/>
    </row>
    <row r="6423" spans="11:11" x14ac:dyDescent="0.25">
      <c r="K6423"/>
    </row>
    <row r="6424" spans="11:11" x14ac:dyDescent="0.25">
      <c r="K6424"/>
    </row>
    <row r="6425" spans="11:11" x14ac:dyDescent="0.25">
      <c r="K6425"/>
    </row>
    <row r="6426" spans="11:11" x14ac:dyDescent="0.25">
      <c r="K6426"/>
    </row>
    <row r="6427" spans="11:11" x14ac:dyDescent="0.25">
      <c r="K6427"/>
    </row>
    <row r="6428" spans="11:11" x14ac:dyDescent="0.25">
      <c r="K6428"/>
    </row>
    <row r="6429" spans="11:11" x14ac:dyDescent="0.25">
      <c r="K6429"/>
    </row>
    <row r="6430" spans="11:11" x14ac:dyDescent="0.25">
      <c r="K6430"/>
    </row>
    <row r="6431" spans="11:11" x14ac:dyDescent="0.25">
      <c r="K6431"/>
    </row>
    <row r="6432" spans="11:11" x14ac:dyDescent="0.25">
      <c r="K6432"/>
    </row>
    <row r="6433" spans="11:11" x14ac:dyDescent="0.25">
      <c r="K6433"/>
    </row>
    <row r="6434" spans="11:11" x14ac:dyDescent="0.25">
      <c r="K6434"/>
    </row>
    <row r="6435" spans="11:11" x14ac:dyDescent="0.25">
      <c r="K6435"/>
    </row>
    <row r="6436" spans="11:11" x14ac:dyDescent="0.25">
      <c r="K6436"/>
    </row>
    <row r="6437" spans="11:11" x14ac:dyDescent="0.25">
      <c r="K6437"/>
    </row>
    <row r="6438" spans="11:11" x14ac:dyDescent="0.25">
      <c r="K6438"/>
    </row>
    <row r="6439" spans="11:11" x14ac:dyDescent="0.25">
      <c r="K6439"/>
    </row>
    <row r="6440" spans="11:11" x14ac:dyDescent="0.25">
      <c r="K6440"/>
    </row>
    <row r="6441" spans="11:11" x14ac:dyDescent="0.25">
      <c r="K6441"/>
    </row>
    <row r="6442" spans="11:11" x14ac:dyDescent="0.25">
      <c r="K6442"/>
    </row>
    <row r="6443" spans="11:11" x14ac:dyDescent="0.25">
      <c r="K6443"/>
    </row>
    <row r="6444" spans="11:11" x14ac:dyDescent="0.25">
      <c r="K6444"/>
    </row>
    <row r="6445" spans="11:11" x14ac:dyDescent="0.25">
      <c r="K6445"/>
    </row>
    <row r="6446" spans="11:11" x14ac:dyDescent="0.25">
      <c r="K6446"/>
    </row>
    <row r="6447" spans="11:11" x14ac:dyDescent="0.25">
      <c r="K6447"/>
    </row>
    <row r="6448" spans="11:11" x14ac:dyDescent="0.25">
      <c r="K6448"/>
    </row>
    <row r="6449" spans="11:11" x14ac:dyDescent="0.25">
      <c r="K6449"/>
    </row>
    <row r="6450" spans="11:11" x14ac:dyDescent="0.25">
      <c r="K6450"/>
    </row>
    <row r="6451" spans="11:11" x14ac:dyDescent="0.25">
      <c r="K6451"/>
    </row>
    <row r="6452" spans="11:11" x14ac:dyDescent="0.25">
      <c r="K6452"/>
    </row>
    <row r="6453" spans="11:11" x14ac:dyDescent="0.25">
      <c r="K6453"/>
    </row>
    <row r="6454" spans="11:11" x14ac:dyDescent="0.25">
      <c r="K6454"/>
    </row>
    <row r="6455" spans="11:11" x14ac:dyDescent="0.25">
      <c r="K6455"/>
    </row>
    <row r="6456" spans="11:11" x14ac:dyDescent="0.25">
      <c r="K6456"/>
    </row>
    <row r="6457" spans="11:11" x14ac:dyDescent="0.25">
      <c r="K6457"/>
    </row>
    <row r="6458" spans="11:11" x14ac:dyDescent="0.25">
      <c r="K6458"/>
    </row>
    <row r="6459" spans="11:11" x14ac:dyDescent="0.25">
      <c r="K6459"/>
    </row>
    <row r="6460" spans="11:11" x14ac:dyDescent="0.25">
      <c r="K6460"/>
    </row>
    <row r="6461" spans="11:11" x14ac:dyDescent="0.25">
      <c r="K6461"/>
    </row>
    <row r="6462" spans="11:11" x14ac:dyDescent="0.25">
      <c r="K6462"/>
    </row>
    <row r="6463" spans="11:11" x14ac:dyDescent="0.25">
      <c r="K6463"/>
    </row>
    <row r="6464" spans="11:11" x14ac:dyDescent="0.25">
      <c r="K6464"/>
    </row>
    <row r="6465" spans="11:11" x14ac:dyDescent="0.25">
      <c r="K6465"/>
    </row>
    <row r="6466" spans="11:11" x14ac:dyDescent="0.25">
      <c r="K6466"/>
    </row>
    <row r="6467" spans="11:11" x14ac:dyDescent="0.25">
      <c r="K6467"/>
    </row>
    <row r="6468" spans="11:11" x14ac:dyDescent="0.25">
      <c r="K6468"/>
    </row>
    <row r="6469" spans="11:11" x14ac:dyDescent="0.25">
      <c r="K6469"/>
    </row>
    <row r="6470" spans="11:11" x14ac:dyDescent="0.25">
      <c r="K6470"/>
    </row>
    <row r="6471" spans="11:11" x14ac:dyDescent="0.25">
      <c r="K6471"/>
    </row>
    <row r="6472" spans="11:11" x14ac:dyDescent="0.25">
      <c r="K6472"/>
    </row>
    <row r="6473" spans="11:11" x14ac:dyDescent="0.25">
      <c r="K6473"/>
    </row>
    <row r="6474" spans="11:11" x14ac:dyDescent="0.25">
      <c r="K6474"/>
    </row>
    <row r="6475" spans="11:11" x14ac:dyDescent="0.25">
      <c r="K6475"/>
    </row>
    <row r="6476" spans="11:11" x14ac:dyDescent="0.25">
      <c r="K6476"/>
    </row>
    <row r="6477" spans="11:11" x14ac:dyDescent="0.25">
      <c r="K6477"/>
    </row>
    <row r="6478" spans="11:11" x14ac:dyDescent="0.25">
      <c r="K6478"/>
    </row>
    <row r="6479" spans="11:11" x14ac:dyDescent="0.25">
      <c r="K6479"/>
    </row>
    <row r="6480" spans="11:11" x14ac:dyDescent="0.25">
      <c r="K6480"/>
    </row>
    <row r="6481" spans="11:11" x14ac:dyDescent="0.25">
      <c r="K6481"/>
    </row>
    <row r="6482" spans="11:11" x14ac:dyDescent="0.25">
      <c r="K6482"/>
    </row>
    <row r="6483" spans="11:11" x14ac:dyDescent="0.25">
      <c r="K6483"/>
    </row>
    <row r="6484" spans="11:11" x14ac:dyDescent="0.25">
      <c r="K6484"/>
    </row>
    <row r="6485" spans="11:11" x14ac:dyDescent="0.25">
      <c r="K6485"/>
    </row>
    <row r="6486" spans="11:11" x14ac:dyDescent="0.25">
      <c r="K6486"/>
    </row>
    <row r="6487" spans="11:11" x14ac:dyDescent="0.25">
      <c r="K6487"/>
    </row>
    <row r="6488" spans="11:11" x14ac:dyDescent="0.25">
      <c r="K6488"/>
    </row>
    <row r="6489" spans="11:11" x14ac:dyDescent="0.25">
      <c r="K6489"/>
    </row>
    <row r="6490" spans="11:11" x14ac:dyDescent="0.25">
      <c r="K6490"/>
    </row>
    <row r="6491" spans="11:11" x14ac:dyDescent="0.25">
      <c r="K6491"/>
    </row>
    <row r="6492" spans="11:11" x14ac:dyDescent="0.25">
      <c r="K6492"/>
    </row>
    <row r="6493" spans="11:11" x14ac:dyDescent="0.25">
      <c r="K6493"/>
    </row>
    <row r="6494" spans="11:11" x14ac:dyDescent="0.25">
      <c r="K6494"/>
    </row>
    <row r="6495" spans="11:11" x14ac:dyDescent="0.25">
      <c r="K6495"/>
    </row>
    <row r="6496" spans="11:11" x14ac:dyDescent="0.25">
      <c r="K6496"/>
    </row>
    <row r="6497" spans="11:11" x14ac:dyDescent="0.25">
      <c r="K6497"/>
    </row>
    <row r="6498" spans="11:11" x14ac:dyDescent="0.25">
      <c r="K6498"/>
    </row>
    <row r="6499" spans="11:11" x14ac:dyDescent="0.25">
      <c r="K6499"/>
    </row>
    <row r="6500" spans="11:11" x14ac:dyDescent="0.25">
      <c r="K6500"/>
    </row>
    <row r="6501" spans="11:11" x14ac:dyDescent="0.25">
      <c r="K6501"/>
    </row>
    <row r="6502" spans="11:11" x14ac:dyDescent="0.25">
      <c r="K6502"/>
    </row>
    <row r="6503" spans="11:11" x14ac:dyDescent="0.25">
      <c r="K6503"/>
    </row>
    <row r="6504" spans="11:11" x14ac:dyDescent="0.25">
      <c r="K6504"/>
    </row>
    <row r="6505" spans="11:11" x14ac:dyDescent="0.25">
      <c r="K6505"/>
    </row>
    <row r="6506" spans="11:11" x14ac:dyDescent="0.25">
      <c r="K6506"/>
    </row>
    <row r="6507" spans="11:11" x14ac:dyDescent="0.25">
      <c r="K6507"/>
    </row>
    <row r="6508" spans="11:11" x14ac:dyDescent="0.25">
      <c r="K6508"/>
    </row>
    <row r="6509" spans="11:11" x14ac:dyDescent="0.25">
      <c r="K6509"/>
    </row>
    <row r="6510" spans="11:11" x14ac:dyDescent="0.25">
      <c r="K6510"/>
    </row>
    <row r="6511" spans="11:11" x14ac:dyDescent="0.25">
      <c r="K6511"/>
    </row>
    <row r="6512" spans="11:11" x14ac:dyDescent="0.25">
      <c r="K6512"/>
    </row>
    <row r="6513" spans="11:11" x14ac:dyDescent="0.25">
      <c r="K6513"/>
    </row>
    <row r="6514" spans="11:11" x14ac:dyDescent="0.25">
      <c r="K6514"/>
    </row>
    <row r="6515" spans="11:11" x14ac:dyDescent="0.25">
      <c r="K6515"/>
    </row>
    <row r="6516" spans="11:11" x14ac:dyDescent="0.25">
      <c r="K6516"/>
    </row>
    <row r="6517" spans="11:11" x14ac:dyDescent="0.25">
      <c r="K6517"/>
    </row>
    <row r="6518" spans="11:11" x14ac:dyDescent="0.25">
      <c r="K6518"/>
    </row>
    <row r="6519" spans="11:11" x14ac:dyDescent="0.25">
      <c r="K6519"/>
    </row>
    <row r="6520" spans="11:11" x14ac:dyDescent="0.25">
      <c r="K6520"/>
    </row>
    <row r="6521" spans="11:11" x14ac:dyDescent="0.25">
      <c r="K6521"/>
    </row>
    <row r="6522" spans="11:11" x14ac:dyDescent="0.25">
      <c r="K6522"/>
    </row>
    <row r="6523" spans="11:11" x14ac:dyDescent="0.25">
      <c r="K6523"/>
    </row>
    <row r="6524" spans="11:11" x14ac:dyDescent="0.25">
      <c r="K6524"/>
    </row>
    <row r="6525" spans="11:11" x14ac:dyDescent="0.25">
      <c r="K6525"/>
    </row>
    <row r="6526" spans="11:11" x14ac:dyDescent="0.25">
      <c r="K6526"/>
    </row>
    <row r="6527" spans="11:11" x14ac:dyDescent="0.25">
      <c r="K6527"/>
    </row>
    <row r="6528" spans="11:11" x14ac:dyDescent="0.25">
      <c r="K6528"/>
    </row>
    <row r="6529" spans="11:11" x14ac:dyDescent="0.25">
      <c r="K6529"/>
    </row>
    <row r="6530" spans="11:11" x14ac:dyDescent="0.25">
      <c r="K6530"/>
    </row>
    <row r="6531" spans="11:11" x14ac:dyDescent="0.25">
      <c r="K6531"/>
    </row>
    <row r="6532" spans="11:11" x14ac:dyDescent="0.25">
      <c r="K6532"/>
    </row>
    <row r="6533" spans="11:11" x14ac:dyDescent="0.25">
      <c r="K6533"/>
    </row>
    <row r="6534" spans="11:11" x14ac:dyDescent="0.25">
      <c r="K6534"/>
    </row>
    <row r="6535" spans="11:11" x14ac:dyDescent="0.25">
      <c r="K6535"/>
    </row>
    <row r="6536" spans="11:11" x14ac:dyDescent="0.25">
      <c r="K6536"/>
    </row>
    <row r="6537" spans="11:11" x14ac:dyDescent="0.25">
      <c r="K6537"/>
    </row>
    <row r="6538" spans="11:11" x14ac:dyDescent="0.25">
      <c r="K6538"/>
    </row>
    <row r="6539" spans="11:11" x14ac:dyDescent="0.25">
      <c r="K6539"/>
    </row>
    <row r="6540" spans="11:11" x14ac:dyDescent="0.25">
      <c r="K6540"/>
    </row>
    <row r="6541" spans="11:11" x14ac:dyDescent="0.25">
      <c r="K6541"/>
    </row>
    <row r="6542" spans="11:11" x14ac:dyDescent="0.25">
      <c r="K6542"/>
    </row>
    <row r="6543" spans="11:11" x14ac:dyDescent="0.25">
      <c r="K6543"/>
    </row>
    <row r="6544" spans="11:11" x14ac:dyDescent="0.25">
      <c r="K6544"/>
    </row>
    <row r="6545" spans="11:11" x14ac:dyDescent="0.25">
      <c r="K6545"/>
    </row>
    <row r="6546" spans="11:11" x14ac:dyDescent="0.25">
      <c r="K6546"/>
    </row>
    <row r="6547" spans="11:11" x14ac:dyDescent="0.25">
      <c r="K6547"/>
    </row>
    <row r="6548" spans="11:11" x14ac:dyDescent="0.25">
      <c r="K6548"/>
    </row>
    <row r="6549" spans="11:11" x14ac:dyDescent="0.25">
      <c r="K6549"/>
    </row>
    <row r="6550" spans="11:11" x14ac:dyDescent="0.25">
      <c r="K6550"/>
    </row>
    <row r="6551" spans="11:11" x14ac:dyDescent="0.25">
      <c r="K6551"/>
    </row>
    <row r="6552" spans="11:11" x14ac:dyDescent="0.25">
      <c r="K6552"/>
    </row>
    <row r="6553" spans="11:11" x14ac:dyDescent="0.25">
      <c r="K6553"/>
    </row>
    <row r="6554" spans="11:11" x14ac:dyDescent="0.25">
      <c r="K6554"/>
    </row>
    <row r="6555" spans="11:11" x14ac:dyDescent="0.25">
      <c r="K6555"/>
    </row>
    <row r="6556" spans="11:11" x14ac:dyDescent="0.25">
      <c r="K6556"/>
    </row>
    <row r="6557" spans="11:11" x14ac:dyDescent="0.25">
      <c r="K6557"/>
    </row>
    <row r="6558" spans="11:11" x14ac:dyDescent="0.25">
      <c r="K6558"/>
    </row>
    <row r="6559" spans="11:11" x14ac:dyDescent="0.25">
      <c r="K6559"/>
    </row>
    <row r="6560" spans="11:11" x14ac:dyDescent="0.25">
      <c r="K6560"/>
    </row>
    <row r="6561" spans="11:11" x14ac:dyDescent="0.25">
      <c r="K6561"/>
    </row>
    <row r="6562" spans="11:11" x14ac:dyDescent="0.25">
      <c r="K6562"/>
    </row>
    <row r="6563" spans="11:11" x14ac:dyDescent="0.25">
      <c r="K6563"/>
    </row>
    <row r="6564" spans="11:11" x14ac:dyDescent="0.25">
      <c r="K6564"/>
    </row>
    <row r="6565" spans="11:11" x14ac:dyDescent="0.25">
      <c r="K6565"/>
    </row>
    <row r="6566" spans="11:11" x14ac:dyDescent="0.25">
      <c r="K6566"/>
    </row>
    <row r="6567" spans="11:11" x14ac:dyDescent="0.25">
      <c r="K6567"/>
    </row>
    <row r="6568" spans="11:11" x14ac:dyDescent="0.25">
      <c r="K6568"/>
    </row>
    <row r="6569" spans="11:11" x14ac:dyDescent="0.25">
      <c r="K6569"/>
    </row>
    <row r="6570" spans="11:11" x14ac:dyDescent="0.25">
      <c r="K6570"/>
    </row>
    <row r="6571" spans="11:11" x14ac:dyDescent="0.25">
      <c r="K6571"/>
    </row>
    <row r="6572" spans="11:11" x14ac:dyDescent="0.25">
      <c r="K6572"/>
    </row>
    <row r="6573" spans="11:11" x14ac:dyDescent="0.25">
      <c r="K6573"/>
    </row>
    <row r="6574" spans="11:11" x14ac:dyDescent="0.25">
      <c r="K6574"/>
    </row>
    <row r="6575" spans="11:11" x14ac:dyDescent="0.25">
      <c r="K6575"/>
    </row>
    <row r="6576" spans="11:11" x14ac:dyDescent="0.25">
      <c r="K6576"/>
    </row>
    <row r="6577" spans="11:11" x14ac:dyDescent="0.25">
      <c r="K6577"/>
    </row>
    <row r="6578" spans="11:11" x14ac:dyDescent="0.25">
      <c r="K6578"/>
    </row>
    <row r="6579" spans="11:11" x14ac:dyDescent="0.25">
      <c r="K6579"/>
    </row>
    <row r="6580" spans="11:11" x14ac:dyDescent="0.25">
      <c r="K6580"/>
    </row>
    <row r="6581" spans="11:11" x14ac:dyDescent="0.25">
      <c r="K6581"/>
    </row>
    <row r="6582" spans="11:11" x14ac:dyDescent="0.25">
      <c r="K6582"/>
    </row>
    <row r="6583" spans="11:11" x14ac:dyDescent="0.25">
      <c r="K6583"/>
    </row>
    <row r="6584" spans="11:11" x14ac:dyDescent="0.25">
      <c r="K6584"/>
    </row>
    <row r="6585" spans="11:11" x14ac:dyDescent="0.25">
      <c r="K6585"/>
    </row>
    <row r="6586" spans="11:11" x14ac:dyDescent="0.25">
      <c r="K6586"/>
    </row>
    <row r="6587" spans="11:11" x14ac:dyDescent="0.25">
      <c r="K6587"/>
    </row>
    <row r="6588" spans="11:11" x14ac:dyDescent="0.25">
      <c r="K6588"/>
    </row>
    <row r="6589" spans="11:11" x14ac:dyDescent="0.25">
      <c r="K6589"/>
    </row>
    <row r="6590" spans="11:11" x14ac:dyDescent="0.25">
      <c r="K6590"/>
    </row>
    <row r="6591" spans="11:11" x14ac:dyDescent="0.25">
      <c r="K6591"/>
    </row>
    <row r="6592" spans="11:11" x14ac:dyDescent="0.25">
      <c r="K6592"/>
    </row>
    <row r="6593" spans="11:11" x14ac:dyDescent="0.25">
      <c r="K6593"/>
    </row>
    <row r="6594" spans="11:11" x14ac:dyDescent="0.25">
      <c r="K6594"/>
    </row>
    <row r="6595" spans="11:11" x14ac:dyDescent="0.25">
      <c r="K6595"/>
    </row>
    <row r="6596" spans="11:11" x14ac:dyDescent="0.25">
      <c r="K6596"/>
    </row>
    <row r="6597" spans="11:11" x14ac:dyDescent="0.25">
      <c r="K6597"/>
    </row>
    <row r="6598" spans="11:11" x14ac:dyDescent="0.25">
      <c r="K6598"/>
    </row>
    <row r="6599" spans="11:11" x14ac:dyDescent="0.25">
      <c r="K6599"/>
    </row>
    <row r="6600" spans="11:11" x14ac:dyDescent="0.25">
      <c r="K6600"/>
    </row>
    <row r="6601" spans="11:11" x14ac:dyDescent="0.25">
      <c r="K6601"/>
    </row>
    <row r="6602" spans="11:11" x14ac:dyDescent="0.25">
      <c r="K6602"/>
    </row>
    <row r="6603" spans="11:11" x14ac:dyDescent="0.25">
      <c r="K6603"/>
    </row>
    <row r="6604" spans="11:11" x14ac:dyDescent="0.25">
      <c r="K6604"/>
    </row>
    <row r="6605" spans="11:11" x14ac:dyDescent="0.25">
      <c r="K6605"/>
    </row>
    <row r="6606" spans="11:11" x14ac:dyDescent="0.25">
      <c r="K6606"/>
    </row>
    <row r="6607" spans="11:11" x14ac:dyDescent="0.25">
      <c r="K6607"/>
    </row>
    <row r="6608" spans="11:11" x14ac:dyDescent="0.25">
      <c r="K6608"/>
    </row>
    <row r="6609" spans="11:11" x14ac:dyDescent="0.25">
      <c r="K6609"/>
    </row>
    <row r="6610" spans="11:11" x14ac:dyDescent="0.25">
      <c r="K6610"/>
    </row>
    <row r="6611" spans="11:11" x14ac:dyDescent="0.25">
      <c r="K6611"/>
    </row>
    <row r="6612" spans="11:11" x14ac:dyDescent="0.25">
      <c r="K6612"/>
    </row>
    <row r="6613" spans="11:11" x14ac:dyDescent="0.25">
      <c r="K6613"/>
    </row>
    <row r="6614" spans="11:11" x14ac:dyDescent="0.25">
      <c r="K6614"/>
    </row>
    <row r="6615" spans="11:11" x14ac:dyDescent="0.25">
      <c r="K6615"/>
    </row>
    <row r="6616" spans="11:11" x14ac:dyDescent="0.25">
      <c r="K6616"/>
    </row>
    <row r="6617" spans="11:11" x14ac:dyDescent="0.25">
      <c r="K6617"/>
    </row>
    <row r="6618" spans="11:11" x14ac:dyDescent="0.25">
      <c r="K6618"/>
    </row>
    <row r="6619" spans="11:11" x14ac:dyDescent="0.25">
      <c r="K6619"/>
    </row>
    <row r="6620" spans="11:11" x14ac:dyDescent="0.25">
      <c r="K6620"/>
    </row>
    <row r="6621" spans="11:11" x14ac:dyDescent="0.25">
      <c r="K6621"/>
    </row>
    <row r="6622" spans="11:11" x14ac:dyDescent="0.25">
      <c r="K6622"/>
    </row>
    <row r="6623" spans="11:11" x14ac:dyDescent="0.25">
      <c r="K6623"/>
    </row>
    <row r="6624" spans="11:11" x14ac:dyDescent="0.25">
      <c r="K6624"/>
    </row>
    <row r="6625" spans="11:11" x14ac:dyDescent="0.25">
      <c r="K6625"/>
    </row>
    <row r="6626" spans="11:11" x14ac:dyDescent="0.25">
      <c r="K6626"/>
    </row>
    <row r="6627" spans="11:11" x14ac:dyDescent="0.25">
      <c r="K6627"/>
    </row>
    <row r="6628" spans="11:11" x14ac:dyDescent="0.25">
      <c r="K6628"/>
    </row>
    <row r="6629" spans="11:11" x14ac:dyDescent="0.25">
      <c r="K6629"/>
    </row>
    <row r="6630" spans="11:11" x14ac:dyDescent="0.25">
      <c r="K6630"/>
    </row>
    <row r="6631" spans="11:11" x14ac:dyDescent="0.25">
      <c r="K6631"/>
    </row>
    <row r="6632" spans="11:11" x14ac:dyDescent="0.25">
      <c r="K6632"/>
    </row>
    <row r="6633" spans="11:11" x14ac:dyDescent="0.25">
      <c r="K6633"/>
    </row>
    <row r="6634" spans="11:11" x14ac:dyDescent="0.25">
      <c r="K6634"/>
    </row>
    <row r="6635" spans="11:11" x14ac:dyDescent="0.25">
      <c r="K6635"/>
    </row>
    <row r="6636" spans="11:11" x14ac:dyDescent="0.25">
      <c r="K6636"/>
    </row>
    <row r="6637" spans="11:11" x14ac:dyDescent="0.25">
      <c r="K6637"/>
    </row>
    <row r="6638" spans="11:11" x14ac:dyDescent="0.25">
      <c r="K6638"/>
    </row>
    <row r="6639" spans="11:11" x14ac:dyDescent="0.25">
      <c r="K6639"/>
    </row>
    <row r="6640" spans="11:11" x14ac:dyDescent="0.25">
      <c r="K6640"/>
    </row>
    <row r="6641" spans="11:11" x14ac:dyDescent="0.25">
      <c r="K6641"/>
    </row>
    <row r="6642" spans="11:11" x14ac:dyDescent="0.25">
      <c r="K6642"/>
    </row>
    <row r="6643" spans="11:11" x14ac:dyDescent="0.25">
      <c r="K6643"/>
    </row>
    <row r="6644" spans="11:11" x14ac:dyDescent="0.25">
      <c r="K6644"/>
    </row>
    <row r="6645" spans="11:11" x14ac:dyDescent="0.25">
      <c r="K6645"/>
    </row>
    <row r="6646" spans="11:11" x14ac:dyDescent="0.25">
      <c r="K6646"/>
    </row>
    <row r="6647" spans="11:11" x14ac:dyDescent="0.25">
      <c r="K6647"/>
    </row>
    <row r="6648" spans="11:11" x14ac:dyDescent="0.25">
      <c r="K6648"/>
    </row>
    <row r="6649" spans="11:11" x14ac:dyDescent="0.25">
      <c r="K6649"/>
    </row>
    <row r="6650" spans="11:11" x14ac:dyDescent="0.25">
      <c r="K6650"/>
    </row>
    <row r="6651" spans="11:11" x14ac:dyDescent="0.25">
      <c r="K6651"/>
    </row>
    <row r="6652" spans="11:11" x14ac:dyDescent="0.25">
      <c r="K6652"/>
    </row>
    <row r="6653" spans="11:11" x14ac:dyDescent="0.25">
      <c r="K6653"/>
    </row>
    <row r="6654" spans="11:11" x14ac:dyDescent="0.25">
      <c r="K6654"/>
    </row>
    <row r="6655" spans="11:11" x14ac:dyDescent="0.25">
      <c r="K6655"/>
    </row>
    <row r="6656" spans="11:11" x14ac:dyDescent="0.25">
      <c r="K6656"/>
    </row>
    <row r="6657" spans="11:11" x14ac:dyDescent="0.25">
      <c r="K6657"/>
    </row>
    <row r="6658" spans="11:11" x14ac:dyDescent="0.25">
      <c r="K6658"/>
    </row>
    <row r="6659" spans="11:11" x14ac:dyDescent="0.25">
      <c r="K6659"/>
    </row>
    <row r="6660" spans="11:11" x14ac:dyDescent="0.25">
      <c r="K6660"/>
    </row>
    <row r="6661" spans="11:11" x14ac:dyDescent="0.25">
      <c r="K6661"/>
    </row>
    <row r="6662" spans="11:11" x14ac:dyDescent="0.25">
      <c r="K6662"/>
    </row>
    <row r="6663" spans="11:11" x14ac:dyDescent="0.25">
      <c r="K6663"/>
    </row>
    <row r="6664" spans="11:11" x14ac:dyDescent="0.25">
      <c r="K6664"/>
    </row>
    <row r="6665" spans="11:11" x14ac:dyDescent="0.25">
      <c r="K6665"/>
    </row>
    <row r="6666" spans="11:11" x14ac:dyDescent="0.25">
      <c r="K6666"/>
    </row>
    <row r="6667" spans="11:11" x14ac:dyDescent="0.25">
      <c r="K6667"/>
    </row>
    <row r="6668" spans="11:11" x14ac:dyDescent="0.25">
      <c r="K6668"/>
    </row>
    <row r="6669" spans="11:11" x14ac:dyDescent="0.25">
      <c r="K6669"/>
    </row>
    <row r="6670" spans="11:11" x14ac:dyDescent="0.25">
      <c r="K6670"/>
    </row>
    <row r="6671" spans="11:11" x14ac:dyDescent="0.25">
      <c r="K6671"/>
    </row>
    <row r="6672" spans="11:11" x14ac:dyDescent="0.25">
      <c r="K6672"/>
    </row>
    <row r="6673" spans="11:11" x14ac:dyDescent="0.25">
      <c r="K6673"/>
    </row>
    <row r="6674" spans="11:11" x14ac:dyDescent="0.25">
      <c r="K6674"/>
    </row>
    <row r="6675" spans="11:11" x14ac:dyDescent="0.25">
      <c r="K6675"/>
    </row>
    <row r="6676" spans="11:11" x14ac:dyDescent="0.25">
      <c r="K6676"/>
    </row>
    <row r="6677" spans="11:11" x14ac:dyDescent="0.25">
      <c r="K6677"/>
    </row>
    <row r="6678" spans="11:11" x14ac:dyDescent="0.25">
      <c r="K6678"/>
    </row>
    <row r="6679" spans="11:11" x14ac:dyDescent="0.25">
      <c r="K6679"/>
    </row>
    <row r="6680" spans="11:11" x14ac:dyDescent="0.25">
      <c r="K6680"/>
    </row>
    <row r="6681" spans="11:11" x14ac:dyDescent="0.25">
      <c r="K6681"/>
    </row>
    <row r="6682" spans="11:11" x14ac:dyDescent="0.25">
      <c r="K6682"/>
    </row>
    <row r="6683" spans="11:11" x14ac:dyDescent="0.25">
      <c r="K6683"/>
    </row>
    <row r="6684" spans="11:11" x14ac:dyDescent="0.25">
      <c r="K6684"/>
    </row>
    <row r="6685" spans="11:11" x14ac:dyDescent="0.25">
      <c r="K6685"/>
    </row>
    <row r="6686" spans="11:11" x14ac:dyDescent="0.25">
      <c r="K6686"/>
    </row>
    <row r="6687" spans="11:11" x14ac:dyDescent="0.25">
      <c r="K6687"/>
    </row>
    <row r="6688" spans="11:11" x14ac:dyDescent="0.25">
      <c r="K6688"/>
    </row>
    <row r="6689" spans="11:11" x14ac:dyDescent="0.25">
      <c r="K6689"/>
    </row>
    <row r="6690" spans="11:11" x14ac:dyDescent="0.25">
      <c r="K6690"/>
    </row>
    <row r="6691" spans="11:11" x14ac:dyDescent="0.25">
      <c r="K6691"/>
    </row>
    <row r="6692" spans="11:11" x14ac:dyDescent="0.25">
      <c r="K6692"/>
    </row>
    <row r="6693" spans="11:11" x14ac:dyDescent="0.25">
      <c r="K6693"/>
    </row>
    <row r="6694" spans="11:11" x14ac:dyDescent="0.25">
      <c r="K6694"/>
    </row>
    <row r="6695" spans="11:11" x14ac:dyDescent="0.25">
      <c r="K6695"/>
    </row>
    <row r="6696" spans="11:11" x14ac:dyDescent="0.25">
      <c r="K6696"/>
    </row>
    <row r="6697" spans="11:11" x14ac:dyDescent="0.25">
      <c r="K6697"/>
    </row>
    <row r="6698" spans="11:11" x14ac:dyDescent="0.25">
      <c r="K6698"/>
    </row>
    <row r="6699" spans="11:11" x14ac:dyDescent="0.25">
      <c r="K6699"/>
    </row>
    <row r="6700" spans="11:11" x14ac:dyDescent="0.25">
      <c r="K6700"/>
    </row>
    <row r="6701" spans="11:11" x14ac:dyDescent="0.25">
      <c r="K6701"/>
    </row>
    <row r="6702" spans="11:11" x14ac:dyDescent="0.25">
      <c r="K6702"/>
    </row>
    <row r="6703" spans="11:11" x14ac:dyDescent="0.25">
      <c r="K6703"/>
    </row>
    <row r="6704" spans="11:11" x14ac:dyDescent="0.25">
      <c r="K6704"/>
    </row>
    <row r="6705" spans="11:11" x14ac:dyDescent="0.25">
      <c r="K6705"/>
    </row>
    <row r="6706" spans="11:11" x14ac:dyDescent="0.25">
      <c r="K6706"/>
    </row>
    <row r="6707" spans="11:11" x14ac:dyDescent="0.25">
      <c r="K6707"/>
    </row>
    <row r="6708" spans="11:11" x14ac:dyDescent="0.25">
      <c r="K6708"/>
    </row>
    <row r="6709" spans="11:11" x14ac:dyDescent="0.25">
      <c r="K6709"/>
    </row>
    <row r="6710" spans="11:11" x14ac:dyDescent="0.25">
      <c r="K6710"/>
    </row>
    <row r="6711" spans="11:11" x14ac:dyDescent="0.25">
      <c r="K6711"/>
    </row>
    <row r="6712" spans="11:11" x14ac:dyDescent="0.25">
      <c r="K6712"/>
    </row>
    <row r="6713" spans="11:11" x14ac:dyDescent="0.25">
      <c r="K6713"/>
    </row>
    <row r="6714" spans="11:11" x14ac:dyDescent="0.25">
      <c r="K6714"/>
    </row>
    <row r="6715" spans="11:11" x14ac:dyDescent="0.25">
      <c r="K6715"/>
    </row>
    <row r="6716" spans="11:11" x14ac:dyDescent="0.25">
      <c r="K6716"/>
    </row>
    <row r="6717" spans="11:11" x14ac:dyDescent="0.25">
      <c r="K6717"/>
    </row>
    <row r="6718" spans="11:11" x14ac:dyDescent="0.25">
      <c r="K6718"/>
    </row>
    <row r="6719" spans="11:11" x14ac:dyDescent="0.25">
      <c r="K6719"/>
    </row>
    <row r="6720" spans="11:11" x14ac:dyDescent="0.25">
      <c r="K6720"/>
    </row>
    <row r="6721" spans="11:11" x14ac:dyDescent="0.25">
      <c r="K6721"/>
    </row>
    <row r="6722" spans="11:11" x14ac:dyDescent="0.25">
      <c r="K6722"/>
    </row>
    <row r="6723" spans="11:11" x14ac:dyDescent="0.25">
      <c r="K6723"/>
    </row>
    <row r="6724" spans="11:11" x14ac:dyDescent="0.25">
      <c r="K6724"/>
    </row>
    <row r="6725" spans="11:11" x14ac:dyDescent="0.25">
      <c r="K6725"/>
    </row>
    <row r="6726" spans="11:11" x14ac:dyDescent="0.25">
      <c r="K6726"/>
    </row>
    <row r="6727" spans="11:11" x14ac:dyDescent="0.25">
      <c r="K6727"/>
    </row>
    <row r="6728" spans="11:11" x14ac:dyDescent="0.25">
      <c r="K6728"/>
    </row>
    <row r="6729" spans="11:11" x14ac:dyDescent="0.25">
      <c r="K6729"/>
    </row>
    <row r="6730" spans="11:11" x14ac:dyDescent="0.25">
      <c r="K6730"/>
    </row>
    <row r="6731" spans="11:11" x14ac:dyDescent="0.25">
      <c r="K6731"/>
    </row>
    <row r="6732" spans="11:11" x14ac:dyDescent="0.25">
      <c r="K6732"/>
    </row>
    <row r="6733" spans="11:11" x14ac:dyDescent="0.25">
      <c r="K6733"/>
    </row>
    <row r="6734" spans="11:11" x14ac:dyDescent="0.25">
      <c r="K6734"/>
    </row>
    <row r="6735" spans="11:11" x14ac:dyDescent="0.25">
      <c r="K6735"/>
    </row>
    <row r="6736" spans="11:11" x14ac:dyDescent="0.25">
      <c r="K6736"/>
    </row>
    <row r="6737" spans="11:11" x14ac:dyDescent="0.25">
      <c r="K6737"/>
    </row>
    <row r="6738" spans="11:11" x14ac:dyDescent="0.25">
      <c r="K6738"/>
    </row>
    <row r="6739" spans="11:11" x14ac:dyDescent="0.25">
      <c r="K6739"/>
    </row>
    <row r="6740" spans="11:11" x14ac:dyDescent="0.25">
      <c r="K6740"/>
    </row>
    <row r="6741" spans="11:11" x14ac:dyDescent="0.25">
      <c r="K6741"/>
    </row>
    <row r="6742" spans="11:11" x14ac:dyDescent="0.25">
      <c r="K6742"/>
    </row>
    <row r="6743" spans="11:11" x14ac:dyDescent="0.25">
      <c r="K6743"/>
    </row>
    <row r="6744" spans="11:11" x14ac:dyDescent="0.25">
      <c r="K6744"/>
    </row>
    <row r="6745" spans="11:11" x14ac:dyDescent="0.25">
      <c r="K6745"/>
    </row>
    <row r="6746" spans="11:11" x14ac:dyDescent="0.25">
      <c r="K6746"/>
    </row>
    <row r="6747" spans="11:11" x14ac:dyDescent="0.25">
      <c r="K6747"/>
    </row>
    <row r="6748" spans="11:11" x14ac:dyDescent="0.25">
      <c r="K6748"/>
    </row>
    <row r="6749" spans="11:11" x14ac:dyDescent="0.25">
      <c r="K6749"/>
    </row>
    <row r="6750" spans="11:11" x14ac:dyDescent="0.25">
      <c r="K6750"/>
    </row>
    <row r="6751" spans="11:11" x14ac:dyDescent="0.25">
      <c r="K6751"/>
    </row>
    <row r="6752" spans="11:11" x14ac:dyDescent="0.25">
      <c r="K6752"/>
    </row>
    <row r="6753" spans="11:11" x14ac:dyDescent="0.25">
      <c r="K6753"/>
    </row>
    <row r="6754" spans="11:11" x14ac:dyDescent="0.25">
      <c r="K6754"/>
    </row>
    <row r="6755" spans="11:11" x14ac:dyDescent="0.25">
      <c r="K6755"/>
    </row>
    <row r="6756" spans="11:11" x14ac:dyDescent="0.25">
      <c r="K6756"/>
    </row>
    <row r="6757" spans="11:11" x14ac:dyDescent="0.25">
      <c r="K6757"/>
    </row>
    <row r="6758" spans="11:11" x14ac:dyDescent="0.25">
      <c r="K6758"/>
    </row>
    <row r="6759" spans="11:11" x14ac:dyDescent="0.25">
      <c r="K6759"/>
    </row>
    <row r="6760" spans="11:11" x14ac:dyDescent="0.25">
      <c r="K6760"/>
    </row>
    <row r="6761" spans="11:11" x14ac:dyDescent="0.25">
      <c r="K6761"/>
    </row>
    <row r="6762" spans="11:11" x14ac:dyDescent="0.25">
      <c r="K6762"/>
    </row>
    <row r="6763" spans="11:11" x14ac:dyDescent="0.25">
      <c r="K6763"/>
    </row>
    <row r="6764" spans="11:11" x14ac:dyDescent="0.25">
      <c r="K6764"/>
    </row>
    <row r="6765" spans="11:11" x14ac:dyDescent="0.25">
      <c r="K6765"/>
    </row>
    <row r="6766" spans="11:11" x14ac:dyDescent="0.25">
      <c r="K6766"/>
    </row>
    <row r="6767" spans="11:11" x14ac:dyDescent="0.25">
      <c r="K6767"/>
    </row>
    <row r="6768" spans="11:11" x14ac:dyDescent="0.25">
      <c r="K6768"/>
    </row>
    <row r="6769" spans="11:11" x14ac:dyDescent="0.25">
      <c r="K6769"/>
    </row>
    <row r="6770" spans="11:11" x14ac:dyDescent="0.25">
      <c r="K6770"/>
    </row>
    <row r="6771" spans="11:11" x14ac:dyDescent="0.25">
      <c r="K6771"/>
    </row>
    <row r="6772" spans="11:11" x14ac:dyDescent="0.25">
      <c r="K6772"/>
    </row>
    <row r="6773" spans="11:11" x14ac:dyDescent="0.25">
      <c r="K6773"/>
    </row>
    <row r="6774" spans="11:11" x14ac:dyDescent="0.25">
      <c r="K6774"/>
    </row>
    <row r="6775" spans="11:11" x14ac:dyDescent="0.25">
      <c r="K6775"/>
    </row>
    <row r="6776" spans="11:11" x14ac:dyDescent="0.25">
      <c r="K6776"/>
    </row>
    <row r="6777" spans="11:11" x14ac:dyDescent="0.25">
      <c r="K6777"/>
    </row>
    <row r="6778" spans="11:11" x14ac:dyDescent="0.25">
      <c r="K6778"/>
    </row>
    <row r="6779" spans="11:11" x14ac:dyDescent="0.25">
      <c r="K6779"/>
    </row>
    <row r="6780" spans="11:11" x14ac:dyDescent="0.25">
      <c r="K6780"/>
    </row>
    <row r="6781" spans="11:11" x14ac:dyDescent="0.25">
      <c r="K6781"/>
    </row>
    <row r="6782" spans="11:11" x14ac:dyDescent="0.25">
      <c r="K6782"/>
    </row>
    <row r="6783" spans="11:11" x14ac:dyDescent="0.25">
      <c r="K6783"/>
    </row>
    <row r="6784" spans="11:11" x14ac:dyDescent="0.25">
      <c r="K6784"/>
    </row>
    <row r="6785" spans="11:11" x14ac:dyDescent="0.25">
      <c r="K6785"/>
    </row>
    <row r="6786" spans="11:11" x14ac:dyDescent="0.25">
      <c r="K6786"/>
    </row>
    <row r="6787" spans="11:11" x14ac:dyDescent="0.25">
      <c r="K6787"/>
    </row>
    <row r="6788" spans="11:11" x14ac:dyDescent="0.25">
      <c r="K6788"/>
    </row>
    <row r="6789" spans="11:11" x14ac:dyDescent="0.25">
      <c r="K6789"/>
    </row>
    <row r="6790" spans="11:11" x14ac:dyDescent="0.25">
      <c r="K6790"/>
    </row>
    <row r="6791" spans="11:11" x14ac:dyDescent="0.25">
      <c r="K6791"/>
    </row>
    <row r="6792" spans="11:11" x14ac:dyDescent="0.25">
      <c r="K6792"/>
    </row>
    <row r="6793" spans="11:11" x14ac:dyDescent="0.25">
      <c r="K6793"/>
    </row>
    <row r="6794" spans="11:11" x14ac:dyDescent="0.25">
      <c r="K6794"/>
    </row>
    <row r="6795" spans="11:11" x14ac:dyDescent="0.25">
      <c r="K6795"/>
    </row>
    <row r="6796" spans="11:11" x14ac:dyDescent="0.25">
      <c r="K6796"/>
    </row>
    <row r="6797" spans="11:11" x14ac:dyDescent="0.25">
      <c r="K6797"/>
    </row>
    <row r="6798" spans="11:11" x14ac:dyDescent="0.25">
      <c r="K6798"/>
    </row>
    <row r="6799" spans="11:11" x14ac:dyDescent="0.25">
      <c r="K6799"/>
    </row>
    <row r="6800" spans="11:11" x14ac:dyDescent="0.25">
      <c r="K6800"/>
    </row>
    <row r="6801" spans="11:11" x14ac:dyDescent="0.25">
      <c r="K6801"/>
    </row>
    <row r="6802" spans="11:11" x14ac:dyDescent="0.25">
      <c r="K6802"/>
    </row>
    <row r="6803" spans="11:11" x14ac:dyDescent="0.25">
      <c r="K6803"/>
    </row>
    <row r="6804" spans="11:11" x14ac:dyDescent="0.25">
      <c r="K6804"/>
    </row>
    <row r="6805" spans="11:11" x14ac:dyDescent="0.25">
      <c r="K6805"/>
    </row>
    <row r="6806" spans="11:11" x14ac:dyDescent="0.25">
      <c r="K6806"/>
    </row>
    <row r="6807" spans="11:11" x14ac:dyDescent="0.25">
      <c r="K6807"/>
    </row>
    <row r="6808" spans="11:11" x14ac:dyDescent="0.25">
      <c r="K6808"/>
    </row>
    <row r="6809" spans="11:11" x14ac:dyDescent="0.25">
      <c r="K6809"/>
    </row>
    <row r="6810" spans="11:11" x14ac:dyDescent="0.25">
      <c r="K6810"/>
    </row>
    <row r="6811" spans="11:11" x14ac:dyDescent="0.25">
      <c r="K6811"/>
    </row>
    <row r="6812" spans="11:11" x14ac:dyDescent="0.25">
      <c r="K6812"/>
    </row>
    <row r="6813" spans="11:11" x14ac:dyDescent="0.25">
      <c r="K6813"/>
    </row>
    <row r="6814" spans="11:11" x14ac:dyDescent="0.25">
      <c r="K6814"/>
    </row>
    <row r="6815" spans="11:11" x14ac:dyDescent="0.25">
      <c r="K6815"/>
    </row>
    <row r="6816" spans="11:11" x14ac:dyDescent="0.25">
      <c r="K6816"/>
    </row>
    <row r="6817" spans="11:11" x14ac:dyDescent="0.25">
      <c r="K6817"/>
    </row>
    <row r="6818" spans="11:11" x14ac:dyDescent="0.25">
      <c r="K6818"/>
    </row>
    <row r="6819" spans="11:11" x14ac:dyDescent="0.25">
      <c r="K6819"/>
    </row>
    <row r="6820" spans="11:11" x14ac:dyDescent="0.25">
      <c r="K6820"/>
    </row>
    <row r="6821" spans="11:11" x14ac:dyDescent="0.25">
      <c r="K6821"/>
    </row>
    <row r="6822" spans="11:11" x14ac:dyDescent="0.25">
      <c r="K6822"/>
    </row>
    <row r="6823" spans="11:11" x14ac:dyDescent="0.25">
      <c r="K6823"/>
    </row>
    <row r="6824" spans="11:11" x14ac:dyDescent="0.25">
      <c r="K6824"/>
    </row>
    <row r="6825" spans="11:11" x14ac:dyDescent="0.25">
      <c r="K6825"/>
    </row>
    <row r="6826" spans="11:11" x14ac:dyDescent="0.25">
      <c r="K6826"/>
    </row>
    <row r="6827" spans="11:11" x14ac:dyDescent="0.25">
      <c r="K6827"/>
    </row>
    <row r="6828" spans="11:11" x14ac:dyDescent="0.25">
      <c r="K6828"/>
    </row>
    <row r="6829" spans="11:11" x14ac:dyDescent="0.25">
      <c r="K6829"/>
    </row>
    <row r="6830" spans="11:11" x14ac:dyDescent="0.25">
      <c r="K6830"/>
    </row>
    <row r="6831" spans="11:11" x14ac:dyDescent="0.25">
      <c r="K6831"/>
    </row>
    <row r="6832" spans="11:11" x14ac:dyDescent="0.25">
      <c r="K6832"/>
    </row>
    <row r="6833" spans="11:11" x14ac:dyDescent="0.25">
      <c r="K6833"/>
    </row>
    <row r="6834" spans="11:11" x14ac:dyDescent="0.25">
      <c r="K6834"/>
    </row>
    <row r="6835" spans="11:11" x14ac:dyDescent="0.25">
      <c r="K6835"/>
    </row>
    <row r="6836" spans="11:11" x14ac:dyDescent="0.25">
      <c r="K6836"/>
    </row>
    <row r="6837" spans="11:11" x14ac:dyDescent="0.25">
      <c r="K6837"/>
    </row>
    <row r="6838" spans="11:11" x14ac:dyDescent="0.25">
      <c r="K6838"/>
    </row>
    <row r="6839" spans="11:11" x14ac:dyDescent="0.25">
      <c r="K6839"/>
    </row>
    <row r="6840" spans="11:11" x14ac:dyDescent="0.25">
      <c r="K6840"/>
    </row>
    <row r="6841" spans="11:11" x14ac:dyDescent="0.25">
      <c r="K6841"/>
    </row>
    <row r="6842" spans="11:11" x14ac:dyDescent="0.25">
      <c r="K6842"/>
    </row>
    <row r="6843" spans="11:11" x14ac:dyDescent="0.25">
      <c r="K6843"/>
    </row>
    <row r="6844" spans="11:11" x14ac:dyDescent="0.25">
      <c r="K6844"/>
    </row>
    <row r="6845" spans="11:11" x14ac:dyDescent="0.25">
      <c r="K6845"/>
    </row>
    <row r="6846" spans="11:11" x14ac:dyDescent="0.25">
      <c r="K6846"/>
    </row>
    <row r="6847" spans="11:11" x14ac:dyDescent="0.25">
      <c r="K6847"/>
    </row>
    <row r="6848" spans="11:11" x14ac:dyDescent="0.25">
      <c r="K6848"/>
    </row>
    <row r="6849" spans="11:11" x14ac:dyDescent="0.25">
      <c r="K6849"/>
    </row>
    <row r="6850" spans="11:11" x14ac:dyDescent="0.25">
      <c r="K6850"/>
    </row>
    <row r="6851" spans="11:11" x14ac:dyDescent="0.25">
      <c r="K6851"/>
    </row>
    <row r="6852" spans="11:11" x14ac:dyDescent="0.25">
      <c r="K6852"/>
    </row>
    <row r="6853" spans="11:11" x14ac:dyDescent="0.25">
      <c r="K6853"/>
    </row>
    <row r="6854" spans="11:11" x14ac:dyDescent="0.25">
      <c r="K6854"/>
    </row>
    <row r="6855" spans="11:11" x14ac:dyDescent="0.25">
      <c r="K6855"/>
    </row>
    <row r="6856" spans="11:11" x14ac:dyDescent="0.25">
      <c r="K6856"/>
    </row>
    <row r="6857" spans="11:11" x14ac:dyDescent="0.25">
      <c r="K6857"/>
    </row>
    <row r="6858" spans="11:11" x14ac:dyDescent="0.25">
      <c r="K6858"/>
    </row>
    <row r="6859" spans="11:11" x14ac:dyDescent="0.25">
      <c r="K6859"/>
    </row>
    <row r="6860" spans="11:11" x14ac:dyDescent="0.25">
      <c r="K6860"/>
    </row>
    <row r="6861" spans="11:11" x14ac:dyDescent="0.25">
      <c r="K6861"/>
    </row>
    <row r="6862" spans="11:11" x14ac:dyDescent="0.25">
      <c r="K6862"/>
    </row>
    <row r="6863" spans="11:11" x14ac:dyDescent="0.25">
      <c r="K6863"/>
    </row>
    <row r="6864" spans="11:11" x14ac:dyDescent="0.25">
      <c r="K6864"/>
    </row>
    <row r="6865" spans="11:11" x14ac:dyDescent="0.25">
      <c r="K6865"/>
    </row>
    <row r="6866" spans="11:11" x14ac:dyDescent="0.25">
      <c r="K6866"/>
    </row>
    <row r="6867" spans="11:11" x14ac:dyDescent="0.25">
      <c r="K6867"/>
    </row>
    <row r="6868" spans="11:11" x14ac:dyDescent="0.25">
      <c r="K6868"/>
    </row>
    <row r="6869" spans="11:11" x14ac:dyDescent="0.25">
      <c r="K6869"/>
    </row>
    <row r="6870" spans="11:11" x14ac:dyDescent="0.25">
      <c r="K6870"/>
    </row>
    <row r="6871" spans="11:11" x14ac:dyDescent="0.25">
      <c r="K6871"/>
    </row>
    <row r="6872" spans="11:11" x14ac:dyDescent="0.25">
      <c r="K6872"/>
    </row>
    <row r="6873" spans="11:11" x14ac:dyDescent="0.25">
      <c r="K6873"/>
    </row>
    <row r="6874" spans="11:11" x14ac:dyDescent="0.25">
      <c r="K6874"/>
    </row>
    <row r="6875" spans="11:11" x14ac:dyDescent="0.25">
      <c r="K6875"/>
    </row>
    <row r="6876" spans="11:11" x14ac:dyDescent="0.25">
      <c r="K6876"/>
    </row>
    <row r="6877" spans="11:11" x14ac:dyDescent="0.25">
      <c r="K6877"/>
    </row>
    <row r="6878" spans="11:11" x14ac:dyDescent="0.25">
      <c r="K6878"/>
    </row>
    <row r="6879" spans="11:11" x14ac:dyDescent="0.25">
      <c r="K6879"/>
    </row>
    <row r="6880" spans="11:11" x14ac:dyDescent="0.25">
      <c r="K6880"/>
    </row>
    <row r="6881" spans="11:11" x14ac:dyDescent="0.25">
      <c r="K6881"/>
    </row>
    <row r="6882" spans="11:11" x14ac:dyDescent="0.25">
      <c r="K6882"/>
    </row>
    <row r="6883" spans="11:11" x14ac:dyDescent="0.25">
      <c r="K6883"/>
    </row>
    <row r="6884" spans="11:11" x14ac:dyDescent="0.25">
      <c r="K6884"/>
    </row>
    <row r="6885" spans="11:11" x14ac:dyDescent="0.25">
      <c r="K6885"/>
    </row>
    <row r="6886" spans="11:11" x14ac:dyDescent="0.25">
      <c r="K6886"/>
    </row>
    <row r="6887" spans="11:11" x14ac:dyDescent="0.25">
      <c r="K6887"/>
    </row>
    <row r="6888" spans="11:11" x14ac:dyDescent="0.25">
      <c r="K6888"/>
    </row>
    <row r="6889" spans="11:11" x14ac:dyDescent="0.25">
      <c r="K6889"/>
    </row>
    <row r="6890" spans="11:11" x14ac:dyDescent="0.25">
      <c r="K6890"/>
    </row>
    <row r="6891" spans="11:11" x14ac:dyDescent="0.25">
      <c r="K6891"/>
    </row>
    <row r="6892" spans="11:11" x14ac:dyDescent="0.25">
      <c r="K6892"/>
    </row>
    <row r="6893" spans="11:11" x14ac:dyDescent="0.25">
      <c r="K6893"/>
    </row>
    <row r="6894" spans="11:11" x14ac:dyDescent="0.25">
      <c r="K6894"/>
    </row>
    <row r="6895" spans="11:11" x14ac:dyDescent="0.25">
      <c r="K6895"/>
    </row>
    <row r="6896" spans="11:11" x14ac:dyDescent="0.25">
      <c r="K6896"/>
    </row>
    <row r="6897" spans="11:11" x14ac:dyDescent="0.25">
      <c r="K6897"/>
    </row>
    <row r="6898" spans="11:11" x14ac:dyDescent="0.25">
      <c r="K6898"/>
    </row>
    <row r="6899" spans="11:11" x14ac:dyDescent="0.25">
      <c r="K6899"/>
    </row>
    <row r="6900" spans="11:11" x14ac:dyDescent="0.25">
      <c r="K6900"/>
    </row>
    <row r="6901" spans="11:11" x14ac:dyDescent="0.25">
      <c r="K6901"/>
    </row>
    <row r="6902" spans="11:11" x14ac:dyDescent="0.25">
      <c r="K6902"/>
    </row>
    <row r="6903" spans="11:11" x14ac:dyDescent="0.25">
      <c r="K6903"/>
    </row>
    <row r="6904" spans="11:11" x14ac:dyDescent="0.25">
      <c r="K6904"/>
    </row>
    <row r="6905" spans="11:11" x14ac:dyDescent="0.25">
      <c r="K6905"/>
    </row>
    <row r="6906" spans="11:11" x14ac:dyDescent="0.25">
      <c r="K6906"/>
    </row>
    <row r="6907" spans="11:11" x14ac:dyDescent="0.25">
      <c r="K6907"/>
    </row>
    <row r="6908" spans="11:11" x14ac:dyDescent="0.25">
      <c r="K6908"/>
    </row>
    <row r="6909" spans="11:11" x14ac:dyDescent="0.25">
      <c r="K6909"/>
    </row>
    <row r="6910" spans="11:11" x14ac:dyDescent="0.25">
      <c r="K6910"/>
    </row>
    <row r="6911" spans="11:11" x14ac:dyDescent="0.25">
      <c r="K6911"/>
    </row>
    <row r="6912" spans="11:11" x14ac:dyDescent="0.25">
      <c r="K6912"/>
    </row>
    <row r="6913" spans="11:11" x14ac:dyDescent="0.25">
      <c r="K6913"/>
    </row>
    <row r="6914" spans="11:11" x14ac:dyDescent="0.25">
      <c r="K6914"/>
    </row>
    <row r="6915" spans="11:11" x14ac:dyDescent="0.25">
      <c r="K6915"/>
    </row>
    <row r="6916" spans="11:11" x14ac:dyDescent="0.25">
      <c r="K6916"/>
    </row>
    <row r="6917" spans="11:11" x14ac:dyDescent="0.25">
      <c r="K6917"/>
    </row>
    <row r="6918" spans="11:11" x14ac:dyDescent="0.25">
      <c r="K6918"/>
    </row>
    <row r="6919" spans="11:11" x14ac:dyDescent="0.25">
      <c r="K6919"/>
    </row>
    <row r="6920" spans="11:11" x14ac:dyDescent="0.25">
      <c r="K6920"/>
    </row>
    <row r="6921" spans="11:11" x14ac:dyDescent="0.25">
      <c r="K6921"/>
    </row>
    <row r="6922" spans="11:11" x14ac:dyDescent="0.25">
      <c r="K6922"/>
    </row>
    <row r="6923" spans="11:11" x14ac:dyDescent="0.25">
      <c r="K6923"/>
    </row>
    <row r="6924" spans="11:11" x14ac:dyDescent="0.25">
      <c r="K6924"/>
    </row>
    <row r="6925" spans="11:11" x14ac:dyDescent="0.25">
      <c r="K6925"/>
    </row>
    <row r="6926" spans="11:11" x14ac:dyDescent="0.25">
      <c r="K6926"/>
    </row>
    <row r="6927" spans="11:11" x14ac:dyDescent="0.25">
      <c r="K6927"/>
    </row>
    <row r="6928" spans="11:11" x14ac:dyDescent="0.25">
      <c r="K6928"/>
    </row>
    <row r="6929" spans="11:11" x14ac:dyDescent="0.25">
      <c r="K6929"/>
    </row>
    <row r="6930" spans="11:11" x14ac:dyDescent="0.25">
      <c r="K6930"/>
    </row>
    <row r="6931" spans="11:11" x14ac:dyDescent="0.25">
      <c r="K6931"/>
    </row>
    <row r="6932" spans="11:11" x14ac:dyDescent="0.25">
      <c r="K6932"/>
    </row>
    <row r="6933" spans="11:11" x14ac:dyDescent="0.25">
      <c r="K6933"/>
    </row>
    <row r="6934" spans="11:11" x14ac:dyDescent="0.25">
      <c r="K6934"/>
    </row>
    <row r="6935" spans="11:11" x14ac:dyDescent="0.25">
      <c r="K6935"/>
    </row>
    <row r="6936" spans="11:11" x14ac:dyDescent="0.25">
      <c r="K6936"/>
    </row>
    <row r="6937" spans="11:11" x14ac:dyDescent="0.25">
      <c r="K6937"/>
    </row>
    <row r="6938" spans="11:11" x14ac:dyDescent="0.25">
      <c r="K6938"/>
    </row>
    <row r="6939" spans="11:11" x14ac:dyDescent="0.25">
      <c r="K6939"/>
    </row>
    <row r="6940" spans="11:11" x14ac:dyDescent="0.25">
      <c r="K6940"/>
    </row>
    <row r="6941" spans="11:11" x14ac:dyDescent="0.25">
      <c r="K6941"/>
    </row>
    <row r="6942" spans="11:11" x14ac:dyDescent="0.25">
      <c r="K6942"/>
    </row>
    <row r="6943" spans="11:11" x14ac:dyDescent="0.25">
      <c r="K6943"/>
    </row>
    <row r="6944" spans="11:11" x14ac:dyDescent="0.25">
      <c r="K6944"/>
    </row>
    <row r="6945" spans="11:11" x14ac:dyDescent="0.25">
      <c r="K6945"/>
    </row>
    <row r="6946" spans="11:11" x14ac:dyDescent="0.25">
      <c r="K6946"/>
    </row>
    <row r="6947" spans="11:11" x14ac:dyDescent="0.25">
      <c r="K6947"/>
    </row>
    <row r="6948" spans="11:11" x14ac:dyDescent="0.25">
      <c r="K6948"/>
    </row>
    <row r="6949" spans="11:11" x14ac:dyDescent="0.25">
      <c r="K6949"/>
    </row>
    <row r="6950" spans="11:11" x14ac:dyDescent="0.25">
      <c r="K6950"/>
    </row>
    <row r="6951" spans="11:11" x14ac:dyDescent="0.25">
      <c r="K6951"/>
    </row>
    <row r="6952" spans="11:11" x14ac:dyDescent="0.25">
      <c r="K6952"/>
    </row>
    <row r="6953" spans="11:11" x14ac:dyDescent="0.25">
      <c r="K6953"/>
    </row>
    <row r="6954" spans="11:11" x14ac:dyDescent="0.25">
      <c r="K6954"/>
    </row>
    <row r="6955" spans="11:11" x14ac:dyDescent="0.25">
      <c r="K6955"/>
    </row>
    <row r="6956" spans="11:11" x14ac:dyDescent="0.25">
      <c r="K6956"/>
    </row>
    <row r="6957" spans="11:11" x14ac:dyDescent="0.25">
      <c r="K6957"/>
    </row>
    <row r="6958" spans="11:11" x14ac:dyDescent="0.25">
      <c r="K6958"/>
    </row>
    <row r="6959" spans="11:11" x14ac:dyDescent="0.25">
      <c r="K6959"/>
    </row>
    <row r="6960" spans="11:11" x14ac:dyDescent="0.25">
      <c r="K6960"/>
    </row>
    <row r="6961" spans="11:11" x14ac:dyDescent="0.25">
      <c r="K6961"/>
    </row>
    <row r="6962" spans="11:11" x14ac:dyDescent="0.25">
      <c r="K6962"/>
    </row>
    <row r="6963" spans="11:11" x14ac:dyDescent="0.25">
      <c r="K6963"/>
    </row>
    <row r="6964" spans="11:11" x14ac:dyDescent="0.25">
      <c r="K6964"/>
    </row>
    <row r="6965" spans="11:11" x14ac:dyDescent="0.25">
      <c r="K6965"/>
    </row>
    <row r="6966" spans="11:11" x14ac:dyDescent="0.25">
      <c r="K6966"/>
    </row>
    <row r="6967" spans="11:11" x14ac:dyDescent="0.25">
      <c r="K6967"/>
    </row>
    <row r="6968" spans="11:11" x14ac:dyDescent="0.25">
      <c r="K6968"/>
    </row>
    <row r="6969" spans="11:11" x14ac:dyDescent="0.25">
      <c r="K6969"/>
    </row>
    <row r="6970" spans="11:11" x14ac:dyDescent="0.25">
      <c r="K6970"/>
    </row>
    <row r="6971" spans="11:11" x14ac:dyDescent="0.25">
      <c r="K6971"/>
    </row>
    <row r="6972" spans="11:11" x14ac:dyDescent="0.25">
      <c r="K6972"/>
    </row>
    <row r="6973" spans="11:11" x14ac:dyDescent="0.25">
      <c r="K6973"/>
    </row>
    <row r="6974" spans="11:11" x14ac:dyDescent="0.25">
      <c r="K6974"/>
    </row>
    <row r="6975" spans="11:11" x14ac:dyDescent="0.25">
      <c r="K6975"/>
    </row>
    <row r="6976" spans="11:11" x14ac:dyDescent="0.25">
      <c r="K6976"/>
    </row>
    <row r="6977" spans="11:11" x14ac:dyDescent="0.25">
      <c r="K6977"/>
    </row>
    <row r="6978" spans="11:11" x14ac:dyDescent="0.25">
      <c r="K6978"/>
    </row>
    <row r="6979" spans="11:11" x14ac:dyDescent="0.25">
      <c r="K6979"/>
    </row>
    <row r="6980" spans="11:11" x14ac:dyDescent="0.25">
      <c r="K6980"/>
    </row>
    <row r="6981" spans="11:11" x14ac:dyDescent="0.25">
      <c r="K6981"/>
    </row>
    <row r="6982" spans="11:11" x14ac:dyDescent="0.25">
      <c r="K6982"/>
    </row>
    <row r="6983" spans="11:11" x14ac:dyDescent="0.25">
      <c r="K6983"/>
    </row>
    <row r="6984" spans="11:11" x14ac:dyDescent="0.25">
      <c r="K6984"/>
    </row>
    <row r="6985" spans="11:11" x14ac:dyDescent="0.25">
      <c r="K6985"/>
    </row>
    <row r="6986" spans="11:11" x14ac:dyDescent="0.25">
      <c r="K6986"/>
    </row>
    <row r="6987" spans="11:11" x14ac:dyDescent="0.25">
      <c r="K6987"/>
    </row>
    <row r="6988" spans="11:11" x14ac:dyDescent="0.25">
      <c r="K6988"/>
    </row>
    <row r="6989" spans="11:11" x14ac:dyDescent="0.25">
      <c r="K6989"/>
    </row>
    <row r="6990" spans="11:11" x14ac:dyDescent="0.25">
      <c r="K6990"/>
    </row>
    <row r="6991" spans="11:11" x14ac:dyDescent="0.25">
      <c r="K6991"/>
    </row>
    <row r="6992" spans="11:11" x14ac:dyDescent="0.25">
      <c r="K6992"/>
    </row>
    <row r="6993" spans="11:11" x14ac:dyDescent="0.25">
      <c r="K6993"/>
    </row>
    <row r="6994" spans="11:11" x14ac:dyDescent="0.25">
      <c r="K6994"/>
    </row>
    <row r="6995" spans="11:11" x14ac:dyDescent="0.25">
      <c r="K6995"/>
    </row>
    <row r="6996" spans="11:11" x14ac:dyDescent="0.25">
      <c r="K6996"/>
    </row>
    <row r="6997" spans="11:11" x14ac:dyDescent="0.25">
      <c r="K6997"/>
    </row>
    <row r="6998" spans="11:11" x14ac:dyDescent="0.25">
      <c r="K6998"/>
    </row>
    <row r="6999" spans="11:11" x14ac:dyDescent="0.25">
      <c r="K6999"/>
    </row>
    <row r="7000" spans="11:11" x14ac:dyDescent="0.25">
      <c r="K7000"/>
    </row>
    <row r="7001" spans="11:11" x14ac:dyDescent="0.25">
      <c r="K7001"/>
    </row>
    <row r="7002" spans="11:11" x14ac:dyDescent="0.25">
      <c r="K7002"/>
    </row>
    <row r="7003" spans="11:11" x14ac:dyDescent="0.25">
      <c r="K7003"/>
    </row>
    <row r="7004" spans="11:11" x14ac:dyDescent="0.25">
      <c r="K7004"/>
    </row>
    <row r="7005" spans="11:11" x14ac:dyDescent="0.25">
      <c r="K7005"/>
    </row>
    <row r="7006" spans="11:11" x14ac:dyDescent="0.25">
      <c r="K7006"/>
    </row>
    <row r="7007" spans="11:11" x14ac:dyDescent="0.25">
      <c r="K7007"/>
    </row>
    <row r="7008" spans="11:11" x14ac:dyDescent="0.25">
      <c r="K7008"/>
    </row>
    <row r="7009" spans="11:11" x14ac:dyDescent="0.25">
      <c r="K7009"/>
    </row>
    <row r="7010" spans="11:11" x14ac:dyDescent="0.25">
      <c r="K7010"/>
    </row>
    <row r="7011" spans="11:11" x14ac:dyDescent="0.25">
      <c r="K7011"/>
    </row>
    <row r="7012" spans="11:11" x14ac:dyDescent="0.25">
      <c r="K7012"/>
    </row>
    <row r="7013" spans="11:11" x14ac:dyDescent="0.25">
      <c r="K7013"/>
    </row>
    <row r="7014" spans="11:11" x14ac:dyDescent="0.25">
      <c r="K7014"/>
    </row>
    <row r="7015" spans="11:11" x14ac:dyDescent="0.25">
      <c r="K7015"/>
    </row>
    <row r="7016" spans="11:11" x14ac:dyDescent="0.25">
      <c r="K7016"/>
    </row>
    <row r="7017" spans="11:11" x14ac:dyDescent="0.25">
      <c r="K7017"/>
    </row>
    <row r="7018" spans="11:11" x14ac:dyDescent="0.25">
      <c r="K7018"/>
    </row>
    <row r="7019" spans="11:11" x14ac:dyDescent="0.25">
      <c r="K7019"/>
    </row>
    <row r="7020" spans="11:11" x14ac:dyDescent="0.25">
      <c r="K7020"/>
    </row>
    <row r="7021" spans="11:11" x14ac:dyDescent="0.25">
      <c r="K7021"/>
    </row>
    <row r="7022" spans="11:11" x14ac:dyDescent="0.25">
      <c r="K7022"/>
    </row>
    <row r="7023" spans="11:11" x14ac:dyDescent="0.25">
      <c r="K7023"/>
    </row>
    <row r="7024" spans="11:11" x14ac:dyDescent="0.25">
      <c r="K7024"/>
    </row>
    <row r="7025" spans="11:11" x14ac:dyDescent="0.25">
      <c r="K7025"/>
    </row>
    <row r="7026" spans="11:11" x14ac:dyDescent="0.25">
      <c r="K7026"/>
    </row>
    <row r="7027" spans="11:11" x14ac:dyDescent="0.25">
      <c r="K7027"/>
    </row>
    <row r="7028" spans="11:11" x14ac:dyDescent="0.25">
      <c r="K7028"/>
    </row>
    <row r="7029" spans="11:11" x14ac:dyDescent="0.25">
      <c r="K7029"/>
    </row>
    <row r="7030" spans="11:11" x14ac:dyDescent="0.25">
      <c r="K7030"/>
    </row>
    <row r="7031" spans="11:11" x14ac:dyDescent="0.25">
      <c r="K7031"/>
    </row>
    <row r="7032" spans="11:11" x14ac:dyDescent="0.25">
      <c r="K7032"/>
    </row>
    <row r="7033" spans="11:11" x14ac:dyDescent="0.25">
      <c r="K7033"/>
    </row>
    <row r="7034" spans="11:11" x14ac:dyDescent="0.25">
      <c r="K7034"/>
    </row>
    <row r="7035" spans="11:11" x14ac:dyDescent="0.25">
      <c r="K7035"/>
    </row>
    <row r="7036" spans="11:11" x14ac:dyDescent="0.25">
      <c r="K7036"/>
    </row>
    <row r="7037" spans="11:11" x14ac:dyDescent="0.25">
      <c r="K7037"/>
    </row>
    <row r="7038" spans="11:11" x14ac:dyDescent="0.25">
      <c r="K7038"/>
    </row>
    <row r="7039" spans="11:11" x14ac:dyDescent="0.25">
      <c r="K7039"/>
    </row>
    <row r="7040" spans="11:11" x14ac:dyDescent="0.25">
      <c r="K7040"/>
    </row>
    <row r="7041" spans="11:11" x14ac:dyDescent="0.25">
      <c r="K7041"/>
    </row>
    <row r="7042" spans="11:11" x14ac:dyDescent="0.25">
      <c r="K7042"/>
    </row>
    <row r="7043" spans="11:11" x14ac:dyDescent="0.25">
      <c r="K7043"/>
    </row>
    <row r="7044" spans="11:11" x14ac:dyDescent="0.25">
      <c r="K7044"/>
    </row>
    <row r="7045" spans="11:11" x14ac:dyDescent="0.25">
      <c r="K7045"/>
    </row>
    <row r="7046" spans="11:11" x14ac:dyDescent="0.25">
      <c r="K7046"/>
    </row>
    <row r="7047" spans="11:11" x14ac:dyDescent="0.25">
      <c r="K7047"/>
    </row>
    <row r="7048" spans="11:11" x14ac:dyDescent="0.25">
      <c r="K7048"/>
    </row>
    <row r="7049" spans="11:11" x14ac:dyDescent="0.25">
      <c r="K7049"/>
    </row>
    <row r="7050" spans="11:11" x14ac:dyDescent="0.25">
      <c r="K7050"/>
    </row>
    <row r="7051" spans="11:11" x14ac:dyDescent="0.25">
      <c r="K7051"/>
    </row>
    <row r="7052" spans="11:11" x14ac:dyDescent="0.25">
      <c r="K7052"/>
    </row>
    <row r="7053" spans="11:11" x14ac:dyDescent="0.25">
      <c r="K7053"/>
    </row>
    <row r="7054" spans="11:11" x14ac:dyDescent="0.25">
      <c r="K7054"/>
    </row>
    <row r="7055" spans="11:11" x14ac:dyDescent="0.25">
      <c r="K7055"/>
    </row>
    <row r="7056" spans="11:11" x14ac:dyDescent="0.25">
      <c r="K7056"/>
    </row>
    <row r="7057" spans="11:11" x14ac:dyDescent="0.25">
      <c r="K7057"/>
    </row>
    <row r="7058" spans="11:11" x14ac:dyDescent="0.25">
      <c r="K7058"/>
    </row>
    <row r="7059" spans="11:11" x14ac:dyDescent="0.25">
      <c r="K7059"/>
    </row>
    <row r="7060" spans="11:11" x14ac:dyDescent="0.25">
      <c r="K7060"/>
    </row>
    <row r="7061" spans="11:11" x14ac:dyDescent="0.25">
      <c r="K7061"/>
    </row>
    <row r="7062" spans="11:11" x14ac:dyDescent="0.25">
      <c r="K7062"/>
    </row>
    <row r="7063" spans="11:11" x14ac:dyDescent="0.25">
      <c r="K7063"/>
    </row>
    <row r="7064" spans="11:11" x14ac:dyDescent="0.25">
      <c r="K7064"/>
    </row>
    <row r="7065" spans="11:11" x14ac:dyDescent="0.25">
      <c r="K7065"/>
    </row>
    <row r="7066" spans="11:11" x14ac:dyDescent="0.25">
      <c r="K7066"/>
    </row>
    <row r="7067" spans="11:11" x14ac:dyDescent="0.25">
      <c r="K7067"/>
    </row>
    <row r="7068" spans="11:11" x14ac:dyDescent="0.25">
      <c r="K7068"/>
    </row>
    <row r="7069" spans="11:11" x14ac:dyDescent="0.25">
      <c r="K7069"/>
    </row>
    <row r="7070" spans="11:11" x14ac:dyDescent="0.25">
      <c r="K7070"/>
    </row>
    <row r="7071" spans="11:11" x14ac:dyDescent="0.25">
      <c r="K7071"/>
    </row>
    <row r="7072" spans="11:11" x14ac:dyDescent="0.25">
      <c r="K7072"/>
    </row>
    <row r="7073" spans="11:11" x14ac:dyDescent="0.25">
      <c r="K7073"/>
    </row>
    <row r="7074" spans="11:11" x14ac:dyDescent="0.25">
      <c r="K7074"/>
    </row>
    <row r="7075" spans="11:11" x14ac:dyDescent="0.25">
      <c r="K7075"/>
    </row>
    <row r="7076" spans="11:11" x14ac:dyDescent="0.25">
      <c r="K7076"/>
    </row>
    <row r="7077" spans="11:11" x14ac:dyDescent="0.25">
      <c r="K7077"/>
    </row>
    <row r="7078" spans="11:11" x14ac:dyDescent="0.25">
      <c r="K7078"/>
    </row>
    <row r="7079" spans="11:11" x14ac:dyDescent="0.25">
      <c r="K7079"/>
    </row>
    <row r="7080" spans="11:11" x14ac:dyDescent="0.25">
      <c r="K7080"/>
    </row>
    <row r="7081" spans="11:11" x14ac:dyDescent="0.25">
      <c r="K7081"/>
    </row>
    <row r="7082" spans="11:11" x14ac:dyDescent="0.25">
      <c r="K7082"/>
    </row>
    <row r="7083" spans="11:11" x14ac:dyDescent="0.25">
      <c r="K7083"/>
    </row>
    <row r="7084" spans="11:11" x14ac:dyDescent="0.25">
      <c r="K7084"/>
    </row>
    <row r="7085" spans="11:11" x14ac:dyDescent="0.25">
      <c r="K7085"/>
    </row>
    <row r="7086" spans="11:11" x14ac:dyDescent="0.25">
      <c r="K7086"/>
    </row>
    <row r="7087" spans="11:11" x14ac:dyDescent="0.25">
      <c r="K7087"/>
    </row>
    <row r="7088" spans="11:11" x14ac:dyDescent="0.25">
      <c r="K7088"/>
    </row>
    <row r="7089" spans="11:11" x14ac:dyDescent="0.25">
      <c r="K7089"/>
    </row>
    <row r="7090" spans="11:11" x14ac:dyDescent="0.25">
      <c r="K7090"/>
    </row>
    <row r="7091" spans="11:11" x14ac:dyDescent="0.25">
      <c r="K7091"/>
    </row>
    <row r="7092" spans="11:11" x14ac:dyDescent="0.25">
      <c r="K7092"/>
    </row>
    <row r="7093" spans="11:11" x14ac:dyDescent="0.25">
      <c r="K7093"/>
    </row>
    <row r="7094" spans="11:11" x14ac:dyDescent="0.25">
      <c r="K7094"/>
    </row>
    <row r="7095" spans="11:11" x14ac:dyDescent="0.25">
      <c r="K7095"/>
    </row>
    <row r="7096" spans="11:11" x14ac:dyDescent="0.25">
      <c r="K7096"/>
    </row>
    <row r="7097" spans="11:11" x14ac:dyDescent="0.25">
      <c r="K7097"/>
    </row>
    <row r="7098" spans="11:11" x14ac:dyDescent="0.25">
      <c r="K7098"/>
    </row>
    <row r="7099" spans="11:11" x14ac:dyDescent="0.25">
      <c r="K7099"/>
    </row>
    <row r="7100" spans="11:11" x14ac:dyDescent="0.25">
      <c r="K7100"/>
    </row>
    <row r="7101" spans="11:11" x14ac:dyDescent="0.25">
      <c r="K7101"/>
    </row>
    <row r="7102" spans="11:11" x14ac:dyDescent="0.25">
      <c r="K7102"/>
    </row>
    <row r="7103" spans="11:11" x14ac:dyDescent="0.25">
      <c r="K7103"/>
    </row>
    <row r="7104" spans="11:11" x14ac:dyDescent="0.25">
      <c r="K7104"/>
    </row>
    <row r="7105" spans="11:11" x14ac:dyDescent="0.25">
      <c r="K7105"/>
    </row>
    <row r="7106" spans="11:11" x14ac:dyDescent="0.25">
      <c r="K7106"/>
    </row>
    <row r="7107" spans="11:11" x14ac:dyDescent="0.25">
      <c r="K7107"/>
    </row>
    <row r="7108" spans="11:11" x14ac:dyDescent="0.25">
      <c r="K7108"/>
    </row>
    <row r="7109" spans="11:11" x14ac:dyDescent="0.25">
      <c r="K7109"/>
    </row>
    <row r="7110" spans="11:11" x14ac:dyDescent="0.25">
      <c r="K7110"/>
    </row>
    <row r="7111" spans="11:11" x14ac:dyDescent="0.25">
      <c r="K7111"/>
    </row>
    <row r="7112" spans="11:11" x14ac:dyDescent="0.25">
      <c r="K7112"/>
    </row>
    <row r="7113" spans="11:11" x14ac:dyDescent="0.25">
      <c r="K7113"/>
    </row>
    <row r="7114" spans="11:11" x14ac:dyDescent="0.25">
      <c r="K7114"/>
    </row>
    <row r="7115" spans="11:11" x14ac:dyDescent="0.25">
      <c r="K7115"/>
    </row>
    <row r="7116" spans="11:11" x14ac:dyDescent="0.25">
      <c r="K7116"/>
    </row>
    <row r="7117" spans="11:11" x14ac:dyDescent="0.25">
      <c r="K7117"/>
    </row>
    <row r="7118" spans="11:11" x14ac:dyDescent="0.25">
      <c r="K7118"/>
    </row>
    <row r="7119" spans="11:11" x14ac:dyDescent="0.25">
      <c r="K7119"/>
    </row>
    <row r="7120" spans="11:11" x14ac:dyDescent="0.25">
      <c r="K7120"/>
    </row>
    <row r="7121" spans="11:11" x14ac:dyDescent="0.25">
      <c r="K7121"/>
    </row>
    <row r="7122" spans="11:11" x14ac:dyDescent="0.25">
      <c r="K7122"/>
    </row>
    <row r="7123" spans="11:11" x14ac:dyDescent="0.25">
      <c r="K7123"/>
    </row>
    <row r="7124" spans="11:11" x14ac:dyDescent="0.25">
      <c r="K7124"/>
    </row>
    <row r="7125" spans="11:11" x14ac:dyDescent="0.25">
      <c r="K7125"/>
    </row>
    <row r="7126" spans="11:11" x14ac:dyDescent="0.25">
      <c r="K7126"/>
    </row>
    <row r="7127" spans="11:11" x14ac:dyDescent="0.25">
      <c r="K7127"/>
    </row>
    <row r="7128" spans="11:11" x14ac:dyDescent="0.25">
      <c r="K7128"/>
    </row>
    <row r="7129" spans="11:11" x14ac:dyDescent="0.25">
      <c r="K7129"/>
    </row>
    <row r="7130" spans="11:11" x14ac:dyDescent="0.25">
      <c r="K7130"/>
    </row>
    <row r="7131" spans="11:11" x14ac:dyDescent="0.25">
      <c r="K7131"/>
    </row>
    <row r="7132" spans="11:11" x14ac:dyDescent="0.25">
      <c r="K7132"/>
    </row>
    <row r="7133" spans="11:11" x14ac:dyDescent="0.25">
      <c r="K7133"/>
    </row>
    <row r="7134" spans="11:11" x14ac:dyDescent="0.25">
      <c r="K7134"/>
    </row>
    <row r="7135" spans="11:11" x14ac:dyDescent="0.25">
      <c r="K7135"/>
    </row>
    <row r="7136" spans="11:11" x14ac:dyDescent="0.25">
      <c r="K7136"/>
    </row>
    <row r="7137" spans="11:11" x14ac:dyDescent="0.25">
      <c r="K7137"/>
    </row>
    <row r="7138" spans="11:11" x14ac:dyDescent="0.25">
      <c r="K7138"/>
    </row>
    <row r="7139" spans="11:11" x14ac:dyDescent="0.25">
      <c r="K7139"/>
    </row>
    <row r="7140" spans="11:11" x14ac:dyDescent="0.25">
      <c r="K7140"/>
    </row>
    <row r="7141" spans="11:11" x14ac:dyDescent="0.25">
      <c r="K7141"/>
    </row>
    <row r="7142" spans="11:11" x14ac:dyDescent="0.25">
      <c r="K7142"/>
    </row>
    <row r="7143" spans="11:11" x14ac:dyDescent="0.25">
      <c r="K7143"/>
    </row>
    <row r="7144" spans="11:11" x14ac:dyDescent="0.25">
      <c r="K7144"/>
    </row>
    <row r="7145" spans="11:11" x14ac:dyDescent="0.25">
      <c r="K7145"/>
    </row>
    <row r="7146" spans="11:11" x14ac:dyDescent="0.25">
      <c r="K7146"/>
    </row>
    <row r="7147" spans="11:11" x14ac:dyDescent="0.25">
      <c r="K7147"/>
    </row>
    <row r="7148" spans="11:11" x14ac:dyDescent="0.25">
      <c r="K7148"/>
    </row>
    <row r="7149" spans="11:11" x14ac:dyDescent="0.25">
      <c r="K7149"/>
    </row>
    <row r="7150" spans="11:11" x14ac:dyDescent="0.25">
      <c r="K7150"/>
    </row>
    <row r="7151" spans="11:11" x14ac:dyDescent="0.25">
      <c r="K7151"/>
    </row>
    <row r="7152" spans="11:11" x14ac:dyDescent="0.25">
      <c r="K7152"/>
    </row>
    <row r="7153" spans="11:11" x14ac:dyDescent="0.25">
      <c r="K7153"/>
    </row>
    <row r="7154" spans="11:11" x14ac:dyDescent="0.25">
      <c r="K7154"/>
    </row>
    <row r="7155" spans="11:11" x14ac:dyDescent="0.25">
      <c r="K7155"/>
    </row>
    <row r="7156" spans="11:11" x14ac:dyDescent="0.25">
      <c r="K7156"/>
    </row>
    <row r="7157" spans="11:11" x14ac:dyDescent="0.25">
      <c r="K7157"/>
    </row>
    <row r="7158" spans="11:11" x14ac:dyDescent="0.25">
      <c r="K7158"/>
    </row>
    <row r="7159" spans="11:11" x14ac:dyDescent="0.25">
      <c r="K7159"/>
    </row>
    <row r="7160" spans="11:11" x14ac:dyDescent="0.25">
      <c r="K7160"/>
    </row>
    <row r="7161" spans="11:11" x14ac:dyDescent="0.25">
      <c r="K7161"/>
    </row>
    <row r="7162" spans="11:11" x14ac:dyDescent="0.25">
      <c r="K7162"/>
    </row>
    <row r="7163" spans="11:11" x14ac:dyDescent="0.25">
      <c r="K7163"/>
    </row>
    <row r="7164" spans="11:11" x14ac:dyDescent="0.25">
      <c r="K7164"/>
    </row>
    <row r="7165" spans="11:11" x14ac:dyDescent="0.25">
      <c r="K7165"/>
    </row>
    <row r="7166" spans="11:11" x14ac:dyDescent="0.25">
      <c r="K7166"/>
    </row>
    <row r="7167" spans="11:11" x14ac:dyDescent="0.25">
      <c r="K7167"/>
    </row>
    <row r="7168" spans="11:11" x14ac:dyDescent="0.25">
      <c r="K7168"/>
    </row>
    <row r="7169" spans="11:11" x14ac:dyDescent="0.25">
      <c r="K7169"/>
    </row>
    <row r="7170" spans="11:11" x14ac:dyDescent="0.25">
      <c r="K7170"/>
    </row>
    <row r="7171" spans="11:11" x14ac:dyDescent="0.25">
      <c r="K7171"/>
    </row>
    <row r="7172" spans="11:11" x14ac:dyDescent="0.25">
      <c r="K7172"/>
    </row>
    <row r="7173" spans="11:11" x14ac:dyDescent="0.25">
      <c r="K7173"/>
    </row>
    <row r="7174" spans="11:11" x14ac:dyDescent="0.25">
      <c r="K7174"/>
    </row>
    <row r="7175" spans="11:11" x14ac:dyDescent="0.25">
      <c r="K7175"/>
    </row>
    <row r="7176" spans="11:11" x14ac:dyDescent="0.25">
      <c r="K7176"/>
    </row>
    <row r="7177" spans="11:11" x14ac:dyDescent="0.25">
      <c r="K7177"/>
    </row>
    <row r="7178" spans="11:11" x14ac:dyDescent="0.25">
      <c r="K7178"/>
    </row>
    <row r="7179" spans="11:11" x14ac:dyDescent="0.25">
      <c r="K7179"/>
    </row>
    <row r="7180" spans="11:11" x14ac:dyDescent="0.25">
      <c r="K7180"/>
    </row>
    <row r="7181" spans="11:11" x14ac:dyDescent="0.25">
      <c r="K7181"/>
    </row>
    <row r="7182" spans="11:11" x14ac:dyDescent="0.25">
      <c r="K7182"/>
    </row>
    <row r="7183" spans="11:11" x14ac:dyDescent="0.25">
      <c r="K7183"/>
    </row>
    <row r="7184" spans="11:11" x14ac:dyDescent="0.25">
      <c r="K7184"/>
    </row>
    <row r="7185" spans="11:11" x14ac:dyDescent="0.25">
      <c r="K7185"/>
    </row>
    <row r="7186" spans="11:11" x14ac:dyDescent="0.25">
      <c r="K7186"/>
    </row>
    <row r="7187" spans="11:11" x14ac:dyDescent="0.25">
      <c r="K7187"/>
    </row>
    <row r="7188" spans="11:11" x14ac:dyDescent="0.25">
      <c r="K7188"/>
    </row>
    <row r="7189" spans="11:11" x14ac:dyDescent="0.25">
      <c r="K7189"/>
    </row>
    <row r="7190" spans="11:11" x14ac:dyDescent="0.25">
      <c r="K7190"/>
    </row>
    <row r="7191" spans="11:11" x14ac:dyDescent="0.25">
      <c r="K7191"/>
    </row>
    <row r="7192" spans="11:11" x14ac:dyDescent="0.25">
      <c r="K7192"/>
    </row>
    <row r="7193" spans="11:11" x14ac:dyDescent="0.25">
      <c r="K7193"/>
    </row>
    <row r="7194" spans="11:11" x14ac:dyDescent="0.25">
      <c r="K7194"/>
    </row>
    <row r="7195" spans="11:11" x14ac:dyDescent="0.25">
      <c r="K7195"/>
    </row>
    <row r="7196" spans="11:11" x14ac:dyDescent="0.25">
      <c r="K7196"/>
    </row>
    <row r="7197" spans="11:11" x14ac:dyDescent="0.25">
      <c r="K7197"/>
    </row>
    <row r="7198" spans="11:11" x14ac:dyDescent="0.25">
      <c r="K7198"/>
    </row>
    <row r="7199" spans="11:11" x14ac:dyDescent="0.25">
      <c r="K7199"/>
    </row>
    <row r="7200" spans="11:11" x14ac:dyDescent="0.25">
      <c r="K7200"/>
    </row>
    <row r="7201" spans="11:11" x14ac:dyDescent="0.25">
      <c r="K7201"/>
    </row>
    <row r="7202" spans="11:11" x14ac:dyDescent="0.25">
      <c r="K7202"/>
    </row>
    <row r="7203" spans="11:11" x14ac:dyDescent="0.25">
      <c r="K7203"/>
    </row>
    <row r="7204" spans="11:11" x14ac:dyDescent="0.25">
      <c r="K7204"/>
    </row>
    <row r="7205" spans="11:11" x14ac:dyDescent="0.25">
      <c r="K7205"/>
    </row>
    <row r="7206" spans="11:11" x14ac:dyDescent="0.25">
      <c r="K7206"/>
    </row>
    <row r="7207" spans="11:11" x14ac:dyDescent="0.25">
      <c r="K7207"/>
    </row>
    <row r="7208" spans="11:11" x14ac:dyDescent="0.25">
      <c r="K7208"/>
    </row>
    <row r="7209" spans="11:11" x14ac:dyDescent="0.25">
      <c r="K7209"/>
    </row>
    <row r="7210" spans="11:11" x14ac:dyDescent="0.25">
      <c r="K7210"/>
    </row>
    <row r="7211" spans="11:11" x14ac:dyDescent="0.25">
      <c r="K7211"/>
    </row>
    <row r="7212" spans="11:11" x14ac:dyDescent="0.25">
      <c r="K7212"/>
    </row>
    <row r="7213" spans="11:11" x14ac:dyDescent="0.25">
      <c r="K7213"/>
    </row>
    <row r="7214" spans="11:11" x14ac:dyDescent="0.25">
      <c r="K7214"/>
    </row>
    <row r="7215" spans="11:11" x14ac:dyDescent="0.25">
      <c r="K7215"/>
    </row>
    <row r="7216" spans="11:11" x14ac:dyDescent="0.25">
      <c r="K7216"/>
    </row>
    <row r="7217" spans="11:11" x14ac:dyDescent="0.25">
      <c r="K7217"/>
    </row>
    <row r="7218" spans="11:11" x14ac:dyDescent="0.25">
      <c r="K7218"/>
    </row>
    <row r="7219" spans="11:11" x14ac:dyDescent="0.25">
      <c r="K7219"/>
    </row>
    <row r="7220" spans="11:11" x14ac:dyDescent="0.25">
      <c r="K7220"/>
    </row>
    <row r="7221" spans="11:11" x14ac:dyDescent="0.25">
      <c r="K7221"/>
    </row>
    <row r="7222" spans="11:11" x14ac:dyDescent="0.25">
      <c r="K7222"/>
    </row>
    <row r="7223" spans="11:11" x14ac:dyDescent="0.25">
      <c r="K7223"/>
    </row>
    <row r="7224" spans="11:11" x14ac:dyDescent="0.25">
      <c r="K7224"/>
    </row>
    <row r="7225" spans="11:11" x14ac:dyDescent="0.25">
      <c r="K7225"/>
    </row>
    <row r="7226" spans="11:11" x14ac:dyDescent="0.25">
      <c r="K7226"/>
    </row>
    <row r="7227" spans="11:11" x14ac:dyDescent="0.25">
      <c r="K7227"/>
    </row>
    <row r="7228" spans="11:11" x14ac:dyDescent="0.25">
      <c r="K7228"/>
    </row>
    <row r="7229" spans="11:11" x14ac:dyDescent="0.25">
      <c r="K7229"/>
    </row>
    <row r="7230" spans="11:11" x14ac:dyDescent="0.25">
      <c r="K7230"/>
    </row>
    <row r="7231" spans="11:11" x14ac:dyDescent="0.25">
      <c r="K7231"/>
    </row>
    <row r="7232" spans="11:11" x14ac:dyDescent="0.25">
      <c r="K7232"/>
    </row>
    <row r="7233" spans="11:11" x14ac:dyDescent="0.25">
      <c r="K7233"/>
    </row>
    <row r="7234" spans="11:11" x14ac:dyDescent="0.25">
      <c r="K7234"/>
    </row>
    <row r="7235" spans="11:11" x14ac:dyDescent="0.25">
      <c r="K7235"/>
    </row>
    <row r="7236" spans="11:11" x14ac:dyDescent="0.25">
      <c r="K7236"/>
    </row>
    <row r="7237" spans="11:11" x14ac:dyDescent="0.25">
      <c r="K7237"/>
    </row>
    <row r="7238" spans="11:11" x14ac:dyDescent="0.25">
      <c r="K7238"/>
    </row>
    <row r="7239" spans="11:11" x14ac:dyDescent="0.25">
      <c r="K7239"/>
    </row>
    <row r="7240" spans="11:11" x14ac:dyDescent="0.25">
      <c r="K7240"/>
    </row>
    <row r="7241" spans="11:11" x14ac:dyDescent="0.25">
      <c r="K7241"/>
    </row>
    <row r="7242" spans="11:11" x14ac:dyDescent="0.25">
      <c r="K7242"/>
    </row>
    <row r="7243" spans="11:11" x14ac:dyDescent="0.25">
      <c r="K7243"/>
    </row>
    <row r="7244" spans="11:11" x14ac:dyDescent="0.25">
      <c r="K7244"/>
    </row>
    <row r="7245" spans="11:11" x14ac:dyDescent="0.25">
      <c r="K7245"/>
    </row>
    <row r="7246" spans="11:11" x14ac:dyDescent="0.25">
      <c r="K7246"/>
    </row>
    <row r="7247" spans="11:11" x14ac:dyDescent="0.25">
      <c r="K7247"/>
    </row>
    <row r="7248" spans="11:11" x14ac:dyDescent="0.25">
      <c r="K7248"/>
    </row>
    <row r="7249" spans="11:11" x14ac:dyDescent="0.25">
      <c r="K7249"/>
    </row>
    <row r="7250" spans="11:11" x14ac:dyDescent="0.25">
      <c r="K7250"/>
    </row>
    <row r="7251" spans="11:11" x14ac:dyDescent="0.25">
      <c r="K7251"/>
    </row>
    <row r="7252" spans="11:11" x14ac:dyDescent="0.25">
      <c r="K7252"/>
    </row>
    <row r="7253" spans="11:11" x14ac:dyDescent="0.25">
      <c r="K7253"/>
    </row>
    <row r="7254" spans="11:11" x14ac:dyDescent="0.25">
      <c r="K7254"/>
    </row>
    <row r="7255" spans="11:11" x14ac:dyDescent="0.25">
      <c r="K7255"/>
    </row>
    <row r="7256" spans="11:11" x14ac:dyDescent="0.25">
      <c r="K7256"/>
    </row>
    <row r="7257" spans="11:11" x14ac:dyDescent="0.25">
      <c r="K7257"/>
    </row>
    <row r="7258" spans="11:11" x14ac:dyDescent="0.25">
      <c r="K7258"/>
    </row>
    <row r="7259" spans="11:11" x14ac:dyDescent="0.25">
      <c r="K7259"/>
    </row>
    <row r="7260" spans="11:11" x14ac:dyDescent="0.25">
      <c r="K7260"/>
    </row>
    <row r="7261" spans="11:11" x14ac:dyDescent="0.25">
      <c r="K7261"/>
    </row>
    <row r="7262" spans="11:11" x14ac:dyDescent="0.25">
      <c r="K7262"/>
    </row>
    <row r="7263" spans="11:11" x14ac:dyDescent="0.25">
      <c r="K7263"/>
    </row>
    <row r="7264" spans="11:11" x14ac:dyDescent="0.25">
      <c r="K7264"/>
    </row>
    <row r="7265" spans="11:11" x14ac:dyDescent="0.25">
      <c r="K7265"/>
    </row>
    <row r="7266" spans="11:11" x14ac:dyDescent="0.25">
      <c r="K7266"/>
    </row>
    <row r="7267" spans="11:11" x14ac:dyDescent="0.25">
      <c r="K7267"/>
    </row>
    <row r="7268" spans="11:11" x14ac:dyDescent="0.25">
      <c r="K7268"/>
    </row>
    <row r="7269" spans="11:11" x14ac:dyDescent="0.25">
      <c r="K7269"/>
    </row>
    <row r="7270" spans="11:11" x14ac:dyDescent="0.25">
      <c r="K7270"/>
    </row>
    <row r="7271" spans="11:11" x14ac:dyDescent="0.25">
      <c r="K7271"/>
    </row>
    <row r="7272" spans="11:11" x14ac:dyDescent="0.25">
      <c r="K7272"/>
    </row>
    <row r="7273" spans="11:11" x14ac:dyDescent="0.25">
      <c r="K7273"/>
    </row>
    <row r="7274" spans="11:11" x14ac:dyDescent="0.25">
      <c r="K7274"/>
    </row>
    <row r="7275" spans="11:11" x14ac:dyDescent="0.25">
      <c r="K7275"/>
    </row>
    <row r="7276" spans="11:11" x14ac:dyDescent="0.25">
      <c r="K7276"/>
    </row>
    <row r="7277" spans="11:11" x14ac:dyDescent="0.25">
      <c r="K7277"/>
    </row>
    <row r="7278" spans="11:11" x14ac:dyDescent="0.25">
      <c r="K7278"/>
    </row>
    <row r="7279" spans="11:11" x14ac:dyDescent="0.25">
      <c r="K7279"/>
    </row>
    <row r="7280" spans="11:11" x14ac:dyDescent="0.25">
      <c r="K7280"/>
    </row>
    <row r="7281" spans="11:11" x14ac:dyDescent="0.25">
      <c r="K7281"/>
    </row>
    <row r="7282" spans="11:11" x14ac:dyDescent="0.25">
      <c r="K7282"/>
    </row>
    <row r="7283" spans="11:11" x14ac:dyDescent="0.25">
      <c r="K7283"/>
    </row>
    <row r="7284" spans="11:11" x14ac:dyDescent="0.25">
      <c r="K7284"/>
    </row>
    <row r="7285" spans="11:11" x14ac:dyDescent="0.25">
      <c r="K7285"/>
    </row>
    <row r="7286" spans="11:11" x14ac:dyDescent="0.25">
      <c r="K7286"/>
    </row>
    <row r="7287" spans="11:11" x14ac:dyDescent="0.25">
      <c r="K7287"/>
    </row>
    <row r="7288" spans="11:11" x14ac:dyDescent="0.25">
      <c r="K7288"/>
    </row>
    <row r="7289" spans="11:11" x14ac:dyDescent="0.25">
      <c r="K7289"/>
    </row>
    <row r="7290" spans="11:11" x14ac:dyDescent="0.25">
      <c r="K7290"/>
    </row>
    <row r="7291" spans="11:11" x14ac:dyDescent="0.25">
      <c r="K7291"/>
    </row>
    <row r="7292" spans="11:11" x14ac:dyDescent="0.25">
      <c r="K7292"/>
    </row>
    <row r="7293" spans="11:11" x14ac:dyDescent="0.25">
      <c r="K7293"/>
    </row>
    <row r="7294" spans="11:11" x14ac:dyDescent="0.25">
      <c r="K7294"/>
    </row>
    <row r="7295" spans="11:11" x14ac:dyDescent="0.25">
      <c r="K7295"/>
    </row>
    <row r="7296" spans="11:11" x14ac:dyDescent="0.25">
      <c r="K7296"/>
    </row>
    <row r="7297" spans="11:11" x14ac:dyDescent="0.25">
      <c r="K7297"/>
    </row>
    <row r="7298" spans="11:11" x14ac:dyDescent="0.25">
      <c r="K7298"/>
    </row>
    <row r="7299" spans="11:11" x14ac:dyDescent="0.25">
      <c r="K7299"/>
    </row>
    <row r="7300" spans="11:11" x14ac:dyDescent="0.25">
      <c r="K7300"/>
    </row>
    <row r="7301" spans="11:11" x14ac:dyDescent="0.25">
      <c r="K7301"/>
    </row>
    <row r="7302" spans="11:11" x14ac:dyDescent="0.25">
      <c r="K7302"/>
    </row>
    <row r="7303" spans="11:11" x14ac:dyDescent="0.25">
      <c r="K7303"/>
    </row>
    <row r="7304" spans="11:11" x14ac:dyDescent="0.25">
      <c r="K7304"/>
    </row>
    <row r="7305" spans="11:11" x14ac:dyDescent="0.25">
      <c r="K7305"/>
    </row>
    <row r="7306" spans="11:11" x14ac:dyDescent="0.25">
      <c r="K7306"/>
    </row>
    <row r="7307" spans="11:11" x14ac:dyDescent="0.25">
      <c r="K7307"/>
    </row>
    <row r="7308" spans="11:11" x14ac:dyDescent="0.25">
      <c r="K7308"/>
    </row>
    <row r="7309" spans="11:11" x14ac:dyDescent="0.25">
      <c r="K7309"/>
    </row>
    <row r="7310" spans="11:11" x14ac:dyDescent="0.25">
      <c r="K7310"/>
    </row>
    <row r="7311" spans="11:11" x14ac:dyDescent="0.25">
      <c r="K7311"/>
    </row>
    <row r="7312" spans="11:11" x14ac:dyDescent="0.25">
      <c r="K7312"/>
    </row>
    <row r="7313" spans="11:11" x14ac:dyDescent="0.25">
      <c r="K7313"/>
    </row>
    <row r="7314" spans="11:11" x14ac:dyDescent="0.25">
      <c r="K7314"/>
    </row>
    <row r="7315" spans="11:11" x14ac:dyDescent="0.25">
      <c r="K7315"/>
    </row>
    <row r="7316" spans="11:11" x14ac:dyDescent="0.25">
      <c r="K7316"/>
    </row>
    <row r="7317" spans="11:11" x14ac:dyDescent="0.25">
      <c r="K7317"/>
    </row>
    <row r="7318" spans="11:11" x14ac:dyDescent="0.25">
      <c r="K7318"/>
    </row>
    <row r="7319" spans="11:11" x14ac:dyDescent="0.25">
      <c r="K7319"/>
    </row>
    <row r="7320" spans="11:11" x14ac:dyDescent="0.25">
      <c r="K7320"/>
    </row>
    <row r="7321" spans="11:11" x14ac:dyDescent="0.25">
      <c r="K7321"/>
    </row>
    <row r="7322" spans="11:11" x14ac:dyDescent="0.25">
      <c r="K7322"/>
    </row>
    <row r="7323" spans="11:11" x14ac:dyDescent="0.25">
      <c r="K7323"/>
    </row>
    <row r="7324" spans="11:11" x14ac:dyDescent="0.25">
      <c r="K7324"/>
    </row>
    <row r="7325" spans="11:11" x14ac:dyDescent="0.25">
      <c r="K7325"/>
    </row>
    <row r="7326" spans="11:11" x14ac:dyDescent="0.25">
      <c r="K7326"/>
    </row>
    <row r="7327" spans="11:11" x14ac:dyDescent="0.25">
      <c r="K7327"/>
    </row>
    <row r="7328" spans="11:11" x14ac:dyDescent="0.25">
      <c r="K7328"/>
    </row>
    <row r="7329" spans="11:11" x14ac:dyDescent="0.25">
      <c r="K7329"/>
    </row>
    <row r="7330" spans="11:11" x14ac:dyDescent="0.25">
      <c r="K7330"/>
    </row>
    <row r="7331" spans="11:11" x14ac:dyDescent="0.25">
      <c r="K7331"/>
    </row>
    <row r="7332" spans="11:11" x14ac:dyDescent="0.25">
      <c r="K7332"/>
    </row>
    <row r="7333" spans="11:11" x14ac:dyDescent="0.25">
      <c r="K7333"/>
    </row>
    <row r="7334" spans="11:11" x14ac:dyDescent="0.25">
      <c r="K7334"/>
    </row>
    <row r="7335" spans="11:11" x14ac:dyDescent="0.25">
      <c r="K7335"/>
    </row>
    <row r="7336" spans="11:11" x14ac:dyDescent="0.25">
      <c r="K7336"/>
    </row>
    <row r="7337" spans="11:11" x14ac:dyDescent="0.25">
      <c r="K7337"/>
    </row>
    <row r="7338" spans="11:11" x14ac:dyDescent="0.25">
      <c r="K7338"/>
    </row>
    <row r="7339" spans="11:11" x14ac:dyDescent="0.25">
      <c r="K7339"/>
    </row>
    <row r="7340" spans="11:11" x14ac:dyDescent="0.25">
      <c r="K7340"/>
    </row>
    <row r="7341" spans="11:11" x14ac:dyDescent="0.25">
      <c r="K7341"/>
    </row>
    <row r="7342" spans="11:11" x14ac:dyDescent="0.25">
      <c r="K7342"/>
    </row>
    <row r="7343" spans="11:11" x14ac:dyDescent="0.25">
      <c r="K7343"/>
    </row>
    <row r="7344" spans="11:11" x14ac:dyDescent="0.25">
      <c r="K7344"/>
    </row>
    <row r="7345" spans="11:11" x14ac:dyDescent="0.25">
      <c r="K7345"/>
    </row>
    <row r="7346" spans="11:11" x14ac:dyDescent="0.25">
      <c r="K7346"/>
    </row>
    <row r="7347" spans="11:11" x14ac:dyDescent="0.25">
      <c r="K7347"/>
    </row>
    <row r="7348" spans="11:11" x14ac:dyDescent="0.25">
      <c r="K7348"/>
    </row>
    <row r="7349" spans="11:11" x14ac:dyDescent="0.25">
      <c r="K7349"/>
    </row>
    <row r="7350" spans="11:11" x14ac:dyDescent="0.25">
      <c r="K7350"/>
    </row>
    <row r="7351" spans="11:11" x14ac:dyDescent="0.25">
      <c r="K7351"/>
    </row>
    <row r="7352" spans="11:11" x14ac:dyDescent="0.25">
      <c r="K7352"/>
    </row>
    <row r="7353" spans="11:11" x14ac:dyDescent="0.25">
      <c r="K7353"/>
    </row>
    <row r="7354" spans="11:11" x14ac:dyDescent="0.25">
      <c r="K7354"/>
    </row>
    <row r="7355" spans="11:11" x14ac:dyDescent="0.25">
      <c r="K7355"/>
    </row>
    <row r="7356" spans="11:11" x14ac:dyDescent="0.25">
      <c r="K7356"/>
    </row>
    <row r="7357" spans="11:11" x14ac:dyDescent="0.25">
      <c r="K7357"/>
    </row>
    <row r="7358" spans="11:11" x14ac:dyDescent="0.25">
      <c r="K7358"/>
    </row>
    <row r="7359" spans="11:11" x14ac:dyDescent="0.25">
      <c r="K7359"/>
    </row>
    <row r="7360" spans="11:11" x14ac:dyDescent="0.25">
      <c r="K7360"/>
    </row>
    <row r="7361" spans="11:11" x14ac:dyDescent="0.25">
      <c r="K7361"/>
    </row>
    <row r="7362" spans="11:11" x14ac:dyDescent="0.25">
      <c r="K7362"/>
    </row>
    <row r="7363" spans="11:11" x14ac:dyDescent="0.25">
      <c r="K7363"/>
    </row>
    <row r="7364" spans="11:11" x14ac:dyDescent="0.25">
      <c r="K7364"/>
    </row>
    <row r="7365" spans="11:11" x14ac:dyDescent="0.25">
      <c r="K7365"/>
    </row>
    <row r="7366" spans="11:11" x14ac:dyDescent="0.25">
      <c r="K7366"/>
    </row>
    <row r="7367" spans="11:11" x14ac:dyDescent="0.25">
      <c r="K7367"/>
    </row>
    <row r="7368" spans="11:11" x14ac:dyDescent="0.25">
      <c r="K7368"/>
    </row>
    <row r="7369" spans="11:11" x14ac:dyDescent="0.25">
      <c r="K7369"/>
    </row>
    <row r="7370" spans="11:11" x14ac:dyDescent="0.25">
      <c r="K7370"/>
    </row>
    <row r="7371" spans="11:11" x14ac:dyDescent="0.25">
      <c r="K7371"/>
    </row>
    <row r="7372" spans="11:11" x14ac:dyDescent="0.25">
      <c r="K7372"/>
    </row>
    <row r="7373" spans="11:11" x14ac:dyDescent="0.25">
      <c r="K7373"/>
    </row>
    <row r="7374" spans="11:11" x14ac:dyDescent="0.25">
      <c r="K7374"/>
    </row>
    <row r="7375" spans="11:11" x14ac:dyDescent="0.25">
      <c r="K7375"/>
    </row>
    <row r="7376" spans="11:11" x14ac:dyDescent="0.25">
      <c r="K7376"/>
    </row>
    <row r="7377" spans="11:11" x14ac:dyDescent="0.25">
      <c r="K7377"/>
    </row>
    <row r="7378" spans="11:11" x14ac:dyDescent="0.25">
      <c r="K7378"/>
    </row>
    <row r="7379" spans="11:11" x14ac:dyDescent="0.25">
      <c r="K7379"/>
    </row>
    <row r="7380" spans="11:11" x14ac:dyDescent="0.25">
      <c r="K7380"/>
    </row>
    <row r="7381" spans="11:11" x14ac:dyDescent="0.25">
      <c r="K7381"/>
    </row>
    <row r="7382" spans="11:11" x14ac:dyDescent="0.25">
      <c r="K7382"/>
    </row>
    <row r="7383" spans="11:11" x14ac:dyDescent="0.25">
      <c r="K7383"/>
    </row>
    <row r="7384" spans="11:11" x14ac:dyDescent="0.25">
      <c r="K7384"/>
    </row>
    <row r="7385" spans="11:11" x14ac:dyDescent="0.25">
      <c r="K7385"/>
    </row>
    <row r="7386" spans="11:11" x14ac:dyDescent="0.25">
      <c r="K7386"/>
    </row>
    <row r="7387" spans="11:11" x14ac:dyDescent="0.25">
      <c r="K7387"/>
    </row>
    <row r="7388" spans="11:11" x14ac:dyDescent="0.25">
      <c r="K7388"/>
    </row>
    <row r="7389" spans="11:11" x14ac:dyDescent="0.25">
      <c r="K7389"/>
    </row>
    <row r="7390" spans="11:11" x14ac:dyDescent="0.25">
      <c r="K7390"/>
    </row>
    <row r="7391" spans="11:11" x14ac:dyDescent="0.25">
      <c r="K7391"/>
    </row>
    <row r="7392" spans="11:11" x14ac:dyDescent="0.25">
      <c r="K7392"/>
    </row>
    <row r="7393" spans="11:11" x14ac:dyDescent="0.25">
      <c r="K7393"/>
    </row>
    <row r="7394" spans="11:11" x14ac:dyDescent="0.25">
      <c r="K7394"/>
    </row>
    <row r="7395" spans="11:11" x14ac:dyDescent="0.25">
      <c r="K7395"/>
    </row>
    <row r="7396" spans="11:11" x14ac:dyDescent="0.25">
      <c r="K7396"/>
    </row>
    <row r="7397" spans="11:11" x14ac:dyDescent="0.25">
      <c r="K7397"/>
    </row>
    <row r="7398" spans="11:11" x14ac:dyDescent="0.25">
      <c r="K7398"/>
    </row>
    <row r="7399" spans="11:11" x14ac:dyDescent="0.25">
      <c r="K7399"/>
    </row>
    <row r="7400" spans="11:11" x14ac:dyDescent="0.25">
      <c r="K7400"/>
    </row>
    <row r="7401" spans="11:11" x14ac:dyDescent="0.25">
      <c r="K7401"/>
    </row>
    <row r="7402" spans="11:11" x14ac:dyDescent="0.25">
      <c r="K7402"/>
    </row>
    <row r="7403" spans="11:11" x14ac:dyDescent="0.25">
      <c r="K7403"/>
    </row>
    <row r="7404" spans="11:11" x14ac:dyDescent="0.25">
      <c r="K7404"/>
    </row>
    <row r="7405" spans="11:11" x14ac:dyDescent="0.25">
      <c r="K7405"/>
    </row>
    <row r="7406" spans="11:11" x14ac:dyDescent="0.25">
      <c r="K7406"/>
    </row>
    <row r="7407" spans="11:11" x14ac:dyDescent="0.25">
      <c r="K7407"/>
    </row>
    <row r="7408" spans="11:11" x14ac:dyDescent="0.25">
      <c r="K7408"/>
    </row>
    <row r="7409" spans="11:11" x14ac:dyDescent="0.25">
      <c r="K7409"/>
    </row>
    <row r="7410" spans="11:11" x14ac:dyDescent="0.25">
      <c r="K7410"/>
    </row>
    <row r="7411" spans="11:11" x14ac:dyDescent="0.25">
      <c r="K7411"/>
    </row>
    <row r="7412" spans="11:11" x14ac:dyDescent="0.25">
      <c r="K7412"/>
    </row>
    <row r="7413" spans="11:11" x14ac:dyDescent="0.25">
      <c r="K7413"/>
    </row>
    <row r="7414" spans="11:11" x14ac:dyDescent="0.25">
      <c r="K7414"/>
    </row>
    <row r="7415" spans="11:11" x14ac:dyDescent="0.25">
      <c r="K7415"/>
    </row>
    <row r="7416" spans="11:11" x14ac:dyDescent="0.25">
      <c r="K7416"/>
    </row>
    <row r="7417" spans="11:11" x14ac:dyDescent="0.25">
      <c r="K7417"/>
    </row>
    <row r="7418" spans="11:11" x14ac:dyDescent="0.25">
      <c r="K7418"/>
    </row>
    <row r="7419" spans="11:11" x14ac:dyDescent="0.25">
      <c r="K7419"/>
    </row>
    <row r="7420" spans="11:11" x14ac:dyDescent="0.25">
      <c r="K7420"/>
    </row>
    <row r="7421" spans="11:11" x14ac:dyDescent="0.25">
      <c r="K7421"/>
    </row>
    <row r="7422" spans="11:11" x14ac:dyDescent="0.25">
      <c r="K7422"/>
    </row>
    <row r="7423" spans="11:11" x14ac:dyDescent="0.25">
      <c r="K7423"/>
    </row>
    <row r="7424" spans="11:11" x14ac:dyDescent="0.25">
      <c r="K7424"/>
    </row>
    <row r="7425" spans="11:11" x14ac:dyDescent="0.25">
      <c r="K7425"/>
    </row>
    <row r="7426" spans="11:11" x14ac:dyDescent="0.25">
      <c r="K7426"/>
    </row>
    <row r="7427" spans="11:11" x14ac:dyDescent="0.25">
      <c r="K7427"/>
    </row>
    <row r="7428" spans="11:11" x14ac:dyDescent="0.25">
      <c r="K7428"/>
    </row>
    <row r="7429" spans="11:11" x14ac:dyDescent="0.25">
      <c r="K7429"/>
    </row>
    <row r="7430" spans="11:11" x14ac:dyDescent="0.25">
      <c r="K7430"/>
    </row>
    <row r="7431" spans="11:11" x14ac:dyDescent="0.25">
      <c r="K7431"/>
    </row>
    <row r="7432" spans="11:11" x14ac:dyDescent="0.25">
      <c r="K7432"/>
    </row>
    <row r="7433" spans="11:11" x14ac:dyDescent="0.25">
      <c r="K7433"/>
    </row>
    <row r="7434" spans="11:11" x14ac:dyDescent="0.25">
      <c r="K7434"/>
    </row>
    <row r="7435" spans="11:11" x14ac:dyDescent="0.25">
      <c r="K7435"/>
    </row>
    <row r="7436" spans="11:11" x14ac:dyDescent="0.25">
      <c r="K7436"/>
    </row>
    <row r="7437" spans="11:11" x14ac:dyDescent="0.25">
      <c r="K7437"/>
    </row>
    <row r="7438" spans="11:11" x14ac:dyDescent="0.25">
      <c r="K7438"/>
    </row>
    <row r="7439" spans="11:11" x14ac:dyDescent="0.25">
      <c r="K7439"/>
    </row>
    <row r="7440" spans="11:11" x14ac:dyDescent="0.25">
      <c r="K7440"/>
    </row>
    <row r="7441" spans="11:11" x14ac:dyDescent="0.25">
      <c r="K7441"/>
    </row>
    <row r="7442" spans="11:11" x14ac:dyDescent="0.25">
      <c r="K7442"/>
    </row>
    <row r="7443" spans="11:11" x14ac:dyDescent="0.25">
      <c r="K7443"/>
    </row>
    <row r="7444" spans="11:11" x14ac:dyDescent="0.25">
      <c r="K7444"/>
    </row>
    <row r="7445" spans="11:11" x14ac:dyDescent="0.25">
      <c r="K7445"/>
    </row>
    <row r="7446" spans="11:11" x14ac:dyDescent="0.25">
      <c r="K7446"/>
    </row>
    <row r="7447" spans="11:11" x14ac:dyDescent="0.25">
      <c r="K7447"/>
    </row>
    <row r="7448" spans="11:11" x14ac:dyDescent="0.25">
      <c r="K7448"/>
    </row>
    <row r="7449" spans="11:11" x14ac:dyDescent="0.25">
      <c r="K7449"/>
    </row>
    <row r="7450" spans="11:11" x14ac:dyDescent="0.25">
      <c r="K7450"/>
    </row>
    <row r="7451" spans="11:11" x14ac:dyDescent="0.25">
      <c r="K7451"/>
    </row>
    <row r="7452" spans="11:11" x14ac:dyDescent="0.25">
      <c r="K7452"/>
    </row>
    <row r="7453" spans="11:11" x14ac:dyDescent="0.25">
      <c r="K7453"/>
    </row>
    <row r="7454" spans="11:11" x14ac:dyDescent="0.25">
      <c r="K7454"/>
    </row>
    <row r="7455" spans="11:11" x14ac:dyDescent="0.25">
      <c r="K7455"/>
    </row>
    <row r="7456" spans="11:11" x14ac:dyDescent="0.25">
      <c r="K7456"/>
    </row>
    <row r="7457" spans="11:11" x14ac:dyDescent="0.25">
      <c r="K7457"/>
    </row>
    <row r="7458" spans="11:11" x14ac:dyDescent="0.25">
      <c r="K7458"/>
    </row>
    <row r="7459" spans="11:11" x14ac:dyDescent="0.25">
      <c r="K7459"/>
    </row>
    <row r="7460" spans="11:11" x14ac:dyDescent="0.25">
      <c r="K7460"/>
    </row>
    <row r="7461" spans="11:11" x14ac:dyDescent="0.25">
      <c r="K7461"/>
    </row>
    <row r="7462" spans="11:11" x14ac:dyDescent="0.25">
      <c r="K7462"/>
    </row>
    <row r="7463" spans="11:11" x14ac:dyDescent="0.25">
      <c r="K7463"/>
    </row>
    <row r="7464" spans="11:11" x14ac:dyDescent="0.25">
      <c r="K7464"/>
    </row>
    <row r="7465" spans="11:11" x14ac:dyDescent="0.25">
      <c r="K7465"/>
    </row>
    <row r="7466" spans="11:11" x14ac:dyDescent="0.25">
      <c r="K7466"/>
    </row>
    <row r="7467" spans="11:11" x14ac:dyDescent="0.25">
      <c r="K7467"/>
    </row>
    <row r="7468" spans="11:11" x14ac:dyDescent="0.25">
      <c r="K7468"/>
    </row>
    <row r="7469" spans="11:11" x14ac:dyDescent="0.25">
      <c r="K7469"/>
    </row>
    <row r="7470" spans="11:11" x14ac:dyDescent="0.25">
      <c r="K7470"/>
    </row>
    <row r="7471" spans="11:11" x14ac:dyDescent="0.25">
      <c r="K7471"/>
    </row>
    <row r="7472" spans="11:11" x14ac:dyDescent="0.25">
      <c r="K7472"/>
    </row>
    <row r="7473" spans="11:11" x14ac:dyDescent="0.25">
      <c r="K7473"/>
    </row>
    <row r="7474" spans="11:11" x14ac:dyDescent="0.25">
      <c r="K7474"/>
    </row>
    <row r="7475" spans="11:11" x14ac:dyDescent="0.25">
      <c r="K7475"/>
    </row>
    <row r="7476" spans="11:11" x14ac:dyDescent="0.25">
      <c r="K7476"/>
    </row>
    <row r="7477" spans="11:11" x14ac:dyDescent="0.25">
      <c r="K7477"/>
    </row>
    <row r="7478" spans="11:11" x14ac:dyDescent="0.25">
      <c r="K7478"/>
    </row>
    <row r="7479" spans="11:11" x14ac:dyDescent="0.25">
      <c r="K7479"/>
    </row>
    <row r="7480" spans="11:11" x14ac:dyDescent="0.25">
      <c r="K7480"/>
    </row>
    <row r="7481" spans="11:11" x14ac:dyDescent="0.25">
      <c r="K7481"/>
    </row>
    <row r="7482" spans="11:11" x14ac:dyDescent="0.25">
      <c r="K7482"/>
    </row>
    <row r="7483" spans="11:11" x14ac:dyDescent="0.25">
      <c r="K7483"/>
    </row>
    <row r="7484" spans="11:11" x14ac:dyDescent="0.25">
      <c r="K7484"/>
    </row>
    <row r="7485" spans="11:11" x14ac:dyDescent="0.25">
      <c r="K7485"/>
    </row>
    <row r="7486" spans="11:11" x14ac:dyDescent="0.25">
      <c r="K7486"/>
    </row>
    <row r="7487" spans="11:11" x14ac:dyDescent="0.25">
      <c r="K7487"/>
    </row>
    <row r="7488" spans="11:11" x14ac:dyDescent="0.25">
      <c r="K7488"/>
    </row>
    <row r="7489" spans="11:11" x14ac:dyDescent="0.25">
      <c r="K7489"/>
    </row>
    <row r="7490" spans="11:11" x14ac:dyDescent="0.25">
      <c r="K7490"/>
    </row>
    <row r="7491" spans="11:11" x14ac:dyDescent="0.25">
      <c r="K7491"/>
    </row>
    <row r="7492" spans="11:11" x14ac:dyDescent="0.25">
      <c r="K7492"/>
    </row>
    <row r="7493" spans="11:11" x14ac:dyDescent="0.25">
      <c r="K7493"/>
    </row>
    <row r="7494" spans="11:11" x14ac:dyDescent="0.25">
      <c r="K7494"/>
    </row>
    <row r="7495" spans="11:11" x14ac:dyDescent="0.25">
      <c r="K7495"/>
    </row>
    <row r="7496" spans="11:11" x14ac:dyDescent="0.25">
      <c r="K7496"/>
    </row>
    <row r="7497" spans="11:11" x14ac:dyDescent="0.25">
      <c r="K7497"/>
    </row>
    <row r="7498" spans="11:11" x14ac:dyDescent="0.25">
      <c r="K7498"/>
    </row>
    <row r="7499" spans="11:11" x14ac:dyDescent="0.25">
      <c r="K7499"/>
    </row>
    <row r="7500" spans="11:11" x14ac:dyDescent="0.25">
      <c r="K7500"/>
    </row>
    <row r="7501" spans="11:11" x14ac:dyDescent="0.25">
      <c r="K7501"/>
    </row>
    <row r="7502" spans="11:11" x14ac:dyDescent="0.25">
      <c r="K7502"/>
    </row>
    <row r="7503" spans="11:11" x14ac:dyDescent="0.25">
      <c r="K7503"/>
    </row>
    <row r="7504" spans="11:11" x14ac:dyDescent="0.25">
      <c r="K7504"/>
    </row>
    <row r="7505" spans="11:11" x14ac:dyDescent="0.25">
      <c r="K7505"/>
    </row>
    <row r="7506" spans="11:11" x14ac:dyDescent="0.25">
      <c r="K7506"/>
    </row>
    <row r="7507" spans="11:11" x14ac:dyDescent="0.25">
      <c r="K7507"/>
    </row>
    <row r="7508" spans="11:11" x14ac:dyDescent="0.25">
      <c r="K7508"/>
    </row>
    <row r="7509" spans="11:11" x14ac:dyDescent="0.25">
      <c r="K7509"/>
    </row>
    <row r="7510" spans="11:11" x14ac:dyDescent="0.25">
      <c r="K7510"/>
    </row>
    <row r="7511" spans="11:11" x14ac:dyDescent="0.25">
      <c r="K7511"/>
    </row>
    <row r="7512" spans="11:11" x14ac:dyDescent="0.25">
      <c r="K7512"/>
    </row>
    <row r="7513" spans="11:11" x14ac:dyDescent="0.25">
      <c r="K7513"/>
    </row>
    <row r="7514" spans="11:11" x14ac:dyDescent="0.25">
      <c r="K7514"/>
    </row>
    <row r="7515" spans="11:11" x14ac:dyDescent="0.25">
      <c r="K7515"/>
    </row>
    <row r="7516" spans="11:11" x14ac:dyDescent="0.25">
      <c r="K7516"/>
    </row>
    <row r="7517" spans="11:11" x14ac:dyDescent="0.25">
      <c r="K7517"/>
    </row>
    <row r="7518" spans="11:11" x14ac:dyDescent="0.25">
      <c r="K7518"/>
    </row>
    <row r="7519" spans="11:11" x14ac:dyDescent="0.25">
      <c r="K7519"/>
    </row>
    <row r="7520" spans="11:11" x14ac:dyDescent="0.25">
      <c r="K7520"/>
    </row>
    <row r="7521" spans="11:11" x14ac:dyDescent="0.25">
      <c r="K7521"/>
    </row>
    <row r="7522" spans="11:11" x14ac:dyDescent="0.25">
      <c r="K7522"/>
    </row>
    <row r="7523" spans="11:11" x14ac:dyDescent="0.25">
      <c r="K7523"/>
    </row>
    <row r="7524" spans="11:11" x14ac:dyDescent="0.25">
      <c r="K7524"/>
    </row>
    <row r="7525" spans="11:11" x14ac:dyDescent="0.25">
      <c r="K7525"/>
    </row>
    <row r="7526" spans="11:11" x14ac:dyDescent="0.25">
      <c r="K7526"/>
    </row>
    <row r="7527" spans="11:11" x14ac:dyDescent="0.25">
      <c r="K7527"/>
    </row>
    <row r="7528" spans="11:11" x14ac:dyDescent="0.25">
      <c r="K7528"/>
    </row>
    <row r="7529" spans="11:11" x14ac:dyDescent="0.25">
      <c r="K7529"/>
    </row>
    <row r="7530" spans="11:11" x14ac:dyDescent="0.25">
      <c r="K7530"/>
    </row>
    <row r="7531" spans="11:11" x14ac:dyDescent="0.25">
      <c r="K7531"/>
    </row>
    <row r="7532" spans="11:11" x14ac:dyDescent="0.25">
      <c r="K7532"/>
    </row>
    <row r="7533" spans="11:11" x14ac:dyDescent="0.25">
      <c r="K7533"/>
    </row>
    <row r="7534" spans="11:11" x14ac:dyDescent="0.25">
      <c r="K7534"/>
    </row>
    <row r="7535" spans="11:11" x14ac:dyDescent="0.25">
      <c r="K7535"/>
    </row>
    <row r="7536" spans="11:11" x14ac:dyDescent="0.25">
      <c r="K7536"/>
    </row>
    <row r="7537" spans="11:11" x14ac:dyDescent="0.25">
      <c r="K7537"/>
    </row>
    <row r="7538" spans="11:11" x14ac:dyDescent="0.25">
      <c r="K7538"/>
    </row>
    <row r="7539" spans="11:11" x14ac:dyDescent="0.25">
      <c r="K7539"/>
    </row>
    <row r="7540" spans="11:11" x14ac:dyDescent="0.25">
      <c r="K7540"/>
    </row>
    <row r="7541" spans="11:11" x14ac:dyDescent="0.25">
      <c r="K7541"/>
    </row>
    <row r="7542" spans="11:11" x14ac:dyDescent="0.25">
      <c r="K7542"/>
    </row>
    <row r="7543" spans="11:11" x14ac:dyDescent="0.25">
      <c r="K7543"/>
    </row>
    <row r="7544" spans="11:11" x14ac:dyDescent="0.25">
      <c r="K7544"/>
    </row>
    <row r="7545" spans="11:11" x14ac:dyDescent="0.25">
      <c r="K7545"/>
    </row>
    <row r="7546" spans="11:11" x14ac:dyDescent="0.25">
      <c r="K7546"/>
    </row>
    <row r="7547" spans="11:11" x14ac:dyDescent="0.25">
      <c r="K7547"/>
    </row>
    <row r="7548" spans="11:11" x14ac:dyDescent="0.25">
      <c r="K7548"/>
    </row>
    <row r="7549" spans="11:11" x14ac:dyDescent="0.25">
      <c r="K7549"/>
    </row>
    <row r="7550" spans="11:11" x14ac:dyDescent="0.25">
      <c r="K7550"/>
    </row>
    <row r="7551" spans="11:11" x14ac:dyDescent="0.25">
      <c r="K7551"/>
    </row>
    <row r="7552" spans="11:11" x14ac:dyDescent="0.25">
      <c r="K7552"/>
    </row>
    <row r="7553" spans="11:11" x14ac:dyDescent="0.25">
      <c r="K7553"/>
    </row>
    <row r="7554" spans="11:11" x14ac:dyDescent="0.25">
      <c r="K7554"/>
    </row>
    <row r="7555" spans="11:11" x14ac:dyDescent="0.25">
      <c r="K7555"/>
    </row>
    <row r="7556" spans="11:11" x14ac:dyDescent="0.25">
      <c r="K7556"/>
    </row>
    <row r="7557" spans="11:11" x14ac:dyDescent="0.25">
      <c r="K7557"/>
    </row>
    <row r="7558" spans="11:11" x14ac:dyDescent="0.25">
      <c r="K7558"/>
    </row>
    <row r="7559" spans="11:11" x14ac:dyDescent="0.25">
      <c r="K7559"/>
    </row>
    <row r="7560" spans="11:11" x14ac:dyDescent="0.25">
      <c r="K7560"/>
    </row>
    <row r="7561" spans="11:11" x14ac:dyDescent="0.25">
      <c r="K7561"/>
    </row>
    <row r="7562" spans="11:11" x14ac:dyDescent="0.25">
      <c r="K7562"/>
    </row>
    <row r="7563" spans="11:11" x14ac:dyDescent="0.25">
      <c r="K7563"/>
    </row>
    <row r="7564" spans="11:11" x14ac:dyDescent="0.25">
      <c r="K7564"/>
    </row>
    <row r="7565" spans="11:11" x14ac:dyDescent="0.25">
      <c r="K7565"/>
    </row>
    <row r="7566" spans="11:11" x14ac:dyDescent="0.25">
      <c r="K7566"/>
    </row>
    <row r="7567" spans="11:11" x14ac:dyDescent="0.25">
      <c r="K7567"/>
    </row>
    <row r="7568" spans="11:11" x14ac:dyDescent="0.25">
      <c r="K7568"/>
    </row>
    <row r="7569" spans="11:11" x14ac:dyDescent="0.25">
      <c r="K7569"/>
    </row>
    <row r="7570" spans="11:11" x14ac:dyDescent="0.25">
      <c r="K7570"/>
    </row>
    <row r="7571" spans="11:11" x14ac:dyDescent="0.25">
      <c r="K7571"/>
    </row>
    <row r="7572" spans="11:11" x14ac:dyDescent="0.25">
      <c r="K7572"/>
    </row>
    <row r="7573" spans="11:11" x14ac:dyDescent="0.25">
      <c r="K7573"/>
    </row>
    <row r="7574" spans="11:11" x14ac:dyDescent="0.25">
      <c r="K7574"/>
    </row>
    <row r="7575" spans="11:11" x14ac:dyDescent="0.25">
      <c r="K7575"/>
    </row>
    <row r="7576" spans="11:11" x14ac:dyDescent="0.25">
      <c r="K7576"/>
    </row>
    <row r="7577" spans="11:11" x14ac:dyDescent="0.25">
      <c r="K7577"/>
    </row>
    <row r="7578" spans="11:11" x14ac:dyDescent="0.25">
      <c r="K7578"/>
    </row>
    <row r="7579" spans="11:11" x14ac:dyDescent="0.25">
      <c r="K7579"/>
    </row>
    <row r="7580" spans="11:11" x14ac:dyDescent="0.25">
      <c r="K7580"/>
    </row>
    <row r="7581" spans="11:11" x14ac:dyDescent="0.25">
      <c r="K7581"/>
    </row>
    <row r="7582" spans="11:11" x14ac:dyDescent="0.25">
      <c r="K7582"/>
    </row>
    <row r="7583" spans="11:11" x14ac:dyDescent="0.25">
      <c r="K7583"/>
    </row>
    <row r="7584" spans="11:11" x14ac:dyDescent="0.25">
      <c r="K7584"/>
    </row>
    <row r="7585" spans="11:11" x14ac:dyDescent="0.25">
      <c r="K7585"/>
    </row>
    <row r="7586" spans="11:11" x14ac:dyDescent="0.25">
      <c r="K7586"/>
    </row>
    <row r="7587" spans="11:11" x14ac:dyDescent="0.25">
      <c r="K7587"/>
    </row>
    <row r="7588" spans="11:11" x14ac:dyDescent="0.25">
      <c r="K7588"/>
    </row>
    <row r="7589" spans="11:11" x14ac:dyDescent="0.25">
      <c r="K7589"/>
    </row>
    <row r="7590" spans="11:11" x14ac:dyDescent="0.25">
      <c r="K7590"/>
    </row>
    <row r="7591" spans="11:11" x14ac:dyDescent="0.25">
      <c r="K7591"/>
    </row>
    <row r="7592" spans="11:11" x14ac:dyDescent="0.25">
      <c r="K7592"/>
    </row>
    <row r="7593" spans="11:11" x14ac:dyDescent="0.25">
      <c r="K7593"/>
    </row>
    <row r="7594" spans="11:11" x14ac:dyDescent="0.25">
      <c r="K7594"/>
    </row>
    <row r="7595" spans="11:11" x14ac:dyDescent="0.25">
      <c r="K7595"/>
    </row>
    <row r="7596" spans="11:11" x14ac:dyDescent="0.25">
      <c r="K7596"/>
    </row>
    <row r="7597" spans="11:11" x14ac:dyDescent="0.25">
      <c r="K7597"/>
    </row>
    <row r="7598" spans="11:11" x14ac:dyDescent="0.25">
      <c r="K7598"/>
    </row>
    <row r="7599" spans="11:11" x14ac:dyDescent="0.25">
      <c r="K7599"/>
    </row>
    <row r="7600" spans="11:11" x14ac:dyDescent="0.25">
      <c r="K7600"/>
    </row>
    <row r="7601" spans="11:11" x14ac:dyDescent="0.25">
      <c r="K7601"/>
    </row>
    <row r="7602" spans="11:11" x14ac:dyDescent="0.25">
      <c r="K7602"/>
    </row>
    <row r="7603" spans="11:11" x14ac:dyDescent="0.25">
      <c r="K7603"/>
    </row>
    <row r="7604" spans="11:11" x14ac:dyDescent="0.25">
      <c r="K7604"/>
    </row>
    <row r="7605" spans="11:11" x14ac:dyDescent="0.25">
      <c r="K7605"/>
    </row>
    <row r="7606" spans="11:11" x14ac:dyDescent="0.25">
      <c r="K7606"/>
    </row>
    <row r="7607" spans="11:11" x14ac:dyDescent="0.25">
      <c r="K7607"/>
    </row>
    <row r="7608" spans="11:11" x14ac:dyDescent="0.25">
      <c r="K7608"/>
    </row>
    <row r="7609" spans="11:11" x14ac:dyDescent="0.25">
      <c r="K7609"/>
    </row>
    <row r="7610" spans="11:11" x14ac:dyDescent="0.25">
      <c r="K7610"/>
    </row>
    <row r="7611" spans="11:11" x14ac:dyDescent="0.25">
      <c r="K7611"/>
    </row>
    <row r="7612" spans="11:11" x14ac:dyDescent="0.25">
      <c r="K7612"/>
    </row>
    <row r="7613" spans="11:11" x14ac:dyDescent="0.25">
      <c r="K7613"/>
    </row>
    <row r="7614" spans="11:11" x14ac:dyDescent="0.25">
      <c r="K7614"/>
    </row>
    <row r="7615" spans="11:11" x14ac:dyDescent="0.25">
      <c r="K7615"/>
    </row>
    <row r="7616" spans="11:11" x14ac:dyDescent="0.25">
      <c r="K7616"/>
    </row>
    <row r="7617" spans="11:11" x14ac:dyDescent="0.25">
      <c r="K7617"/>
    </row>
    <row r="7618" spans="11:11" x14ac:dyDescent="0.25">
      <c r="K7618"/>
    </row>
    <row r="7619" spans="11:11" x14ac:dyDescent="0.25">
      <c r="K7619"/>
    </row>
    <row r="7620" spans="11:11" x14ac:dyDescent="0.25">
      <c r="K7620"/>
    </row>
    <row r="7621" spans="11:11" x14ac:dyDescent="0.25">
      <c r="K7621"/>
    </row>
    <row r="7622" spans="11:11" x14ac:dyDescent="0.25">
      <c r="K7622"/>
    </row>
    <row r="7623" spans="11:11" x14ac:dyDescent="0.25">
      <c r="K7623"/>
    </row>
    <row r="7624" spans="11:11" x14ac:dyDescent="0.25">
      <c r="K7624"/>
    </row>
    <row r="7625" spans="11:11" x14ac:dyDescent="0.25">
      <c r="K7625"/>
    </row>
    <row r="7626" spans="11:11" x14ac:dyDescent="0.25">
      <c r="K7626"/>
    </row>
    <row r="7627" spans="11:11" x14ac:dyDescent="0.25">
      <c r="K7627"/>
    </row>
    <row r="7628" spans="11:11" x14ac:dyDescent="0.25">
      <c r="K7628"/>
    </row>
    <row r="7629" spans="11:11" x14ac:dyDescent="0.25">
      <c r="K7629"/>
    </row>
    <row r="7630" spans="11:11" x14ac:dyDescent="0.25">
      <c r="K7630"/>
    </row>
    <row r="7631" spans="11:11" x14ac:dyDescent="0.25">
      <c r="K7631"/>
    </row>
    <row r="7632" spans="11:11" x14ac:dyDescent="0.25">
      <c r="K7632"/>
    </row>
    <row r="7633" spans="11:11" x14ac:dyDescent="0.25">
      <c r="K7633"/>
    </row>
    <row r="7634" spans="11:11" x14ac:dyDescent="0.25">
      <c r="K7634"/>
    </row>
    <row r="7635" spans="11:11" x14ac:dyDescent="0.25">
      <c r="K7635"/>
    </row>
    <row r="7636" spans="11:11" x14ac:dyDescent="0.25">
      <c r="K7636"/>
    </row>
    <row r="7637" spans="11:11" x14ac:dyDescent="0.25">
      <c r="K7637"/>
    </row>
    <row r="7638" spans="11:11" x14ac:dyDescent="0.25">
      <c r="K7638"/>
    </row>
    <row r="7639" spans="11:11" x14ac:dyDescent="0.25">
      <c r="K7639"/>
    </row>
    <row r="7640" spans="11:11" x14ac:dyDescent="0.25">
      <c r="K7640"/>
    </row>
    <row r="7641" spans="11:11" x14ac:dyDescent="0.25">
      <c r="K7641"/>
    </row>
    <row r="7642" spans="11:11" x14ac:dyDescent="0.25">
      <c r="K7642"/>
    </row>
    <row r="7643" spans="11:11" x14ac:dyDescent="0.25">
      <c r="K7643"/>
    </row>
    <row r="7644" spans="11:11" x14ac:dyDescent="0.25">
      <c r="K7644"/>
    </row>
    <row r="7645" spans="11:11" x14ac:dyDescent="0.25">
      <c r="K7645"/>
    </row>
    <row r="7646" spans="11:11" x14ac:dyDescent="0.25">
      <c r="K7646"/>
    </row>
    <row r="7647" spans="11:11" x14ac:dyDescent="0.25">
      <c r="K7647"/>
    </row>
    <row r="7648" spans="11:11" x14ac:dyDescent="0.25">
      <c r="K7648"/>
    </row>
    <row r="7649" spans="11:11" x14ac:dyDescent="0.25">
      <c r="K7649"/>
    </row>
    <row r="7650" spans="11:11" x14ac:dyDescent="0.25">
      <c r="K7650"/>
    </row>
    <row r="7651" spans="11:11" x14ac:dyDescent="0.25">
      <c r="K7651"/>
    </row>
    <row r="7652" spans="11:11" x14ac:dyDescent="0.25">
      <c r="K7652"/>
    </row>
    <row r="7653" spans="11:11" x14ac:dyDescent="0.25">
      <c r="K7653"/>
    </row>
    <row r="7654" spans="11:11" x14ac:dyDescent="0.25">
      <c r="K7654"/>
    </row>
    <row r="7655" spans="11:11" x14ac:dyDescent="0.25">
      <c r="K7655"/>
    </row>
    <row r="7656" spans="11:11" x14ac:dyDescent="0.25">
      <c r="K7656"/>
    </row>
    <row r="7657" spans="11:11" x14ac:dyDescent="0.25">
      <c r="K7657"/>
    </row>
    <row r="7658" spans="11:11" x14ac:dyDescent="0.25">
      <c r="K7658"/>
    </row>
    <row r="7659" spans="11:11" x14ac:dyDescent="0.25">
      <c r="K7659"/>
    </row>
    <row r="7660" spans="11:11" x14ac:dyDescent="0.25">
      <c r="K7660"/>
    </row>
    <row r="7661" spans="11:11" x14ac:dyDescent="0.25">
      <c r="K7661"/>
    </row>
    <row r="7662" spans="11:11" x14ac:dyDescent="0.25">
      <c r="K7662"/>
    </row>
    <row r="7663" spans="11:11" x14ac:dyDescent="0.25">
      <c r="K7663"/>
    </row>
    <row r="7664" spans="11:11" x14ac:dyDescent="0.25">
      <c r="K7664"/>
    </row>
    <row r="7665" spans="11:11" x14ac:dyDescent="0.25">
      <c r="K7665"/>
    </row>
    <row r="7666" spans="11:11" x14ac:dyDescent="0.25">
      <c r="K7666"/>
    </row>
    <row r="7667" spans="11:11" x14ac:dyDescent="0.25">
      <c r="K7667"/>
    </row>
    <row r="7668" spans="11:11" x14ac:dyDescent="0.25">
      <c r="K7668"/>
    </row>
    <row r="7669" spans="11:11" x14ac:dyDescent="0.25">
      <c r="K7669"/>
    </row>
    <row r="7670" spans="11:11" x14ac:dyDescent="0.25">
      <c r="K7670"/>
    </row>
    <row r="7671" spans="11:11" x14ac:dyDescent="0.25">
      <c r="K7671"/>
    </row>
    <row r="7672" spans="11:11" x14ac:dyDescent="0.25">
      <c r="K7672"/>
    </row>
    <row r="7673" spans="11:11" x14ac:dyDescent="0.25">
      <c r="K7673"/>
    </row>
    <row r="7674" spans="11:11" x14ac:dyDescent="0.25">
      <c r="K7674"/>
    </row>
    <row r="7675" spans="11:11" x14ac:dyDescent="0.25">
      <c r="K7675"/>
    </row>
    <row r="7676" spans="11:11" x14ac:dyDescent="0.25">
      <c r="K7676"/>
    </row>
    <row r="7677" spans="11:11" x14ac:dyDescent="0.25">
      <c r="K7677"/>
    </row>
    <row r="7678" spans="11:11" x14ac:dyDescent="0.25">
      <c r="K7678"/>
    </row>
    <row r="7679" spans="11:11" x14ac:dyDescent="0.25">
      <c r="K7679"/>
    </row>
    <row r="7680" spans="11:11" x14ac:dyDescent="0.25">
      <c r="K7680"/>
    </row>
    <row r="7681" spans="11:11" x14ac:dyDescent="0.25">
      <c r="K7681"/>
    </row>
    <row r="7682" spans="11:11" x14ac:dyDescent="0.25">
      <c r="K7682"/>
    </row>
    <row r="7683" spans="11:11" x14ac:dyDescent="0.25">
      <c r="K7683"/>
    </row>
    <row r="7684" spans="11:11" x14ac:dyDescent="0.25">
      <c r="K7684"/>
    </row>
    <row r="7685" spans="11:11" x14ac:dyDescent="0.25">
      <c r="K7685"/>
    </row>
    <row r="7686" spans="11:11" x14ac:dyDescent="0.25">
      <c r="K7686"/>
    </row>
    <row r="7687" spans="11:11" x14ac:dyDescent="0.25">
      <c r="K7687"/>
    </row>
    <row r="7688" spans="11:11" x14ac:dyDescent="0.25">
      <c r="K7688"/>
    </row>
    <row r="7689" spans="11:11" x14ac:dyDescent="0.25">
      <c r="K7689"/>
    </row>
    <row r="7690" spans="11:11" x14ac:dyDescent="0.25">
      <c r="K7690"/>
    </row>
    <row r="7691" spans="11:11" x14ac:dyDescent="0.25">
      <c r="K7691"/>
    </row>
    <row r="7692" spans="11:11" x14ac:dyDescent="0.25">
      <c r="K7692"/>
    </row>
    <row r="7693" spans="11:11" x14ac:dyDescent="0.25">
      <c r="K7693"/>
    </row>
    <row r="7694" spans="11:11" x14ac:dyDescent="0.25">
      <c r="K7694"/>
    </row>
    <row r="7695" spans="11:11" x14ac:dyDescent="0.25">
      <c r="K7695"/>
    </row>
    <row r="7696" spans="11:11" x14ac:dyDescent="0.25">
      <c r="K7696"/>
    </row>
    <row r="7697" spans="11:11" x14ac:dyDescent="0.25">
      <c r="K7697"/>
    </row>
    <row r="7698" spans="11:11" x14ac:dyDescent="0.25">
      <c r="K7698"/>
    </row>
    <row r="7699" spans="11:11" x14ac:dyDescent="0.25">
      <c r="K7699"/>
    </row>
    <row r="7700" spans="11:11" x14ac:dyDescent="0.25">
      <c r="K7700"/>
    </row>
    <row r="7701" spans="11:11" x14ac:dyDescent="0.25">
      <c r="K7701"/>
    </row>
    <row r="7702" spans="11:11" x14ac:dyDescent="0.25">
      <c r="K7702"/>
    </row>
    <row r="7703" spans="11:11" x14ac:dyDescent="0.25">
      <c r="K7703"/>
    </row>
    <row r="7704" spans="11:11" x14ac:dyDescent="0.25">
      <c r="K7704"/>
    </row>
    <row r="7705" spans="11:11" x14ac:dyDescent="0.25">
      <c r="K7705"/>
    </row>
    <row r="7706" spans="11:11" x14ac:dyDescent="0.25">
      <c r="K7706"/>
    </row>
    <row r="7707" spans="11:11" x14ac:dyDescent="0.25">
      <c r="K7707"/>
    </row>
    <row r="7708" spans="11:11" x14ac:dyDescent="0.25">
      <c r="K7708"/>
    </row>
    <row r="7709" spans="11:11" x14ac:dyDescent="0.25">
      <c r="K7709"/>
    </row>
    <row r="7710" spans="11:11" x14ac:dyDescent="0.25">
      <c r="K7710"/>
    </row>
    <row r="7711" spans="11:11" x14ac:dyDescent="0.25">
      <c r="K7711"/>
    </row>
    <row r="7712" spans="11:11" x14ac:dyDescent="0.25">
      <c r="K7712"/>
    </row>
    <row r="7713" spans="11:11" x14ac:dyDescent="0.25">
      <c r="K7713"/>
    </row>
    <row r="7714" spans="11:11" x14ac:dyDescent="0.25">
      <c r="K7714"/>
    </row>
    <row r="7715" spans="11:11" x14ac:dyDescent="0.25">
      <c r="K7715"/>
    </row>
    <row r="7716" spans="11:11" x14ac:dyDescent="0.25">
      <c r="K7716"/>
    </row>
    <row r="7717" spans="11:11" x14ac:dyDescent="0.25">
      <c r="K7717"/>
    </row>
    <row r="7718" spans="11:11" x14ac:dyDescent="0.25">
      <c r="K7718"/>
    </row>
    <row r="7719" spans="11:11" x14ac:dyDescent="0.25">
      <c r="K7719"/>
    </row>
    <row r="7720" spans="11:11" x14ac:dyDescent="0.25">
      <c r="K7720"/>
    </row>
    <row r="7721" spans="11:11" x14ac:dyDescent="0.25">
      <c r="K7721"/>
    </row>
    <row r="7722" spans="11:11" x14ac:dyDescent="0.25">
      <c r="K7722"/>
    </row>
    <row r="7723" spans="11:11" x14ac:dyDescent="0.25">
      <c r="K7723"/>
    </row>
    <row r="7724" spans="11:11" x14ac:dyDescent="0.25">
      <c r="K7724"/>
    </row>
    <row r="7725" spans="11:11" x14ac:dyDescent="0.25">
      <c r="K7725"/>
    </row>
    <row r="7726" spans="11:11" x14ac:dyDescent="0.25">
      <c r="K7726"/>
    </row>
    <row r="7727" spans="11:11" x14ac:dyDescent="0.25">
      <c r="K7727"/>
    </row>
    <row r="7728" spans="11:11" x14ac:dyDescent="0.25">
      <c r="K7728"/>
    </row>
    <row r="7729" spans="11:11" x14ac:dyDescent="0.25">
      <c r="K7729"/>
    </row>
    <row r="7730" spans="11:11" x14ac:dyDescent="0.25">
      <c r="K7730"/>
    </row>
    <row r="7731" spans="11:11" x14ac:dyDescent="0.25">
      <c r="K7731"/>
    </row>
    <row r="7732" spans="11:11" x14ac:dyDescent="0.25">
      <c r="K7732"/>
    </row>
    <row r="7733" spans="11:11" x14ac:dyDescent="0.25">
      <c r="K7733"/>
    </row>
    <row r="7734" spans="11:11" x14ac:dyDescent="0.25">
      <c r="K7734"/>
    </row>
    <row r="7735" spans="11:11" x14ac:dyDescent="0.25">
      <c r="K7735"/>
    </row>
    <row r="7736" spans="11:11" x14ac:dyDescent="0.25">
      <c r="K7736"/>
    </row>
    <row r="7737" spans="11:11" x14ac:dyDescent="0.25">
      <c r="K7737"/>
    </row>
    <row r="7738" spans="11:11" x14ac:dyDescent="0.25">
      <c r="K7738"/>
    </row>
    <row r="7739" spans="11:11" x14ac:dyDescent="0.25">
      <c r="K7739"/>
    </row>
    <row r="7740" spans="11:11" x14ac:dyDescent="0.25">
      <c r="K7740"/>
    </row>
    <row r="7741" spans="11:11" x14ac:dyDescent="0.25">
      <c r="K7741"/>
    </row>
    <row r="7742" spans="11:11" x14ac:dyDescent="0.25">
      <c r="K7742"/>
    </row>
    <row r="7743" spans="11:11" x14ac:dyDescent="0.25">
      <c r="K7743"/>
    </row>
    <row r="7744" spans="11:11" x14ac:dyDescent="0.25">
      <c r="K7744"/>
    </row>
    <row r="7745" spans="11:11" x14ac:dyDescent="0.25">
      <c r="K7745"/>
    </row>
    <row r="7746" spans="11:11" x14ac:dyDescent="0.25">
      <c r="K7746"/>
    </row>
    <row r="7747" spans="11:11" x14ac:dyDescent="0.25">
      <c r="K7747"/>
    </row>
    <row r="7748" spans="11:11" x14ac:dyDescent="0.25">
      <c r="K7748"/>
    </row>
    <row r="7749" spans="11:11" x14ac:dyDescent="0.25">
      <c r="K7749"/>
    </row>
    <row r="7750" spans="11:11" x14ac:dyDescent="0.25">
      <c r="K7750"/>
    </row>
    <row r="7751" spans="11:11" x14ac:dyDescent="0.25">
      <c r="K7751"/>
    </row>
    <row r="7752" spans="11:11" x14ac:dyDescent="0.25">
      <c r="K7752"/>
    </row>
    <row r="7753" spans="11:11" x14ac:dyDescent="0.25">
      <c r="K7753"/>
    </row>
    <row r="7754" spans="11:11" x14ac:dyDescent="0.25">
      <c r="K7754"/>
    </row>
    <row r="7755" spans="11:11" x14ac:dyDescent="0.25">
      <c r="K7755"/>
    </row>
    <row r="7756" spans="11:11" x14ac:dyDescent="0.25">
      <c r="K7756"/>
    </row>
    <row r="7757" spans="11:11" x14ac:dyDescent="0.25">
      <c r="K7757"/>
    </row>
    <row r="7758" spans="11:11" x14ac:dyDescent="0.25">
      <c r="K7758"/>
    </row>
    <row r="7759" spans="11:11" x14ac:dyDescent="0.25">
      <c r="K7759"/>
    </row>
    <row r="7760" spans="11:11" x14ac:dyDescent="0.25">
      <c r="K7760"/>
    </row>
    <row r="7761" spans="11:11" x14ac:dyDescent="0.25">
      <c r="K7761"/>
    </row>
    <row r="7762" spans="11:11" x14ac:dyDescent="0.25">
      <c r="K7762"/>
    </row>
    <row r="7763" spans="11:11" x14ac:dyDescent="0.25">
      <c r="K7763"/>
    </row>
    <row r="7764" spans="11:11" x14ac:dyDescent="0.25">
      <c r="K7764"/>
    </row>
    <row r="7765" spans="11:11" x14ac:dyDescent="0.25">
      <c r="K7765"/>
    </row>
    <row r="7766" spans="11:11" x14ac:dyDescent="0.25">
      <c r="K7766"/>
    </row>
    <row r="7767" spans="11:11" x14ac:dyDescent="0.25">
      <c r="K7767"/>
    </row>
    <row r="7768" spans="11:11" x14ac:dyDescent="0.25">
      <c r="K7768"/>
    </row>
    <row r="7769" spans="11:11" x14ac:dyDescent="0.25">
      <c r="K7769"/>
    </row>
    <row r="7770" spans="11:11" x14ac:dyDescent="0.25">
      <c r="K7770"/>
    </row>
    <row r="7771" spans="11:11" x14ac:dyDescent="0.25">
      <c r="K7771"/>
    </row>
    <row r="7772" spans="11:11" x14ac:dyDescent="0.25">
      <c r="K7772"/>
    </row>
    <row r="7773" spans="11:11" x14ac:dyDescent="0.25">
      <c r="K7773"/>
    </row>
    <row r="7774" spans="11:11" x14ac:dyDescent="0.25">
      <c r="K7774"/>
    </row>
    <row r="7775" spans="11:11" x14ac:dyDescent="0.25">
      <c r="K7775"/>
    </row>
    <row r="7776" spans="11:11" x14ac:dyDescent="0.25">
      <c r="K7776"/>
    </row>
    <row r="7777" spans="11:11" x14ac:dyDescent="0.25">
      <c r="K7777"/>
    </row>
    <row r="7778" spans="11:11" x14ac:dyDescent="0.25">
      <c r="K7778"/>
    </row>
    <row r="7779" spans="11:11" x14ac:dyDescent="0.25">
      <c r="K7779"/>
    </row>
    <row r="7780" spans="11:11" x14ac:dyDescent="0.25">
      <c r="K7780"/>
    </row>
    <row r="7781" spans="11:11" x14ac:dyDescent="0.25">
      <c r="K7781"/>
    </row>
    <row r="7782" spans="11:11" x14ac:dyDescent="0.25">
      <c r="K7782"/>
    </row>
    <row r="7783" spans="11:11" x14ac:dyDescent="0.25">
      <c r="K7783"/>
    </row>
    <row r="7784" spans="11:11" x14ac:dyDescent="0.25">
      <c r="K7784"/>
    </row>
    <row r="7785" spans="11:11" x14ac:dyDescent="0.25">
      <c r="K7785"/>
    </row>
    <row r="7786" spans="11:11" x14ac:dyDescent="0.25">
      <c r="K7786"/>
    </row>
    <row r="7787" spans="11:11" x14ac:dyDescent="0.25">
      <c r="K7787"/>
    </row>
    <row r="7788" spans="11:11" x14ac:dyDescent="0.25">
      <c r="K7788"/>
    </row>
    <row r="7789" spans="11:11" x14ac:dyDescent="0.25">
      <c r="K7789"/>
    </row>
    <row r="7790" spans="11:11" x14ac:dyDescent="0.25">
      <c r="K7790"/>
    </row>
    <row r="7791" spans="11:11" x14ac:dyDescent="0.25">
      <c r="K7791"/>
    </row>
    <row r="7792" spans="11:11" x14ac:dyDescent="0.25">
      <c r="K7792"/>
    </row>
    <row r="7793" spans="11:11" x14ac:dyDescent="0.25">
      <c r="K7793"/>
    </row>
    <row r="7794" spans="11:11" x14ac:dyDescent="0.25">
      <c r="K7794"/>
    </row>
    <row r="7795" spans="11:11" x14ac:dyDescent="0.25">
      <c r="K7795"/>
    </row>
    <row r="7796" spans="11:11" x14ac:dyDescent="0.25">
      <c r="K7796"/>
    </row>
    <row r="7797" spans="11:11" x14ac:dyDescent="0.25">
      <c r="K7797"/>
    </row>
    <row r="7798" spans="11:11" x14ac:dyDescent="0.25">
      <c r="K7798"/>
    </row>
    <row r="7799" spans="11:11" x14ac:dyDescent="0.25">
      <c r="K7799"/>
    </row>
    <row r="7800" spans="11:11" x14ac:dyDescent="0.25">
      <c r="K7800"/>
    </row>
    <row r="7801" spans="11:11" x14ac:dyDescent="0.25">
      <c r="K7801"/>
    </row>
    <row r="7802" spans="11:11" x14ac:dyDescent="0.25">
      <c r="K7802"/>
    </row>
    <row r="7803" spans="11:11" x14ac:dyDescent="0.25">
      <c r="K7803"/>
    </row>
    <row r="7804" spans="11:11" x14ac:dyDescent="0.25">
      <c r="K7804"/>
    </row>
    <row r="7805" spans="11:11" x14ac:dyDescent="0.25">
      <c r="K7805"/>
    </row>
    <row r="7806" spans="11:11" x14ac:dyDescent="0.25">
      <c r="K7806"/>
    </row>
    <row r="7807" spans="11:11" x14ac:dyDescent="0.25">
      <c r="K7807"/>
    </row>
    <row r="7808" spans="11:11" x14ac:dyDescent="0.25">
      <c r="K7808"/>
    </row>
    <row r="7809" spans="11:11" x14ac:dyDescent="0.25">
      <c r="K7809"/>
    </row>
    <row r="7810" spans="11:11" x14ac:dyDescent="0.25">
      <c r="K7810"/>
    </row>
    <row r="7811" spans="11:11" x14ac:dyDescent="0.25">
      <c r="K7811"/>
    </row>
    <row r="7812" spans="11:11" x14ac:dyDescent="0.25">
      <c r="K7812"/>
    </row>
    <row r="7813" spans="11:11" x14ac:dyDescent="0.25">
      <c r="K7813"/>
    </row>
    <row r="7814" spans="11:11" x14ac:dyDescent="0.25">
      <c r="K7814"/>
    </row>
    <row r="7815" spans="11:11" x14ac:dyDescent="0.25">
      <c r="K7815"/>
    </row>
    <row r="7816" spans="11:11" x14ac:dyDescent="0.25">
      <c r="K7816"/>
    </row>
    <row r="7817" spans="11:11" x14ac:dyDescent="0.25">
      <c r="K7817"/>
    </row>
    <row r="7818" spans="11:11" x14ac:dyDescent="0.25">
      <c r="K7818"/>
    </row>
    <row r="7819" spans="11:11" x14ac:dyDescent="0.25">
      <c r="K7819"/>
    </row>
    <row r="7820" spans="11:11" x14ac:dyDescent="0.25">
      <c r="K7820"/>
    </row>
    <row r="7821" spans="11:11" x14ac:dyDescent="0.25">
      <c r="K7821"/>
    </row>
    <row r="7822" spans="11:11" x14ac:dyDescent="0.25">
      <c r="K7822"/>
    </row>
    <row r="7823" spans="11:11" x14ac:dyDescent="0.25">
      <c r="K7823"/>
    </row>
    <row r="7824" spans="11:11" x14ac:dyDescent="0.25">
      <c r="K7824"/>
    </row>
    <row r="7825" spans="11:11" x14ac:dyDescent="0.25">
      <c r="K7825"/>
    </row>
    <row r="7826" spans="11:11" x14ac:dyDescent="0.25">
      <c r="K7826"/>
    </row>
    <row r="7827" spans="11:11" x14ac:dyDescent="0.25">
      <c r="K7827"/>
    </row>
    <row r="7828" spans="11:11" x14ac:dyDescent="0.25">
      <c r="K7828"/>
    </row>
    <row r="7829" spans="11:11" x14ac:dyDescent="0.25">
      <c r="K7829"/>
    </row>
    <row r="7830" spans="11:11" x14ac:dyDescent="0.25">
      <c r="K7830"/>
    </row>
    <row r="7831" spans="11:11" x14ac:dyDescent="0.25">
      <c r="K7831"/>
    </row>
    <row r="7832" spans="11:11" x14ac:dyDescent="0.25">
      <c r="K7832"/>
    </row>
    <row r="7833" spans="11:11" x14ac:dyDescent="0.25">
      <c r="K7833"/>
    </row>
    <row r="7834" spans="11:11" x14ac:dyDescent="0.25">
      <c r="K7834"/>
    </row>
    <row r="7835" spans="11:11" x14ac:dyDescent="0.25">
      <c r="K7835"/>
    </row>
    <row r="7836" spans="11:11" x14ac:dyDescent="0.25">
      <c r="K7836"/>
    </row>
    <row r="7837" spans="11:11" x14ac:dyDescent="0.25">
      <c r="K7837"/>
    </row>
    <row r="7838" spans="11:11" x14ac:dyDescent="0.25">
      <c r="K7838"/>
    </row>
    <row r="7839" spans="11:11" x14ac:dyDescent="0.25">
      <c r="K7839"/>
    </row>
    <row r="7840" spans="11:11" x14ac:dyDescent="0.25">
      <c r="K7840"/>
    </row>
    <row r="7841" spans="11:11" x14ac:dyDescent="0.25">
      <c r="K7841"/>
    </row>
    <row r="7842" spans="11:11" x14ac:dyDescent="0.25">
      <c r="K7842"/>
    </row>
    <row r="7843" spans="11:11" x14ac:dyDescent="0.25">
      <c r="K7843"/>
    </row>
    <row r="7844" spans="11:11" x14ac:dyDescent="0.25">
      <c r="K7844"/>
    </row>
    <row r="7845" spans="11:11" x14ac:dyDescent="0.25">
      <c r="K7845"/>
    </row>
    <row r="7846" spans="11:11" x14ac:dyDescent="0.25">
      <c r="K7846"/>
    </row>
    <row r="7847" spans="11:11" x14ac:dyDescent="0.25">
      <c r="K7847"/>
    </row>
    <row r="7848" spans="11:11" x14ac:dyDescent="0.25">
      <c r="K7848"/>
    </row>
    <row r="7849" spans="11:11" x14ac:dyDescent="0.25">
      <c r="K7849"/>
    </row>
    <row r="7850" spans="11:11" x14ac:dyDescent="0.25">
      <c r="K7850"/>
    </row>
    <row r="7851" spans="11:11" x14ac:dyDescent="0.25">
      <c r="K7851"/>
    </row>
    <row r="7852" spans="11:11" x14ac:dyDescent="0.25">
      <c r="K7852"/>
    </row>
    <row r="7853" spans="11:11" x14ac:dyDescent="0.25">
      <c r="K7853"/>
    </row>
    <row r="7854" spans="11:11" x14ac:dyDescent="0.25">
      <c r="K7854"/>
    </row>
    <row r="7855" spans="11:11" x14ac:dyDescent="0.25">
      <c r="K7855"/>
    </row>
    <row r="7856" spans="11:11" x14ac:dyDescent="0.25">
      <c r="K7856"/>
    </row>
    <row r="7857" spans="11:11" x14ac:dyDescent="0.25">
      <c r="K7857"/>
    </row>
    <row r="7858" spans="11:11" x14ac:dyDescent="0.25">
      <c r="K7858"/>
    </row>
    <row r="7859" spans="11:11" x14ac:dyDescent="0.25">
      <c r="K7859"/>
    </row>
    <row r="7860" spans="11:11" x14ac:dyDescent="0.25">
      <c r="K7860"/>
    </row>
    <row r="7861" spans="11:11" x14ac:dyDescent="0.25">
      <c r="K7861"/>
    </row>
    <row r="7862" spans="11:11" x14ac:dyDescent="0.25">
      <c r="K7862"/>
    </row>
    <row r="7863" spans="11:11" x14ac:dyDescent="0.25">
      <c r="K7863"/>
    </row>
    <row r="7864" spans="11:11" x14ac:dyDescent="0.25">
      <c r="K7864"/>
    </row>
    <row r="7865" spans="11:11" x14ac:dyDescent="0.25">
      <c r="K7865"/>
    </row>
    <row r="7866" spans="11:11" x14ac:dyDescent="0.25">
      <c r="K7866"/>
    </row>
    <row r="7867" spans="11:11" x14ac:dyDescent="0.25">
      <c r="K7867"/>
    </row>
    <row r="7868" spans="11:11" x14ac:dyDescent="0.25">
      <c r="K7868"/>
    </row>
    <row r="7869" spans="11:11" x14ac:dyDescent="0.25">
      <c r="K7869"/>
    </row>
    <row r="7870" spans="11:11" x14ac:dyDescent="0.25">
      <c r="K7870"/>
    </row>
    <row r="7871" spans="11:11" x14ac:dyDescent="0.25">
      <c r="K7871"/>
    </row>
    <row r="7872" spans="11:11" x14ac:dyDescent="0.25">
      <c r="K7872"/>
    </row>
    <row r="7873" spans="11:11" x14ac:dyDescent="0.25">
      <c r="K7873"/>
    </row>
    <row r="7874" spans="11:11" x14ac:dyDescent="0.25">
      <c r="K7874"/>
    </row>
    <row r="7875" spans="11:11" x14ac:dyDescent="0.25">
      <c r="K7875"/>
    </row>
    <row r="7876" spans="11:11" x14ac:dyDescent="0.25">
      <c r="K7876"/>
    </row>
    <row r="7877" spans="11:11" x14ac:dyDescent="0.25">
      <c r="K7877"/>
    </row>
    <row r="7878" spans="11:11" x14ac:dyDescent="0.25">
      <c r="K7878"/>
    </row>
    <row r="7879" spans="11:11" x14ac:dyDescent="0.25">
      <c r="K7879"/>
    </row>
    <row r="7880" spans="11:11" x14ac:dyDescent="0.25">
      <c r="K7880"/>
    </row>
    <row r="7881" spans="11:11" x14ac:dyDescent="0.25">
      <c r="K7881"/>
    </row>
    <row r="7882" spans="11:11" x14ac:dyDescent="0.25">
      <c r="K7882"/>
    </row>
    <row r="7883" spans="11:11" x14ac:dyDescent="0.25">
      <c r="K7883"/>
    </row>
    <row r="7884" spans="11:11" x14ac:dyDescent="0.25">
      <c r="K7884"/>
    </row>
    <row r="7885" spans="11:11" x14ac:dyDescent="0.25">
      <c r="K7885"/>
    </row>
    <row r="7886" spans="11:11" x14ac:dyDescent="0.25">
      <c r="K7886"/>
    </row>
    <row r="7887" spans="11:11" x14ac:dyDescent="0.25">
      <c r="K7887"/>
    </row>
    <row r="7888" spans="11:11" x14ac:dyDescent="0.25">
      <c r="K7888"/>
    </row>
    <row r="7889" spans="11:11" x14ac:dyDescent="0.25">
      <c r="K7889"/>
    </row>
    <row r="7890" spans="11:11" x14ac:dyDescent="0.25">
      <c r="K7890"/>
    </row>
    <row r="7891" spans="11:11" x14ac:dyDescent="0.25">
      <c r="K7891"/>
    </row>
    <row r="7892" spans="11:11" x14ac:dyDescent="0.25">
      <c r="K7892"/>
    </row>
    <row r="7893" spans="11:11" x14ac:dyDescent="0.25">
      <c r="K7893"/>
    </row>
    <row r="7894" spans="11:11" x14ac:dyDescent="0.25">
      <c r="K7894"/>
    </row>
    <row r="7895" spans="11:11" x14ac:dyDescent="0.25">
      <c r="K7895"/>
    </row>
    <row r="7896" spans="11:11" x14ac:dyDescent="0.25">
      <c r="K7896"/>
    </row>
    <row r="7897" spans="11:11" x14ac:dyDescent="0.25">
      <c r="K7897"/>
    </row>
    <row r="7898" spans="11:11" x14ac:dyDescent="0.25">
      <c r="K7898"/>
    </row>
    <row r="7899" spans="11:11" x14ac:dyDescent="0.25">
      <c r="K7899"/>
    </row>
    <row r="7900" spans="11:11" x14ac:dyDescent="0.25">
      <c r="K7900"/>
    </row>
    <row r="7901" spans="11:11" x14ac:dyDescent="0.25">
      <c r="K7901"/>
    </row>
    <row r="7902" spans="11:11" x14ac:dyDescent="0.25">
      <c r="K7902"/>
    </row>
    <row r="7903" spans="11:11" x14ac:dyDescent="0.25">
      <c r="K7903"/>
    </row>
    <row r="7904" spans="11:11" x14ac:dyDescent="0.25">
      <c r="K7904"/>
    </row>
    <row r="7905" spans="11:11" x14ac:dyDescent="0.25">
      <c r="K7905"/>
    </row>
    <row r="7906" spans="11:11" x14ac:dyDescent="0.25">
      <c r="K7906"/>
    </row>
    <row r="7907" spans="11:11" x14ac:dyDescent="0.25">
      <c r="K7907"/>
    </row>
    <row r="7908" spans="11:11" x14ac:dyDescent="0.25">
      <c r="K7908"/>
    </row>
    <row r="7909" spans="11:11" x14ac:dyDescent="0.25">
      <c r="K7909"/>
    </row>
    <row r="7910" spans="11:11" x14ac:dyDescent="0.25">
      <c r="K7910"/>
    </row>
    <row r="7911" spans="11:11" x14ac:dyDescent="0.25">
      <c r="K7911"/>
    </row>
    <row r="7912" spans="11:11" x14ac:dyDescent="0.25">
      <c r="K7912"/>
    </row>
    <row r="7913" spans="11:11" x14ac:dyDescent="0.25">
      <c r="K7913"/>
    </row>
    <row r="7914" spans="11:11" x14ac:dyDescent="0.25">
      <c r="K7914"/>
    </row>
    <row r="7915" spans="11:11" x14ac:dyDescent="0.25">
      <c r="K7915"/>
    </row>
    <row r="7916" spans="11:11" x14ac:dyDescent="0.25">
      <c r="K7916"/>
    </row>
    <row r="7917" spans="11:11" x14ac:dyDescent="0.25">
      <c r="K7917"/>
    </row>
    <row r="7918" spans="11:11" x14ac:dyDescent="0.25">
      <c r="K7918"/>
    </row>
    <row r="7919" spans="11:11" x14ac:dyDescent="0.25">
      <c r="K7919"/>
    </row>
    <row r="7920" spans="11:11" x14ac:dyDescent="0.25">
      <c r="K7920"/>
    </row>
    <row r="7921" spans="11:11" x14ac:dyDescent="0.25">
      <c r="K7921"/>
    </row>
    <row r="7922" spans="11:11" x14ac:dyDescent="0.25">
      <c r="K7922"/>
    </row>
    <row r="7923" spans="11:11" x14ac:dyDescent="0.25">
      <c r="K7923"/>
    </row>
    <row r="7924" spans="11:11" x14ac:dyDescent="0.25">
      <c r="K7924"/>
    </row>
    <row r="7925" spans="11:11" x14ac:dyDescent="0.25">
      <c r="K7925"/>
    </row>
    <row r="7926" spans="11:11" x14ac:dyDescent="0.25">
      <c r="K7926"/>
    </row>
    <row r="7927" spans="11:11" x14ac:dyDescent="0.25">
      <c r="K7927"/>
    </row>
    <row r="7928" spans="11:11" x14ac:dyDescent="0.25">
      <c r="K7928"/>
    </row>
    <row r="7929" spans="11:11" x14ac:dyDescent="0.25">
      <c r="K7929"/>
    </row>
    <row r="7930" spans="11:11" x14ac:dyDescent="0.25">
      <c r="K7930"/>
    </row>
    <row r="7931" spans="11:11" x14ac:dyDescent="0.25">
      <c r="K7931"/>
    </row>
    <row r="7932" spans="11:11" x14ac:dyDescent="0.25">
      <c r="K7932"/>
    </row>
    <row r="7933" spans="11:11" x14ac:dyDescent="0.25">
      <c r="K7933"/>
    </row>
    <row r="7934" spans="11:11" x14ac:dyDescent="0.25">
      <c r="K7934"/>
    </row>
    <row r="7935" spans="11:11" x14ac:dyDescent="0.25">
      <c r="K7935"/>
    </row>
    <row r="7936" spans="11:11" x14ac:dyDescent="0.25">
      <c r="K7936"/>
    </row>
    <row r="7937" spans="11:11" x14ac:dyDescent="0.25">
      <c r="K7937"/>
    </row>
    <row r="7938" spans="11:11" x14ac:dyDescent="0.25">
      <c r="K7938"/>
    </row>
    <row r="7939" spans="11:11" x14ac:dyDescent="0.25">
      <c r="K7939"/>
    </row>
    <row r="7940" spans="11:11" x14ac:dyDescent="0.25">
      <c r="K7940"/>
    </row>
    <row r="7941" spans="11:11" x14ac:dyDescent="0.25">
      <c r="K7941"/>
    </row>
    <row r="7942" spans="11:11" x14ac:dyDescent="0.25">
      <c r="K7942"/>
    </row>
    <row r="7943" spans="11:11" x14ac:dyDescent="0.25">
      <c r="K7943"/>
    </row>
    <row r="7944" spans="11:11" x14ac:dyDescent="0.25">
      <c r="K7944"/>
    </row>
    <row r="7945" spans="11:11" x14ac:dyDescent="0.25">
      <c r="K7945"/>
    </row>
    <row r="7946" spans="11:11" x14ac:dyDescent="0.25">
      <c r="K7946"/>
    </row>
    <row r="7947" spans="11:11" x14ac:dyDescent="0.25">
      <c r="K7947"/>
    </row>
    <row r="7948" spans="11:11" x14ac:dyDescent="0.25">
      <c r="K7948"/>
    </row>
    <row r="7949" spans="11:11" x14ac:dyDescent="0.25">
      <c r="K7949"/>
    </row>
    <row r="7950" spans="11:11" x14ac:dyDescent="0.25">
      <c r="K7950"/>
    </row>
    <row r="7951" spans="11:11" x14ac:dyDescent="0.25">
      <c r="K7951"/>
    </row>
    <row r="7952" spans="11:11" x14ac:dyDescent="0.25">
      <c r="K7952"/>
    </row>
    <row r="7953" spans="11:11" x14ac:dyDescent="0.25">
      <c r="K7953"/>
    </row>
    <row r="7954" spans="11:11" x14ac:dyDescent="0.25">
      <c r="K7954"/>
    </row>
    <row r="7955" spans="11:11" x14ac:dyDescent="0.25">
      <c r="K7955"/>
    </row>
    <row r="7956" spans="11:11" x14ac:dyDescent="0.25">
      <c r="K7956"/>
    </row>
    <row r="7957" spans="11:11" x14ac:dyDescent="0.25">
      <c r="K7957"/>
    </row>
    <row r="7958" spans="11:11" x14ac:dyDescent="0.25">
      <c r="K7958"/>
    </row>
    <row r="7959" spans="11:11" x14ac:dyDescent="0.25">
      <c r="K7959"/>
    </row>
    <row r="7960" spans="11:11" x14ac:dyDescent="0.25">
      <c r="K7960"/>
    </row>
    <row r="7961" spans="11:11" x14ac:dyDescent="0.25">
      <c r="K7961"/>
    </row>
    <row r="7962" spans="11:11" x14ac:dyDescent="0.25">
      <c r="K7962"/>
    </row>
    <row r="7963" spans="11:11" x14ac:dyDescent="0.25">
      <c r="K7963"/>
    </row>
    <row r="7964" spans="11:11" x14ac:dyDescent="0.25">
      <c r="K7964"/>
    </row>
    <row r="7965" spans="11:11" x14ac:dyDescent="0.25">
      <c r="K7965"/>
    </row>
    <row r="7966" spans="11:11" x14ac:dyDescent="0.25">
      <c r="K7966"/>
    </row>
    <row r="7967" spans="11:11" x14ac:dyDescent="0.25">
      <c r="K7967"/>
    </row>
    <row r="7968" spans="11:11" x14ac:dyDescent="0.25">
      <c r="K7968"/>
    </row>
    <row r="7969" spans="11:11" x14ac:dyDescent="0.25">
      <c r="K7969"/>
    </row>
    <row r="7970" spans="11:11" x14ac:dyDescent="0.25">
      <c r="K7970"/>
    </row>
    <row r="7971" spans="11:11" x14ac:dyDescent="0.25">
      <c r="K7971"/>
    </row>
    <row r="7972" spans="11:11" x14ac:dyDescent="0.25">
      <c r="K7972"/>
    </row>
    <row r="7973" spans="11:11" x14ac:dyDescent="0.25">
      <c r="K7973"/>
    </row>
    <row r="7974" spans="11:11" x14ac:dyDescent="0.25">
      <c r="K7974"/>
    </row>
    <row r="7975" spans="11:11" x14ac:dyDescent="0.25">
      <c r="K7975"/>
    </row>
    <row r="7976" spans="11:11" x14ac:dyDescent="0.25">
      <c r="K7976"/>
    </row>
    <row r="7977" spans="11:11" x14ac:dyDescent="0.25">
      <c r="K7977"/>
    </row>
    <row r="7978" spans="11:11" x14ac:dyDescent="0.25">
      <c r="K7978"/>
    </row>
    <row r="7979" spans="11:11" x14ac:dyDescent="0.25">
      <c r="K7979"/>
    </row>
    <row r="7980" spans="11:11" x14ac:dyDescent="0.25">
      <c r="K7980"/>
    </row>
    <row r="7981" spans="11:11" x14ac:dyDescent="0.25">
      <c r="K7981"/>
    </row>
    <row r="7982" spans="11:11" x14ac:dyDescent="0.25">
      <c r="K7982"/>
    </row>
    <row r="7983" spans="11:11" x14ac:dyDescent="0.25">
      <c r="K7983"/>
    </row>
    <row r="7984" spans="11:11" x14ac:dyDescent="0.25">
      <c r="K7984"/>
    </row>
    <row r="7985" spans="11:11" x14ac:dyDescent="0.25">
      <c r="K7985"/>
    </row>
    <row r="7986" spans="11:11" x14ac:dyDescent="0.25">
      <c r="K7986"/>
    </row>
    <row r="7987" spans="11:11" x14ac:dyDescent="0.25">
      <c r="K7987"/>
    </row>
    <row r="7988" spans="11:11" x14ac:dyDescent="0.25">
      <c r="K7988"/>
    </row>
    <row r="7989" spans="11:11" x14ac:dyDescent="0.25">
      <c r="K7989"/>
    </row>
    <row r="7990" spans="11:11" x14ac:dyDescent="0.25">
      <c r="K7990"/>
    </row>
    <row r="7991" spans="11:11" x14ac:dyDescent="0.25">
      <c r="K7991"/>
    </row>
    <row r="7992" spans="11:11" x14ac:dyDescent="0.25">
      <c r="K7992"/>
    </row>
    <row r="7993" spans="11:11" x14ac:dyDescent="0.25">
      <c r="K7993"/>
    </row>
    <row r="7994" spans="11:11" x14ac:dyDescent="0.25">
      <c r="K7994"/>
    </row>
    <row r="7995" spans="11:11" x14ac:dyDescent="0.25">
      <c r="K7995"/>
    </row>
    <row r="7996" spans="11:11" x14ac:dyDescent="0.25">
      <c r="K7996"/>
    </row>
    <row r="7997" spans="11:11" x14ac:dyDescent="0.25">
      <c r="K7997"/>
    </row>
    <row r="7998" spans="11:11" x14ac:dyDescent="0.25">
      <c r="K7998"/>
    </row>
    <row r="7999" spans="11:11" x14ac:dyDescent="0.25">
      <c r="K7999"/>
    </row>
    <row r="8000" spans="11:11" x14ac:dyDescent="0.25">
      <c r="K8000"/>
    </row>
    <row r="8001" spans="11:11" x14ac:dyDescent="0.25">
      <c r="K8001"/>
    </row>
    <row r="8002" spans="11:11" x14ac:dyDescent="0.25">
      <c r="K8002"/>
    </row>
    <row r="8003" spans="11:11" x14ac:dyDescent="0.25">
      <c r="K8003"/>
    </row>
    <row r="8004" spans="11:11" x14ac:dyDescent="0.25">
      <c r="K8004"/>
    </row>
    <row r="8005" spans="11:11" x14ac:dyDescent="0.25">
      <c r="K8005"/>
    </row>
    <row r="8006" spans="11:11" x14ac:dyDescent="0.25">
      <c r="K8006"/>
    </row>
    <row r="8007" spans="11:11" x14ac:dyDescent="0.25">
      <c r="K8007"/>
    </row>
    <row r="8008" spans="11:11" x14ac:dyDescent="0.25">
      <c r="K8008"/>
    </row>
    <row r="8009" spans="11:11" x14ac:dyDescent="0.25">
      <c r="K8009"/>
    </row>
    <row r="8010" spans="11:11" x14ac:dyDescent="0.25">
      <c r="K8010"/>
    </row>
    <row r="8011" spans="11:11" x14ac:dyDescent="0.25">
      <c r="K8011"/>
    </row>
    <row r="8012" spans="11:11" x14ac:dyDescent="0.25">
      <c r="K8012"/>
    </row>
    <row r="8013" spans="11:11" x14ac:dyDescent="0.25">
      <c r="K8013"/>
    </row>
    <row r="8014" spans="11:11" x14ac:dyDescent="0.25">
      <c r="K8014"/>
    </row>
    <row r="8015" spans="11:11" x14ac:dyDescent="0.25">
      <c r="K8015"/>
    </row>
    <row r="8016" spans="11:11" x14ac:dyDescent="0.25">
      <c r="K8016"/>
    </row>
    <row r="8017" spans="11:11" x14ac:dyDescent="0.25">
      <c r="K8017"/>
    </row>
    <row r="8018" spans="11:11" x14ac:dyDescent="0.25">
      <c r="K8018"/>
    </row>
    <row r="8019" spans="11:11" x14ac:dyDescent="0.25">
      <c r="K8019"/>
    </row>
    <row r="8020" spans="11:11" x14ac:dyDescent="0.25">
      <c r="K8020"/>
    </row>
    <row r="8021" spans="11:11" x14ac:dyDescent="0.25">
      <c r="K8021"/>
    </row>
    <row r="8022" spans="11:11" x14ac:dyDescent="0.25">
      <c r="K8022"/>
    </row>
    <row r="8023" spans="11:11" x14ac:dyDescent="0.25">
      <c r="K8023"/>
    </row>
    <row r="8024" spans="11:11" x14ac:dyDescent="0.25">
      <c r="K8024"/>
    </row>
    <row r="8025" spans="11:11" x14ac:dyDescent="0.25">
      <c r="K8025"/>
    </row>
    <row r="8026" spans="11:11" x14ac:dyDescent="0.25">
      <c r="K8026"/>
    </row>
    <row r="8027" spans="11:11" x14ac:dyDescent="0.25">
      <c r="K8027"/>
    </row>
    <row r="8028" spans="11:11" x14ac:dyDescent="0.25">
      <c r="K8028"/>
    </row>
    <row r="8029" spans="11:11" x14ac:dyDescent="0.25">
      <c r="K8029"/>
    </row>
    <row r="8030" spans="11:11" x14ac:dyDescent="0.25">
      <c r="K8030"/>
    </row>
    <row r="8031" spans="11:11" x14ac:dyDescent="0.25">
      <c r="K8031"/>
    </row>
    <row r="8032" spans="11:11" x14ac:dyDescent="0.25">
      <c r="K8032"/>
    </row>
    <row r="8033" spans="11:11" x14ac:dyDescent="0.25">
      <c r="K8033"/>
    </row>
    <row r="8034" spans="11:11" x14ac:dyDescent="0.25">
      <c r="K8034"/>
    </row>
    <row r="8035" spans="11:11" x14ac:dyDescent="0.25">
      <c r="K8035"/>
    </row>
    <row r="8036" spans="11:11" x14ac:dyDescent="0.25">
      <c r="K8036"/>
    </row>
    <row r="8037" spans="11:11" x14ac:dyDescent="0.25">
      <c r="K8037"/>
    </row>
    <row r="8038" spans="11:11" x14ac:dyDescent="0.25">
      <c r="K8038"/>
    </row>
    <row r="8039" spans="11:11" x14ac:dyDescent="0.25">
      <c r="K8039"/>
    </row>
    <row r="8040" spans="11:11" x14ac:dyDescent="0.25">
      <c r="K8040"/>
    </row>
    <row r="8041" spans="11:11" x14ac:dyDescent="0.25">
      <c r="K8041"/>
    </row>
    <row r="8042" spans="11:11" x14ac:dyDescent="0.25">
      <c r="K8042"/>
    </row>
    <row r="8043" spans="11:11" x14ac:dyDescent="0.25">
      <c r="K8043"/>
    </row>
    <row r="8044" spans="11:11" x14ac:dyDescent="0.25">
      <c r="K8044"/>
    </row>
    <row r="8045" spans="11:11" x14ac:dyDescent="0.25">
      <c r="K8045"/>
    </row>
    <row r="8046" spans="11:11" x14ac:dyDescent="0.25">
      <c r="K8046"/>
    </row>
    <row r="8047" spans="11:11" x14ac:dyDescent="0.25">
      <c r="K8047"/>
    </row>
    <row r="8048" spans="11:11" x14ac:dyDescent="0.25">
      <c r="K8048"/>
    </row>
    <row r="8049" spans="11:11" x14ac:dyDescent="0.25">
      <c r="K8049"/>
    </row>
    <row r="8050" spans="11:11" x14ac:dyDescent="0.25">
      <c r="K8050"/>
    </row>
    <row r="8051" spans="11:11" x14ac:dyDescent="0.25">
      <c r="K8051"/>
    </row>
    <row r="8052" spans="11:11" x14ac:dyDescent="0.25">
      <c r="K8052"/>
    </row>
    <row r="8053" spans="11:11" x14ac:dyDescent="0.25">
      <c r="K8053"/>
    </row>
    <row r="8054" spans="11:11" x14ac:dyDescent="0.25">
      <c r="K8054"/>
    </row>
    <row r="8055" spans="11:11" x14ac:dyDescent="0.25">
      <c r="K8055"/>
    </row>
    <row r="8056" spans="11:11" x14ac:dyDescent="0.25">
      <c r="K8056"/>
    </row>
    <row r="8057" spans="11:11" x14ac:dyDescent="0.25">
      <c r="K8057"/>
    </row>
    <row r="8058" spans="11:11" x14ac:dyDescent="0.25">
      <c r="K8058"/>
    </row>
    <row r="8059" spans="11:11" x14ac:dyDescent="0.25">
      <c r="K8059"/>
    </row>
    <row r="8060" spans="11:11" x14ac:dyDescent="0.25">
      <c r="K8060"/>
    </row>
    <row r="8061" spans="11:11" x14ac:dyDescent="0.25">
      <c r="K8061"/>
    </row>
    <row r="8062" spans="11:11" x14ac:dyDescent="0.25">
      <c r="K8062"/>
    </row>
    <row r="8063" spans="11:11" x14ac:dyDescent="0.25">
      <c r="K8063"/>
    </row>
    <row r="8064" spans="11:11" x14ac:dyDescent="0.25">
      <c r="K8064"/>
    </row>
    <row r="8065" spans="11:11" x14ac:dyDescent="0.25">
      <c r="K8065"/>
    </row>
    <row r="8066" spans="11:11" x14ac:dyDescent="0.25">
      <c r="K8066"/>
    </row>
    <row r="8067" spans="11:11" x14ac:dyDescent="0.25">
      <c r="K8067"/>
    </row>
    <row r="8068" spans="11:11" x14ac:dyDescent="0.25">
      <c r="K8068"/>
    </row>
    <row r="8069" spans="11:11" x14ac:dyDescent="0.25">
      <c r="K8069"/>
    </row>
    <row r="8070" spans="11:11" x14ac:dyDescent="0.25">
      <c r="K8070"/>
    </row>
    <row r="8071" spans="11:11" x14ac:dyDescent="0.25">
      <c r="K8071"/>
    </row>
    <row r="8072" spans="11:11" x14ac:dyDescent="0.25">
      <c r="K8072"/>
    </row>
    <row r="8073" spans="11:11" x14ac:dyDescent="0.25">
      <c r="K8073"/>
    </row>
    <row r="8074" spans="11:11" x14ac:dyDescent="0.25">
      <c r="K8074"/>
    </row>
    <row r="8075" spans="11:11" x14ac:dyDescent="0.25">
      <c r="K8075"/>
    </row>
    <row r="8076" spans="11:11" x14ac:dyDescent="0.25">
      <c r="K8076"/>
    </row>
    <row r="8077" spans="11:11" x14ac:dyDescent="0.25">
      <c r="K8077"/>
    </row>
    <row r="8078" spans="11:11" x14ac:dyDescent="0.25">
      <c r="K8078"/>
    </row>
    <row r="8079" spans="11:11" x14ac:dyDescent="0.25">
      <c r="K8079"/>
    </row>
    <row r="8080" spans="11:11" x14ac:dyDescent="0.25">
      <c r="K8080"/>
    </row>
    <row r="8081" spans="11:11" x14ac:dyDescent="0.25">
      <c r="K8081"/>
    </row>
    <row r="8082" spans="11:11" x14ac:dyDescent="0.25">
      <c r="K8082"/>
    </row>
    <row r="8083" spans="11:11" x14ac:dyDescent="0.25">
      <c r="K8083"/>
    </row>
    <row r="8084" spans="11:11" x14ac:dyDescent="0.25">
      <c r="K8084"/>
    </row>
    <row r="8085" spans="11:11" x14ac:dyDescent="0.25">
      <c r="K8085"/>
    </row>
    <row r="8086" spans="11:11" x14ac:dyDescent="0.25">
      <c r="K8086"/>
    </row>
    <row r="8087" spans="11:11" x14ac:dyDescent="0.25">
      <c r="K8087"/>
    </row>
    <row r="8088" spans="11:11" x14ac:dyDescent="0.25">
      <c r="K8088"/>
    </row>
    <row r="8089" spans="11:11" x14ac:dyDescent="0.25">
      <c r="K8089"/>
    </row>
    <row r="8090" spans="11:11" x14ac:dyDescent="0.25">
      <c r="K8090"/>
    </row>
    <row r="8091" spans="11:11" x14ac:dyDescent="0.25">
      <c r="K8091"/>
    </row>
    <row r="8092" spans="11:11" x14ac:dyDescent="0.25">
      <c r="K8092"/>
    </row>
    <row r="8093" spans="11:11" x14ac:dyDescent="0.25">
      <c r="K8093"/>
    </row>
    <row r="8094" spans="11:11" x14ac:dyDescent="0.25">
      <c r="K8094"/>
    </row>
    <row r="8095" spans="11:11" x14ac:dyDescent="0.25">
      <c r="K8095"/>
    </row>
    <row r="8096" spans="11:11" x14ac:dyDescent="0.25">
      <c r="K8096"/>
    </row>
    <row r="8097" spans="11:11" x14ac:dyDescent="0.25">
      <c r="K8097"/>
    </row>
    <row r="8098" spans="11:11" x14ac:dyDescent="0.25">
      <c r="K8098"/>
    </row>
    <row r="8099" spans="11:11" x14ac:dyDescent="0.25">
      <c r="K8099"/>
    </row>
    <row r="8100" spans="11:11" x14ac:dyDescent="0.25">
      <c r="K8100"/>
    </row>
    <row r="8101" spans="11:11" x14ac:dyDescent="0.25">
      <c r="K8101"/>
    </row>
    <row r="8102" spans="11:11" x14ac:dyDescent="0.25">
      <c r="K8102"/>
    </row>
    <row r="8103" spans="11:11" x14ac:dyDescent="0.25">
      <c r="K8103"/>
    </row>
    <row r="8104" spans="11:11" x14ac:dyDescent="0.25">
      <c r="K8104"/>
    </row>
    <row r="8105" spans="11:11" x14ac:dyDescent="0.25">
      <c r="K8105"/>
    </row>
    <row r="8106" spans="11:11" x14ac:dyDescent="0.25">
      <c r="K8106"/>
    </row>
    <row r="8107" spans="11:11" x14ac:dyDescent="0.25">
      <c r="K8107"/>
    </row>
    <row r="8108" spans="11:11" x14ac:dyDescent="0.25">
      <c r="K8108"/>
    </row>
    <row r="8109" spans="11:11" x14ac:dyDescent="0.25">
      <c r="K8109"/>
    </row>
    <row r="8110" spans="11:11" x14ac:dyDescent="0.25">
      <c r="K8110"/>
    </row>
    <row r="8111" spans="11:11" x14ac:dyDescent="0.25">
      <c r="K8111"/>
    </row>
    <row r="8112" spans="11:11" x14ac:dyDescent="0.25">
      <c r="K8112"/>
    </row>
    <row r="8113" spans="11:11" x14ac:dyDescent="0.25">
      <c r="K8113"/>
    </row>
    <row r="8114" spans="11:11" x14ac:dyDescent="0.25">
      <c r="K8114"/>
    </row>
    <row r="8115" spans="11:11" x14ac:dyDescent="0.25">
      <c r="K8115"/>
    </row>
    <row r="8116" spans="11:11" x14ac:dyDescent="0.25">
      <c r="K8116"/>
    </row>
    <row r="8117" spans="11:11" x14ac:dyDescent="0.25">
      <c r="K8117"/>
    </row>
    <row r="8118" spans="11:11" x14ac:dyDescent="0.25">
      <c r="K8118"/>
    </row>
    <row r="8119" spans="11:11" x14ac:dyDescent="0.25">
      <c r="K8119"/>
    </row>
    <row r="8120" spans="11:11" x14ac:dyDescent="0.25">
      <c r="K8120"/>
    </row>
    <row r="8121" spans="11:11" x14ac:dyDescent="0.25">
      <c r="K8121"/>
    </row>
    <row r="8122" spans="11:11" x14ac:dyDescent="0.25">
      <c r="K8122"/>
    </row>
    <row r="8123" spans="11:11" x14ac:dyDescent="0.25">
      <c r="K8123"/>
    </row>
    <row r="8124" spans="11:11" x14ac:dyDescent="0.25">
      <c r="K8124"/>
    </row>
    <row r="8125" spans="11:11" x14ac:dyDescent="0.25">
      <c r="K8125"/>
    </row>
    <row r="8126" spans="11:11" x14ac:dyDescent="0.25">
      <c r="K8126"/>
    </row>
    <row r="8127" spans="11:11" x14ac:dyDescent="0.25">
      <c r="K8127"/>
    </row>
    <row r="8128" spans="11:11" x14ac:dyDescent="0.25">
      <c r="K8128"/>
    </row>
    <row r="8129" spans="11:11" x14ac:dyDescent="0.25">
      <c r="K8129"/>
    </row>
    <row r="8130" spans="11:11" x14ac:dyDescent="0.25">
      <c r="K8130"/>
    </row>
    <row r="8131" spans="11:11" x14ac:dyDescent="0.25">
      <c r="K8131"/>
    </row>
    <row r="8132" spans="11:11" x14ac:dyDescent="0.25">
      <c r="K8132"/>
    </row>
    <row r="8133" spans="11:11" x14ac:dyDescent="0.25">
      <c r="K8133"/>
    </row>
    <row r="8134" spans="11:11" x14ac:dyDescent="0.25">
      <c r="K8134"/>
    </row>
    <row r="8135" spans="11:11" x14ac:dyDescent="0.25">
      <c r="K8135"/>
    </row>
    <row r="8136" spans="11:11" x14ac:dyDescent="0.25">
      <c r="K8136"/>
    </row>
    <row r="8137" spans="11:11" x14ac:dyDescent="0.25">
      <c r="K8137"/>
    </row>
    <row r="8138" spans="11:11" x14ac:dyDescent="0.25">
      <c r="K8138"/>
    </row>
    <row r="8139" spans="11:11" x14ac:dyDescent="0.25">
      <c r="K8139"/>
    </row>
    <row r="8140" spans="11:11" x14ac:dyDescent="0.25">
      <c r="K8140"/>
    </row>
    <row r="8141" spans="11:11" x14ac:dyDescent="0.25">
      <c r="K8141"/>
    </row>
    <row r="8142" spans="11:11" x14ac:dyDescent="0.25">
      <c r="K8142"/>
    </row>
    <row r="8143" spans="11:11" x14ac:dyDescent="0.25">
      <c r="K8143"/>
    </row>
    <row r="8144" spans="11:11" x14ac:dyDescent="0.25">
      <c r="K8144"/>
    </row>
    <row r="8145" spans="11:11" x14ac:dyDescent="0.25">
      <c r="K8145"/>
    </row>
    <row r="8146" spans="11:11" x14ac:dyDescent="0.25">
      <c r="K8146"/>
    </row>
    <row r="8147" spans="11:11" x14ac:dyDescent="0.25">
      <c r="K8147"/>
    </row>
    <row r="8148" spans="11:11" x14ac:dyDescent="0.25">
      <c r="K8148"/>
    </row>
    <row r="8149" spans="11:11" x14ac:dyDescent="0.25">
      <c r="K8149"/>
    </row>
    <row r="8150" spans="11:11" x14ac:dyDescent="0.25">
      <c r="K8150"/>
    </row>
    <row r="8151" spans="11:11" x14ac:dyDescent="0.25">
      <c r="K8151"/>
    </row>
    <row r="8152" spans="11:11" x14ac:dyDescent="0.25">
      <c r="K8152"/>
    </row>
    <row r="8153" spans="11:11" x14ac:dyDescent="0.25">
      <c r="K8153"/>
    </row>
    <row r="8154" spans="11:11" x14ac:dyDescent="0.25">
      <c r="K8154"/>
    </row>
    <row r="8155" spans="11:11" x14ac:dyDescent="0.25">
      <c r="K8155"/>
    </row>
    <row r="8156" spans="11:11" x14ac:dyDescent="0.25">
      <c r="K8156"/>
    </row>
    <row r="8157" spans="11:11" x14ac:dyDescent="0.25">
      <c r="K8157"/>
    </row>
    <row r="8158" spans="11:11" x14ac:dyDescent="0.25">
      <c r="K8158"/>
    </row>
    <row r="8159" spans="11:11" x14ac:dyDescent="0.25">
      <c r="K8159"/>
    </row>
    <row r="8160" spans="11:11" x14ac:dyDescent="0.25">
      <c r="K8160"/>
    </row>
    <row r="8161" spans="11:11" x14ac:dyDescent="0.25">
      <c r="K8161"/>
    </row>
    <row r="8162" spans="11:11" x14ac:dyDescent="0.25">
      <c r="K8162"/>
    </row>
    <row r="8163" spans="11:11" x14ac:dyDescent="0.25">
      <c r="K8163"/>
    </row>
    <row r="8164" spans="11:11" x14ac:dyDescent="0.25">
      <c r="K8164"/>
    </row>
    <row r="8165" spans="11:11" x14ac:dyDescent="0.25">
      <c r="K8165"/>
    </row>
    <row r="8166" spans="11:11" x14ac:dyDescent="0.25">
      <c r="K8166"/>
    </row>
    <row r="8167" spans="11:11" x14ac:dyDescent="0.25">
      <c r="K8167"/>
    </row>
    <row r="8168" spans="11:11" x14ac:dyDescent="0.25">
      <c r="K8168"/>
    </row>
    <row r="8169" spans="11:11" x14ac:dyDescent="0.25">
      <c r="K8169"/>
    </row>
    <row r="8170" spans="11:11" x14ac:dyDescent="0.25">
      <c r="K8170"/>
    </row>
    <row r="8171" spans="11:11" x14ac:dyDescent="0.25">
      <c r="K8171"/>
    </row>
    <row r="8172" spans="11:11" x14ac:dyDescent="0.25">
      <c r="K8172"/>
    </row>
    <row r="8173" spans="11:11" x14ac:dyDescent="0.25">
      <c r="K8173"/>
    </row>
    <row r="8174" spans="11:11" x14ac:dyDescent="0.25">
      <c r="K8174"/>
    </row>
    <row r="8175" spans="11:11" x14ac:dyDescent="0.25">
      <c r="K8175"/>
    </row>
    <row r="8176" spans="11:11" x14ac:dyDescent="0.25">
      <c r="K8176"/>
    </row>
    <row r="8177" spans="11:11" x14ac:dyDescent="0.25">
      <c r="K8177"/>
    </row>
    <row r="8178" spans="11:11" x14ac:dyDescent="0.25">
      <c r="K8178"/>
    </row>
    <row r="8179" spans="11:11" x14ac:dyDescent="0.25">
      <c r="K8179"/>
    </row>
    <row r="8180" spans="11:11" x14ac:dyDescent="0.25">
      <c r="K8180"/>
    </row>
    <row r="8181" spans="11:11" x14ac:dyDescent="0.25">
      <c r="K8181"/>
    </row>
    <row r="8182" spans="11:11" x14ac:dyDescent="0.25">
      <c r="K8182"/>
    </row>
    <row r="8183" spans="11:11" x14ac:dyDescent="0.25">
      <c r="K8183"/>
    </row>
    <row r="8184" spans="11:11" x14ac:dyDescent="0.25">
      <c r="K8184"/>
    </row>
    <row r="8185" spans="11:11" x14ac:dyDescent="0.25">
      <c r="K8185"/>
    </row>
    <row r="8186" spans="11:11" x14ac:dyDescent="0.25">
      <c r="K8186"/>
    </row>
    <row r="8187" spans="11:11" x14ac:dyDescent="0.25">
      <c r="K8187"/>
    </row>
    <row r="8188" spans="11:11" x14ac:dyDescent="0.25">
      <c r="K8188"/>
    </row>
    <row r="8189" spans="11:11" x14ac:dyDescent="0.25">
      <c r="K8189"/>
    </row>
    <row r="8190" spans="11:11" x14ac:dyDescent="0.25">
      <c r="K8190"/>
    </row>
    <row r="8191" spans="11:11" x14ac:dyDescent="0.25">
      <c r="K8191"/>
    </row>
    <row r="8192" spans="11:11" x14ac:dyDescent="0.25">
      <c r="K8192"/>
    </row>
    <row r="8193" spans="11:11" x14ac:dyDescent="0.25">
      <c r="K8193"/>
    </row>
    <row r="8194" spans="11:11" x14ac:dyDescent="0.25">
      <c r="K8194"/>
    </row>
    <row r="8195" spans="11:11" x14ac:dyDescent="0.25">
      <c r="K8195"/>
    </row>
    <row r="8196" spans="11:11" x14ac:dyDescent="0.25">
      <c r="K8196"/>
    </row>
    <row r="8197" spans="11:11" x14ac:dyDescent="0.25">
      <c r="K8197"/>
    </row>
    <row r="8198" spans="11:11" x14ac:dyDescent="0.25">
      <c r="K8198"/>
    </row>
    <row r="8199" spans="11:11" x14ac:dyDescent="0.25">
      <c r="K8199"/>
    </row>
    <row r="8200" spans="11:11" x14ac:dyDescent="0.25">
      <c r="K8200"/>
    </row>
    <row r="8201" spans="11:11" x14ac:dyDescent="0.25">
      <c r="K8201"/>
    </row>
    <row r="8202" spans="11:11" x14ac:dyDescent="0.25">
      <c r="K8202"/>
    </row>
    <row r="8203" spans="11:11" x14ac:dyDescent="0.25">
      <c r="K8203"/>
    </row>
    <row r="8204" spans="11:11" x14ac:dyDescent="0.25">
      <c r="K8204"/>
    </row>
    <row r="8205" spans="11:11" x14ac:dyDescent="0.25">
      <c r="K8205"/>
    </row>
    <row r="8206" spans="11:11" x14ac:dyDescent="0.25">
      <c r="K8206"/>
    </row>
    <row r="8207" spans="11:11" x14ac:dyDescent="0.25">
      <c r="K8207"/>
    </row>
    <row r="8208" spans="11:11" x14ac:dyDescent="0.25">
      <c r="K8208"/>
    </row>
    <row r="8209" spans="11:11" x14ac:dyDescent="0.25">
      <c r="K8209"/>
    </row>
    <row r="8210" spans="11:11" x14ac:dyDescent="0.25">
      <c r="K8210"/>
    </row>
    <row r="8211" spans="11:11" x14ac:dyDescent="0.25">
      <c r="K8211"/>
    </row>
    <row r="8212" spans="11:11" x14ac:dyDescent="0.25">
      <c r="K8212"/>
    </row>
    <row r="8213" spans="11:11" x14ac:dyDescent="0.25">
      <c r="K8213"/>
    </row>
    <row r="8214" spans="11:11" x14ac:dyDescent="0.25">
      <c r="K8214"/>
    </row>
    <row r="8215" spans="11:11" x14ac:dyDescent="0.25">
      <c r="K8215"/>
    </row>
    <row r="8216" spans="11:11" x14ac:dyDescent="0.25">
      <c r="K8216"/>
    </row>
    <row r="8217" spans="11:11" x14ac:dyDescent="0.25">
      <c r="K8217"/>
    </row>
    <row r="8218" spans="11:11" x14ac:dyDescent="0.25">
      <c r="K8218"/>
    </row>
    <row r="8219" spans="11:11" x14ac:dyDescent="0.25">
      <c r="K8219"/>
    </row>
    <row r="8220" spans="11:11" x14ac:dyDescent="0.25">
      <c r="K8220"/>
    </row>
    <row r="8221" spans="11:11" x14ac:dyDescent="0.25">
      <c r="K8221"/>
    </row>
    <row r="8222" spans="11:11" x14ac:dyDescent="0.25">
      <c r="K8222"/>
    </row>
    <row r="8223" spans="11:11" x14ac:dyDescent="0.25">
      <c r="K8223"/>
    </row>
    <row r="8224" spans="11:11" x14ac:dyDescent="0.25">
      <c r="K8224"/>
    </row>
    <row r="8225" spans="11:11" x14ac:dyDescent="0.25">
      <c r="K8225"/>
    </row>
    <row r="8226" spans="11:11" x14ac:dyDescent="0.25">
      <c r="K8226"/>
    </row>
    <row r="8227" spans="11:11" x14ac:dyDescent="0.25">
      <c r="K8227"/>
    </row>
    <row r="8228" spans="11:11" x14ac:dyDescent="0.25">
      <c r="K8228"/>
    </row>
    <row r="8229" spans="11:11" x14ac:dyDescent="0.25">
      <c r="K8229"/>
    </row>
    <row r="8230" spans="11:11" x14ac:dyDescent="0.25">
      <c r="K8230"/>
    </row>
    <row r="8231" spans="11:11" x14ac:dyDescent="0.25">
      <c r="K8231"/>
    </row>
    <row r="8232" spans="11:11" x14ac:dyDescent="0.25">
      <c r="K8232"/>
    </row>
    <row r="8233" spans="11:11" x14ac:dyDescent="0.25">
      <c r="K8233"/>
    </row>
    <row r="8234" spans="11:11" x14ac:dyDescent="0.25">
      <c r="K8234"/>
    </row>
    <row r="8235" spans="11:11" x14ac:dyDescent="0.25">
      <c r="K8235"/>
    </row>
    <row r="8236" spans="11:11" x14ac:dyDescent="0.25">
      <c r="K8236"/>
    </row>
    <row r="8237" spans="11:11" x14ac:dyDescent="0.25">
      <c r="K8237"/>
    </row>
    <row r="8238" spans="11:11" x14ac:dyDescent="0.25">
      <c r="K8238"/>
    </row>
    <row r="8239" spans="11:11" x14ac:dyDescent="0.25">
      <c r="K8239"/>
    </row>
    <row r="8240" spans="11:11" x14ac:dyDescent="0.25">
      <c r="K8240"/>
    </row>
    <row r="8241" spans="11:11" x14ac:dyDescent="0.25">
      <c r="K8241"/>
    </row>
    <row r="8242" spans="11:11" x14ac:dyDescent="0.25">
      <c r="K8242"/>
    </row>
    <row r="8243" spans="11:11" x14ac:dyDescent="0.25">
      <c r="K8243"/>
    </row>
    <row r="8244" spans="11:11" x14ac:dyDescent="0.25">
      <c r="K8244"/>
    </row>
    <row r="8245" spans="11:11" x14ac:dyDescent="0.25">
      <c r="K8245"/>
    </row>
    <row r="8246" spans="11:11" x14ac:dyDescent="0.25">
      <c r="K8246"/>
    </row>
    <row r="8247" spans="11:11" x14ac:dyDescent="0.25">
      <c r="K8247"/>
    </row>
    <row r="8248" spans="11:11" x14ac:dyDescent="0.25">
      <c r="K8248"/>
    </row>
    <row r="8249" spans="11:11" x14ac:dyDescent="0.25">
      <c r="K8249"/>
    </row>
    <row r="8250" spans="11:11" x14ac:dyDescent="0.25">
      <c r="K8250"/>
    </row>
    <row r="8251" spans="11:11" x14ac:dyDescent="0.25">
      <c r="K8251"/>
    </row>
    <row r="8252" spans="11:11" x14ac:dyDescent="0.25">
      <c r="K8252"/>
    </row>
    <row r="8253" spans="11:11" x14ac:dyDescent="0.25">
      <c r="K8253"/>
    </row>
    <row r="8254" spans="11:11" x14ac:dyDescent="0.25">
      <c r="K8254"/>
    </row>
    <row r="8255" spans="11:11" x14ac:dyDescent="0.25">
      <c r="K8255"/>
    </row>
    <row r="8256" spans="11:11" x14ac:dyDescent="0.25">
      <c r="K8256"/>
    </row>
    <row r="8257" spans="11:11" x14ac:dyDescent="0.25">
      <c r="K8257"/>
    </row>
    <row r="8258" spans="11:11" x14ac:dyDescent="0.25">
      <c r="K8258"/>
    </row>
    <row r="8259" spans="11:11" x14ac:dyDescent="0.25">
      <c r="K8259"/>
    </row>
    <row r="8260" spans="11:11" x14ac:dyDescent="0.25">
      <c r="K8260"/>
    </row>
    <row r="8261" spans="11:11" x14ac:dyDescent="0.25">
      <c r="K8261"/>
    </row>
    <row r="8262" spans="11:11" x14ac:dyDescent="0.25">
      <c r="K8262"/>
    </row>
    <row r="8263" spans="11:11" x14ac:dyDescent="0.25">
      <c r="K8263"/>
    </row>
    <row r="8264" spans="11:11" x14ac:dyDescent="0.25">
      <c r="K8264"/>
    </row>
    <row r="8265" spans="11:11" x14ac:dyDescent="0.25">
      <c r="K8265"/>
    </row>
    <row r="8266" spans="11:11" x14ac:dyDescent="0.25">
      <c r="K8266"/>
    </row>
    <row r="8267" spans="11:11" x14ac:dyDescent="0.25">
      <c r="K8267"/>
    </row>
    <row r="8268" spans="11:11" x14ac:dyDescent="0.25">
      <c r="K8268"/>
    </row>
    <row r="8269" spans="11:11" x14ac:dyDescent="0.25">
      <c r="K8269"/>
    </row>
    <row r="8270" spans="11:11" x14ac:dyDescent="0.25">
      <c r="K8270"/>
    </row>
    <row r="8271" spans="11:11" x14ac:dyDescent="0.25">
      <c r="K8271"/>
    </row>
    <row r="8272" spans="11:11" x14ac:dyDescent="0.25">
      <c r="K8272"/>
    </row>
    <row r="8273" spans="11:11" x14ac:dyDescent="0.25">
      <c r="K8273"/>
    </row>
    <row r="8274" spans="11:11" x14ac:dyDescent="0.25">
      <c r="K8274"/>
    </row>
    <row r="8275" spans="11:11" x14ac:dyDescent="0.25">
      <c r="K8275"/>
    </row>
    <row r="8276" spans="11:11" x14ac:dyDescent="0.25">
      <c r="K8276"/>
    </row>
    <row r="8277" spans="11:11" x14ac:dyDescent="0.25">
      <c r="K8277"/>
    </row>
    <row r="8278" spans="11:11" x14ac:dyDescent="0.25">
      <c r="K8278"/>
    </row>
    <row r="8279" spans="11:11" x14ac:dyDescent="0.25">
      <c r="K8279"/>
    </row>
    <row r="8280" spans="11:11" x14ac:dyDescent="0.25">
      <c r="K8280"/>
    </row>
    <row r="8281" spans="11:11" x14ac:dyDescent="0.25">
      <c r="K8281"/>
    </row>
    <row r="8282" spans="11:11" x14ac:dyDescent="0.25">
      <c r="K8282"/>
    </row>
    <row r="8283" spans="11:11" x14ac:dyDescent="0.25">
      <c r="K8283"/>
    </row>
    <row r="8284" spans="11:11" x14ac:dyDescent="0.25">
      <c r="K8284"/>
    </row>
    <row r="8285" spans="11:11" x14ac:dyDescent="0.25">
      <c r="K8285"/>
    </row>
    <row r="8286" spans="11:11" x14ac:dyDescent="0.25">
      <c r="K8286"/>
    </row>
    <row r="8287" spans="11:11" x14ac:dyDescent="0.25">
      <c r="K8287"/>
    </row>
    <row r="8288" spans="11:11" x14ac:dyDescent="0.25">
      <c r="K8288"/>
    </row>
    <row r="8289" spans="11:11" x14ac:dyDescent="0.25">
      <c r="K8289"/>
    </row>
    <row r="8290" spans="11:11" x14ac:dyDescent="0.25">
      <c r="K8290"/>
    </row>
    <row r="8291" spans="11:11" x14ac:dyDescent="0.25">
      <c r="K8291"/>
    </row>
    <row r="8292" spans="11:11" x14ac:dyDescent="0.25">
      <c r="K8292"/>
    </row>
    <row r="8293" spans="11:11" x14ac:dyDescent="0.25">
      <c r="K8293"/>
    </row>
    <row r="8294" spans="11:11" x14ac:dyDescent="0.25">
      <c r="K8294"/>
    </row>
    <row r="8295" spans="11:11" x14ac:dyDescent="0.25">
      <c r="K8295"/>
    </row>
    <row r="8296" spans="11:11" x14ac:dyDescent="0.25">
      <c r="K8296"/>
    </row>
    <row r="8297" spans="11:11" x14ac:dyDescent="0.25">
      <c r="K8297"/>
    </row>
    <row r="8298" spans="11:11" x14ac:dyDescent="0.25">
      <c r="K8298"/>
    </row>
    <row r="8299" spans="11:11" x14ac:dyDescent="0.25">
      <c r="K8299"/>
    </row>
    <row r="8300" spans="11:11" x14ac:dyDescent="0.25">
      <c r="K8300"/>
    </row>
    <row r="8301" spans="11:11" x14ac:dyDescent="0.25">
      <c r="K8301"/>
    </row>
    <row r="8302" spans="11:11" x14ac:dyDescent="0.25">
      <c r="K8302"/>
    </row>
    <row r="8303" spans="11:11" x14ac:dyDescent="0.25">
      <c r="K8303"/>
    </row>
    <row r="8304" spans="11:11" x14ac:dyDescent="0.25">
      <c r="K8304"/>
    </row>
    <row r="8305" spans="11:11" x14ac:dyDescent="0.25">
      <c r="K8305"/>
    </row>
    <row r="8306" spans="11:11" x14ac:dyDescent="0.25">
      <c r="K8306"/>
    </row>
    <row r="8307" spans="11:11" x14ac:dyDescent="0.25">
      <c r="K8307"/>
    </row>
    <row r="8308" spans="11:11" x14ac:dyDescent="0.25">
      <c r="K8308"/>
    </row>
    <row r="8309" spans="11:11" x14ac:dyDescent="0.25">
      <c r="K8309"/>
    </row>
    <row r="8310" spans="11:11" x14ac:dyDescent="0.25">
      <c r="K8310"/>
    </row>
    <row r="8311" spans="11:11" x14ac:dyDescent="0.25">
      <c r="K8311"/>
    </row>
    <row r="8312" spans="11:11" x14ac:dyDescent="0.25">
      <c r="K8312"/>
    </row>
    <row r="8313" spans="11:11" x14ac:dyDescent="0.25">
      <c r="K8313"/>
    </row>
    <row r="8314" spans="11:11" x14ac:dyDescent="0.25">
      <c r="K8314"/>
    </row>
    <row r="8315" spans="11:11" x14ac:dyDescent="0.25">
      <c r="K8315"/>
    </row>
    <row r="8316" spans="11:11" x14ac:dyDescent="0.25">
      <c r="K8316"/>
    </row>
    <row r="8317" spans="11:11" x14ac:dyDescent="0.25">
      <c r="K8317"/>
    </row>
    <row r="8318" spans="11:11" x14ac:dyDescent="0.25">
      <c r="K8318"/>
    </row>
    <row r="8319" spans="11:11" x14ac:dyDescent="0.25">
      <c r="K8319"/>
    </row>
    <row r="8320" spans="11:11" x14ac:dyDescent="0.25">
      <c r="K8320"/>
    </row>
    <row r="8321" spans="11:11" x14ac:dyDescent="0.25">
      <c r="K8321"/>
    </row>
    <row r="8322" spans="11:11" x14ac:dyDescent="0.25">
      <c r="K8322"/>
    </row>
    <row r="8323" spans="11:11" x14ac:dyDescent="0.25">
      <c r="K8323"/>
    </row>
    <row r="8324" spans="11:11" x14ac:dyDescent="0.25">
      <c r="K8324"/>
    </row>
    <row r="8325" spans="11:11" x14ac:dyDescent="0.25">
      <c r="K8325"/>
    </row>
    <row r="8326" spans="11:11" x14ac:dyDescent="0.25">
      <c r="K8326"/>
    </row>
    <row r="8327" spans="11:11" x14ac:dyDescent="0.25">
      <c r="K8327"/>
    </row>
    <row r="8328" spans="11:11" x14ac:dyDescent="0.25">
      <c r="K8328"/>
    </row>
    <row r="8329" spans="11:11" x14ac:dyDescent="0.25">
      <c r="K8329"/>
    </row>
    <row r="8330" spans="11:11" x14ac:dyDescent="0.25">
      <c r="K8330"/>
    </row>
    <row r="8331" spans="11:11" x14ac:dyDescent="0.25">
      <c r="K8331"/>
    </row>
    <row r="8332" spans="11:11" x14ac:dyDescent="0.25">
      <c r="K8332"/>
    </row>
    <row r="8333" spans="11:11" x14ac:dyDescent="0.25">
      <c r="K8333"/>
    </row>
    <row r="8334" spans="11:11" x14ac:dyDescent="0.25">
      <c r="K8334"/>
    </row>
    <row r="8335" spans="11:11" x14ac:dyDescent="0.25">
      <c r="K8335"/>
    </row>
    <row r="8336" spans="11:11" x14ac:dyDescent="0.25">
      <c r="K8336"/>
    </row>
    <row r="8337" spans="11:11" x14ac:dyDescent="0.25">
      <c r="K8337"/>
    </row>
    <row r="8338" spans="11:11" x14ac:dyDescent="0.25">
      <c r="K8338"/>
    </row>
    <row r="8339" spans="11:11" x14ac:dyDescent="0.25">
      <c r="K8339"/>
    </row>
    <row r="8340" spans="11:11" x14ac:dyDescent="0.25">
      <c r="K8340"/>
    </row>
    <row r="8341" spans="11:11" x14ac:dyDescent="0.25">
      <c r="K8341"/>
    </row>
    <row r="8342" spans="11:11" x14ac:dyDescent="0.25">
      <c r="K8342"/>
    </row>
    <row r="8343" spans="11:11" x14ac:dyDescent="0.25">
      <c r="K8343"/>
    </row>
    <row r="8344" spans="11:11" x14ac:dyDescent="0.25">
      <c r="K8344"/>
    </row>
    <row r="8345" spans="11:11" x14ac:dyDescent="0.25">
      <c r="K8345"/>
    </row>
    <row r="8346" spans="11:11" x14ac:dyDescent="0.25">
      <c r="K8346"/>
    </row>
    <row r="8347" spans="11:11" x14ac:dyDescent="0.25">
      <c r="K8347"/>
    </row>
    <row r="8348" spans="11:11" x14ac:dyDescent="0.25">
      <c r="K8348"/>
    </row>
    <row r="8349" spans="11:11" x14ac:dyDescent="0.25">
      <c r="K8349"/>
    </row>
    <row r="8350" spans="11:11" x14ac:dyDescent="0.25">
      <c r="K8350"/>
    </row>
    <row r="8351" spans="11:11" x14ac:dyDescent="0.25">
      <c r="K8351"/>
    </row>
    <row r="8352" spans="11:11" x14ac:dyDescent="0.25">
      <c r="K8352"/>
    </row>
    <row r="8353" spans="11:11" x14ac:dyDescent="0.25">
      <c r="K8353"/>
    </row>
    <row r="8354" spans="11:11" x14ac:dyDescent="0.25">
      <c r="K8354"/>
    </row>
    <row r="8355" spans="11:11" x14ac:dyDescent="0.25">
      <c r="K8355"/>
    </row>
    <row r="8356" spans="11:11" x14ac:dyDescent="0.25">
      <c r="K8356"/>
    </row>
    <row r="8357" spans="11:11" x14ac:dyDescent="0.25">
      <c r="K8357"/>
    </row>
    <row r="8358" spans="11:11" x14ac:dyDescent="0.25">
      <c r="K8358"/>
    </row>
    <row r="8359" spans="11:11" x14ac:dyDescent="0.25">
      <c r="K8359"/>
    </row>
    <row r="8360" spans="11:11" x14ac:dyDescent="0.25">
      <c r="K8360"/>
    </row>
    <row r="8361" spans="11:11" x14ac:dyDescent="0.25">
      <c r="K8361"/>
    </row>
    <row r="8362" spans="11:11" x14ac:dyDescent="0.25">
      <c r="K8362"/>
    </row>
    <row r="8363" spans="11:11" x14ac:dyDescent="0.25">
      <c r="K8363"/>
    </row>
    <row r="8364" spans="11:11" x14ac:dyDescent="0.25">
      <c r="K8364"/>
    </row>
    <row r="8365" spans="11:11" x14ac:dyDescent="0.25">
      <c r="K8365"/>
    </row>
    <row r="8366" spans="11:11" x14ac:dyDescent="0.25">
      <c r="K8366"/>
    </row>
    <row r="8367" spans="11:11" x14ac:dyDescent="0.25">
      <c r="K8367"/>
    </row>
    <row r="8368" spans="11:11" x14ac:dyDescent="0.25">
      <c r="K8368"/>
    </row>
    <row r="8369" spans="11:11" x14ac:dyDescent="0.25">
      <c r="K8369"/>
    </row>
    <row r="8370" spans="11:11" x14ac:dyDescent="0.25">
      <c r="K8370"/>
    </row>
    <row r="8371" spans="11:11" x14ac:dyDescent="0.25">
      <c r="K8371"/>
    </row>
    <row r="8372" spans="11:11" x14ac:dyDescent="0.25">
      <c r="K8372"/>
    </row>
    <row r="8373" spans="11:11" x14ac:dyDescent="0.25">
      <c r="K8373"/>
    </row>
    <row r="8374" spans="11:11" x14ac:dyDescent="0.25">
      <c r="K8374"/>
    </row>
    <row r="8375" spans="11:11" x14ac:dyDescent="0.25">
      <c r="K8375"/>
    </row>
    <row r="8376" spans="11:11" x14ac:dyDescent="0.25">
      <c r="K8376"/>
    </row>
    <row r="8377" spans="11:11" x14ac:dyDescent="0.25">
      <c r="K8377"/>
    </row>
    <row r="8378" spans="11:11" x14ac:dyDescent="0.25">
      <c r="K8378"/>
    </row>
    <row r="8379" spans="11:11" x14ac:dyDescent="0.25">
      <c r="K8379"/>
    </row>
    <row r="8380" spans="11:11" x14ac:dyDescent="0.25">
      <c r="K8380"/>
    </row>
    <row r="8381" spans="11:11" x14ac:dyDescent="0.25">
      <c r="K8381"/>
    </row>
    <row r="8382" spans="11:11" x14ac:dyDescent="0.25">
      <c r="K8382"/>
    </row>
    <row r="8383" spans="11:11" x14ac:dyDescent="0.25">
      <c r="K8383"/>
    </row>
    <row r="8384" spans="11:11" x14ac:dyDescent="0.25">
      <c r="K8384"/>
    </row>
    <row r="8385" spans="11:11" x14ac:dyDescent="0.25">
      <c r="K8385"/>
    </row>
    <row r="8386" spans="11:11" x14ac:dyDescent="0.25">
      <c r="K8386"/>
    </row>
    <row r="8387" spans="11:11" x14ac:dyDescent="0.25">
      <c r="K8387"/>
    </row>
    <row r="8388" spans="11:11" x14ac:dyDescent="0.25">
      <c r="K8388"/>
    </row>
    <row r="8389" spans="11:11" x14ac:dyDescent="0.25">
      <c r="K8389"/>
    </row>
    <row r="8390" spans="11:11" x14ac:dyDescent="0.25">
      <c r="K8390"/>
    </row>
    <row r="8391" spans="11:11" x14ac:dyDescent="0.25">
      <c r="K8391"/>
    </row>
    <row r="8392" spans="11:11" x14ac:dyDescent="0.25">
      <c r="K8392"/>
    </row>
    <row r="8393" spans="11:11" x14ac:dyDescent="0.25">
      <c r="K8393"/>
    </row>
    <row r="8394" spans="11:11" x14ac:dyDescent="0.25">
      <c r="K8394"/>
    </row>
    <row r="8395" spans="11:11" x14ac:dyDescent="0.25">
      <c r="K8395"/>
    </row>
    <row r="8396" spans="11:11" x14ac:dyDescent="0.25">
      <c r="K8396"/>
    </row>
    <row r="8397" spans="11:11" x14ac:dyDescent="0.25">
      <c r="K8397"/>
    </row>
    <row r="8398" spans="11:11" x14ac:dyDescent="0.25">
      <c r="K8398"/>
    </row>
    <row r="8399" spans="11:11" x14ac:dyDescent="0.25">
      <c r="K8399"/>
    </row>
    <row r="8400" spans="11:11" x14ac:dyDescent="0.25">
      <c r="K8400"/>
    </row>
    <row r="8401" spans="11:11" x14ac:dyDescent="0.25">
      <c r="K8401"/>
    </row>
    <row r="8402" spans="11:11" x14ac:dyDescent="0.25">
      <c r="K8402"/>
    </row>
    <row r="8403" spans="11:11" x14ac:dyDescent="0.25">
      <c r="K8403"/>
    </row>
    <row r="8404" spans="11:11" x14ac:dyDescent="0.25">
      <c r="K8404"/>
    </row>
    <row r="8405" spans="11:11" x14ac:dyDescent="0.25">
      <c r="K8405"/>
    </row>
    <row r="8406" spans="11:11" x14ac:dyDescent="0.25">
      <c r="K8406"/>
    </row>
    <row r="8407" spans="11:11" x14ac:dyDescent="0.25">
      <c r="K8407"/>
    </row>
    <row r="8408" spans="11:11" x14ac:dyDescent="0.25">
      <c r="K8408"/>
    </row>
    <row r="8409" spans="11:11" x14ac:dyDescent="0.25">
      <c r="K8409"/>
    </row>
    <row r="8410" spans="11:11" x14ac:dyDescent="0.25">
      <c r="K8410"/>
    </row>
    <row r="8411" spans="11:11" x14ac:dyDescent="0.25">
      <c r="K8411"/>
    </row>
    <row r="8412" spans="11:11" x14ac:dyDescent="0.25">
      <c r="K8412"/>
    </row>
    <row r="8413" spans="11:11" x14ac:dyDescent="0.25">
      <c r="K8413"/>
    </row>
    <row r="8414" spans="11:11" x14ac:dyDescent="0.25">
      <c r="K8414"/>
    </row>
    <row r="8415" spans="11:11" x14ac:dyDescent="0.25">
      <c r="K8415"/>
    </row>
    <row r="8416" spans="11:11" x14ac:dyDescent="0.25">
      <c r="K8416"/>
    </row>
    <row r="8417" spans="11:11" x14ac:dyDescent="0.25">
      <c r="K8417"/>
    </row>
    <row r="8418" spans="11:11" x14ac:dyDescent="0.25">
      <c r="K8418"/>
    </row>
    <row r="8419" spans="11:11" x14ac:dyDescent="0.25">
      <c r="K8419"/>
    </row>
    <row r="8420" spans="11:11" x14ac:dyDescent="0.25">
      <c r="K8420"/>
    </row>
    <row r="8421" spans="11:11" x14ac:dyDescent="0.25">
      <c r="K8421"/>
    </row>
    <row r="8422" spans="11:11" x14ac:dyDescent="0.25">
      <c r="K8422"/>
    </row>
    <row r="8423" spans="11:11" x14ac:dyDescent="0.25">
      <c r="K8423"/>
    </row>
    <row r="8424" spans="11:11" x14ac:dyDescent="0.25">
      <c r="K8424"/>
    </row>
    <row r="8425" spans="11:11" x14ac:dyDescent="0.25">
      <c r="K8425"/>
    </row>
    <row r="8426" spans="11:11" x14ac:dyDescent="0.25">
      <c r="K8426"/>
    </row>
    <row r="8427" spans="11:11" x14ac:dyDescent="0.25">
      <c r="K8427"/>
    </row>
    <row r="8428" spans="11:11" x14ac:dyDescent="0.25">
      <c r="K8428"/>
    </row>
    <row r="8429" spans="11:11" x14ac:dyDescent="0.25">
      <c r="K8429"/>
    </row>
    <row r="8430" spans="11:11" x14ac:dyDescent="0.25">
      <c r="K8430"/>
    </row>
    <row r="8431" spans="11:11" x14ac:dyDescent="0.25">
      <c r="K8431"/>
    </row>
    <row r="8432" spans="11:11" x14ac:dyDescent="0.25">
      <c r="K8432"/>
    </row>
    <row r="8433" spans="11:11" x14ac:dyDescent="0.25">
      <c r="K8433"/>
    </row>
    <row r="8434" spans="11:11" x14ac:dyDescent="0.25">
      <c r="K8434"/>
    </row>
    <row r="8435" spans="11:11" x14ac:dyDescent="0.25">
      <c r="K8435"/>
    </row>
    <row r="8436" spans="11:11" x14ac:dyDescent="0.25">
      <c r="K8436"/>
    </row>
    <row r="8437" spans="11:11" x14ac:dyDescent="0.25">
      <c r="K8437"/>
    </row>
    <row r="8438" spans="11:11" x14ac:dyDescent="0.25">
      <c r="K8438"/>
    </row>
    <row r="8439" spans="11:11" x14ac:dyDescent="0.25">
      <c r="K8439"/>
    </row>
    <row r="8440" spans="11:11" x14ac:dyDescent="0.25">
      <c r="K8440"/>
    </row>
    <row r="8441" spans="11:11" x14ac:dyDescent="0.25">
      <c r="K8441"/>
    </row>
    <row r="8442" spans="11:11" x14ac:dyDescent="0.25">
      <c r="K8442"/>
    </row>
    <row r="8443" spans="11:11" x14ac:dyDescent="0.25">
      <c r="K8443"/>
    </row>
    <row r="8444" spans="11:11" x14ac:dyDescent="0.25">
      <c r="K8444"/>
    </row>
    <row r="8445" spans="11:11" x14ac:dyDescent="0.25">
      <c r="K8445"/>
    </row>
    <row r="8446" spans="11:11" x14ac:dyDescent="0.25">
      <c r="K8446"/>
    </row>
    <row r="8447" spans="11:11" x14ac:dyDescent="0.25">
      <c r="K8447"/>
    </row>
    <row r="8448" spans="11:11" x14ac:dyDescent="0.25">
      <c r="K8448"/>
    </row>
    <row r="8449" spans="11:11" x14ac:dyDescent="0.25">
      <c r="K8449"/>
    </row>
    <row r="8450" spans="11:11" x14ac:dyDescent="0.25">
      <c r="K8450"/>
    </row>
    <row r="8451" spans="11:11" x14ac:dyDescent="0.25">
      <c r="K8451"/>
    </row>
    <row r="8452" spans="11:11" x14ac:dyDescent="0.25">
      <c r="K8452"/>
    </row>
    <row r="8453" spans="11:11" x14ac:dyDescent="0.25">
      <c r="K8453"/>
    </row>
    <row r="8454" spans="11:11" x14ac:dyDescent="0.25">
      <c r="K8454"/>
    </row>
    <row r="8455" spans="11:11" x14ac:dyDescent="0.25">
      <c r="K8455"/>
    </row>
    <row r="8456" spans="11:11" x14ac:dyDescent="0.25">
      <c r="K8456"/>
    </row>
    <row r="8457" spans="11:11" x14ac:dyDescent="0.25">
      <c r="K8457"/>
    </row>
    <row r="8458" spans="11:11" x14ac:dyDescent="0.25">
      <c r="K8458"/>
    </row>
    <row r="8459" spans="11:11" x14ac:dyDescent="0.25">
      <c r="K8459"/>
    </row>
    <row r="8460" spans="11:11" x14ac:dyDescent="0.25">
      <c r="K8460"/>
    </row>
    <row r="8461" spans="11:11" x14ac:dyDescent="0.25">
      <c r="K8461"/>
    </row>
    <row r="8462" spans="11:11" x14ac:dyDescent="0.25">
      <c r="K8462"/>
    </row>
    <row r="8463" spans="11:11" x14ac:dyDescent="0.25">
      <c r="K8463"/>
    </row>
    <row r="8464" spans="11:11" x14ac:dyDescent="0.25">
      <c r="K8464"/>
    </row>
    <row r="8465" spans="11:11" x14ac:dyDescent="0.25">
      <c r="K8465"/>
    </row>
    <row r="8466" spans="11:11" x14ac:dyDescent="0.25">
      <c r="K8466"/>
    </row>
    <row r="8467" spans="11:11" x14ac:dyDescent="0.25">
      <c r="K8467"/>
    </row>
    <row r="8468" spans="11:11" x14ac:dyDescent="0.25">
      <c r="K8468"/>
    </row>
    <row r="8469" spans="11:11" x14ac:dyDescent="0.25">
      <c r="K8469"/>
    </row>
    <row r="8470" spans="11:11" x14ac:dyDescent="0.25">
      <c r="K8470"/>
    </row>
    <row r="8471" spans="11:11" x14ac:dyDescent="0.25">
      <c r="K8471"/>
    </row>
    <row r="8472" spans="11:11" x14ac:dyDescent="0.25">
      <c r="K8472"/>
    </row>
    <row r="8473" spans="11:11" x14ac:dyDescent="0.25">
      <c r="K8473"/>
    </row>
    <row r="8474" spans="11:11" x14ac:dyDescent="0.25">
      <c r="K8474"/>
    </row>
    <row r="8475" spans="11:11" x14ac:dyDescent="0.25">
      <c r="K8475"/>
    </row>
    <row r="8476" spans="11:11" x14ac:dyDescent="0.25">
      <c r="K8476"/>
    </row>
    <row r="8477" spans="11:11" x14ac:dyDescent="0.25">
      <c r="K8477"/>
    </row>
    <row r="8478" spans="11:11" x14ac:dyDescent="0.25">
      <c r="K8478"/>
    </row>
    <row r="8479" spans="11:11" x14ac:dyDescent="0.25">
      <c r="K8479"/>
    </row>
    <row r="8480" spans="11:11" x14ac:dyDescent="0.25">
      <c r="K8480"/>
    </row>
    <row r="8481" spans="11:11" x14ac:dyDescent="0.25">
      <c r="K8481"/>
    </row>
    <row r="8482" spans="11:11" x14ac:dyDescent="0.25">
      <c r="K8482"/>
    </row>
    <row r="8483" spans="11:11" x14ac:dyDescent="0.25">
      <c r="K8483"/>
    </row>
    <row r="8484" spans="11:11" x14ac:dyDescent="0.25">
      <c r="K8484"/>
    </row>
    <row r="8485" spans="11:11" x14ac:dyDescent="0.25">
      <c r="K8485"/>
    </row>
    <row r="8486" spans="11:11" x14ac:dyDescent="0.25">
      <c r="K8486"/>
    </row>
    <row r="8487" spans="11:11" x14ac:dyDescent="0.25">
      <c r="K8487"/>
    </row>
    <row r="8488" spans="11:11" x14ac:dyDescent="0.25">
      <c r="K8488"/>
    </row>
    <row r="8489" spans="11:11" x14ac:dyDescent="0.25">
      <c r="K8489"/>
    </row>
    <row r="8490" spans="11:11" x14ac:dyDescent="0.25">
      <c r="K8490"/>
    </row>
    <row r="8491" spans="11:11" x14ac:dyDescent="0.25">
      <c r="K8491"/>
    </row>
    <row r="8492" spans="11:11" x14ac:dyDescent="0.25">
      <c r="K8492"/>
    </row>
    <row r="8493" spans="11:11" x14ac:dyDescent="0.25">
      <c r="K8493"/>
    </row>
    <row r="8494" spans="11:11" x14ac:dyDescent="0.25">
      <c r="K8494"/>
    </row>
    <row r="8495" spans="11:11" x14ac:dyDescent="0.25">
      <c r="K8495"/>
    </row>
    <row r="8496" spans="11:11" x14ac:dyDescent="0.25">
      <c r="K8496"/>
    </row>
    <row r="8497" spans="11:11" x14ac:dyDescent="0.25">
      <c r="K8497"/>
    </row>
    <row r="8498" spans="11:11" x14ac:dyDescent="0.25">
      <c r="K8498"/>
    </row>
    <row r="8499" spans="11:11" x14ac:dyDescent="0.25">
      <c r="K8499"/>
    </row>
    <row r="8500" spans="11:11" x14ac:dyDescent="0.25">
      <c r="K8500"/>
    </row>
    <row r="8501" spans="11:11" x14ac:dyDescent="0.25">
      <c r="K8501"/>
    </row>
    <row r="8502" spans="11:11" x14ac:dyDescent="0.25">
      <c r="K8502"/>
    </row>
    <row r="8503" spans="11:11" x14ac:dyDescent="0.25">
      <c r="K8503"/>
    </row>
    <row r="8504" spans="11:11" x14ac:dyDescent="0.25">
      <c r="K8504"/>
    </row>
    <row r="8505" spans="11:11" x14ac:dyDescent="0.25">
      <c r="K8505"/>
    </row>
    <row r="8506" spans="11:11" x14ac:dyDescent="0.25">
      <c r="K8506"/>
    </row>
    <row r="8507" spans="11:11" x14ac:dyDescent="0.25">
      <c r="K8507"/>
    </row>
    <row r="8508" spans="11:11" x14ac:dyDescent="0.25">
      <c r="K8508"/>
    </row>
    <row r="8509" spans="11:11" x14ac:dyDescent="0.25">
      <c r="K8509"/>
    </row>
    <row r="8510" spans="11:11" x14ac:dyDescent="0.25">
      <c r="K8510"/>
    </row>
    <row r="8511" spans="11:11" x14ac:dyDescent="0.25">
      <c r="K8511"/>
    </row>
    <row r="8512" spans="11:11" x14ac:dyDescent="0.25">
      <c r="K8512"/>
    </row>
    <row r="8513" spans="11:11" x14ac:dyDescent="0.25">
      <c r="K8513"/>
    </row>
    <row r="8514" spans="11:11" x14ac:dyDescent="0.25">
      <c r="K8514"/>
    </row>
    <row r="8515" spans="11:11" x14ac:dyDescent="0.25">
      <c r="K8515"/>
    </row>
    <row r="8516" spans="11:11" x14ac:dyDescent="0.25">
      <c r="K8516"/>
    </row>
    <row r="8517" spans="11:11" x14ac:dyDescent="0.25">
      <c r="K8517"/>
    </row>
    <row r="8518" spans="11:11" x14ac:dyDescent="0.25">
      <c r="K8518"/>
    </row>
    <row r="8519" spans="11:11" x14ac:dyDescent="0.25">
      <c r="K8519"/>
    </row>
    <row r="8520" spans="11:11" x14ac:dyDescent="0.25">
      <c r="K8520"/>
    </row>
    <row r="8521" spans="11:11" x14ac:dyDescent="0.25">
      <c r="K8521"/>
    </row>
    <row r="8522" spans="11:11" x14ac:dyDescent="0.25">
      <c r="K8522"/>
    </row>
    <row r="8523" spans="11:11" x14ac:dyDescent="0.25">
      <c r="K8523"/>
    </row>
    <row r="8524" spans="11:11" x14ac:dyDescent="0.25">
      <c r="K8524"/>
    </row>
    <row r="8525" spans="11:11" x14ac:dyDescent="0.25">
      <c r="K8525"/>
    </row>
    <row r="8526" spans="11:11" x14ac:dyDescent="0.25">
      <c r="K8526"/>
    </row>
    <row r="8527" spans="11:11" x14ac:dyDescent="0.25">
      <c r="K8527"/>
    </row>
    <row r="8528" spans="11:11" x14ac:dyDescent="0.25">
      <c r="K8528"/>
    </row>
    <row r="8529" spans="11:11" x14ac:dyDescent="0.25">
      <c r="K8529"/>
    </row>
    <row r="8530" spans="11:11" x14ac:dyDescent="0.25">
      <c r="K8530"/>
    </row>
    <row r="8531" spans="11:11" x14ac:dyDescent="0.25">
      <c r="K8531"/>
    </row>
    <row r="8532" spans="11:11" x14ac:dyDescent="0.25">
      <c r="K8532"/>
    </row>
    <row r="8533" spans="11:11" x14ac:dyDescent="0.25">
      <c r="K8533"/>
    </row>
    <row r="8534" spans="11:11" x14ac:dyDescent="0.25">
      <c r="K8534"/>
    </row>
    <row r="8535" spans="11:11" x14ac:dyDescent="0.25">
      <c r="K8535"/>
    </row>
    <row r="8536" spans="11:11" x14ac:dyDescent="0.25">
      <c r="K8536"/>
    </row>
    <row r="8537" spans="11:11" x14ac:dyDescent="0.25">
      <c r="K8537"/>
    </row>
    <row r="8538" spans="11:11" x14ac:dyDescent="0.25">
      <c r="K8538"/>
    </row>
    <row r="8539" spans="11:11" x14ac:dyDescent="0.25">
      <c r="K8539"/>
    </row>
    <row r="8540" spans="11:11" x14ac:dyDescent="0.25">
      <c r="K8540"/>
    </row>
    <row r="8541" spans="11:11" x14ac:dyDescent="0.25">
      <c r="K8541"/>
    </row>
    <row r="8542" spans="11:11" x14ac:dyDescent="0.25">
      <c r="K8542"/>
    </row>
    <row r="8543" spans="11:11" x14ac:dyDescent="0.25">
      <c r="K8543"/>
    </row>
    <row r="8544" spans="11:11" x14ac:dyDescent="0.25">
      <c r="K8544"/>
    </row>
    <row r="8545" spans="11:11" x14ac:dyDescent="0.25">
      <c r="K8545"/>
    </row>
    <row r="8546" spans="11:11" x14ac:dyDescent="0.25">
      <c r="K8546"/>
    </row>
    <row r="8547" spans="11:11" x14ac:dyDescent="0.25">
      <c r="K8547"/>
    </row>
    <row r="8548" spans="11:11" x14ac:dyDescent="0.25">
      <c r="K8548"/>
    </row>
    <row r="8549" spans="11:11" x14ac:dyDescent="0.25">
      <c r="K8549"/>
    </row>
    <row r="8550" spans="11:11" x14ac:dyDescent="0.25">
      <c r="K8550"/>
    </row>
    <row r="8551" spans="11:11" x14ac:dyDescent="0.25">
      <c r="K8551"/>
    </row>
    <row r="8552" spans="11:11" x14ac:dyDescent="0.25">
      <c r="K8552"/>
    </row>
    <row r="8553" spans="11:11" x14ac:dyDescent="0.25">
      <c r="K8553"/>
    </row>
    <row r="8554" spans="11:11" x14ac:dyDescent="0.25">
      <c r="K8554"/>
    </row>
    <row r="8555" spans="11:11" x14ac:dyDescent="0.25">
      <c r="K8555"/>
    </row>
    <row r="8556" spans="11:11" x14ac:dyDescent="0.25">
      <c r="K8556"/>
    </row>
    <row r="8557" spans="11:11" x14ac:dyDescent="0.25">
      <c r="K8557"/>
    </row>
    <row r="8558" spans="11:11" x14ac:dyDescent="0.25">
      <c r="K8558"/>
    </row>
    <row r="8559" spans="11:11" x14ac:dyDescent="0.25">
      <c r="K8559"/>
    </row>
    <row r="8560" spans="11:11" x14ac:dyDescent="0.25">
      <c r="K8560"/>
    </row>
    <row r="8561" spans="11:11" x14ac:dyDescent="0.25">
      <c r="K8561"/>
    </row>
    <row r="8562" spans="11:11" x14ac:dyDescent="0.25">
      <c r="K8562"/>
    </row>
    <row r="8563" spans="11:11" x14ac:dyDescent="0.25">
      <c r="K8563"/>
    </row>
    <row r="8564" spans="11:11" x14ac:dyDescent="0.25">
      <c r="K8564"/>
    </row>
    <row r="8565" spans="11:11" x14ac:dyDescent="0.25">
      <c r="K8565"/>
    </row>
    <row r="8566" spans="11:11" x14ac:dyDescent="0.25">
      <c r="K8566"/>
    </row>
    <row r="8567" spans="11:11" x14ac:dyDescent="0.25">
      <c r="K8567"/>
    </row>
    <row r="8568" spans="11:11" x14ac:dyDescent="0.25">
      <c r="K8568"/>
    </row>
    <row r="8569" spans="11:11" x14ac:dyDescent="0.25">
      <c r="K8569"/>
    </row>
    <row r="8570" spans="11:11" x14ac:dyDescent="0.25">
      <c r="K8570"/>
    </row>
    <row r="8571" spans="11:11" x14ac:dyDescent="0.25">
      <c r="K8571"/>
    </row>
    <row r="8572" spans="11:11" x14ac:dyDescent="0.25">
      <c r="K8572"/>
    </row>
    <row r="8573" spans="11:11" x14ac:dyDescent="0.25">
      <c r="K8573"/>
    </row>
    <row r="8574" spans="11:11" x14ac:dyDescent="0.25">
      <c r="K8574"/>
    </row>
    <row r="8575" spans="11:11" x14ac:dyDescent="0.25">
      <c r="K8575"/>
    </row>
    <row r="8576" spans="11:11" x14ac:dyDescent="0.25">
      <c r="K8576"/>
    </row>
    <row r="8577" spans="11:11" x14ac:dyDescent="0.25">
      <c r="K8577"/>
    </row>
    <row r="8578" spans="11:11" x14ac:dyDescent="0.25">
      <c r="K8578"/>
    </row>
    <row r="8579" spans="11:11" x14ac:dyDescent="0.25">
      <c r="K8579"/>
    </row>
    <row r="8580" spans="11:11" x14ac:dyDescent="0.25">
      <c r="K8580"/>
    </row>
    <row r="8581" spans="11:11" x14ac:dyDescent="0.25">
      <c r="K8581"/>
    </row>
    <row r="8582" spans="11:11" x14ac:dyDescent="0.25">
      <c r="K8582"/>
    </row>
    <row r="8583" spans="11:11" x14ac:dyDescent="0.25">
      <c r="K8583"/>
    </row>
    <row r="8584" spans="11:11" x14ac:dyDescent="0.25">
      <c r="K8584"/>
    </row>
    <row r="8585" spans="11:11" x14ac:dyDescent="0.25">
      <c r="K8585"/>
    </row>
    <row r="8586" spans="11:11" x14ac:dyDescent="0.25">
      <c r="K8586"/>
    </row>
    <row r="8587" spans="11:11" x14ac:dyDescent="0.25">
      <c r="K8587"/>
    </row>
    <row r="8588" spans="11:11" x14ac:dyDescent="0.25">
      <c r="K8588"/>
    </row>
    <row r="8589" spans="11:11" x14ac:dyDescent="0.25">
      <c r="K8589"/>
    </row>
    <row r="8590" spans="11:11" x14ac:dyDescent="0.25">
      <c r="K8590"/>
    </row>
    <row r="8591" spans="11:11" x14ac:dyDescent="0.25">
      <c r="K8591"/>
    </row>
    <row r="8592" spans="11:11" x14ac:dyDescent="0.25">
      <c r="K8592"/>
    </row>
    <row r="8593" spans="11:11" x14ac:dyDescent="0.25">
      <c r="K8593"/>
    </row>
    <row r="8594" spans="11:11" x14ac:dyDescent="0.25">
      <c r="K8594"/>
    </row>
    <row r="8595" spans="11:11" x14ac:dyDescent="0.25">
      <c r="K8595"/>
    </row>
    <row r="8596" spans="11:11" x14ac:dyDescent="0.25">
      <c r="K8596"/>
    </row>
    <row r="8597" spans="11:11" x14ac:dyDescent="0.25">
      <c r="K8597"/>
    </row>
    <row r="8598" spans="11:11" x14ac:dyDescent="0.25">
      <c r="K8598"/>
    </row>
    <row r="8599" spans="11:11" x14ac:dyDescent="0.25">
      <c r="K8599"/>
    </row>
    <row r="8600" spans="11:11" x14ac:dyDescent="0.25">
      <c r="K8600"/>
    </row>
    <row r="8601" spans="11:11" x14ac:dyDescent="0.25">
      <c r="K8601"/>
    </row>
    <row r="8602" spans="11:11" x14ac:dyDescent="0.25">
      <c r="K8602"/>
    </row>
    <row r="8603" spans="11:11" x14ac:dyDescent="0.25">
      <c r="K8603"/>
    </row>
    <row r="8604" spans="11:11" x14ac:dyDescent="0.25">
      <c r="K8604"/>
    </row>
    <row r="8605" spans="11:11" x14ac:dyDescent="0.25">
      <c r="K8605"/>
    </row>
    <row r="8606" spans="11:11" x14ac:dyDescent="0.25">
      <c r="K8606"/>
    </row>
    <row r="8607" spans="11:11" x14ac:dyDescent="0.25">
      <c r="K8607"/>
    </row>
    <row r="8608" spans="11:11" x14ac:dyDescent="0.25">
      <c r="K8608"/>
    </row>
    <row r="8609" spans="11:11" x14ac:dyDescent="0.25">
      <c r="K8609"/>
    </row>
    <row r="8610" spans="11:11" x14ac:dyDescent="0.25">
      <c r="K8610"/>
    </row>
    <row r="8611" spans="11:11" x14ac:dyDescent="0.25">
      <c r="K8611"/>
    </row>
    <row r="8612" spans="11:11" x14ac:dyDescent="0.25">
      <c r="K8612"/>
    </row>
    <row r="8613" spans="11:11" x14ac:dyDescent="0.25">
      <c r="K8613"/>
    </row>
    <row r="8614" spans="11:11" x14ac:dyDescent="0.25">
      <c r="K8614"/>
    </row>
    <row r="8615" spans="11:11" x14ac:dyDescent="0.25">
      <c r="K8615"/>
    </row>
    <row r="8616" spans="11:11" x14ac:dyDescent="0.25">
      <c r="K8616"/>
    </row>
    <row r="8617" spans="11:11" x14ac:dyDescent="0.25">
      <c r="K8617"/>
    </row>
    <row r="8618" spans="11:11" x14ac:dyDescent="0.25">
      <c r="K8618"/>
    </row>
    <row r="8619" spans="11:11" x14ac:dyDescent="0.25">
      <c r="K8619"/>
    </row>
    <row r="8620" spans="11:11" x14ac:dyDescent="0.25">
      <c r="K8620"/>
    </row>
    <row r="8621" spans="11:11" x14ac:dyDescent="0.25">
      <c r="K8621"/>
    </row>
    <row r="8622" spans="11:11" x14ac:dyDescent="0.25">
      <c r="K8622"/>
    </row>
    <row r="8623" spans="11:11" x14ac:dyDescent="0.25">
      <c r="K8623"/>
    </row>
    <row r="8624" spans="11:11" x14ac:dyDescent="0.25">
      <c r="K8624"/>
    </row>
    <row r="8625" spans="11:11" x14ac:dyDescent="0.25">
      <c r="K8625"/>
    </row>
    <row r="8626" spans="11:11" x14ac:dyDescent="0.25">
      <c r="K8626"/>
    </row>
    <row r="8627" spans="11:11" x14ac:dyDescent="0.25">
      <c r="K8627"/>
    </row>
    <row r="8628" spans="11:11" x14ac:dyDescent="0.25">
      <c r="K8628"/>
    </row>
    <row r="8629" spans="11:11" x14ac:dyDescent="0.25">
      <c r="K8629"/>
    </row>
    <row r="8630" spans="11:11" x14ac:dyDescent="0.25">
      <c r="K8630"/>
    </row>
    <row r="8631" spans="11:11" x14ac:dyDescent="0.25">
      <c r="K8631"/>
    </row>
    <row r="8632" spans="11:11" x14ac:dyDescent="0.25">
      <c r="K8632"/>
    </row>
    <row r="8633" spans="11:11" x14ac:dyDescent="0.25">
      <c r="K8633"/>
    </row>
    <row r="8634" spans="11:11" x14ac:dyDescent="0.25">
      <c r="K8634"/>
    </row>
    <row r="8635" spans="11:11" x14ac:dyDescent="0.25">
      <c r="K8635"/>
    </row>
    <row r="8636" spans="11:11" x14ac:dyDescent="0.25">
      <c r="K8636"/>
    </row>
    <row r="8637" spans="11:11" x14ac:dyDescent="0.25">
      <c r="K8637"/>
    </row>
    <row r="8638" spans="11:11" x14ac:dyDescent="0.25">
      <c r="K8638"/>
    </row>
    <row r="8639" spans="11:11" x14ac:dyDescent="0.25">
      <c r="K8639"/>
    </row>
    <row r="8640" spans="11:11" x14ac:dyDescent="0.25">
      <c r="K8640"/>
    </row>
    <row r="8641" spans="11:11" x14ac:dyDescent="0.25">
      <c r="K8641"/>
    </row>
    <row r="8642" spans="11:11" x14ac:dyDescent="0.25">
      <c r="K8642"/>
    </row>
    <row r="8643" spans="11:11" x14ac:dyDescent="0.25">
      <c r="K8643"/>
    </row>
    <row r="8644" spans="11:11" x14ac:dyDescent="0.25">
      <c r="K8644"/>
    </row>
    <row r="8645" spans="11:11" x14ac:dyDescent="0.25">
      <c r="K8645"/>
    </row>
    <row r="8646" spans="11:11" x14ac:dyDescent="0.25">
      <c r="K8646"/>
    </row>
    <row r="8647" spans="11:11" x14ac:dyDescent="0.25">
      <c r="K8647"/>
    </row>
    <row r="8648" spans="11:11" x14ac:dyDescent="0.25">
      <c r="K8648"/>
    </row>
    <row r="8649" spans="11:11" x14ac:dyDescent="0.25">
      <c r="K8649"/>
    </row>
    <row r="8650" spans="11:11" x14ac:dyDescent="0.25">
      <c r="K8650"/>
    </row>
    <row r="8651" spans="11:11" x14ac:dyDescent="0.25">
      <c r="K8651"/>
    </row>
    <row r="8652" spans="11:11" x14ac:dyDescent="0.25">
      <c r="K8652"/>
    </row>
    <row r="8653" spans="11:11" x14ac:dyDescent="0.25">
      <c r="K8653"/>
    </row>
    <row r="8654" spans="11:11" x14ac:dyDescent="0.25">
      <c r="K8654"/>
    </row>
    <row r="8655" spans="11:11" x14ac:dyDescent="0.25">
      <c r="K8655"/>
    </row>
    <row r="8656" spans="11:11" x14ac:dyDescent="0.25">
      <c r="K8656"/>
    </row>
    <row r="8657" spans="11:11" x14ac:dyDescent="0.25">
      <c r="K8657"/>
    </row>
    <row r="8658" spans="11:11" x14ac:dyDescent="0.25">
      <c r="K8658"/>
    </row>
    <row r="8659" spans="11:11" x14ac:dyDescent="0.25">
      <c r="K8659"/>
    </row>
    <row r="8660" spans="11:11" x14ac:dyDescent="0.25">
      <c r="K8660"/>
    </row>
    <row r="8661" spans="11:11" x14ac:dyDescent="0.25">
      <c r="K8661"/>
    </row>
    <row r="8662" spans="11:11" x14ac:dyDescent="0.25">
      <c r="K8662"/>
    </row>
    <row r="8663" spans="11:11" x14ac:dyDescent="0.25">
      <c r="K8663"/>
    </row>
    <row r="8664" spans="11:11" x14ac:dyDescent="0.25">
      <c r="K8664"/>
    </row>
    <row r="8665" spans="11:11" x14ac:dyDescent="0.25">
      <c r="K8665"/>
    </row>
    <row r="8666" spans="11:11" x14ac:dyDescent="0.25">
      <c r="K8666"/>
    </row>
    <row r="8667" spans="11:11" x14ac:dyDescent="0.25">
      <c r="K8667"/>
    </row>
    <row r="8668" spans="11:11" x14ac:dyDescent="0.25">
      <c r="K8668"/>
    </row>
    <row r="8669" spans="11:11" x14ac:dyDescent="0.25">
      <c r="K8669"/>
    </row>
    <row r="8670" spans="11:11" x14ac:dyDescent="0.25">
      <c r="K8670"/>
    </row>
    <row r="8671" spans="11:11" x14ac:dyDescent="0.25">
      <c r="K8671"/>
    </row>
    <row r="8672" spans="11:11" x14ac:dyDescent="0.25">
      <c r="K8672"/>
    </row>
    <row r="8673" spans="11:11" x14ac:dyDescent="0.25">
      <c r="K8673"/>
    </row>
    <row r="8674" spans="11:11" x14ac:dyDescent="0.25">
      <c r="K8674"/>
    </row>
    <row r="8675" spans="11:11" x14ac:dyDescent="0.25">
      <c r="K8675"/>
    </row>
    <row r="8676" spans="11:11" x14ac:dyDescent="0.25">
      <c r="K8676"/>
    </row>
    <row r="8677" spans="11:11" x14ac:dyDescent="0.25">
      <c r="K8677"/>
    </row>
    <row r="8678" spans="11:11" x14ac:dyDescent="0.25">
      <c r="K8678"/>
    </row>
    <row r="8679" spans="11:11" x14ac:dyDescent="0.25">
      <c r="K8679"/>
    </row>
    <row r="8680" spans="11:11" x14ac:dyDescent="0.25">
      <c r="K8680"/>
    </row>
    <row r="8681" spans="11:11" x14ac:dyDescent="0.25">
      <c r="K8681"/>
    </row>
    <row r="8682" spans="11:11" x14ac:dyDescent="0.25">
      <c r="K8682"/>
    </row>
    <row r="8683" spans="11:11" x14ac:dyDescent="0.25">
      <c r="K8683"/>
    </row>
    <row r="8684" spans="11:11" x14ac:dyDescent="0.25">
      <c r="K8684"/>
    </row>
    <row r="8685" spans="11:11" x14ac:dyDescent="0.25">
      <c r="K8685"/>
    </row>
    <row r="8686" spans="11:11" x14ac:dyDescent="0.25">
      <c r="K8686"/>
    </row>
    <row r="8687" spans="11:11" x14ac:dyDescent="0.25">
      <c r="K8687"/>
    </row>
    <row r="8688" spans="11:11" x14ac:dyDescent="0.25">
      <c r="K8688"/>
    </row>
    <row r="8689" spans="11:11" x14ac:dyDescent="0.25">
      <c r="K8689"/>
    </row>
    <row r="8690" spans="11:11" x14ac:dyDescent="0.25">
      <c r="K8690"/>
    </row>
    <row r="8691" spans="11:11" x14ac:dyDescent="0.25">
      <c r="K8691"/>
    </row>
    <row r="8692" spans="11:11" x14ac:dyDescent="0.25">
      <c r="K8692"/>
    </row>
    <row r="8693" spans="11:11" x14ac:dyDescent="0.25">
      <c r="K8693"/>
    </row>
    <row r="8694" spans="11:11" x14ac:dyDescent="0.25">
      <c r="K8694"/>
    </row>
    <row r="8695" spans="11:11" x14ac:dyDescent="0.25">
      <c r="K8695"/>
    </row>
    <row r="8696" spans="11:11" x14ac:dyDescent="0.25">
      <c r="K8696"/>
    </row>
    <row r="8697" spans="11:11" x14ac:dyDescent="0.25">
      <c r="K8697"/>
    </row>
    <row r="8698" spans="11:11" x14ac:dyDescent="0.25">
      <c r="K8698"/>
    </row>
    <row r="8699" spans="11:11" x14ac:dyDescent="0.25">
      <c r="K8699"/>
    </row>
    <row r="8700" spans="11:11" x14ac:dyDescent="0.25">
      <c r="K8700"/>
    </row>
    <row r="8701" spans="11:11" x14ac:dyDescent="0.25">
      <c r="K8701"/>
    </row>
    <row r="8702" spans="11:11" x14ac:dyDescent="0.25">
      <c r="K8702"/>
    </row>
    <row r="8703" spans="11:11" x14ac:dyDescent="0.25">
      <c r="K8703"/>
    </row>
    <row r="8704" spans="11:11" x14ac:dyDescent="0.25">
      <c r="K8704"/>
    </row>
    <row r="8705" spans="11:11" x14ac:dyDescent="0.25">
      <c r="K8705"/>
    </row>
    <row r="8706" spans="11:11" x14ac:dyDescent="0.25">
      <c r="K8706"/>
    </row>
    <row r="8707" spans="11:11" x14ac:dyDescent="0.25">
      <c r="K8707"/>
    </row>
    <row r="8708" spans="11:11" x14ac:dyDescent="0.25">
      <c r="K8708"/>
    </row>
    <row r="8709" spans="11:11" x14ac:dyDescent="0.25">
      <c r="K8709"/>
    </row>
    <row r="8710" spans="11:11" x14ac:dyDescent="0.25">
      <c r="K8710"/>
    </row>
    <row r="8711" spans="11:11" x14ac:dyDescent="0.25">
      <c r="K8711"/>
    </row>
    <row r="8712" spans="11:11" x14ac:dyDescent="0.25">
      <c r="K8712"/>
    </row>
    <row r="8713" spans="11:11" x14ac:dyDescent="0.25">
      <c r="K8713"/>
    </row>
    <row r="8714" spans="11:11" x14ac:dyDescent="0.25">
      <c r="K8714"/>
    </row>
    <row r="8715" spans="11:11" x14ac:dyDescent="0.25">
      <c r="K8715"/>
    </row>
    <row r="8716" spans="11:11" x14ac:dyDescent="0.25">
      <c r="K8716"/>
    </row>
    <row r="8717" spans="11:11" x14ac:dyDescent="0.25">
      <c r="K8717"/>
    </row>
    <row r="8718" spans="11:11" x14ac:dyDescent="0.25">
      <c r="K8718"/>
    </row>
    <row r="8719" spans="11:11" x14ac:dyDescent="0.25">
      <c r="K8719"/>
    </row>
    <row r="8720" spans="11:11" x14ac:dyDescent="0.25">
      <c r="K8720"/>
    </row>
    <row r="8721" spans="11:11" x14ac:dyDescent="0.25">
      <c r="K8721"/>
    </row>
    <row r="8722" spans="11:11" x14ac:dyDescent="0.25">
      <c r="K8722"/>
    </row>
    <row r="8723" spans="11:11" x14ac:dyDescent="0.25">
      <c r="K8723"/>
    </row>
    <row r="8724" spans="11:11" x14ac:dyDescent="0.25">
      <c r="K8724"/>
    </row>
    <row r="8725" spans="11:11" x14ac:dyDescent="0.25">
      <c r="K8725"/>
    </row>
    <row r="8726" spans="11:11" x14ac:dyDescent="0.25">
      <c r="K8726"/>
    </row>
    <row r="8727" spans="11:11" x14ac:dyDescent="0.25">
      <c r="K8727"/>
    </row>
    <row r="8728" spans="11:11" x14ac:dyDescent="0.25">
      <c r="K8728"/>
    </row>
    <row r="8729" spans="11:11" x14ac:dyDescent="0.25">
      <c r="K8729"/>
    </row>
    <row r="8730" spans="11:11" x14ac:dyDescent="0.25">
      <c r="K8730"/>
    </row>
    <row r="8731" spans="11:11" x14ac:dyDescent="0.25">
      <c r="K8731"/>
    </row>
    <row r="8732" spans="11:11" x14ac:dyDescent="0.25">
      <c r="K8732"/>
    </row>
    <row r="8733" spans="11:11" x14ac:dyDescent="0.25">
      <c r="K8733"/>
    </row>
    <row r="8734" spans="11:11" x14ac:dyDescent="0.25">
      <c r="K8734"/>
    </row>
    <row r="8735" spans="11:11" x14ac:dyDescent="0.25">
      <c r="K8735"/>
    </row>
    <row r="8736" spans="11:11" x14ac:dyDescent="0.25">
      <c r="K8736"/>
    </row>
    <row r="8737" spans="11:11" x14ac:dyDescent="0.25">
      <c r="K8737"/>
    </row>
    <row r="8738" spans="11:11" x14ac:dyDescent="0.25">
      <c r="K8738"/>
    </row>
    <row r="8739" spans="11:11" x14ac:dyDescent="0.25">
      <c r="K8739"/>
    </row>
    <row r="8740" spans="11:11" x14ac:dyDescent="0.25">
      <c r="K8740"/>
    </row>
    <row r="8741" spans="11:11" x14ac:dyDescent="0.25">
      <c r="K8741"/>
    </row>
    <row r="8742" spans="11:11" x14ac:dyDescent="0.25">
      <c r="K8742"/>
    </row>
    <row r="8743" spans="11:11" x14ac:dyDescent="0.25">
      <c r="K8743"/>
    </row>
    <row r="8744" spans="11:11" x14ac:dyDescent="0.25">
      <c r="K8744"/>
    </row>
    <row r="8745" spans="11:11" x14ac:dyDescent="0.25">
      <c r="K8745"/>
    </row>
    <row r="8746" spans="11:11" x14ac:dyDescent="0.25">
      <c r="K8746"/>
    </row>
    <row r="8747" spans="11:11" x14ac:dyDescent="0.25">
      <c r="K8747"/>
    </row>
    <row r="8748" spans="11:11" x14ac:dyDescent="0.25">
      <c r="K8748"/>
    </row>
    <row r="8749" spans="11:11" x14ac:dyDescent="0.25">
      <c r="K8749"/>
    </row>
    <row r="8750" spans="11:11" x14ac:dyDescent="0.25">
      <c r="K8750"/>
    </row>
    <row r="8751" spans="11:11" x14ac:dyDescent="0.25">
      <c r="K8751"/>
    </row>
    <row r="8752" spans="11:11" x14ac:dyDescent="0.25">
      <c r="K8752"/>
    </row>
    <row r="8753" spans="11:11" x14ac:dyDescent="0.25">
      <c r="K8753"/>
    </row>
    <row r="8754" spans="11:11" x14ac:dyDescent="0.25">
      <c r="K8754"/>
    </row>
    <row r="8755" spans="11:11" x14ac:dyDescent="0.25">
      <c r="K8755"/>
    </row>
    <row r="8756" spans="11:11" x14ac:dyDescent="0.25">
      <c r="K8756"/>
    </row>
    <row r="8757" spans="11:11" x14ac:dyDescent="0.25">
      <c r="K8757"/>
    </row>
    <row r="8758" spans="11:11" x14ac:dyDescent="0.25">
      <c r="K8758"/>
    </row>
    <row r="8759" spans="11:11" x14ac:dyDescent="0.25">
      <c r="K8759"/>
    </row>
    <row r="8760" spans="11:11" x14ac:dyDescent="0.25">
      <c r="K8760"/>
    </row>
    <row r="8761" spans="11:11" x14ac:dyDescent="0.25">
      <c r="K8761"/>
    </row>
    <row r="8762" spans="11:11" x14ac:dyDescent="0.25">
      <c r="K8762"/>
    </row>
    <row r="8763" spans="11:11" x14ac:dyDescent="0.25">
      <c r="K8763"/>
    </row>
    <row r="8764" spans="11:11" x14ac:dyDescent="0.25">
      <c r="K8764"/>
    </row>
    <row r="8765" spans="11:11" x14ac:dyDescent="0.25">
      <c r="K8765"/>
    </row>
    <row r="8766" spans="11:11" x14ac:dyDescent="0.25">
      <c r="K8766"/>
    </row>
    <row r="8767" spans="11:11" x14ac:dyDescent="0.25">
      <c r="K8767"/>
    </row>
    <row r="8768" spans="11:11" x14ac:dyDescent="0.25">
      <c r="K8768"/>
    </row>
    <row r="8769" spans="11:11" x14ac:dyDescent="0.25">
      <c r="K8769"/>
    </row>
    <row r="8770" spans="11:11" x14ac:dyDescent="0.25">
      <c r="K8770"/>
    </row>
    <row r="8771" spans="11:11" x14ac:dyDescent="0.25">
      <c r="K8771"/>
    </row>
    <row r="8772" spans="11:11" x14ac:dyDescent="0.25">
      <c r="K8772"/>
    </row>
    <row r="8773" spans="11:11" x14ac:dyDescent="0.25">
      <c r="K8773"/>
    </row>
    <row r="8774" spans="11:11" x14ac:dyDescent="0.25">
      <c r="K8774"/>
    </row>
    <row r="8775" spans="11:11" x14ac:dyDescent="0.25">
      <c r="K8775"/>
    </row>
    <row r="8776" spans="11:11" x14ac:dyDescent="0.25">
      <c r="K8776"/>
    </row>
    <row r="8777" spans="11:11" x14ac:dyDescent="0.25">
      <c r="K8777"/>
    </row>
    <row r="8778" spans="11:11" x14ac:dyDescent="0.25">
      <c r="K8778"/>
    </row>
    <row r="8779" spans="11:11" x14ac:dyDescent="0.25">
      <c r="K8779"/>
    </row>
    <row r="8780" spans="11:11" x14ac:dyDescent="0.25">
      <c r="K8780"/>
    </row>
    <row r="8781" spans="11:11" x14ac:dyDescent="0.25">
      <c r="K8781"/>
    </row>
    <row r="8782" spans="11:11" x14ac:dyDescent="0.25">
      <c r="K8782"/>
    </row>
    <row r="8783" spans="11:11" x14ac:dyDescent="0.25">
      <c r="K8783"/>
    </row>
    <row r="8784" spans="11:11" x14ac:dyDescent="0.25">
      <c r="K8784"/>
    </row>
    <row r="8785" spans="11:11" x14ac:dyDescent="0.25">
      <c r="K8785"/>
    </row>
    <row r="8786" spans="11:11" x14ac:dyDescent="0.25">
      <c r="K8786"/>
    </row>
    <row r="8787" spans="11:11" x14ac:dyDescent="0.25">
      <c r="K8787"/>
    </row>
    <row r="8788" spans="11:11" x14ac:dyDescent="0.25">
      <c r="K8788"/>
    </row>
    <row r="8789" spans="11:11" x14ac:dyDescent="0.25">
      <c r="K8789"/>
    </row>
    <row r="8790" spans="11:11" x14ac:dyDescent="0.25">
      <c r="K8790"/>
    </row>
    <row r="8791" spans="11:11" x14ac:dyDescent="0.25">
      <c r="K8791"/>
    </row>
    <row r="8792" spans="11:11" x14ac:dyDescent="0.25">
      <c r="K8792"/>
    </row>
    <row r="8793" spans="11:11" x14ac:dyDescent="0.25">
      <c r="K8793"/>
    </row>
    <row r="8794" spans="11:11" x14ac:dyDescent="0.25">
      <c r="K8794"/>
    </row>
    <row r="8795" spans="11:11" x14ac:dyDescent="0.25">
      <c r="K8795"/>
    </row>
    <row r="8796" spans="11:11" x14ac:dyDescent="0.25">
      <c r="K8796"/>
    </row>
    <row r="8797" spans="11:11" x14ac:dyDescent="0.25">
      <c r="K8797"/>
    </row>
    <row r="8798" spans="11:11" x14ac:dyDescent="0.25">
      <c r="K8798"/>
    </row>
    <row r="8799" spans="11:11" x14ac:dyDescent="0.25">
      <c r="K8799"/>
    </row>
    <row r="8800" spans="11:11" x14ac:dyDescent="0.25">
      <c r="K8800"/>
    </row>
    <row r="8801" spans="11:11" x14ac:dyDescent="0.25">
      <c r="K8801"/>
    </row>
    <row r="8802" spans="11:11" x14ac:dyDescent="0.25">
      <c r="K8802"/>
    </row>
    <row r="8803" spans="11:11" x14ac:dyDescent="0.25">
      <c r="K8803"/>
    </row>
    <row r="8804" spans="11:11" x14ac:dyDescent="0.25">
      <c r="K8804"/>
    </row>
    <row r="8805" spans="11:11" x14ac:dyDescent="0.25">
      <c r="K8805"/>
    </row>
    <row r="8806" spans="11:11" x14ac:dyDescent="0.25">
      <c r="K8806"/>
    </row>
    <row r="8807" spans="11:11" x14ac:dyDescent="0.25">
      <c r="K8807"/>
    </row>
    <row r="8808" spans="11:11" x14ac:dyDescent="0.25">
      <c r="K8808"/>
    </row>
    <row r="8809" spans="11:11" x14ac:dyDescent="0.25">
      <c r="K8809"/>
    </row>
    <row r="8810" spans="11:11" x14ac:dyDescent="0.25">
      <c r="K8810"/>
    </row>
    <row r="8811" spans="11:11" x14ac:dyDescent="0.25">
      <c r="K8811"/>
    </row>
    <row r="8812" spans="11:11" x14ac:dyDescent="0.25">
      <c r="K8812"/>
    </row>
    <row r="8813" spans="11:11" x14ac:dyDescent="0.25">
      <c r="K8813"/>
    </row>
    <row r="8814" spans="11:11" x14ac:dyDescent="0.25">
      <c r="K8814"/>
    </row>
    <row r="8815" spans="11:11" x14ac:dyDescent="0.25">
      <c r="K8815"/>
    </row>
    <row r="8816" spans="11:11" x14ac:dyDescent="0.25">
      <c r="K8816"/>
    </row>
    <row r="8817" spans="11:11" x14ac:dyDescent="0.25">
      <c r="K8817"/>
    </row>
    <row r="8818" spans="11:11" x14ac:dyDescent="0.25">
      <c r="K8818"/>
    </row>
    <row r="8819" spans="11:11" x14ac:dyDescent="0.25">
      <c r="K8819"/>
    </row>
    <row r="8820" spans="11:11" x14ac:dyDescent="0.25">
      <c r="K8820"/>
    </row>
    <row r="8821" spans="11:11" x14ac:dyDescent="0.25">
      <c r="K8821"/>
    </row>
    <row r="8822" spans="11:11" x14ac:dyDescent="0.25">
      <c r="K8822"/>
    </row>
    <row r="8823" spans="11:11" x14ac:dyDescent="0.25">
      <c r="K8823"/>
    </row>
    <row r="8824" spans="11:11" x14ac:dyDescent="0.25">
      <c r="K8824"/>
    </row>
    <row r="8825" spans="11:11" x14ac:dyDescent="0.25">
      <c r="K8825"/>
    </row>
    <row r="8826" spans="11:11" x14ac:dyDescent="0.25">
      <c r="K8826"/>
    </row>
    <row r="8827" spans="11:11" x14ac:dyDescent="0.25">
      <c r="K8827"/>
    </row>
    <row r="8828" spans="11:11" x14ac:dyDescent="0.25">
      <c r="K8828"/>
    </row>
    <row r="8829" spans="11:11" x14ac:dyDescent="0.25">
      <c r="K8829"/>
    </row>
    <row r="8830" spans="11:11" x14ac:dyDescent="0.25">
      <c r="K8830"/>
    </row>
    <row r="8831" spans="11:11" x14ac:dyDescent="0.25">
      <c r="K8831"/>
    </row>
    <row r="8832" spans="11:11" x14ac:dyDescent="0.25">
      <c r="K8832"/>
    </row>
    <row r="8833" spans="11:11" x14ac:dyDescent="0.25">
      <c r="K8833"/>
    </row>
    <row r="8834" spans="11:11" x14ac:dyDescent="0.25">
      <c r="K8834"/>
    </row>
    <row r="8835" spans="11:11" x14ac:dyDescent="0.25">
      <c r="K8835"/>
    </row>
    <row r="8836" spans="11:11" x14ac:dyDescent="0.25">
      <c r="K8836"/>
    </row>
    <row r="8837" spans="11:11" x14ac:dyDescent="0.25">
      <c r="K8837"/>
    </row>
    <row r="8838" spans="11:11" x14ac:dyDescent="0.25">
      <c r="K8838"/>
    </row>
    <row r="8839" spans="11:11" x14ac:dyDescent="0.25">
      <c r="K8839"/>
    </row>
    <row r="8840" spans="11:11" x14ac:dyDescent="0.25">
      <c r="K8840"/>
    </row>
    <row r="8841" spans="11:11" x14ac:dyDescent="0.25">
      <c r="K8841"/>
    </row>
    <row r="8842" spans="11:11" x14ac:dyDescent="0.25">
      <c r="K8842"/>
    </row>
    <row r="8843" spans="11:11" x14ac:dyDescent="0.25">
      <c r="K8843"/>
    </row>
    <row r="8844" spans="11:11" x14ac:dyDescent="0.25">
      <c r="K8844"/>
    </row>
    <row r="8845" spans="11:11" x14ac:dyDescent="0.25">
      <c r="K8845"/>
    </row>
    <row r="8846" spans="11:11" x14ac:dyDescent="0.25">
      <c r="K8846"/>
    </row>
    <row r="8847" spans="11:11" x14ac:dyDescent="0.25">
      <c r="K8847"/>
    </row>
    <row r="8848" spans="11:11" x14ac:dyDescent="0.25">
      <c r="K8848"/>
    </row>
    <row r="8849" spans="11:11" x14ac:dyDescent="0.25">
      <c r="K8849"/>
    </row>
    <row r="8850" spans="11:11" x14ac:dyDescent="0.25">
      <c r="K8850"/>
    </row>
    <row r="8851" spans="11:11" x14ac:dyDescent="0.25">
      <c r="K8851"/>
    </row>
    <row r="8852" spans="11:11" x14ac:dyDescent="0.25">
      <c r="K8852"/>
    </row>
    <row r="8853" spans="11:11" x14ac:dyDescent="0.25">
      <c r="K8853"/>
    </row>
    <row r="8854" spans="11:11" x14ac:dyDescent="0.25">
      <c r="K8854"/>
    </row>
    <row r="8855" spans="11:11" x14ac:dyDescent="0.25">
      <c r="K8855"/>
    </row>
    <row r="8856" spans="11:11" x14ac:dyDescent="0.25">
      <c r="K8856"/>
    </row>
    <row r="8857" spans="11:11" x14ac:dyDescent="0.25">
      <c r="K8857"/>
    </row>
    <row r="8858" spans="11:11" x14ac:dyDescent="0.25">
      <c r="K8858"/>
    </row>
    <row r="8859" spans="11:11" x14ac:dyDescent="0.25">
      <c r="K8859"/>
    </row>
    <row r="8860" spans="11:11" x14ac:dyDescent="0.25">
      <c r="K8860"/>
    </row>
    <row r="8861" spans="11:11" x14ac:dyDescent="0.25">
      <c r="K8861"/>
    </row>
    <row r="8862" spans="11:11" x14ac:dyDescent="0.25">
      <c r="K8862"/>
    </row>
    <row r="8863" spans="11:11" x14ac:dyDescent="0.25">
      <c r="K8863"/>
    </row>
    <row r="8864" spans="11:11" x14ac:dyDescent="0.25">
      <c r="K8864"/>
    </row>
    <row r="8865" spans="11:11" x14ac:dyDescent="0.25">
      <c r="K8865"/>
    </row>
    <row r="8866" spans="11:11" x14ac:dyDescent="0.25">
      <c r="K8866"/>
    </row>
    <row r="8867" spans="11:11" x14ac:dyDescent="0.25">
      <c r="K8867"/>
    </row>
    <row r="8868" spans="11:11" x14ac:dyDescent="0.25">
      <c r="K8868"/>
    </row>
    <row r="8869" spans="11:11" x14ac:dyDescent="0.25">
      <c r="K8869"/>
    </row>
    <row r="8870" spans="11:11" x14ac:dyDescent="0.25">
      <c r="K8870"/>
    </row>
    <row r="8871" spans="11:11" x14ac:dyDescent="0.25">
      <c r="K8871"/>
    </row>
    <row r="8872" spans="11:11" x14ac:dyDescent="0.25">
      <c r="K8872"/>
    </row>
    <row r="8873" spans="11:11" x14ac:dyDescent="0.25">
      <c r="K8873"/>
    </row>
    <row r="8874" spans="11:11" x14ac:dyDescent="0.25">
      <c r="K8874"/>
    </row>
    <row r="8875" spans="11:11" x14ac:dyDescent="0.25">
      <c r="K8875"/>
    </row>
    <row r="8876" spans="11:11" x14ac:dyDescent="0.25">
      <c r="K8876"/>
    </row>
    <row r="8877" spans="11:11" x14ac:dyDescent="0.25">
      <c r="K8877"/>
    </row>
    <row r="8878" spans="11:11" x14ac:dyDescent="0.25">
      <c r="K8878"/>
    </row>
    <row r="8879" spans="11:11" x14ac:dyDescent="0.25">
      <c r="K8879"/>
    </row>
    <row r="8880" spans="11:11" x14ac:dyDescent="0.25">
      <c r="K8880"/>
    </row>
    <row r="8881" spans="11:11" x14ac:dyDescent="0.25">
      <c r="K8881"/>
    </row>
    <row r="8882" spans="11:11" x14ac:dyDescent="0.25">
      <c r="K8882"/>
    </row>
    <row r="8883" spans="11:11" x14ac:dyDescent="0.25">
      <c r="K8883"/>
    </row>
    <row r="8884" spans="11:11" x14ac:dyDescent="0.25">
      <c r="K8884"/>
    </row>
    <row r="8885" spans="11:11" x14ac:dyDescent="0.25">
      <c r="K8885"/>
    </row>
    <row r="8886" spans="11:11" x14ac:dyDescent="0.25">
      <c r="K8886"/>
    </row>
    <row r="8887" spans="11:11" x14ac:dyDescent="0.25">
      <c r="K8887"/>
    </row>
    <row r="8888" spans="11:11" x14ac:dyDescent="0.25">
      <c r="K8888"/>
    </row>
    <row r="8889" spans="11:11" x14ac:dyDescent="0.25">
      <c r="K8889"/>
    </row>
    <row r="8890" spans="11:11" x14ac:dyDescent="0.25">
      <c r="K8890"/>
    </row>
    <row r="8891" spans="11:11" x14ac:dyDescent="0.25">
      <c r="K8891"/>
    </row>
    <row r="8892" spans="11:11" x14ac:dyDescent="0.25">
      <c r="K8892"/>
    </row>
    <row r="8893" spans="11:11" x14ac:dyDescent="0.25">
      <c r="K8893"/>
    </row>
    <row r="8894" spans="11:11" x14ac:dyDescent="0.25">
      <c r="K8894"/>
    </row>
    <row r="8895" spans="11:11" x14ac:dyDescent="0.25">
      <c r="K8895"/>
    </row>
    <row r="8896" spans="11:11" x14ac:dyDescent="0.25">
      <c r="K8896"/>
    </row>
    <row r="8897" spans="11:11" x14ac:dyDescent="0.25">
      <c r="K8897"/>
    </row>
    <row r="8898" spans="11:11" x14ac:dyDescent="0.25">
      <c r="K8898"/>
    </row>
    <row r="8899" spans="11:11" x14ac:dyDescent="0.25">
      <c r="K8899"/>
    </row>
    <row r="8900" spans="11:11" x14ac:dyDescent="0.25">
      <c r="K8900"/>
    </row>
    <row r="8901" spans="11:11" x14ac:dyDescent="0.25">
      <c r="K8901"/>
    </row>
    <row r="8902" spans="11:11" x14ac:dyDescent="0.25">
      <c r="K8902"/>
    </row>
    <row r="8903" spans="11:11" x14ac:dyDescent="0.25">
      <c r="K8903"/>
    </row>
    <row r="8904" spans="11:11" x14ac:dyDescent="0.25">
      <c r="K8904"/>
    </row>
    <row r="8905" spans="11:11" x14ac:dyDescent="0.25">
      <c r="K8905"/>
    </row>
    <row r="8906" spans="11:11" x14ac:dyDescent="0.25">
      <c r="K8906"/>
    </row>
    <row r="8907" spans="11:11" x14ac:dyDescent="0.25">
      <c r="K8907"/>
    </row>
    <row r="8908" spans="11:11" x14ac:dyDescent="0.25">
      <c r="K8908"/>
    </row>
    <row r="8909" spans="11:11" x14ac:dyDescent="0.25">
      <c r="K8909"/>
    </row>
    <row r="8910" spans="11:11" x14ac:dyDescent="0.25">
      <c r="K8910"/>
    </row>
    <row r="8911" spans="11:11" x14ac:dyDescent="0.25">
      <c r="K8911"/>
    </row>
    <row r="8912" spans="11:11" x14ac:dyDescent="0.25">
      <c r="K8912"/>
    </row>
    <row r="8913" spans="11:11" x14ac:dyDescent="0.25">
      <c r="K8913"/>
    </row>
    <row r="8914" spans="11:11" x14ac:dyDescent="0.25">
      <c r="K8914"/>
    </row>
    <row r="8915" spans="11:11" x14ac:dyDescent="0.25">
      <c r="K8915"/>
    </row>
    <row r="8916" spans="11:11" x14ac:dyDescent="0.25">
      <c r="K8916"/>
    </row>
    <row r="8917" spans="11:11" x14ac:dyDescent="0.25">
      <c r="K8917"/>
    </row>
    <row r="8918" spans="11:11" x14ac:dyDescent="0.25">
      <c r="K8918"/>
    </row>
    <row r="8919" spans="11:11" x14ac:dyDescent="0.25">
      <c r="K8919"/>
    </row>
    <row r="8920" spans="11:11" x14ac:dyDescent="0.25">
      <c r="K8920"/>
    </row>
    <row r="8921" spans="11:11" x14ac:dyDescent="0.25">
      <c r="K8921"/>
    </row>
    <row r="8922" spans="11:11" x14ac:dyDescent="0.25">
      <c r="K8922"/>
    </row>
    <row r="8923" spans="11:11" x14ac:dyDescent="0.25">
      <c r="K8923"/>
    </row>
    <row r="8924" spans="11:11" x14ac:dyDescent="0.25">
      <c r="K8924"/>
    </row>
    <row r="8925" spans="11:11" x14ac:dyDescent="0.25">
      <c r="K8925"/>
    </row>
    <row r="8926" spans="11:11" x14ac:dyDescent="0.25">
      <c r="K8926"/>
    </row>
    <row r="8927" spans="11:11" x14ac:dyDescent="0.25">
      <c r="K8927"/>
    </row>
    <row r="8928" spans="11:11" x14ac:dyDescent="0.25">
      <c r="K8928"/>
    </row>
    <row r="8929" spans="11:11" x14ac:dyDescent="0.25">
      <c r="K8929"/>
    </row>
    <row r="8930" spans="11:11" x14ac:dyDescent="0.25">
      <c r="K8930"/>
    </row>
    <row r="8931" spans="11:11" x14ac:dyDescent="0.25">
      <c r="K8931"/>
    </row>
    <row r="8932" spans="11:11" x14ac:dyDescent="0.25">
      <c r="K8932"/>
    </row>
    <row r="8933" spans="11:11" x14ac:dyDescent="0.25">
      <c r="K8933"/>
    </row>
    <row r="8934" spans="11:11" x14ac:dyDescent="0.25">
      <c r="K8934"/>
    </row>
    <row r="8935" spans="11:11" x14ac:dyDescent="0.25">
      <c r="K8935"/>
    </row>
    <row r="8936" spans="11:11" x14ac:dyDescent="0.25">
      <c r="K8936"/>
    </row>
    <row r="8937" spans="11:11" x14ac:dyDescent="0.25">
      <c r="K8937"/>
    </row>
    <row r="8938" spans="11:11" x14ac:dyDescent="0.25">
      <c r="K8938"/>
    </row>
    <row r="8939" spans="11:11" x14ac:dyDescent="0.25">
      <c r="K8939"/>
    </row>
    <row r="8940" spans="11:11" x14ac:dyDescent="0.25">
      <c r="K8940"/>
    </row>
    <row r="8941" spans="11:11" x14ac:dyDescent="0.25">
      <c r="K8941"/>
    </row>
    <row r="8942" spans="11:11" x14ac:dyDescent="0.25">
      <c r="K8942"/>
    </row>
    <row r="8943" spans="11:11" x14ac:dyDescent="0.25">
      <c r="K8943"/>
    </row>
    <row r="8944" spans="11:11" x14ac:dyDescent="0.25">
      <c r="K8944"/>
    </row>
    <row r="8945" spans="11:11" x14ac:dyDescent="0.25">
      <c r="K8945"/>
    </row>
    <row r="8946" spans="11:11" x14ac:dyDescent="0.25">
      <c r="K8946"/>
    </row>
    <row r="8947" spans="11:11" x14ac:dyDescent="0.25">
      <c r="K8947"/>
    </row>
    <row r="8948" spans="11:11" x14ac:dyDescent="0.25">
      <c r="K8948"/>
    </row>
    <row r="8949" spans="11:11" x14ac:dyDescent="0.25">
      <c r="K8949"/>
    </row>
    <row r="8950" spans="11:11" x14ac:dyDescent="0.25">
      <c r="K8950"/>
    </row>
    <row r="8951" spans="11:11" x14ac:dyDescent="0.25">
      <c r="K8951"/>
    </row>
    <row r="8952" spans="11:11" x14ac:dyDescent="0.25">
      <c r="K8952"/>
    </row>
    <row r="8953" spans="11:11" x14ac:dyDescent="0.25">
      <c r="K8953"/>
    </row>
    <row r="8954" spans="11:11" x14ac:dyDescent="0.25">
      <c r="K8954"/>
    </row>
    <row r="8955" spans="11:11" x14ac:dyDescent="0.25">
      <c r="K8955"/>
    </row>
    <row r="8956" spans="11:11" x14ac:dyDescent="0.25">
      <c r="K8956"/>
    </row>
    <row r="8957" spans="11:11" x14ac:dyDescent="0.25">
      <c r="K8957"/>
    </row>
    <row r="8958" spans="11:11" x14ac:dyDescent="0.25">
      <c r="K8958"/>
    </row>
    <row r="8959" spans="11:11" x14ac:dyDescent="0.25">
      <c r="K8959"/>
    </row>
    <row r="8960" spans="11:11" x14ac:dyDescent="0.25">
      <c r="K8960"/>
    </row>
    <row r="8961" spans="11:11" x14ac:dyDescent="0.25">
      <c r="K8961"/>
    </row>
    <row r="8962" spans="11:11" x14ac:dyDescent="0.25">
      <c r="K8962"/>
    </row>
    <row r="8963" spans="11:11" x14ac:dyDescent="0.25">
      <c r="K8963"/>
    </row>
    <row r="8964" spans="11:11" x14ac:dyDescent="0.25">
      <c r="K8964"/>
    </row>
    <row r="8965" spans="11:11" x14ac:dyDescent="0.25">
      <c r="K8965"/>
    </row>
    <row r="8966" spans="11:11" x14ac:dyDescent="0.25">
      <c r="K8966"/>
    </row>
    <row r="8967" spans="11:11" x14ac:dyDescent="0.25">
      <c r="K8967"/>
    </row>
    <row r="8968" spans="11:11" x14ac:dyDescent="0.25">
      <c r="K8968"/>
    </row>
    <row r="8969" spans="11:11" x14ac:dyDescent="0.25">
      <c r="K8969"/>
    </row>
    <row r="8970" spans="11:11" x14ac:dyDescent="0.25">
      <c r="K8970"/>
    </row>
    <row r="8971" spans="11:11" x14ac:dyDescent="0.25">
      <c r="K8971"/>
    </row>
    <row r="8972" spans="11:11" x14ac:dyDescent="0.25">
      <c r="K8972"/>
    </row>
    <row r="8973" spans="11:11" x14ac:dyDescent="0.25">
      <c r="K8973"/>
    </row>
    <row r="8974" spans="11:11" x14ac:dyDescent="0.25">
      <c r="K8974"/>
    </row>
    <row r="8975" spans="11:11" x14ac:dyDescent="0.25">
      <c r="K8975"/>
    </row>
    <row r="8976" spans="11:11" x14ac:dyDescent="0.25">
      <c r="K8976"/>
    </row>
    <row r="8977" spans="11:11" x14ac:dyDescent="0.25">
      <c r="K8977"/>
    </row>
    <row r="8978" spans="11:11" x14ac:dyDescent="0.25">
      <c r="K8978"/>
    </row>
    <row r="8979" spans="11:11" x14ac:dyDescent="0.25">
      <c r="K8979"/>
    </row>
    <row r="8980" spans="11:11" x14ac:dyDescent="0.25">
      <c r="K8980"/>
    </row>
    <row r="8981" spans="11:11" x14ac:dyDescent="0.25">
      <c r="K8981"/>
    </row>
    <row r="8982" spans="11:11" x14ac:dyDescent="0.25">
      <c r="K8982"/>
    </row>
    <row r="8983" spans="11:11" x14ac:dyDescent="0.25">
      <c r="K8983"/>
    </row>
    <row r="8984" spans="11:11" x14ac:dyDescent="0.25">
      <c r="K8984"/>
    </row>
    <row r="8985" spans="11:11" x14ac:dyDescent="0.25">
      <c r="K8985"/>
    </row>
    <row r="8986" spans="11:11" x14ac:dyDescent="0.25">
      <c r="K8986"/>
    </row>
    <row r="8987" spans="11:11" x14ac:dyDescent="0.25">
      <c r="K8987"/>
    </row>
    <row r="8988" spans="11:11" x14ac:dyDescent="0.25">
      <c r="K8988"/>
    </row>
    <row r="8989" spans="11:11" x14ac:dyDescent="0.25">
      <c r="K8989"/>
    </row>
    <row r="8990" spans="11:11" x14ac:dyDescent="0.25">
      <c r="K8990"/>
    </row>
    <row r="8991" spans="11:11" x14ac:dyDescent="0.25">
      <c r="K8991"/>
    </row>
    <row r="8992" spans="11:11" x14ac:dyDescent="0.25">
      <c r="K8992"/>
    </row>
    <row r="8993" spans="11:11" x14ac:dyDescent="0.25">
      <c r="K8993"/>
    </row>
    <row r="8994" spans="11:11" x14ac:dyDescent="0.25">
      <c r="K8994"/>
    </row>
    <row r="8995" spans="11:11" x14ac:dyDescent="0.25">
      <c r="K8995"/>
    </row>
    <row r="8996" spans="11:11" x14ac:dyDescent="0.25">
      <c r="K8996"/>
    </row>
    <row r="8997" spans="11:11" x14ac:dyDescent="0.25">
      <c r="K8997"/>
    </row>
    <row r="8998" spans="11:11" x14ac:dyDescent="0.25">
      <c r="K8998"/>
    </row>
    <row r="8999" spans="11:11" x14ac:dyDescent="0.25">
      <c r="K8999"/>
    </row>
    <row r="9000" spans="11:11" x14ac:dyDescent="0.25">
      <c r="K9000"/>
    </row>
    <row r="9001" spans="11:11" x14ac:dyDescent="0.25">
      <c r="K9001"/>
    </row>
    <row r="9002" spans="11:11" x14ac:dyDescent="0.25">
      <c r="K9002"/>
    </row>
    <row r="9003" spans="11:11" x14ac:dyDescent="0.25">
      <c r="K9003"/>
    </row>
    <row r="9004" spans="11:11" x14ac:dyDescent="0.25">
      <c r="K9004"/>
    </row>
    <row r="9005" spans="11:11" x14ac:dyDescent="0.25">
      <c r="K9005"/>
    </row>
    <row r="9006" spans="11:11" x14ac:dyDescent="0.25">
      <c r="K9006"/>
    </row>
    <row r="9007" spans="11:11" x14ac:dyDescent="0.25">
      <c r="K9007"/>
    </row>
    <row r="9008" spans="11:11" x14ac:dyDescent="0.25">
      <c r="K9008"/>
    </row>
    <row r="9009" spans="11:11" x14ac:dyDescent="0.25">
      <c r="K9009"/>
    </row>
    <row r="9010" spans="11:11" x14ac:dyDescent="0.25">
      <c r="K9010"/>
    </row>
    <row r="9011" spans="11:11" x14ac:dyDescent="0.25">
      <c r="K9011"/>
    </row>
    <row r="9012" spans="11:11" x14ac:dyDescent="0.25">
      <c r="K9012"/>
    </row>
    <row r="9013" spans="11:11" x14ac:dyDescent="0.25">
      <c r="K9013"/>
    </row>
    <row r="9014" spans="11:11" x14ac:dyDescent="0.25">
      <c r="K9014"/>
    </row>
    <row r="9015" spans="11:11" x14ac:dyDescent="0.25">
      <c r="K9015"/>
    </row>
    <row r="9016" spans="11:11" x14ac:dyDescent="0.25">
      <c r="K9016"/>
    </row>
    <row r="9017" spans="11:11" x14ac:dyDescent="0.25">
      <c r="K9017"/>
    </row>
    <row r="9018" spans="11:11" x14ac:dyDescent="0.25">
      <c r="K9018"/>
    </row>
    <row r="9019" spans="11:11" x14ac:dyDescent="0.25">
      <c r="K9019"/>
    </row>
    <row r="9020" spans="11:11" x14ac:dyDescent="0.25">
      <c r="K9020"/>
    </row>
    <row r="9021" spans="11:11" x14ac:dyDescent="0.25">
      <c r="K9021"/>
    </row>
    <row r="9022" spans="11:11" x14ac:dyDescent="0.25">
      <c r="K9022"/>
    </row>
    <row r="9023" spans="11:11" x14ac:dyDescent="0.25">
      <c r="K9023"/>
    </row>
    <row r="9024" spans="11:11" x14ac:dyDescent="0.25">
      <c r="K9024"/>
    </row>
    <row r="9025" spans="11:11" x14ac:dyDescent="0.25">
      <c r="K9025"/>
    </row>
    <row r="9026" spans="11:11" x14ac:dyDescent="0.25">
      <c r="K9026"/>
    </row>
    <row r="9027" spans="11:11" x14ac:dyDescent="0.25">
      <c r="K9027"/>
    </row>
    <row r="9028" spans="11:11" x14ac:dyDescent="0.25">
      <c r="K9028"/>
    </row>
    <row r="9029" spans="11:11" x14ac:dyDescent="0.25">
      <c r="K9029"/>
    </row>
    <row r="9030" spans="11:11" x14ac:dyDescent="0.25">
      <c r="K9030"/>
    </row>
    <row r="9031" spans="11:11" x14ac:dyDescent="0.25">
      <c r="K9031"/>
    </row>
    <row r="9032" spans="11:11" x14ac:dyDescent="0.25">
      <c r="K9032"/>
    </row>
    <row r="9033" spans="11:11" x14ac:dyDescent="0.25">
      <c r="K9033"/>
    </row>
    <row r="9034" spans="11:11" x14ac:dyDescent="0.25">
      <c r="K9034"/>
    </row>
    <row r="9035" spans="11:11" x14ac:dyDescent="0.25">
      <c r="K9035"/>
    </row>
    <row r="9036" spans="11:11" x14ac:dyDescent="0.25">
      <c r="K9036"/>
    </row>
    <row r="9037" spans="11:11" x14ac:dyDescent="0.25">
      <c r="K9037"/>
    </row>
    <row r="9038" spans="11:11" x14ac:dyDescent="0.25">
      <c r="K9038"/>
    </row>
    <row r="9039" spans="11:11" x14ac:dyDescent="0.25">
      <c r="K9039"/>
    </row>
    <row r="9040" spans="11:11" x14ac:dyDescent="0.25">
      <c r="K9040"/>
    </row>
    <row r="9041" spans="11:11" x14ac:dyDescent="0.25">
      <c r="K9041"/>
    </row>
    <row r="9042" spans="11:11" x14ac:dyDescent="0.25">
      <c r="K9042"/>
    </row>
    <row r="9043" spans="11:11" x14ac:dyDescent="0.25">
      <c r="K9043"/>
    </row>
    <row r="9044" spans="11:11" x14ac:dyDescent="0.25">
      <c r="K9044"/>
    </row>
    <row r="9045" spans="11:11" x14ac:dyDescent="0.25">
      <c r="K9045"/>
    </row>
    <row r="9046" spans="11:11" x14ac:dyDescent="0.25">
      <c r="K9046"/>
    </row>
    <row r="9047" spans="11:11" x14ac:dyDescent="0.25">
      <c r="K9047"/>
    </row>
    <row r="9048" spans="11:11" x14ac:dyDescent="0.25">
      <c r="K9048"/>
    </row>
    <row r="9049" spans="11:11" x14ac:dyDescent="0.25">
      <c r="K9049"/>
    </row>
    <row r="9050" spans="11:11" x14ac:dyDescent="0.25">
      <c r="K9050"/>
    </row>
    <row r="9051" spans="11:11" x14ac:dyDescent="0.25">
      <c r="K9051"/>
    </row>
    <row r="9052" spans="11:11" x14ac:dyDescent="0.25">
      <c r="K9052"/>
    </row>
    <row r="9053" spans="11:11" x14ac:dyDescent="0.25">
      <c r="K9053"/>
    </row>
    <row r="9054" spans="11:11" x14ac:dyDescent="0.25">
      <c r="K9054"/>
    </row>
    <row r="9055" spans="11:11" x14ac:dyDescent="0.25">
      <c r="K9055"/>
    </row>
    <row r="9056" spans="11:11" x14ac:dyDescent="0.25">
      <c r="K9056"/>
    </row>
    <row r="9057" spans="11:11" x14ac:dyDescent="0.25">
      <c r="K9057"/>
    </row>
    <row r="9058" spans="11:11" x14ac:dyDescent="0.25">
      <c r="K9058"/>
    </row>
    <row r="9059" spans="11:11" x14ac:dyDescent="0.25">
      <c r="K9059"/>
    </row>
    <row r="9060" spans="11:11" x14ac:dyDescent="0.25">
      <c r="K9060"/>
    </row>
    <row r="9061" spans="11:11" x14ac:dyDescent="0.25">
      <c r="K9061"/>
    </row>
    <row r="9062" spans="11:11" x14ac:dyDescent="0.25">
      <c r="K9062"/>
    </row>
    <row r="9063" spans="11:11" x14ac:dyDescent="0.25">
      <c r="K9063"/>
    </row>
    <row r="9064" spans="11:11" x14ac:dyDescent="0.25">
      <c r="K9064"/>
    </row>
    <row r="9065" spans="11:11" x14ac:dyDescent="0.25">
      <c r="K9065"/>
    </row>
    <row r="9066" spans="11:11" x14ac:dyDescent="0.25">
      <c r="K9066"/>
    </row>
    <row r="9067" spans="11:11" x14ac:dyDescent="0.25">
      <c r="K9067"/>
    </row>
    <row r="9068" spans="11:11" x14ac:dyDescent="0.25">
      <c r="K9068"/>
    </row>
    <row r="9069" spans="11:11" x14ac:dyDescent="0.25">
      <c r="K9069"/>
    </row>
    <row r="9070" spans="11:11" x14ac:dyDescent="0.25">
      <c r="K9070"/>
    </row>
    <row r="9071" spans="11:11" x14ac:dyDescent="0.25">
      <c r="K9071"/>
    </row>
    <row r="9072" spans="11:11" x14ac:dyDescent="0.25">
      <c r="K9072"/>
    </row>
    <row r="9073" spans="11:11" x14ac:dyDescent="0.25">
      <c r="K9073"/>
    </row>
    <row r="9074" spans="11:11" x14ac:dyDescent="0.25">
      <c r="K9074"/>
    </row>
    <row r="9075" spans="11:11" x14ac:dyDescent="0.25">
      <c r="K9075"/>
    </row>
    <row r="9076" spans="11:11" x14ac:dyDescent="0.25">
      <c r="K9076"/>
    </row>
    <row r="9077" spans="11:11" x14ac:dyDescent="0.25">
      <c r="K9077"/>
    </row>
    <row r="9078" spans="11:11" x14ac:dyDescent="0.25">
      <c r="K9078"/>
    </row>
    <row r="9079" spans="11:11" x14ac:dyDescent="0.25">
      <c r="K9079"/>
    </row>
    <row r="9080" spans="11:11" x14ac:dyDescent="0.25">
      <c r="K9080"/>
    </row>
    <row r="9081" spans="11:11" x14ac:dyDescent="0.25">
      <c r="K9081"/>
    </row>
    <row r="9082" spans="11:11" x14ac:dyDescent="0.25">
      <c r="K9082"/>
    </row>
    <row r="9083" spans="11:11" x14ac:dyDescent="0.25">
      <c r="K9083"/>
    </row>
    <row r="9084" spans="11:11" x14ac:dyDescent="0.25">
      <c r="K9084"/>
    </row>
    <row r="9085" spans="11:11" x14ac:dyDescent="0.25">
      <c r="K9085"/>
    </row>
    <row r="9086" spans="11:11" x14ac:dyDescent="0.25">
      <c r="K9086"/>
    </row>
    <row r="9087" spans="11:11" x14ac:dyDescent="0.25">
      <c r="K9087"/>
    </row>
    <row r="9088" spans="11:11" x14ac:dyDescent="0.25">
      <c r="K9088"/>
    </row>
    <row r="9089" spans="11:11" x14ac:dyDescent="0.25">
      <c r="K9089"/>
    </row>
    <row r="9090" spans="11:11" x14ac:dyDescent="0.25">
      <c r="K9090"/>
    </row>
    <row r="9091" spans="11:11" x14ac:dyDescent="0.25">
      <c r="K9091"/>
    </row>
    <row r="9092" spans="11:11" x14ac:dyDescent="0.25">
      <c r="K9092"/>
    </row>
    <row r="9093" spans="11:11" x14ac:dyDescent="0.25">
      <c r="K9093"/>
    </row>
    <row r="9094" spans="11:11" x14ac:dyDescent="0.25">
      <c r="K9094"/>
    </row>
    <row r="9095" spans="11:11" x14ac:dyDescent="0.25">
      <c r="K9095"/>
    </row>
    <row r="9096" spans="11:11" x14ac:dyDescent="0.25">
      <c r="K9096"/>
    </row>
    <row r="9097" spans="11:11" x14ac:dyDescent="0.25">
      <c r="K9097"/>
    </row>
    <row r="9098" spans="11:11" x14ac:dyDescent="0.25">
      <c r="K9098"/>
    </row>
    <row r="9099" spans="11:11" x14ac:dyDescent="0.25">
      <c r="K9099"/>
    </row>
    <row r="9100" spans="11:11" x14ac:dyDescent="0.25">
      <c r="K9100"/>
    </row>
    <row r="9101" spans="11:11" x14ac:dyDescent="0.25">
      <c r="K9101"/>
    </row>
    <row r="9102" spans="11:11" x14ac:dyDescent="0.25">
      <c r="K9102"/>
    </row>
    <row r="9103" spans="11:11" x14ac:dyDescent="0.25">
      <c r="K9103"/>
    </row>
    <row r="9104" spans="11:11" x14ac:dyDescent="0.25">
      <c r="K9104"/>
    </row>
    <row r="9105" spans="11:11" x14ac:dyDescent="0.25">
      <c r="K9105"/>
    </row>
    <row r="9106" spans="11:11" x14ac:dyDescent="0.25">
      <c r="K9106"/>
    </row>
    <row r="9107" spans="11:11" x14ac:dyDescent="0.25">
      <c r="K9107"/>
    </row>
    <row r="9108" spans="11:11" x14ac:dyDescent="0.25">
      <c r="K9108"/>
    </row>
    <row r="9109" spans="11:11" x14ac:dyDescent="0.25">
      <c r="K9109"/>
    </row>
    <row r="9110" spans="11:11" x14ac:dyDescent="0.25">
      <c r="K9110"/>
    </row>
    <row r="9111" spans="11:11" x14ac:dyDescent="0.25">
      <c r="K9111"/>
    </row>
    <row r="9112" spans="11:11" x14ac:dyDescent="0.25">
      <c r="K9112"/>
    </row>
    <row r="9113" spans="11:11" x14ac:dyDescent="0.25">
      <c r="K9113"/>
    </row>
    <row r="9114" spans="11:11" x14ac:dyDescent="0.25">
      <c r="K9114"/>
    </row>
    <row r="9115" spans="11:11" x14ac:dyDescent="0.25">
      <c r="K9115"/>
    </row>
    <row r="9116" spans="11:11" x14ac:dyDescent="0.25">
      <c r="K9116"/>
    </row>
    <row r="9117" spans="11:11" x14ac:dyDescent="0.25">
      <c r="K9117"/>
    </row>
    <row r="9118" spans="11:11" x14ac:dyDescent="0.25">
      <c r="K9118"/>
    </row>
    <row r="9119" spans="11:11" x14ac:dyDescent="0.25">
      <c r="K9119"/>
    </row>
    <row r="9120" spans="11:11" x14ac:dyDescent="0.25">
      <c r="K9120"/>
    </row>
    <row r="9121" spans="11:11" x14ac:dyDescent="0.25">
      <c r="K9121"/>
    </row>
    <row r="9122" spans="11:11" x14ac:dyDescent="0.25">
      <c r="K9122"/>
    </row>
    <row r="9123" spans="11:11" x14ac:dyDescent="0.25">
      <c r="K9123"/>
    </row>
    <row r="9124" spans="11:11" x14ac:dyDescent="0.25">
      <c r="K9124"/>
    </row>
    <row r="9125" spans="11:11" x14ac:dyDescent="0.25">
      <c r="K9125"/>
    </row>
    <row r="9126" spans="11:11" x14ac:dyDescent="0.25">
      <c r="K9126"/>
    </row>
    <row r="9127" spans="11:11" x14ac:dyDescent="0.25">
      <c r="K9127"/>
    </row>
    <row r="9128" spans="11:11" x14ac:dyDescent="0.25">
      <c r="K9128"/>
    </row>
    <row r="9129" spans="11:11" x14ac:dyDescent="0.25">
      <c r="K9129"/>
    </row>
    <row r="9130" spans="11:11" x14ac:dyDescent="0.25">
      <c r="K9130"/>
    </row>
    <row r="9131" spans="11:11" x14ac:dyDescent="0.25">
      <c r="K9131"/>
    </row>
    <row r="9132" spans="11:11" x14ac:dyDescent="0.25">
      <c r="K9132"/>
    </row>
    <row r="9133" spans="11:11" x14ac:dyDescent="0.25">
      <c r="K9133"/>
    </row>
    <row r="9134" spans="11:11" x14ac:dyDescent="0.25">
      <c r="K9134"/>
    </row>
    <row r="9135" spans="11:11" x14ac:dyDescent="0.25">
      <c r="K9135"/>
    </row>
    <row r="9136" spans="11:11" x14ac:dyDescent="0.25">
      <c r="K9136"/>
    </row>
    <row r="9137" spans="11:11" x14ac:dyDescent="0.25">
      <c r="K9137"/>
    </row>
    <row r="9138" spans="11:11" x14ac:dyDescent="0.25">
      <c r="K9138"/>
    </row>
    <row r="9139" spans="11:11" x14ac:dyDescent="0.25">
      <c r="K9139"/>
    </row>
    <row r="9140" spans="11:11" x14ac:dyDescent="0.25">
      <c r="K9140"/>
    </row>
    <row r="9141" spans="11:11" x14ac:dyDescent="0.25">
      <c r="K9141"/>
    </row>
    <row r="9142" spans="11:11" x14ac:dyDescent="0.25">
      <c r="K9142"/>
    </row>
    <row r="9143" spans="11:11" x14ac:dyDescent="0.25">
      <c r="K9143"/>
    </row>
    <row r="9144" spans="11:11" x14ac:dyDescent="0.25">
      <c r="K9144"/>
    </row>
    <row r="9145" spans="11:11" x14ac:dyDescent="0.25">
      <c r="K9145"/>
    </row>
    <row r="9146" spans="11:11" x14ac:dyDescent="0.25">
      <c r="K9146"/>
    </row>
    <row r="9147" spans="11:11" x14ac:dyDescent="0.25">
      <c r="K9147"/>
    </row>
    <row r="9148" spans="11:11" x14ac:dyDescent="0.25">
      <c r="K9148"/>
    </row>
    <row r="9149" spans="11:11" x14ac:dyDescent="0.25">
      <c r="K9149"/>
    </row>
    <row r="9150" spans="11:11" x14ac:dyDescent="0.25">
      <c r="K9150"/>
    </row>
    <row r="9151" spans="11:11" x14ac:dyDescent="0.25">
      <c r="K9151"/>
    </row>
    <row r="9152" spans="11:11" x14ac:dyDescent="0.25">
      <c r="K9152"/>
    </row>
    <row r="9153" spans="11:11" x14ac:dyDescent="0.25">
      <c r="K9153"/>
    </row>
    <row r="9154" spans="11:11" x14ac:dyDescent="0.25">
      <c r="K9154"/>
    </row>
    <row r="9155" spans="11:11" x14ac:dyDescent="0.25">
      <c r="K9155"/>
    </row>
    <row r="9156" spans="11:11" x14ac:dyDescent="0.25">
      <c r="K9156"/>
    </row>
    <row r="9157" spans="11:11" x14ac:dyDescent="0.25">
      <c r="K9157"/>
    </row>
    <row r="9158" spans="11:11" x14ac:dyDescent="0.25">
      <c r="K9158"/>
    </row>
    <row r="9159" spans="11:11" x14ac:dyDescent="0.25">
      <c r="K9159"/>
    </row>
    <row r="9160" spans="11:11" x14ac:dyDescent="0.25">
      <c r="K9160"/>
    </row>
    <row r="9161" spans="11:11" x14ac:dyDescent="0.25">
      <c r="K9161"/>
    </row>
    <row r="9162" spans="11:11" x14ac:dyDescent="0.25">
      <c r="K9162"/>
    </row>
    <row r="9163" spans="11:11" x14ac:dyDescent="0.25">
      <c r="K9163"/>
    </row>
    <row r="9164" spans="11:11" x14ac:dyDescent="0.25">
      <c r="K9164"/>
    </row>
    <row r="9165" spans="11:11" x14ac:dyDescent="0.25">
      <c r="K9165"/>
    </row>
    <row r="9166" spans="11:11" x14ac:dyDescent="0.25">
      <c r="K9166"/>
    </row>
    <row r="9167" spans="11:11" x14ac:dyDescent="0.25">
      <c r="K9167"/>
    </row>
    <row r="9168" spans="11:11" x14ac:dyDescent="0.25">
      <c r="K9168"/>
    </row>
    <row r="9169" spans="11:11" x14ac:dyDescent="0.25">
      <c r="K9169"/>
    </row>
    <row r="9170" spans="11:11" x14ac:dyDescent="0.25">
      <c r="K9170"/>
    </row>
    <row r="9171" spans="11:11" x14ac:dyDescent="0.25">
      <c r="K9171"/>
    </row>
    <row r="9172" spans="11:11" x14ac:dyDescent="0.25">
      <c r="K9172"/>
    </row>
    <row r="9173" spans="11:11" x14ac:dyDescent="0.25">
      <c r="K9173"/>
    </row>
    <row r="9174" spans="11:11" x14ac:dyDescent="0.25">
      <c r="K9174"/>
    </row>
    <row r="9175" spans="11:11" x14ac:dyDescent="0.25">
      <c r="K9175"/>
    </row>
    <row r="9176" spans="11:11" x14ac:dyDescent="0.25">
      <c r="K9176"/>
    </row>
    <row r="9177" spans="11:11" x14ac:dyDescent="0.25">
      <c r="K9177"/>
    </row>
    <row r="9178" spans="11:11" x14ac:dyDescent="0.25">
      <c r="K9178"/>
    </row>
    <row r="9179" spans="11:11" x14ac:dyDescent="0.25">
      <c r="K9179"/>
    </row>
    <row r="9180" spans="11:11" x14ac:dyDescent="0.25">
      <c r="K9180"/>
    </row>
    <row r="9181" spans="11:11" x14ac:dyDescent="0.25">
      <c r="K9181"/>
    </row>
    <row r="9182" spans="11:11" x14ac:dyDescent="0.25">
      <c r="K9182"/>
    </row>
    <row r="9183" spans="11:11" x14ac:dyDescent="0.25">
      <c r="K9183"/>
    </row>
    <row r="9184" spans="11:11" x14ac:dyDescent="0.25">
      <c r="K9184"/>
    </row>
    <row r="9185" spans="11:11" x14ac:dyDescent="0.25">
      <c r="K9185"/>
    </row>
    <row r="9186" spans="11:11" x14ac:dyDescent="0.25">
      <c r="K9186"/>
    </row>
    <row r="9187" spans="11:11" x14ac:dyDescent="0.25">
      <c r="K9187"/>
    </row>
    <row r="9188" spans="11:11" x14ac:dyDescent="0.25">
      <c r="K9188"/>
    </row>
    <row r="9189" spans="11:11" x14ac:dyDescent="0.25">
      <c r="K9189"/>
    </row>
    <row r="9190" spans="11:11" x14ac:dyDescent="0.25">
      <c r="K9190"/>
    </row>
    <row r="9191" spans="11:11" x14ac:dyDescent="0.25">
      <c r="K9191"/>
    </row>
    <row r="9192" spans="11:11" x14ac:dyDescent="0.25">
      <c r="K9192"/>
    </row>
    <row r="9193" spans="11:11" x14ac:dyDescent="0.25">
      <c r="K9193"/>
    </row>
    <row r="9194" spans="11:11" x14ac:dyDescent="0.25">
      <c r="K9194"/>
    </row>
    <row r="9195" spans="11:11" x14ac:dyDescent="0.25">
      <c r="K9195"/>
    </row>
    <row r="9196" spans="11:11" x14ac:dyDescent="0.25">
      <c r="K9196"/>
    </row>
    <row r="9197" spans="11:11" x14ac:dyDescent="0.25">
      <c r="K9197"/>
    </row>
    <row r="9198" spans="11:11" x14ac:dyDescent="0.25">
      <c r="K9198"/>
    </row>
    <row r="9199" spans="11:11" x14ac:dyDescent="0.25">
      <c r="K9199"/>
    </row>
    <row r="9200" spans="11:11" x14ac:dyDescent="0.25">
      <c r="K9200"/>
    </row>
    <row r="9201" spans="11:11" x14ac:dyDescent="0.25">
      <c r="K9201"/>
    </row>
    <row r="9202" spans="11:11" x14ac:dyDescent="0.25">
      <c r="K9202"/>
    </row>
    <row r="9203" spans="11:11" x14ac:dyDescent="0.25">
      <c r="K9203"/>
    </row>
    <row r="9204" spans="11:11" x14ac:dyDescent="0.25">
      <c r="K9204"/>
    </row>
    <row r="9205" spans="11:11" x14ac:dyDescent="0.25">
      <c r="K9205"/>
    </row>
    <row r="9206" spans="11:11" x14ac:dyDescent="0.25">
      <c r="K9206"/>
    </row>
    <row r="9207" spans="11:11" x14ac:dyDescent="0.25">
      <c r="K9207"/>
    </row>
    <row r="9208" spans="11:11" x14ac:dyDescent="0.25">
      <c r="K9208"/>
    </row>
    <row r="9209" spans="11:11" x14ac:dyDescent="0.25">
      <c r="K9209"/>
    </row>
    <row r="9210" spans="11:11" x14ac:dyDescent="0.25">
      <c r="K9210"/>
    </row>
    <row r="9211" spans="11:11" x14ac:dyDescent="0.25">
      <c r="K9211"/>
    </row>
    <row r="9212" spans="11:11" x14ac:dyDescent="0.25">
      <c r="K9212"/>
    </row>
    <row r="9213" spans="11:11" x14ac:dyDescent="0.25">
      <c r="K9213"/>
    </row>
    <row r="9214" spans="11:11" x14ac:dyDescent="0.25">
      <c r="K9214"/>
    </row>
    <row r="9215" spans="11:11" x14ac:dyDescent="0.25">
      <c r="K9215"/>
    </row>
    <row r="9216" spans="11:11" x14ac:dyDescent="0.25">
      <c r="K9216"/>
    </row>
    <row r="9217" spans="11:11" x14ac:dyDescent="0.25">
      <c r="K9217"/>
    </row>
    <row r="9218" spans="11:11" x14ac:dyDescent="0.25">
      <c r="K9218"/>
    </row>
    <row r="9219" spans="11:11" x14ac:dyDescent="0.25">
      <c r="K9219"/>
    </row>
    <row r="9220" spans="11:11" x14ac:dyDescent="0.25">
      <c r="K9220"/>
    </row>
    <row r="9221" spans="11:11" x14ac:dyDescent="0.25">
      <c r="K9221"/>
    </row>
    <row r="9222" spans="11:11" x14ac:dyDescent="0.25">
      <c r="K9222"/>
    </row>
    <row r="9223" spans="11:11" x14ac:dyDescent="0.25">
      <c r="K9223"/>
    </row>
    <row r="9224" spans="11:11" x14ac:dyDescent="0.25">
      <c r="K9224"/>
    </row>
    <row r="9225" spans="11:11" x14ac:dyDescent="0.25">
      <c r="K9225"/>
    </row>
    <row r="9226" spans="11:11" x14ac:dyDescent="0.25">
      <c r="K9226"/>
    </row>
    <row r="9227" spans="11:11" x14ac:dyDescent="0.25">
      <c r="K9227"/>
    </row>
    <row r="9228" spans="11:11" x14ac:dyDescent="0.25">
      <c r="K9228"/>
    </row>
    <row r="9229" spans="11:11" x14ac:dyDescent="0.25">
      <c r="K9229"/>
    </row>
    <row r="9230" spans="11:11" x14ac:dyDescent="0.25">
      <c r="K9230"/>
    </row>
    <row r="9231" spans="11:11" x14ac:dyDescent="0.25">
      <c r="K9231"/>
    </row>
    <row r="9232" spans="11:11" x14ac:dyDescent="0.25">
      <c r="K9232"/>
    </row>
    <row r="9233" spans="11:11" x14ac:dyDescent="0.25">
      <c r="K9233"/>
    </row>
    <row r="9234" spans="11:11" x14ac:dyDescent="0.25">
      <c r="K9234"/>
    </row>
    <row r="9235" spans="11:11" x14ac:dyDescent="0.25">
      <c r="K9235"/>
    </row>
    <row r="9236" spans="11:11" x14ac:dyDescent="0.25">
      <c r="K9236"/>
    </row>
    <row r="9237" spans="11:11" x14ac:dyDescent="0.25">
      <c r="K9237"/>
    </row>
    <row r="9238" spans="11:11" x14ac:dyDescent="0.25">
      <c r="K9238"/>
    </row>
    <row r="9239" spans="11:11" x14ac:dyDescent="0.25">
      <c r="K9239"/>
    </row>
    <row r="9240" spans="11:11" x14ac:dyDescent="0.25">
      <c r="K9240"/>
    </row>
    <row r="9241" spans="11:11" x14ac:dyDescent="0.25">
      <c r="K9241"/>
    </row>
    <row r="9242" spans="11:11" x14ac:dyDescent="0.25">
      <c r="K9242"/>
    </row>
    <row r="9243" spans="11:11" x14ac:dyDescent="0.25">
      <c r="K9243"/>
    </row>
    <row r="9244" spans="11:11" x14ac:dyDescent="0.25">
      <c r="K9244"/>
    </row>
    <row r="9245" spans="11:11" x14ac:dyDescent="0.25">
      <c r="K9245"/>
    </row>
    <row r="9246" spans="11:11" x14ac:dyDescent="0.25">
      <c r="K9246"/>
    </row>
    <row r="9247" spans="11:11" x14ac:dyDescent="0.25">
      <c r="K9247"/>
    </row>
    <row r="9248" spans="11:11" x14ac:dyDescent="0.25">
      <c r="K9248"/>
    </row>
    <row r="9249" spans="11:11" x14ac:dyDescent="0.25">
      <c r="K9249"/>
    </row>
    <row r="9250" spans="11:11" x14ac:dyDescent="0.25">
      <c r="K9250"/>
    </row>
    <row r="9251" spans="11:11" x14ac:dyDescent="0.25">
      <c r="K9251"/>
    </row>
    <row r="9252" spans="11:11" x14ac:dyDescent="0.25">
      <c r="K9252"/>
    </row>
    <row r="9253" spans="11:11" x14ac:dyDescent="0.25">
      <c r="K9253"/>
    </row>
    <row r="9254" spans="11:11" x14ac:dyDescent="0.25">
      <c r="K9254"/>
    </row>
    <row r="9255" spans="11:11" x14ac:dyDescent="0.25">
      <c r="K9255"/>
    </row>
    <row r="9256" spans="11:11" x14ac:dyDescent="0.25">
      <c r="K9256"/>
    </row>
    <row r="9257" spans="11:11" x14ac:dyDescent="0.25">
      <c r="K9257"/>
    </row>
    <row r="9258" spans="11:11" x14ac:dyDescent="0.25">
      <c r="K9258"/>
    </row>
    <row r="9259" spans="11:11" x14ac:dyDescent="0.25">
      <c r="K9259"/>
    </row>
    <row r="9260" spans="11:11" x14ac:dyDescent="0.25">
      <c r="K9260"/>
    </row>
    <row r="9261" spans="11:11" x14ac:dyDescent="0.25">
      <c r="K9261"/>
    </row>
    <row r="9262" spans="11:11" x14ac:dyDescent="0.25">
      <c r="K9262"/>
    </row>
    <row r="9263" spans="11:11" x14ac:dyDescent="0.25">
      <c r="K9263"/>
    </row>
    <row r="9264" spans="11:11" x14ac:dyDescent="0.25">
      <c r="K9264"/>
    </row>
    <row r="9265" spans="11:11" x14ac:dyDescent="0.25">
      <c r="K9265"/>
    </row>
    <row r="9266" spans="11:11" x14ac:dyDescent="0.25">
      <c r="K9266"/>
    </row>
    <row r="9267" spans="11:11" x14ac:dyDescent="0.25">
      <c r="K9267"/>
    </row>
    <row r="9268" spans="11:11" x14ac:dyDescent="0.25">
      <c r="K9268"/>
    </row>
    <row r="9269" spans="11:11" x14ac:dyDescent="0.25">
      <c r="K9269"/>
    </row>
    <row r="9270" spans="11:11" x14ac:dyDescent="0.25">
      <c r="K9270"/>
    </row>
    <row r="9271" spans="11:11" x14ac:dyDescent="0.25">
      <c r="K9271"/>
    </row>
    <row r="9272" spans="11:11" x14ac:dyDescent="0.25">
      <c r="K9272"/>
    </row>
    <row r="9273" spans="11:11" x14ac:dyDescent="0.25">
      <c r="K9273"/>
    </row>
    <row r="9274" spans="11:11" x14ac:dyDescent="0.25">
      <c r="K9274"/>
    </row>
    <row r="9275" spans="11:11" x14ac:dyDescent="0.25">
      <c r="K9275"/>
    </row>
    <row r="9276" spans="11:11" x14ac:dyDescent="0.25">
      <c r="K9276"/>
    </row>
    <row r="9277" spans="11:11" x14ac:dyDescent="0.25">
      <c r="K9277"/>
    </row>
    <row r="9278" spans="11:11" x14ac:dyDescent="0.25">
      <c r="K9278"/>
    </row>
    <row r="9279" spans="11:11" x14ac:dyDescent="0.25">
      <c r="K9279"/>
    </row>
    <row r="9280" spans="11:11" x14ac:dyDescent="0.25">
      <c r="K9280"/>
    </row>
    <row r="9281" spans="11:11" x14ac:dyDescent="0.25">
      <c r="K9281"/>
    </row>
    <row r="9282" spans="11:11" x14ac:dyDescent="0.25">
      <c r="K9282"/>
    </row>
    <row r="9283" spans="11:11" x14ac:dyDescent="0.25">
      <c r="K9283"/>
    </row>
    <row r="9284" spans="11:11" x14ac:dyDescent="0.25">
      <c r="K9284"/>
    </row>
    <row r="9285" spans="11:11" x14ac:dyDescent="0.25">
      <c r="K9285"/>
    </row>
    <row r="9286" spans="11:11" x14ac:dyDescent="0.25">
      <c r="K9286"/>
    </row>
    <row r="9287" spans="11:11" x14ac:dyDescent="0.25">
      <c r="K9287"/>
    </row>
    <row r="9288" spans="11:11" x14ac:dyDescent="0.25">
      <c r="K9288"/>
    </row>
    <row r="9289" spans="11:11" x14ac:dyDescent="0.25">
      <c r="K9289"/>
    </row>
    <row r="9290" spans="11:11" x14ac:dyDescent="0.25">
      <c r="K9290"/>
    </row>
    <row r="9291" spans="11:11" x14ac:dyDescent="0.25">
      <c r="K9291"/>
    </row>
    <row r="9292" spans="11:11" x14ac:dyDescent="0.25">
      <c r="K9292"/>
    </row>
    <row r="9293" spans="11:11" x14ac:dyDescent="0.25">
      <c r="K9293"/>
    </row>
    <row r="9294" spans="11:11" x14ac:dyDescent="0.25">
      <c r="K9294"/>
    </row>
    <row r="9295" spans="11:11" x14ac:dyDescent="0.25">
      <c r="K9295"/>
    </row>
    <row r="9296" spans="11:11" x14ac:dyDescent="0.25">
      <c r="K9296"/>
    </row>
    <row r="9297" spans="11:11" x14ac:dyDescent="0.25">
      <c r="K9297"/>
    </row>
    <row r="9298" spans="11:11" x14ac:dyDescent="0.25">
      <c r="K9298"/>
    </row>
    <row r="9299" spans="11:11" x14ac:dyDescent="0.25">
      <c r="K9299"/>
    </row>
    <row r="9300" spans="11:11" x14ac:dyDescent="0.25">
      <c r="K9300"/>
    </row>
    <row r="9301" spans="11:11" x14ac:dyDescent="0.25">
      <c r="K9301"/>
    </row>
    <row r="9302" spans="11:11" x14ac:dyDescent="0.25">
      <c r="K9302"/>
    </row>
    <row r="9303" spans="11:11" x14ac:dyDescent="0.25">
      <c r="K9303"/>
    </row>
    <row r="9304" spans="11:11" x14ac:dyDescent="0.25">
      <c r="K9304"/>
    </row>
    <row r="9305" spans="11:11" x14ac:dyDescent="0.25">
      <c r="K9305"/>
    </row>
    <row r="9306" spans="11:11" x14ac:dyDescent="0.25">
      <c r="K9306"/>
    </row>
    <row r="9307" spans="11:11" x14ac:dyDescent="0.25">
      <c r="K9307"/>
    </row>
    <row r="9308" spans="11:11" x14ac:dyDescent="0.25">
      <c r="K9308"/>
    </row>
    <row r="9309" spans="11:11" x14ac:dyDescent="0.25">
      <c r="K9309"/>
    </row>
    <row r="9310" spans="11:11" x14ac:dyDescent="0.25">
      <c r="K9310"/>
    </row>
    <row r="9311" spans="11:11" x14ac:dyDescent="0.25">
      <c r="K9311"/>
    </row>
    <row r="9312" spans="11:11" x14ac:dyDescent="0.25">
      <c r="K9312"/>
    </row>
    <row r="9313" spans="11:11" x14ac:dyDescent="0.25">
      <c r="K9313"/>
    </row>
    <row r="9314" spans="11:11" x14ac:dyDescent="0.25">
      <c r="K9314"/>
    </row>
    <row r="9315" spans="11:11" x14ac:dyDescent="0.25">
      <c r="K9315"/>
    </row>
    <row r="9316" spans="11:11" x14ac:dyDescent="0.25">
      <c r="K9316"/>
    </row>
    <row r="9317" spans="11:11" x14ac:dyDescent="0.25">
      <c r="K9317"/>
    </row>
    <row r="9318" spans="11:11" x14ac:dyDescent="0.25">
      <c r="K9318"/>
    </row>
    <row r="9319" spans="11:11" x14ac:dyDescent="0.25">
      <c r="K9319"/>
    </row>
    <row r="9320" spans="11:11" x14ac:dyDescent="0.25">
      <c r="K9320"/>
    </row>
    <row r="9321" spans="11:11" x14ac:dyDescent="0.25">
      <c r="K9321"/>
    </row>
    <row r="9322" spans="11:11" x14ac:dyDescent="0.25">
      <c r="K9322"/>
    </row>
    <row r="9323" spans="11:11" x14ac:dyDescent="0.25">
      <c r="K9323"/>
    </row>
    <row r="9324" spans="11:11" x14ac:dyDescent="0.25">
      <c r="K9324"/>
    </row>
    <row r="9325" spans="11:11" x14ac:dyDescent="0.25">
      <c r="K9325"/>
    </row>
    <row r="9326" spans="11:11" x14ac:dyDescent="0.25">
      <c r="K9326"/>
    </row>
    <row r="9327" spans="11:11" x14ac:dyDescent="0.25">
      <c r="K9327"/>
    </row>
    <row r="9328" spans="11:11" x14ac:dyDescent="0.25">
      <c r="K9328"/>
    </row>
    <row r="9329" spans="11:11" x14ac:dyDescent="0.25">
      <c r="K9329"/>
    </row>
    <row r="9330" spans="11:11" x14ac:dyDescent="0.25">
      <c r="K9330"/>
    </row>
    <row r="9331" spans="11:11" x14ac:dyDescent="0.25">
      <c r="K9331"/>
    </row>
    <row r="9332" spans="11:11" x14ac:dyDescent="0.25">
      <c r="K9332"/>
    </row>
    <row r="9333" spans="11:11" x14ac:dyDescent="0.25">
      <c r="K9333"/>
    </row>
    <row r="9334" spans="11:11" x14ac:dyDescent="0.25">
      <c r="K9334"/>
    </row>
    <row r="9335" spans="11:11" x14ac:dyDescent="0.25">
      <c r="K9335"/>
    </row>
    <row r="9336" spans="11:11" x14ac:dyDescent="0.25">
      <c r="K9336"/>
    </row>
    <row r="9337" spans="11:11" x14ac:dyDescent="0.25">
      <c r="K9337"/>
    </row>
    <row r="9338" spans="11:11" x14ac:dyDescent="0.25">
      <c r="K9338"/>
    </row>
    <row r="9339" spans="11:11" x14ac:dyDescent="0.25">
      <c r="K9339"/>
    </row>
    <row r="9340" spans="11:11" x14ac:dyDescent="0.25">
      <c r="K9340"/>
    </row>
    <row r="9341" spans="11:11" x14ac:dyDescent="0.25">
      <c r="K9341"/>
    </row>
    <row r="9342" spans="11:11" x14ac:dyDescent="0.25">
      <c r="K9342"/>
    </row>
    <row r="9343" spans="11:11" x14ac:dyDescent="0.25">
      <c r="K9343"/>
    </row>
    <row r="9344" spans="11:11" x14ac:dyDescent="0.25">
      <c r="K9344"/>
    </row>
    <row r="9345" spans="11:11" x14ac:dyDescent="0.25">
      <c r="K9345"/>
    </row>
    <row r="9346" spans="11:11" x14ac:dyDescent="0.25">
      <c r="K9346"/>
    </row>
    <row r="9347" spans="11:11" x14ac:dyDescent="0.25">
      <c r="K9347"/>
    </row>
    <row r="9348" spans="11:11" x14ac:dyDescent="0.25">
      <c r="K9348"/>
    </row>
    <row r="9349" spans="11:11" x14ac:dyDescent="0.25">
      <c r="K9349"/>
    </row>
    <row r="9350" spans="11:11" x14ac:dyDescent="0.25">
      <c r="K9350"/>
    </row>
    <row r="9351" spans="11:11" x14ac:dyDescent="0.25">
      <c r="K9351"/>
    </row>
    <row r="9352" spans="11:11" x14ac:dyDescent="0.25">
      <c r="K9352"/>
    </row>
    <row r="9353" spans="11:11" x14ac:dyDescent="0.25">
      <c r="K9353"/>
    </row>
    <row r="9354" spans="11:11" x14ac:dyDescent="0.25">
      <c r="K9354"/>
    </row>
    <row r="9355" spans="11:11" x14ac:dyDescent="0.25">
      <c r="K9355"/>
    </row>
    <row r="9356" spans="11:11" x14ac:dyDescent="0.25">
      <c r="K9356"/>
    </row>
    <row r="9357" spans="11:11" x14ac:dyDescent="0.25">
      <c r="K9357"/>
    </row>
    <row r="9358" spans="11:11" x14ac:dyDescent="0.25">
      <c r="K9358"/>
    </row>
    <row r="9359" spans="11:11" x14ac:dyDescent="0.25">
      <c r="K9359"/>
    </row>
    <row r="9360" spans="11:11" x14ac:dyDescent="0.25">
      <c r="K9360"/>
    </row>
    <row r="9361" spans="11:11" x14ac:dyDescent="0.25">
      <c r="K9361"/>
    </row>
    <row r="9362" spans="11:11" x14ac:dyDescent="0.25">
      <c r="K9362"/>
    </row>
    <row r="9363" spans="11:11" x14ac:dyDescent="0.25">
      <c r="K9363"/>
    </row>
    <row r="9364" spans="11:11" x14ac:dyDescent="0.25">
      <c r="K9364"/>
    </row>
    <row r="9365" spans="11:11" x14ac:dyDescent="0.25">
      <c r="K9365"/>
    </row>
    <row r="9366" spans="11:11" x14ac:dyDescent="0.25">
      <c r="K9366"/>
    </row>
    <row r="9367" spans="11:11" x14ac:dyDescent="0.25">
      <c r="K9367"/>
    </row>
    <row r="9368" spans="11:11" x14ac:dyDescent="0.25">
      <c r="K9368"/>
    </row>
    <row r="9369" spans="11:11" x14ac:dyDescent="0.25">
      <c r="K9369"/>
    </row>
    <row r="9370" spans="11:11" x14ac:dyDescent="0.25">
      <c r="K9370"/>
    </row>
    <row r="9371" spans="11:11" x14ac:dyDescent="0.25">
      <c r="K9371"/>
    </row>
    <row r="9372" spans="11:11" x14ac:dyDescent="0.25">
      <c r="K9372"/>
    </row>
    <row r="9373" spans="11:11" x14ac:dyDescent="0.25">
      <c r="K9373"/>
    </row>
    <row r="9374" spans="11:11" x14ac:dyDescent="0.25">
      <c r="K9374"/>
    </row>
    <row r="9375" spans="11:11" x14ac:dyDescent="0.25">
      <c r="K9375"/>
    </row>
    <row r="9376" spans="11:11" x14ac:dyDescent="0.25">
      <c r="K9376"/>
    </row>
    <row r="9377" spans="11:11" x14ac:dyDescent="0.25">
      <c r="K9377"/>
    </row>
    <row r="9378" spans="11:11" x14ac:dyDescent="0.25">
      <c r="K9378"/>
    </row>
    <row r="9379" spans="11:11" x14ac:dyDescent="0.25">
      <c r="K9379"/>
    </row>
    <row r="9380" spans="11:11" x14ac:dyDescent="0.25">
      <c r="K9380"/>
    </row>
    <row r="9381" spans="11:11" x14ac:dyDescent="0.25">
      <c r="K9381"/>
    </row>
    <row r="9382" spans="11:11" x14ac:dyDescent="0.25">
      <c r="K9382"/>
    </row>
    <row r="9383" spans="11:11" x14ac:dyDescent="0.25">
      <c r="K9383"/>
    </row>
    <row r="9384" spans="11:11" x14ac:dyDescent="0.25">
      <c r="K9384"/>
    </row>
    <row r="9385" spans="11:11" x14ac:dyDescent="0.25">
      <c r="K9385"/>
    </row>
    <row r="9386" spans="11:11" x14ac:dyDescent="0.25">
      <c r="K9386"/>
    </row>
    <row r="9387" spans="11:11" x14ac:dyDescent="0.25">
      <c r="K9387"/>
    </row>
    <row r="9388" spans="11:11" x14ac:dyDescent="0.25">
      <c r="K9388"/>
    </row>
    <row r="9389" spans="11:11" x14ac:dyDescent="0.25">
      <c r="K9389"/>
    </row>
    <row r="9390" spans="11:11" x14ac:dyDescent="0.25">
      <c r="K9390"/>
    </row>
    <row r="9391" spans="11:11" x14ac:dyDescent="0.25">
      <c r="K9391"/>
    </row>
    <row r="9392" spans="11:11" x14ac:dyDescent="0.25">
      <c r="K9392"/>
    </row>
    <row r="9393" spans="11:11" x14ac:dyDescent="0.25">
      <c r="K9393"/>
    </row>
    <row r="9394" spans="11:11" x14ac:dyDescent="0.25">
      <c r="K9394"/>
    </row>
    <row r="9395" spans="11:11" x14ac:dyDescent="0.25">
      <c r="K9395"/>
    </row>
    <row r="9396" spans="11:11" x14ac:dyDescent="0.25">
      <c r="K9396"/>
    </row>
    <row r="9397" spans="11:11" x14ac:dyDescent="0.25">
      <c r="K9397"/>
    </row>
    <row r="9398" spans="11:11" x14ac:dyDescent="0.25">
      <c r="K9398"/>
    </row>
    <row r="9399" spans="11:11" x14ac:dyDescent="0.25">
      <c r="K9399"/>
    </row>
    <row r="9400" spans="11:11" x14ac:dyDescent="0.25">
      <c r="K9400"/>
    </row>
    <row r="9401" spans="11:11" x14ac:dyDescent="0.25">
      <c r="K9401"/>
    </row>
    <row r="9402" spans="11:11" x14ac:dyDescent="0.25">
      <c r="K9402"/>
    </row>
    <row r="9403" spans="11:11" x14ac:dyDescent="0.25">
      <c r="K9403"/>
    </row>
    <row r="9404" spans="11:11" x14ac:dyDescent="0.25">
      <c r="K9404"/>
    </row>
    <row r="9405" spans="11:11" x14ac:dyDescent="0.25">
      <c r="K9405"/>
    </row>
    <row r="9406" spans="11:11" x14ac:dyDescent="0.25">
      <c r="K9406"/>
    </row>
    <row r="9407" spans="11:11" x14ac:dyDescent="0.25">
      <c r="K9407"/>
    </row>
    <row r="9408" spans="11:11" x14ac:dyDescent="0.25">
      <c r="K9408"/>
    </row>
    <row r="9409" spans="11:11" x14ac:dyDescent="0.25">
      <c r="K9409"/>
    </row>
    <row r="9410" spans="11:11" x14ac:dyDescent="0.25">
      <c r="K9410"/>
    </row>
    <row r="9411" spans="11:11" x14ac:dyDescent="0.25">
      <c r="K9411"/>
    </row>
    <row r="9412" spans="11:11" x14ac:dyDescent="0.25">
      <c r="K9412"/>
    </row>
    <row r="9413" spans="11:11" x14ac:dyDescent="0.25">
      <c r="K9413"/>
    </row>
    <row r="9414" spans="11:11" x14ac:dyDescent="0.25">
      <c r="K9414"/>
    </row>
    <row r="9415" spans="11:11" x14ac:dyDescent="0.25">
      <c r="K9415"/>
    </row>
    <row r="9416" spans="11:11" x14ac:dyDescent="0.25">
      <c r="K9416"/>
    </row>
    <row r="9417" spans="11:11" x14ac:dyDescent="0.25">
      <c r="K9417"/>
    </row>
    <row r="9418" spans="11:11" x14ac:dyDescent="0.25">
      <c r="K9418"/>
    </row>
    <row r="9419" spans="11:11" x14ac:dyDescent="0.25">
      <c r="K9419"/>
    </row>
    <row r="9420" spans="11:11" x14ac:dyDescent="0.25">
      <c r="K9420"/>
    </row>
    <row r="9421" spans="11:11" x14ac:dyDescent="0.25">
      <c r="K9421"/>
    </row>
    <row r="9422" spans="11:11" x14ac:dyDescent="0.25">
      <c r="K9422"/>
    </row>
    <row r="9423" spans="11:11" x14ac:dyDescent="0.25">
      <c r="K9423"/>
    </row>
    <row r="9424" spans="11:11" x14ac:dyDescent="0.25">
      <c r="K9424"/>
    </row>
    <row r="9425" spans="11:11" x14ac:dyDescent="0.25">
      <c r="K9425"/>
    </row>
    <row r="9426" spans="11:11" x14ac:dyDescent="0.25">
      <c r="K9426"/>
    </row>
    <row r="9427" spans="11:11" x14ac:dyDescent="0.25">
      <c r="K9427"/>
    </row>
    <row r="9428" spans="11:11" x14ac:dyDescent="0.25">
      <c r="K9428"/>
    </row>
    <row r="9429" spans="11:11" x14ac:dyDescent="0.25">
      <c r="K9429"/>
    </row>
    <row r="9430" spans="11:11" x14ac:dyDescent="0.25">
      <c r="K9430"/>
    </row>
    <row r="9431" spans="11:11" x14ac:dyDescent="0.25">
      <c r="K9431"/>
    </row>
    <row r="9432" spans="11:11" x14ac:dyDescent="0.25">
      <c r="K9432"/>
    </row>
    <row r="9433" spans="11:11" x14ac:dyDescent="0.25">
      <c r="K9433"/>
    </row>
    <row r="9434" spans="11:11" x14ac:dyDescent="0.25">
      <c r="K9434"/>
    </row>
    <row r="9435" spans="11:11" x14ac:dyDescent="0.25">
      <c r="K9435"/>
    </row>
    <row r="9436" spans="11:11" x14ac:dyDescent="0.25">
      <c r="K9436"/>
    </row>
    <row r="9437" spans="11:11" x14ac:dyDescent="0.25">
      <c r="K9437"/>
    </row>
    <row r="9438" spans="11:11" x14ac:dyDescent="0.25">
      <c r="K9438"/>
    </row>
    <row r="9439" spans="11:11" x14ac:dyDescent="0.25">
      <c r="K9439"/>
    </row>
    <row r="9440" spans="11:11" x14ac:dyDescent="0.25">
      <c r="K9440"/>
    </row>
    <row r="9441" spans="11:11" x14ac:dyDescent="0.25">
      <c r="K9441"/>
    </row>
    <row r="9442" spans="11:11" x14ac:dyDescent="0.25">
      <c r="K9442"/>
    </row>
    <row r="9443" spans="11:11" x14ac:dyDescent="0.25">
      <c r="K9443"/>
    </row>
    <row r="9444" spans="11:11" x14ac:dyDescent="0.25">
      <c r="K9444"/>
    </row>
    <row r="9445" spans="11:11" x14ac:dyDescent="0.25">
      <c r="K9445"/>
    </row>
    <row r="9446" spans="11:11" x14ac:dyDescent="0.25">
      <c r="K9446"/>
    </row>
    <row r="9447" spans="11:11" x14ac:dyDescent="0.25">
      <c r="K9447"/>
    </row>
    <row r="9448" spans="11:11" x14ac:dyDescent="0.25">
      <c r="K9448"/>
    </row>
    <row r="9449" spans="11:11" x14ac:dyDescent="0.25">
      <c r="K9449"/>
    </row>
    <row r="9450" spans="11:11" x14ac:dyDescent="0.25">
      <c r="K9450"/>
    </row>
    <row r="9451" spans="11:11" x14ac:dyDescent="0.25">
      <c r="K9451"/>
    </row>
    <row r="9452" spans="11:11" x14ac:dyDescent="0.25">
      <c r="K9452"/>
    </row>
    <row r="9453" spans="11:11" x14ac:dyDescent="0.25">
      <c r="K9453"/>
    </row>
    <row r="9454" spans="11:11" x14ac:dyDescent="0.25">
      <c r="K9454"/>
    </row>
    <row r="9455" spans="11:11" x14ac:dyDescent="0.25">
      <c r="K9455"/>
    </row>
    <row r="9456" spans="11:11" x14ac:dyDescent="0.25">
      <c r="K9456"/>
    </row>
    <row r="9457" spans="11:11" x14ac:dyDescent="0.25">
      <c r="K9457"/>
    </row>
    <row r="9458" spans="11:11" x14ac:dyDescent="0.25">
      <c r="K9458"/>
    </row>
    <row r="9459" spans="11:11" x14ac:dyDescent="0.25">
      <c r="K9459"/>
    </row>
    <row r="9460" spans="11:11" x14ac:dyDescent="0.25">
      <c r="K9460"/>
    </row>
    <row r="9461" spans="11:11" x14ac:dyDescent="0.25">
      <c r="K9461"/>
    </row>
    <row r="9462" spans="11:11" x14ac:dyDescent="0.25">
      <c r="K9462"/>
    </row>
    <row r="9463" spans="11:11" x14ac:dyDescent="0.25">
      <c r="K9463"/>
    </row>
    <row r="9464" spans="11:11" x14ac:dyDescent="0.25">
      <c r="K9464"/>
    </row>
    <row r="9465" spans="11:11" x14ac:dyDescent="0.25">
      <c r="K9465"/>
    </row>
    <row r="9466" spans="11:11" x14ac:dyDescent="0.25">
      <c r="K9466"/>
    </row>
    <row r="9467" spans="11:11" x14ac:dyDescent="0.25">
      <c r="K9467"/>
    </row>
    <row r="9468" spans="11:11" x14ac:dyDescent="0.25">
      <c r="K9468"/>
    </row>
    <row r="9469" spans="11:11" x14ac:dyDescent="0.25">
      <c r="K9469"/>
    </row>
    <row r="9470" spans="11:11" x14ac:dyDescent="0.25">
      <c r="K9470"/>
    </row>
    <row r="9471" spans="11:11" x14ac:dyDescent="0.25">
      <c r="K9471"/>
    </row>
    <row r="9472" spans="11:11" x14ac:dyDescent="0.25">
      <c r="K9472"/>
    </row>
    <row r="9473" spans="11:11" x14ac:dyDescent="0.25">
      <c r="K9473"/>
    </row>
    <row r="9474" spans="11:11" x14ac:dyDescent="0.25">
      <c r="K9474"/>
    </row>
    <row r="9475" spans="11:11" x14ac:dyDescent="0.25">
      <c r="K9475"/>
    </row>
    <row r="9476" spans="11:11" x14ac:dyDescent="0.25">
      <c r="K9476"/>
    </row>
    <row r="9477" spans="11:11" x14ac:dyDescent="0.25">
      <c r="K9477"/>
    </row>
    <row r="9478" spans="11:11" x14ac:dyDescent="0.25">
      <c r="K9478"/>
    </row>
    <row r="9479" spans="11:11" x14ac:dyDescent="0.25">
      <c r="K9479"/>
    </row>
    <row r="9480" spans="11:11" x14ac:dyDescent="0.25">
      <c r="K9480"/>
    </row>
    <row r="9481" spans="11:11" x14ac:dyDescent="0.25">
      <c r="K9481"/>
    </row>
    <row r="9482" spans="11:11" x14ac:dyDescent="0.25">
      <c r="K9482"/>
    </row>
    <row r="9483" spans="11:11" x14ac:dyDescent="0.25">
      <c r="K9483"/>
    </row>
    <row r="9484" spans="11:11" x14ac:dyDescent="0.25">
      <c r="K9484"/>
    </row>
    <row r="9485" spans="11:11" x14ac:dyDescent="0.25">
      <c r="K9485"/>
    </row>
    <row r="9486" spans="11:11" x14ac:dyDescent="0.25">
      <c r="K9486"/>
    </row>
    <row r="9487" spans="11:11" x14ac:dyDescent="0.25">
      <c r="K9487"/>
    </row>
    <row r="9488" spans="11:11" x14ac:dyDescent="0.25">
      <c r="K9488"/>
    </row>
    <row r="9489" spans="11:11" x14ac:dyDescent="0.25">
      <c r="K9489"/>
    </row>
    <row r="9490" spans="11:11" x14ac:dyDescent="0.25">
      <c r="K9490"/>
    </row>
    <row r="9491" spans="11:11" x14ac:dyDescent="0.25">
      <c r="K9491"/>
    </row>
    <row r="9492" spans="11:11" x14ac:dyDescent="0.25">
      <c r="K9492"/>
    </row>
    <row r="9493" spans="11:11" x14ac:dyDescent="0.25">
      <c r="K9493"/>
    </row>
    <row r="9494" spans="11:11" x14ac:dyDescent="0.25">
      <c r="K9494"/>
    </row>
    <row r="9495" spans="11:11" x14ac:dyDescent="0.25">
      <c r="K9495"/>
    </row>
    <row r="9496" spans="11:11" x14ac:dyDescent="0.25">
      <c r="K9496"/>
    </row>
    <row r="9497" spans="11:11" x14ac:dyDescent="0.25">
      <c r="K9497"/>
    </row>
    <row r="9498" spans="11:11" x14ac:dyDescent="0.25">
      <c r="K9498"/>
    </row>
    <row r="9499" spans="11:11" x14ac:dyDescent="0.25">
      <c r="K9499"/>
    </row>
    <row r="9500" spans="11:11" x14ac:dyDescent="0.25">
      <c r="K9500"/>
    </row>
    <row r="9501" spans="11:11" x14ac:dyDescent="0.25">
      <c r="K9501"/>
    </row>
    <row r="9502" spans="11:11" x14ac:dyDescent="0.25">
      <c r="K9502"/>
    </row>
    <row r="9503" spans="11:11" x14ac:dyDescent="0.25">
      <c r="K9503"/>
    </row>
    <row r="9504" spans="11:11" x14ac:dyDescent="0.25">
      <c r="K9504"/>
    </row>
    <row r="9505" spans="11:11" x14ac:dyDescent="0.25">
      <c r="K9505"/>
    </row>
    <row r="9506" spans="11:11" x14ac:dyDescent="0.25">
      <c r="K9506"/>
    </row>
    <row r="9507" spans="11:11" x14ac:dyDescent="0.25">
      <c r="K9507"/>
    </row>
    <row r="9508" spans="11:11" x14ac:dyDescent="0.25">
      <c r="K9508"/>
    </row>
    <row r="9509" spans="11:11" x14ac:dyDescent="0.25">
      <c r="K9509"/>
    </row>
    <row r="9510" spans="11:11" x14ac:dyDescent="0.25">
      <c r="K9510"/>
    </row>
    <row r="9511" spans="11:11" x14ac:dyDescent="0.25">
      <c r="K9511"/>
    </row>
    <row r="9512" spans="11:11" x14ac:dyDescent="0.25">
      <c r="K9512"/>
    </row>
    <row r="9513" spans="11:11" x14ac:dyDescent="0.25">
      <c r="K9513"/>
    </row>
    <row r="9514" spans="11:11" x14ac:dyDescent="0.25">
      <c r="K9514"/>
    </row>
    <row r="9515" spans="11:11" x14ac:dyDescent="0.25">
      <c r="K9515"/>
    </row>
    <row r="9516" spans="11:11" x14ac:dyDescent="0.25">
      <c r="K9516"/>
    </row>
    <row r="9517" spans="11:11" x14ac:dyDescent="0.25">
      <c r="K9517"/>
    </row>
    <row r="9518" spans="11:11" x14ac:dyDescent="0.25">
      <c r="K9518"/>
    </row>
    <row r="9519" spans="11:11" x14ac:dyDescent="0.25">
      <c r="K9519"/>
    </row>
    <row r="9520" spans="11:11" x14ac:dyDescent="0.25">
      <c r="K9520"/>
    </row>
    <row r="9521" spans="11:11" x14ac:dyDescent="0.25">
      <c r="K9521"/>
    </row>
    <row r="9522" spans="11:11" x14ac:dyDescent="0.25">
      <c r="K9522"/>
    </row>
    <row r="9523" spans="11:11" x14ac:dyDescent="0.25">
      <c r="K9523"/>
    </row>
    <row r="9524" spans="11:11" x14ac:dyDescent="0.25">
      <c r="K9524"/>
    </row>
    <row r="9525" spans="11:11" x14ac:dyDescent="0.25">
      <c r="K9525"/>
    </row>
    <row r="9526" spans="11:11" x14ac:dyDescent="0.25">
      <c r="K9526"/>
    </row>
    <row r="9527" spans="11:11" x14ac:dyDescent="0.25">
      <c r="K9527"/>
    </row>
    <row r="9528" spans="11:11" x14ac:dyDescent="0.25">
      <c r="K9528"/>
    </row>
    <row r="9529" spans="11:11" x14ac:dyDescent="0.25">
      <c r="K9529"/>
    </row>
    <row r="9530" spans="11:11" x14ac:dyDescent="0.25">
      <c r="K9530"/>
    </row>
    <row r="9531" spans="11:11" x14ac:dyDescent="0.25">
      <c r="K9531"/>
    </row>
    <row r="9532" spans="11:11" x14ac:dyDescent="0.25">
      <c r="K9532"/>
    </row>
    <row r="9533" spans="11:11" x14ac:dyDescent="0.25">
      <c r="K9533"/>
    </row>
    <row r="9534" spans="11:11" x14ac:dyDescent="0.25">
      <c r="K9534"/>
    </row>
    <row r="9535" spans="11:11" x14ac:dyDescent="0.25">
      <c r="K9535"/>
    </row>
    <row r="9536" spans="11:11" x14ac:dyDescent="0.25">
      <c r="K9536"/>
    </row>
    <row r="9537" spans="11:11" x14ac:dyDescent="0.25">
      <c r="K9537"/>
    </row>
    <row r="9538" spans="11:11" x14ac:dyDescent="0.25">
      <c r="K9538"/>
    </row>
    <row r="9539" spans="11:11" x14ac:dyDescent="0.25">
      <c r="K9539"/>
    </row>
    <row r="9540" spans="11:11" x14ac:dyDescent="0.25">
      <c r="K9540"/>
    </row>
    <row r="9541" spans="11:11" x14ac:dyDescent="0.25">
      <c r="K9541"/>
    </row>
    <row r="9542" spans="11:11" x14ac:dyDescent="0.25">
      <c r="K9542"/>
    </row>
    <row r="9543" spans="11:11" x14ac:dyDescent="0.25">
      <c r="K9543"/>
    </row>
    <row r="9544" spans="11:11" x14ac:dyDescent="0.25">
      <c r="K9544"/>
    </row>
    <row r="9545" spans="11:11" x14ac:dyDescent="0.25">
      <c r="K9545"/>
    </row>
    <row r="9546" spans="11:11" x14ac:dyDescent="0.25">
      <c r="K9546"/>
    </row>
    <row r="9547" spans="11:11" x14ac:dyDescent="0.25">
      <c r="K9547"/>
    </row>
    <row r="9548" spans="11:11" x14ac:dyDescent="0.25">
      <c r="K9548"/>
    </row>
    <row r="9549" spans="11:11" x14ac:dyDescent="0.25">
      <c r="K9549"/>
    </row>
    <row r="9550" spans="11:11" x14ac:dyDescent="0.25">
      <c r="K9550"/>
    </row>
    <row r="9551" spans="11:11" x14ac:dyDescent="0.25">
      <c r="K9551"/>
    </row>
    <row r="9552" spans="11:11" x14ac:dyDescent="0.25">
      <c r="K9552"/>
    </row>
    <row r="9553" spans="11:11" x14ac:dyDescent="0.25">
      <c r="K9553"/>
    </row>
    <row r="9554" spans="11:11" x14ac:dyDescent="0.25">
      <c r="K9554"/>
    </row>
    <row r="9555" spans="11:11" x14ac:dyDescent="0.25">
      <c r="K9555"/>
    </row>
    <row r="9556" spans="11:11" x14ac:dyDescent="0.25">
      <c r="K9556"/>
    </row>
    <row r="9557" spans="11:11" x14ac:dyDescent="0.25">
      <c r="K9557"/>
    </row>
    <row r="9558" spans="11:11" x14ac:dyDescent="0.25">
      <c r="K9558"/>
    </row>
    <row r="9559" spans="11:11" x14ac:dyDescent="0.25">
      <c r="K9559"/>
    </row>
    <row r="9560" spans="11:11" x14ac:dyDescent="0.25">
      <c r="K9560"/>
    </row>
    <row r="9561" spans="11:11" x14ac:dyDescent="0.25">
      <c r="K9561"/>
    </row>
    <row r="9562" spans="11:11" x14ac:dyDescent="0.25">
      <c r="K9562"/>
    </row>
    <row r="9563" spans="11:11" x14ac:dyDescent="0.25">
      <c r="K9563"/>
    </row>
    <row r="9564" spans="11:11" x14ac:dyDescent="0.25">
      <c r="K9564"/>
    </row>
    <row r="9565" spans="11:11" x14ac:dyDescent="0.25">
      <c r="K9565"/>
    </row>
    <row r="9566" spans="11:11" x14ac:dyDescent="0.25">
      <c r="K9566"/>
    </row>
    <row r="9567" spans="11:11" x14ac:dyDescent="0.25">
      <c r="K9567"/>
    </row>
    <row r="9568" spans="11:11" x14ac:dyDescent="0.25">
      <c r="K9568"/>
    </row>
    <row r="9569" spans="11:11" x14ac:dyDescent="0.25">
      <c r="K9569"/>
    </row>
    <row r="9570" spans="11:11" x14ac:dyDescent="0.25">
      <c r="K9570"/>
    </row>
    <row r="9571" spans="11:11" x14ac:dyDescent="0.25">
      <c r="K9571"/>
    </row>
    <row r="9572" spans="11:11" x14ac:dyDescent="0.25">
      <c r="K9572"/>
    </row>
    <row r="9573" spans="11:11" x14ac:dyDescent="0.25">
      <c r="K9573"/>
    </row>
    <row r="9574" spans="11:11" x14ac:dyDescent="0.25">
      <c r="K9574"/>
    </row>
    <row r="9575" spans="11:11" x14ac:dyDescent="0.25">
      <c r="K9575"/>
    </row>
    <row r="9576" spans="11:11" x14ac:dyDescent="0.25">
      <c r="K9576"/>
    </row>
    <row r="9577" spans="11:11" x14ac:dyDescent="0.25">
      <c r="K9577"/>
    </row>
    <row r="9578" spans="11:11" x14ac:dyDescent="0.25">
      <c r="K9578"/>
    </row>
    <row r="9579" spans="11:11" x14ac:dyDescent="0.25">
      <c r="K9579"/>
    </row>
    <row r="9580" spans="11:11" x14ac:dyDescent="0.25">
      <c r="K9580"/>
    </row>
    <row r="9581" spans="11:11" x14ac:dyDescent="0.25">
      <c r="K9581"/>
    </row>
    <row r="9582" spans="11:11" x14ac:dyDescent="0.25">
      <c r="K9582"/>
    </row>
    <row r="9583" spans="11:11" x14ac:dyDescent="0.25">
      <c r="K9583"/>
    </row>
    <row r="9584" spans="11:11" x14ac:dyDescent="0.25">
      <c r="K9584"/>
    </row>
    <row r="9585" spans="11:11" x14ac:dyDescent="0.25">
      <c r="K9585"/>
    </row>
    <row r="9586" spans="11:11" x14ac:dyDescent="0.25">
      <c r="K9586"/>
    </row>
    <row r="9587" spans="11:11" x14ac:dyDescent="0.25">
      <c r="K9587"/>
    </row>
    <row r="9588" spans="11:11" x14ac:dyDescent="0.25">
      <c r="K9588"/>
    </row>
    <row r="9589" spans="11:11" x14ac:dyDescent="0.25">
      <c r="K9589"/>
    </row>
    <row r="9590" spans="11:11" x14ac:dyDescent="0.25">
      <c r="K9590"/>
    </row>
    <row r="9591" spans="11:11" x14ac:dyDescent="0.25">
      <c r="K9591"/>
    </row>
    <row r="9592" spans="11:11" x14ac:dyDescent="0.25">
      <c r="K9592"/>
    </row>
    <row r="9593" spans="11:11" x14ac:dyDescent="0.25">
      <c r="K9593"/>
    </row>
    <row r="9594" spans="11:11" x14ac:dyDescent="0.25">
      <c r="K9594"/>
    </row>
    <row r="9595" spans="11:11" x14ac:dyDescent="0.25">
      <c r="K9595"/>
    </row>
    <row r="9596" spans="11:11" x14ac:dyDescent="0.25">
      <c r="K9596"/>
    </row>
    <row r="9597" spans="11:11" x14ac:dyDescent="0.25">
      <c r="K9597"/>
    </row>
    <row r="9598" spans="11:11" x14ac:dyDescent="0.25">
      <c r="K9598"/>
    </row>
    <row r="9599" spans="11:11" x14ac:dyDescent="0.25">
      <c r="K9599"/>
    </row>
    <row r="9600" spans="11:11" x14ac:dyDescent="0.25">
      <c r="K9600"/>
    </row>
    <row r="9601" spans="11:11" x14ac:dyDescent="0.25">
      <c r="K9601"/>
    </row>
    <row r="9602" spans="11:11" x14ac:dyDescent="0.25">
      <c r="K9602"/>
    </row>
    <row r="9603" spans="11:11" x14ac:dyDescent="0.25">
      <c r="K9603"/>
    </row>
    <row r="9604" spans="11:11" x14ac:dyDescent="0.25">
      <c r="K9604"/>
    </row>
    <row r="9605" spans="11:11" x14ac:dyDescent="0.25">
      <c r="K9605"/>
    </row>
    <row r="9606" spans="11:11" x14ac:dyDescent="0.25">
      <c r="K9606"/>
    </row>
    <row r="9607" spans="11:11" x14ac:dyDescent="0.25">
      <c r="K9607"/>
    </row>
    <row r="9608" spans="11:11" x14ac:dyDescent="0.25">
      <c r="K9608"/>
    </row>
    <row r="9609" spans="11:11" x14ac:dyDescent="0.25">
      <c r="K9609"/>
    </row>
    <row r="9610" spans="11:11" x14ac:dyDescent="0.25">
      <c r="K9610"/>
    </row>
    <row r="9611" spans="11:11" x14ac:dyDescent="0.25">
      <c r="K9611"/>
    </row>
    <row r="9612" spans="11:11" x14ac:dyDescent="0.25">
      <c r="K9612"/>
    </row>
    <row r="9613" spans="11:11" x14ac:dyDescent="0.25">
      <c r="K9613"/>
    </row>
    <row r="9614" spans="11:11" x14ac:dyDescent="0.25">
      <c r="K9614"/>
    </row>
    <row r="9615" spans="11:11" x14ac:dyDescent="0.25">
      <c r="K9615"/>
    </row>
    <row r="9616" spans="11:11" x14ac:dyDescent="0.25">
      <c r="K9616"/>
    </row>
    <row r="9617" spans="11:11" x14ac:dyDescent="0.25">
      <c r="K9617"/>
    </row>
    <row r="9618" spans="11:11" x14ac:dyDescent="0.25">
      <c r="K9618"/>
    </row>
    <row r="9619" spans="11:11" x14ac:dyDescent="0.25">
      <c r="K9619"/>
    </row>
    <row r="9620" spans="11:11" x14ac:dyDescent="0.25">
      <c r="K9620"/>
    </row>
    <row r="9621" spans="11:11" x14ac:dyDescent="0.25">
      <c r="K9621"/>
    </row>
    <row r="9622" spans="11:11" x14ac:dyDescent="0.25">
      <c r="K9622"/>
    </row>
    <row r="9623" spans="11:11" x14ac:dyDescent="0.25">
      <c r="K9623"/>
    </row>
    <row r="9624" spans="11:11" x14ac:dyDescent="0.25">
      <c r="K9624"/>
    </row>
    <row r="9625" spans="11:11" x14ac:dyDescent="0.25">
      <c r="K9625"/>
    </row>
    <row r="9626" spans="11:11" x14ac:dyDescent="0.25">
      <c r="K9626"/>
    </row>
    <row r="9627" spans="11:11" x14ac:dyDescent="0.25">
      <c r="K9627"/>
    </row>
    <row r="9628" spans="11:11" x14ac:dyDescent="0.25">
      <c r="K9628"/>
    </row>
    <row r="9629" spans="11:11" x14ac:dyDescent="0.25">
      <c r="K9629"/>
    </row>
    <row r="9630" spans="11:11" x14ac:dyDescent="0.25">
      <c r="K9630"/>
    </row>
    <row r="9631" spans="11:11" x14ac:dyDescent="0.25">
      <c r="K9631"/>
    </row>
    <row r="9632" spans="11:11" x14ac:dyDescent="0.25">
      <c r="K9632"/>
    </row>
    <row r="9633" spans="11:11" x14ac:dyDescent="0.25">
      <c r="K9633"/>
    </row>
    <row r="9634" spans="11:11" x14ac:dyDescent="0.25">
      <c r="K9634"/>
    </row>
    <row r="9635" spans="11:11" x14ac:dyDescent="0.25">
      <c r="K9635"/>
    </row>
    <row r="9636" spans="11:11" x14ac:dyDescent="0.25">
      <c r="K9636"/>
    </row>
    <row r="9637" spans="11:11" x14ac:dyDescent="0.25">
      <c r="K9637"/>
    </row>
    <row r="9638" spans="11:11" x14ac:dyDescent="0.25">
      <c r="K9638"/>
    </row>
    <row r="9639" spans="11:11" x14ac:dyDescent="0.25">
      <c r="K9639"/>
    </row>
    <row r="9640" spans="11:11" x14ac:dyDescent="0.25">
      <c r="K9640"/>
    </row>
    <row r="9641" spans="11:11" x14ac:dyDescent="0.25">
      <c r="K9641"/>
    </row>
    <row r="9642" spans="11:11" x14ac:dyDescent="0.25">
      <c r="K9642"/>
    </row>
    <row r="9643" spans="11:11" x14ac:dyDescent="0.25">
      <c r="K9643"/>
    </row>
    <row r="9644" spans="11:11" x14ac:dyDescent="0.25">
      <c r="K9644"/>
    </row>
    <row r="9645" spans="11:11" x14ac:dyDescent="0.25">
      <c r="K9645"/>
    </row>
    <row r="9646" spans="11:11" x14ac:dyDescent="0.25">
      <c r="K9646"/>
    </row>
    <row r="9647" spans="11:11" x14ac:dyDescent="0.25">
      <c r="K9647"/>
    </row>
    <row r="9648" spans="11:11" x14ac:dyDescent="0.25">
      <c r="K9648"/>
    </row>
    <row r="9649" spans="11:11" x14ac:dyDescent="0.25">
      <c r="K9649"/>
    </row>
    <row r="9650" spans="11:11" x14ac:dyDescent="0.25">
      <c r="K9650"/>
    </row>
    <row r="9651" spans="11:11" x14ac:dyDescent="0.25">
      <c r="K9651"/>
    </row>
    <row r="9652" spans="11:11" x14ac:dyDescent="0.25">
      <c r="K9652"/>
    </row>
    <row r="9653" spans="11:11" x14ac:dyDescent="0.25">
      <c r="K9653"/>
    </row>
    <row r="9654" spans="11:11" x14ac:dyDescent="0.25">
      <c r="K9654"/>
    </row>
    <row r="9655" spans="11:11" x14ac:dyDescent="0.25">
      <c r="K9655"/>
    </row>
    <row r="9656" spans="11:11" x14ac:dyDescent="0.25">
      <c r="K9656"/>
    </row>
    <row r="9657" spans="11:11" x14ac:dyDescent="0.25">
      <c r="K9657"/>
    </row>
    <row r="9658" spans="11:11" x14ac:dyDescent="0.25">
      <c r="K9658"/>
    </row>
    <row r="9659" spans="11:11" x14ac:dyDescent="0.25">
      <c r="K9659"/>
    </row>
    <row r="9660" spans="11:11" x14ac:dyDescent="0.25">
      <c r="K9660"/>
    </row>
    <row r="9661" spans="11:11" x14ac:dyDescent="0.25">
      <c r="K9661"/>
    </row>
    <row r="9662" spans="11:11" x14ac:dyDescent="0.25">
      <c r="K9662"/>
    </row>
    <row r="9663" spans="11:11" x14ac:dyDescent="0.25">
      <c r="K9663"/>
    </row>
    <row r="9664" spans="11:11" x14ac:dyDescent="0.25">
      <c r="K9664"/>
    </row>
    <row r="9665" spans="11:11" x14ac:dyDescent="0.25">
      <c r="K9665"/>
    </row>
    <row r="9666" spans="11:11" x14ac:dyDescent="0.25">
      <c r="K9666"/>
    </row>
    <row r="9667" spans="11:11" x14ac:dyDescent="0.25">
      <c r="K9667"/>
    </row>
    <row r="9668" spans="11:11" x14ac:dyDescent="0.25">
      <c r="K9668"/>
    </row>
    <row r="9669" spans="11:11" x14ac:dyDescent="0.25">
      <c r="K9669"/>
    </row>
    <row r="9670" spans="11:11" x14ac:dyDescent="0.25">
      <c r="K9670"/>
    </row>
    <row r="9671" spans="11:11" x14ac:dyDescent="0.25">
      <c r="K9671"/>
    </row>
    <row r="9672" spans="11:11" x14ac:dyDescent="0.25">
      <c r="K9672"/>
    </row>
    <row r="9673" spans="11:11" x14ac:dyDescent="0.25">
      <c r="K9673"/>
    </row>
    <row r="9674" spans="11:11" x14ac:dyDescent="0.25">
      <c r="K9674"/>
    </row>
    <row r="9675" spans="11:11" x14ac:dyDescent="0.25">
      <c r="K9675"/>
    </row>
    <row r="9676" spans="11:11" x14ac:dyDescent="0.25">
      <c r="K9676"/>
    </row>
    <row r="9677" spans="11:11" x14ac:dyDescent="0.25">
      <c r="K9677"/>
    </row>
    <row r="9678" spans="11:11" x14ac:dyDescent="0.25">
      <c r="K9678"/>
    </row>
    <row r="9679" spans="11:11" x14ac:dyDescent="0.25">
      <c r="K9679"/>
    </row>
    <row r="9680" spans="11:11" x14ac:dyDescent="0.25">
      <c r="K9680"/>
    </row>
    <row r="9681" spans="11:11" x14ac:dyDescent="0.25">
      <c r="K9681"/>
    </row>
    <row r="9682" spans="11:11" x14ac:dyDescent="0.25">
      <c r="K9682"/>
    </row>
    <row r="9683" spans="11:11" x14ac:dyDescent="0.25">
      <c r="K9683"/>
    </row>
    <row r="9684" spans="11:11" x14ac:dyDescent="0.25">
      <c r="K9684"/>
    </row>
    <row r="9685" spans="11:11" x14ac:dyDescent="0.25">
      <c r="K9685"/>
    </row>
    <row r="9686" spans="11:11" x14ac:dyDescent="0.25">
      <c r="K9686"/>
    </row>
    <row r="9687" spans="11:11" x14ac:dyDescent="0.25">
      <c r="K9687"/>
    </row>
    <row r="9688" spans="11:11" x14ac:dyDescent="0.25">
      <c r="K9688"/>
    </row>
    <row r="9689" spans="11:11" x14ac:dyDescent="0.25">
      <c r="K9689"/>
    </row>
    <row r="9690" spans="11:11" x14ac:dyDescent="0.25">
      <c r="K9690"/>
    </row>
    <row r="9691" spans="11:11" x14ac:dyDescent="0.25">
      <c r="K9691"/>
    </row>
    <row r="9692" spans="11:11" x14ac:dyDescent="0.25">
      <c r="K9692"/>
    </row>
    <row r="9693" spans="11:11" x14ac:dyDescent="0.25">
      <c r="K9693"/>
    </row>
    <row r="9694" spans="11:11" x14ac:dyDescent="0.25">
      <c r="K9694"/>
    </row>
    <row r="9695" spans="11:11" x14ac:dyDescent="0.25">
      <c r="K9695"/>
    </row>
    <row r="9696" spans="11:11" x14ac:dyDescent="0.25">
      <c r="K9696"/>
    </row>
    <row r="9697" spans="11:11" x14ac:dyDescent="0.25">
      <c r="K9697"/>
    </row>
    <row r="9698" spans="11:11" x14ac:dyDescent="0.25">
      <c r="K9698"/>
    </row>
    <row r="9699" spans="11:11" x14ac:dyDescent="0.25">
      <c r="K9699"/>
    </row>
    <row r="9700" spans="11:11" x14ac:dyDescent="0.25">
      <c r="K9700"/>
    </row>
    <row r="9701" spans="11:11" x14ac:dyDescent="0.25">
      <c r="K9701"/>
    </row>
    <row r="9702" spans="11:11" x14ac:dyDescent="0.25">
      <c r="K9702"/>
    </row>
    <row r="9703" spans="11:11" x14ac:dyDescent="0.25">
      <c r="K9703"/>
    </row>
    <row r="9704" spans="11:11" x14ac:dyDescent="0.25">
      <c r="K9704"/>
    </row>
    <row r="9705" spans="11:11" x14ac:dyDescent="0.25">
      <c r="K9705"/>
    </row>
    <row r="9706" spans="11:11" x14ac:dyDescent="0.25">
      <c r="K9706"/>
    </row>
    <row r="9707" spans="11:11" x14ac:dyDescent="0.25">
      <c r="K9707"/>
    </row>
    <row r="9708" spans="11:11" x14ac:dyDescent="0.25">
      <c r="K9708"/>
    </row>
    <row r="9709" spans="11:11" x14ac:dyDescent="0.25">
      <c r="K9709"/>
    </row>
    <row r="9710" spans="11:11" x14ac:dyDescent="0.25">
      <c r="K9710"/>
    </row>
    <row r="9711" spans="11:11" x14ac:dyDescent="0.25">
      <c r="K9711"/>
    </row>
    <row r="9712" spans="11:11" x14ac:dyDescent="0.25">
      <c r="K9712"/>
    </row>
    <row r="9713" spans="11:11" x14ac:dyDescent="0.25">
      <c r="K9713"/>
    </row>
    <row r="9714" spans="11:11" x14ac:dyDescent="0.25">
      <c r="K9714"/>
    </row>
    <row r="9715" spans="11:11" x14ac:dyDescent="0.25">
      <c r="K9715"/>
    </row>
    <row r="9716" spans="11:11" x14ac:dyDescent="0.25">
      <c r="K9716"/>
    </row>
    <row r="9717" spans="11:11" x14ac:dyDescent="0.25">
      <c r="K9717"/>
    </row>
    <row r="9718" spans="11:11" x14ac:dyDescent="0.25">
      <c r="K9718"/>
    </row>
    <row r="9719" spans="11:11" x14ac:dyDescent="0.25">
      <c r="K9719"/>
    </row>
    <row r="9720" spans="11:11" x14ac:dyDescent="0.25">
      <c r="K9720"/>
    </row>
    <row r="9721" spans="11:11" x14ac:dyDescent="0.25">
      <c r="K9721"/>
    </row>
    <row r="9722" spans="11:11" x14ac:dyDescent="0.25">
      <c r="K9722"/>
    </row>
    <row r="9723" spans="11:11" x14ac:dyDescent="0.25">
      <c r="K9723"/>
    </row>
    <row r="9724" spans="11:11" x14ac:dyDescent="0.25">
      <c r="K9724"/>
    </row>
    <row r="9725" spans="11:11" x14ac:dyDescent="0.25">
      <c r="K9725"/>
    </row>
    <row r="9726" spans="11:11" x14ac:dyDescent="0.25">
      <c r="K9726"/>
    </row>
    <row r="9727" spans="11:11" x14ac:dyDescent="0.25">
      <c r="K9727"/>
    </row>
    <row r="9728" spans="11:11" x14ac:dyDescent="0.25">
      <c r="K9728"/>
    </row>
    <row r="9729" spans="11:11" x14ac:dyDescent="0.25">
      <c r="K9729"/>
    </row>
    <row r="9730" spans="11:11" x14ac:dyDescent="0.25">
      <c r="K9730"/>
    </row>
    <row r="9731" spans="11:11" x14ac:dyDescent="0.25">
      <c r="K9731"/>
    </row>
    <row r="9732" spans="11:11" x14ac:dyDescent="0.25">
      <c r="K9732"/>
    </row>
    <row r="9733" spans="11:11" x14ac:dyDescent="0.25">
      <c r="K9733"/>
    </row>
    <row r="9734" spans="11:11" x14ac:dyDescent="0.25">
      <c r="K9734"/>
    </row>
    <row r="9735" spans="11:11" x14ac:dyDescent="0.25">
      <c r="K9735"/>
    </row>
    <row r="9736" spans="11:11" x14ac:dyDescent="0.25">
      <c r="K9736"/>
    </row>
    <row r="9737" spans="11:11" x14ac:dyDescent="0.25">
      <c r="K9737"/>
    </row>
    <row r="9738" spans="11:11" x14ac:dyDescent="0.25">
      <c r="K9738"/>
    </row>
    <row r="9739" spans="11:11" x14ac:dyDescent="0.25">
      <c r="K9739"/>
    </row>
    <row r="9740" spans="11:11" x14ac:dyDescent="0.25">
      <c r="K9740"/>
    </row>
    <row r="9741" spans="11:11" x14ac:dyDescent="0.25">
      <c r="K9741"/>
    </row>
    <row r="9742" spans="11:11" x14ac:dyDescent="0.25">
      <c r="K9742"/>
    </row>
    <row r="9743" spans="11:11" x14ac:dyDescent="0.25">
      <c r="K9743"/>
    </row>
    <row r="9744" spans="11:11" x14ac:dyDescent="0.25">
      <c r="K9744"/>
    </row>
    <row r="9745" spans="11:11" x14ac:dyDescent="0.25">
      <c r="K9745"/>
    </row>
    <row r="9746" spans="11:11" x14ac:dyDescent="0.25">
      <c r="K9746"/>
    </row>
    <row r="9747" spans="11:11" x14ac:dyDescent="0.25">
      <c r="K9747"/>
    </row>
    <row r="9748" spans="11:11" x14ac:dyDescent="0.25">
      <c r="K9748"/>
    </row>
    <row r="9749" spans="11:11" x14ac:dyDescent="0.25">
      <c r="K9749"/>
    </row>
    <row r="9750" spans="11:11" x14ac:dyDescent="0.25">
      <c r="K9750"/>
    </row>
    <row r="9751" spans="11:11" x14ac:dyDescent="0.25">
      <c r="K9751"/>
    </row>
    <row r="9752" spans="11:11" x14ac:dyDescent="0.25">
      <c r="K9752"/>
    </row>
    <row r="9753" spans="11:11" x14ac:dyDescent="0.25">
      <c r="K9753"/>
    </row>
    <row r="9754" spans="11:11" x14ac:dyDescent="0.25">
      <c r="K9754"/>
    </row>
    <row r="9755" spans="11:11" x14ac:dyDescent="0.25">
      <c r="K9755"/>
    </row>
    <row r="9756" spans="11:11" x14ac:dyDescent="0.25">
      <c r="K9756"/>
    </row>
    <row r="9757" spans="11:11" x14ac:dyDescent="0.25">
      <c r="K9757"/>
    </row>
    <row r="9758" spans="11:11" x14ac:dyDescent="0.25">
      <c r="K9758"/>
    </row>
    <row r="9759" spans="11:11" x14ac:dyDescent="0.25">
      <c r="K9759"/>
    </row>
    <row r="9760" spans="11:11" x14ac:dyDescent="0.25">
      <c r="K9760"/>
    </row>
    <row r="9761" spans="11:11" x14ac:dyDescent="0.25">
      <c r="K9761"/>
    </row>
    <row r="9762" spans="11:11" x14ac:dyDescent="0.25">
      <c r="K9762"/>
    </row>
    <row r="9763" spans="11:11" x14ac:dyDescent="0.25">
      <c r="K9763"/>
    </row>
    <row r="9764" spans="11:11" x14ac:dyDescent="0.25">
      <c r="K9764"/>
    </row>
    <row r="9765" spans="11:11" x14ac:dyDescent="0.25">
      <c r="K9765"/>
    </row>
    <row r="9766" spans="11:11" x14ac:dyDescent="0.25">
      <c r="K9766"/>
    </row>
    <row r="9767" spans="11:11" x14ac:dyDescent="0.25">
      <c r="K9767"/>
    </row>
    <row r="9768" spans="11:11" x14ac:dyDescent="0.25">
      <c r="K9768"/>
    </row>
    <row r="9769" spans="11:11" x14ac:dyDescent="0.25">
      <c r="K9769"/>
    </row>
    <row r="9770" spans="11:11" x14ac:dyDescent="0.25">
      <c r="K9770"/>
    </row>
    <row r="9771" spans="11:11" x14ac:dyDescent="0.25">
      <c r="K9771"/>
    </row>
    <row r="9772" spans="11:11" x14ac:dyDescent="0.25">
      <c r="K9772"/>
    </row>
    <row r="9773" spans="11:11" x14ac:dyDescent="0.25">
      <c r="K9773"/>
    </row>
    <row r="9774" spans="11:11" x14ac:dyDescent="0.25">
      <c r="K9774"/>
    </row>
    <row r="9775" spans="11:11" x14ac:dyDescent="0.25">
      <c r="K9775"/>
    </row>
    <row r="9776" spans="11:11" x14ac:dyDescent="0.25">
      <c r="K9776"/>
    </row>
    <row r="9777" spans="11:11" x14ac:dyDescent="0.25">
      <c r="K9777"/>
    </row>
    <row r="9778" spans="11:11" x14ac:dyDescent="0.25">
      <c r="K9778"/>
    </row>
    <row r="9779" spans="11:11" x14ac:dyDescent="0.25">
      <c r="K9779"/>
    </row>
    <row r="9780" spans="11:11" x14ac:dyDescent="0.25">
      <c r="K9780"/>
    </row>
    <row r="9781" spans="11:11" x14ac:dyDescent="0.25">
      <c r="K9781"/>
    </row>
    <row r="9782" spans="11:11" x14ac:dyDescent="0.25">
      <c r="K9782"/>
    </row>
    <row r="9783" spans="11:11" x14ac:dyDescent="0.25">
      <c r="K9783"/>
    </row>
    <row r="9784" spans="11:11" x14ac:dyDescent="0.25">
      <c r="K9784"/>
    </row>
    <row r="9785" spans="11:11" x14ac:dyDescent="0.25">
      <c r="K9785"/>
    </row>
    <row r="9786" spans="11:11" x14ac:dyDescent="0.25">
      <c r="K9786"/>
    </row>
    <row r="9787" spans="11:11" x14ac:dyDescent="0.25">
      <c r="K9787"/>
    </row>
    <row r="9788" spans="11:11" x14ac:dyDescent="0.25">
      <c r="K9788"/>
    </row>
    <row r="9789" spans="11:11" x14ac:dyDescent="0.25">
      <c r="K9789"/>
    </row>
    <row r="9790" spans="11:11" x14ac:dyDescent="0.25">
      <c r="K9790"/>
    </row>
    <row r="9791" spans="11:11" x14ac:dyDescent="0.25">
      <c r="K9791"/>
    </row>
    <row r="9792" spans="11:11" x14ac:dyDescent="0.25">
      <c r="K9792"/>
    </row>
    <row r="9793" spans="11:11" x14ac:dyDescent="0.25">
      <c r="K9793"/>
    </row>
    <row r="9794" spans="11:11" x14ac:dyDescent="0.25">
      <c r="K9794"/>
    </row>
    <row r="9795" spans="11:11" x14ac:dyDescent="0.25">
      <c r="K9795"/>
    </row>
    <row r="9796" spans="11:11" x14ac:dyDescent="0.25">
      <c r="K9796"/>
    </row>
    <row r="9797" spans="11:11" x14ac:dyDescent="0.25">
      <c r="K9797"/>
    </row>
    <row r="9798" spans="11:11" x14ac:dyDescent="0.25">
      <c r="K9798"/>
    </row>
    <row r="9799" spans="11:11" x14ac:dyDescent="0.25">
      <c r="K9799"/>
    </row>
    <row r="9800" spans="11:11" x14ac:dyDescent="0.25">
      <c r="K9800"/>
    </row>
    <row r="9801" spans="11:11" x14ac:dyDescent="0.25">
      <c r="K9801"/>
    </row>
    <row r="9802" spans="11:11" x14ac:dyDescent="0.25">
      <c r="K9802"/>
    </row>
    <row r="9803" spans="11:11" x14ac:dyDescent="0.25">
      <c r="K9803"/>
    </row>
    <row r="9804" spans="11:11" x14ac:dyDescent="0.25">
      <c r="K9804"/>
    </row>
    <row r="9805" spans="11:11" x14ac:dyDescent="0.25">
      <c r="K9805"/>
    </row>
    <row r="9806" spans="11:11" x14ac:dyDescent="0.25">
      <c r="K9806"/>
    </row>
    <row r="9807" spans="11:11" x14ac:dyDescent="0.25">
      <c r="K9807"/>
    </row>
    <row r="9808" spans="11:11" x14ac:dyDescent="0.25">
      <c r="K9808"/>
    </row>
    <row r="9809" spans="11:11" x14ac:dyDescent="0.25">
      <c r="K9809"/>
    </row>
    <row r="9810" spans="11:11" x14ac:dyDescent="0.25">
      <c r="K9810"/>
    </row>
    <row r="9811" spans="11:11" x14ac:dyDescent="0.25">
      <c r="K9811"/>
    </row>
    <row r="9812" spans="11:11" x14ac:dyDescent="0.25">
      <c r="K9812"/>
    </row>
    <row r="9813" spans="11:11" x14ac:dyDescent="0.25">
      <c r="K9813"/>
    </row>
    <row r="9814" spans="11:11" x14ac:dyDescent="0.25">
      <c r="K9814"/>
    </row>
    <row r="9815" spans="11:11" x14ac:dyDescent="0.25">
      <c r="K9815"/>
    </row>
    <row r="9816" spans="11:11" x14ac:dyDescent="0.25">
      <c r="K9816"/>
    </row>
    <row r="9817" spans="11:11" x14ac:dyDescent="0.25">
      <c r="K9817"/>
    </row>
    <row r="9818" spans="11:11" x14ac:dyDescent="0.25">
      <c r="K9818"/>
    </row>
    <row r="9819" spans="11:11" x14ac:dyDescent="0.25">
      <c r="K9819"/>
    </row>
    <row r="9820" spans="11:11" x14ac:dyDescent="0.25">
      <c r="K9820"/>
    </row>
    <row r="9821" spans="11:11" x14ac:dyDescent="0.25">
      <c r="K9821"/>
    </row>
    <row r="9822" spans="11:11" x14ac:dyDescent="0.25">
      <c r="K9822"/>
    </row>
    <row r="9823" spans="11:11" x14ac:dyDescent="0.25">
      <c r="K9823"/>
    </row>
    <row r="9824" spans="11:11" x14ac:dyDescent="0.25">
      <c r="K9824"/>
    </row>
    <row r="9825" spans="11:11" x14ac:dyDescent="0.25">
      <c r="K9825"/>
    </row>
    <row r="9826" spans="11:11" x14ac:dyDescent="0.25">
      <c r="K9826"/>
    </row>
    <row r="9827" spans="11:11" x14ac:dyDescent="0.25">
      <c r="K9827"/>
    </row>
    <row r="9828" spans="11:11" x14ac:dyDescent="0.25">
      <c r="K9828"/>
    </row>
    <row r="9829" spans="11:11" x14ac:dyDescent="0.25">
      <c r="K9829"/>
    </row>
    <row r="9830" spans="11:11" x14ac:dyDescent="0.25">
      <c r="K9830"/>
    </row>
    <row r="9831" spans="11:11" x14ac:dyDescent="0.25">
      <c r="K9831"/>
    </row>
    <row r="9832" spans="11:11" x14ac:dyDescent="0.25">
      <c r="K9832"/>
    </row>
    <row r="9833" spans="11:11" x14ac:dyDescent="0.25">
      <c r="K9833"/>
    </row>
    <row r="9834" spans="11:11" x14ac:dyDescent="0.25">
      <c r="K9834"/>
    </row>
    <row r="9835" spans="11:11" x14ac:dyDescent="0.25">
      <c r="K9835"/>
    </row>
    <row r="9836" spans="11:11" x14ac:dyDescent="0.25">
      <c r="K9836"/>
    </row>
    <row r="9837" spans="11:11" x14ac:dyDescent="0.25">
      <c r="K9837"/>
    </row>
    <row r="9838" spans="11:11" x14ac:dyDescent="0.25">
      <c r="K9838"/>
    </row>
    <row r="9839" spans="11:11" x14ac:dyDescent="0.25">
      <c r="K9839"/>
    </row>
    <row r="9840" spans="11:11" x14ac:dyDescent="0.25">
      <c r="K9840"/>
    </row>
    <row r="9841" spans="11:11" x14ac:dyDescent="0.25">
      <c r="K9841"/>
    </row>
    <row r="9842" spans="11:11" x14ac:dyDescent="0.25">
      <c r="K9842"/>
    </row>
    <row r="9843" spans="11:11" x14ac:dyDescent="0.25">
      <c r="K9843"/>
    </row>
    <row r="9844" spans="11:11" x14ac:dyDescent="0.25">
      <c r="K9844"/>
    </row>
    <row r="9845" spans="11:11" x14ac:dyDescent="0.25">
      <c r="K9845"/>
    </row>
    <row r="9846" spans="11:11" x14ac:dyDescent="0.25">
      <c r="K9846"/>
    </row>
    <row r="9847" spans="11:11" x14ac:dyDescent="0.25">
      <c r="K9847"/>
    </row>
    <row r="9848" spans="11:11" x14ac:dyDescent="0.25">
      <c r="K9848"/>
    </row>
    <row r="9849" spans="11:11" x14ac:dyDescent="0.25">
      <c r="K9849"/>
    </row>
    <row r="9850" spans="11:11" x14ac:dyDescent="0.25">
      <c r="K9850"/>
    </row>
    <row r="9851" spans="11:11" x14ac:dyDescent="0.25">
      <c r="K9851"/>
    </row>
    <row r="9852" spans="11:11" x14ac:dyDescent="0.25">
      <c r="K9852"/>
    </row>
    <row r="9853" spans="11:11" x14ac:dyDescent="0.25">
      <c r="K9853"/>
    </row>
    <row r="9854" spans="11:11" x14ac:dyDescent="0.25">
      <c r="K9854"/>
    </row>
    <row r="9855" spans="11:11" x14ac:dyDescent="0.25">
      <c r="K9855"/>
    </row>
    <row r="9856" spans="11:11" x14ac:dyDescent="0.25">
      <c r="K9856"/>
    </row>
    <row r="9857" spans="11:11" x14ac:dyDescent="0.25">
      <c r="K9857"/>
    </row>
    <row r="9858" spans="11:11" x14ac:dyDescent="0.25">
      <c r="K9858"/>
    </row>
    <row r="9859" spans="11:11" x14ac:dyDescent="0.25">
      <c r="K9859"/>
    </row>
    <row r="9860" spans="11:11" x14ac:dyDescent="0.25">
      <c r="K9860"/>
    </row>
    <row r="9861" spans="11:11" x14ac:dyDescent="0.25">
      <c r="K9861"/>
    </row>
    <row r="9862" spans="11:11" x14ac:dyDescent="0.25">
      <c r="K9862"/>
    </row>
    <row r="9863" spans="11:11" x14ac:dyDescent="0.25">
      <c r="K9863"/>
    </row>
    <row r="9864" spans="11:11" x14ac:dyDescent="0.25">
      <c r="K9864"/>
    </row>
    <row r="9865" spans="11:11" x14ac:dyDescent="0.25">
      <c r="K9865"/>
    </row>
    <row r="9866" spans="11:11" x14ac:dyDescent="0.25">
      <c r="K9866"/>
    </row>
    <row r="9867" spans="11:11" x14ac:dyDescent="0.25">
      <c r="K9867"/>
    </row>
    <row r="9868" spans="11:11" x14ac:dyDescent="0.25">
      <c r="K9868"/>
    </row>
    <row r="9869" spans="11:11" x14ac:dyDescent="0.25">
      <c r="K9869"/>
    </row>
    <row r="9870" spans="11:11" x14ac:dyDescent="0.25">
      <c r="K9870"/>
    </row>
    <row r="9871" spans="11:11" x14ac:dyDescent="0.25">
      <c r="K9871"/>
    </row>
    <row r="9872" spans="11:11" x14ac:dyDescent="0.25">
      <c r="K9872"/>
    </row>
    <row r="9873" spans="11:11" x14ac:dyDescent="0.25">
      <c r="K9873"/>
    </row>
    <row r="9874" spans="11:11" x14ac:dyDescent="0.25">
      <c r="K9874"/>
    </row>
    <row r="9875" spans="11:11" x14ac:dyDescent="0.25">
      <c r="K9875"/>
    </row>
    <row r="9876" spans="11:11" x14ac:dyDescent="0.25">
      <c r="K9876"/>
    </row>
    <row r="9877" spans="11:11" x14ac:dyDescent="0.25">
      <c r="K9877"/>
    </row>
    <row r="9878" spans="11:11" x14ac:dyDescent="0.25">
      <c r="K9878"/>
    </row>
    <row r="9879" spans="11:11" x14ac:dyDescent="0.25">
      <c r="K9879"/>
    </row>
    <row r="9880" spans="11:11" x14ac:dyDescent="0.25">
      <c r="K9880"/>
    </row>
    <row r="9881" spans="11:11" x14ac:dyDescent="0.25">
      <c r="K9881"/>
    </row>
    <row r="9882" spans="11:11" x14ac:dyDescent="0.25">
      <c r="K9882"/>
    </row>
    <row r="9883" spans="11:11" x14ac:dyDescent="0.25">
      <c r="K9883"/>
    </row>
    <row r="9884" spans="11:11" x14ac:dyDescent="0.25">
      <c r="K9884"/>
    </row>
    <row r="9885" spans="11:11" x14ac:dyDescent="0.25">
      <c r="K9885"/>
    </row>
    <row r="9886" spans="11:11" x14ac:dyDescent="0.25">
      <c r="K9886"/>
    </row>
    <row r="9887" spans="11:11" x14ac:dyDescent="0.25">
      <c r="K9887"/>
    </row>
    <row r="9888" spans="11:11" x14ac:dyDescent="0.25">
      <c r="K9888"/>
    </row>
    <row r="9889" spans="11:11" x14ac:dyDescent="0.25">
      <c r="K9889"/>
    </row>
    <row r="9890" spans="11:11" x14ac:dyDescent="0.25">
      <c r="K9890"/>
    </row>
    <row r="9891" spans="11:11" x14ac:dyDescent="0.25">
      <c r="K9891"/>
    </row>
    <row r="9892" spans="11:11" x14ac:dyDescent="0.25">
      <c r="K9892"/>
    </row>
    <row r="9893" spans="11:11" x14ac:dyDescent="0.25">
      <c r="K9893"/>
    </row>
    <row r="9894" spans="11:11" x14ac:dyDescent="0.25">
      <c r="K9894"/>
    </row>
    <row r="9895" spans="11:11" x14ac:dyDescent="0.25">
      <c r="K9895"/>
    </row>
    <row r="9896" spans="11:11" x14ac:dyDescent="0.25">
      <c r="K9896"/>
    </row>
    <row r="9897" spans="11:11" x14ac:dyDescent="0.25">
      <c r="K9897"/>
    </row>
    <row r="9898" spans="11:11" x14ac:dyDescent="0.25">
      <c r="K9898"/>
    </row>
    <row r="9899" spans="11:11" x14ac:dyDescent="0.25">
      <c r="K9899"/>
    </row>
    <row r="9900" spans="11:11" x14ac:dyDescent="0.25">
      <c r="K9900"/>
    </row>
    <row r="9901" spans="11:11" x14ac:dyDescent="0.25">
      <c r="K9901"/>
    </row>
    <row r="9902" spans="11:11" x14ac:dyDescent="0.25">
      <c r="K9902"/>
    </row>
    <row r="9903" spans="11:11" x14ac:dyDescent="0.25">
      <c r="K9903"/>
    </row>
    <row r="9904" spans="11:11" x14ac:dyDescent="0.25">
      <c r="K9904"/>
    </row>
    <row r="9905" spans="11:11" x14ac:dyDescent="0.25">
      <c r="K9905"/>
    </row>
    <row r="9906" spans="11:11" x14ac:dyDescent="0.25">
      <c r="K9906"/>
    </row>
    <row r="9907" spans="11:11" x14ac:dyDescent="0.25">
      <c r="K9907"/>
    </row>
    <row r="9908" spans="11:11" x14ac:dyDescent="0.25">
      <c r="K9908"/>
    </row>
    <row r="9909" spans="11:11" x14ac:dyDescent="0.25">
      <c r="K9909"/>
    </row>
    <row r="9910" spans="11:11" x14ac:dyDescent="0.25">
      <c r="K9910"/>
    </row>
    <row r="9911" spans="11:11" x14ac:dyDescent="0.25">
      <c r="K9911"/>
    </row>
    <row r="9912" spans="11:11" x14ac:dyDescent="0.25">
      <c r="K9912"/>
    </row>
    <row r="9913" spans="11:11" x14ac:dyDescent="0.25">
      <c r="K9913"/>
    </row>
    <row r="9914" spans="11:11" x14ac:dyDescent="0.25">
      <c r="K9914"/>
    </row>
    <row r="9915" spans="11:11" x14ac:dyDescent="0.25">
      <c r="K9915"/>
    </row>
    <row r="9916" spans="11:11" x14ac:dyDescent="0.25">
      <c r="K9916"/>
    </row>
    <row r="9917" spans="11:11" x14ac:dyDescent="0.25">
      <c r="K9917"/>
    </row>
    <row r="9918" spans="11:11" x14ac:dyDescent="0.25">
      <c r="K9918"/>
    </row>
    <row r="9919" spans="11:11" x14ac:dyDescent="0.25">
      <c r="K9919"/>
    </row>
    <row r="9920" spans="11:11" x14ac:dyDescent="0.25">
      <c r="K9920"/>
    </row>
    <row r="9921" spans="11:11" x14ac:dyDescent="0.25">
      <c r="K9921"/>
    </row>
    <row r="9922" spans="11:11" x14ac:dyDescent="0.25">
      <c r="K9922"/>
    </row>
    <row r="9923" spans="11:11" x14ac:dyDescent="0.25">
      <c r="K9923"/>
    </row>
    <row r="9924" spans="11:11" x14ac:dyDescent="0.25">
      <c r="K9924"/>
    </row>
    <row r="9925" spans="11:11" x14ac:dyDescent="0.25">
      <c r="K9925"/>
    </row>
    <row r="9926" spans="11:11" x14ac:dyDescent="0.25">
      <c r="K9926"/>
    </row>
    <row r="9927" spans="11:11" x14ac:dyDescent="0.25">
      <c r="K9927"/>
    </row>
    <row r="9928" spans="11:11" x14ac:dyDescent="0.25">
      <c r="K9928"/>
    </row>
    <row r="9929" spans="11:11" x14ac:dyDescent="0.25">
      <c r="K9929"/>
    </row>
    <row r="9930" spans="11:11" x14ac:dyDescent="0.25">
      <c r="K9930"/>
    </row>
    <row r="9931" spans="11:11" x14ac:dyDescent="0.25">
      <c r="K9931"/>
    </row>
    <row r="9932" spans="11:11" x14ac:dyDescent="0.25">
      <c r="K9932"/>
    </row>
    <row r="9933" spans="11:11" x14ac:dyDescent="0.25">
      <c r="K9933"/>
    </row>
    <row r="9934" spans="11:11" x14ac:dyDescent="0.25">
      <c r="K9934"/>
    </row>
    <row r="9935" spans="11:11" x14ac:dyDescent="0.25">
      <c r="K9935"/>
    </row>
    <row r="9936" spans="11:11" x14ac:dyDescent="0.25">
      <c r="K9936"/>
    </row>
    <row r="9937" spans="11:11" x14ac:dyDescent="0.25">
      <c r="K9937"/>
    </row>
    <row r="9938" spans="11:11" x14ac:dyDescent="0.25">
      <c r="K9938"/>
    </row>
    <row r="9939" spans="11:11" x14ac:dyDescent="0.25">
      <c r="K9939"/>
    </row>
    <row r="9940" spans="11:11" x14ac:dyDescent="0.25">
      <c r="K9940"/>
    </row>
    <row r="9941" spans="11:11" x14ac:dyDescent="0.25">
      <c r="K9941"/>
    </row>
    <row r="9942" spans="11:11" x14ac:dyDescent="0.25">
      <c r="K9942"/>
    </row>
    <row r="9943" spans="11:11" x14ac:dyDescent="0.25">
      <c r="K9943"/>
    </row>
    <row r="9944" spans="11:11" x14ac:dyDescent="0.25">
      <c r="K9944"/>
    </row>
    <row r="9945" spans="11:11" x14ac:dyDescent="0.25">
      <c r="K9945"/>
    </row>
    <row r="9946" spans="11:11" x14ac:dyDescent="0.25">
      <c r="K9946"/>
    </row>
    <row r="9947" spans="11:11" x14ac:dyDescent="0.25">
      <c r="K9947"/>
    </row>
    <row r="9948" spans="11:11" x14ac:dyDescent="0.25">
      <c r="K9948"/>
    </row>
    <row r="9949" spans="11:11" x14ac:dyDescent="0.25">
      <c r="K9949"/>
    </row>
    <row r="9950" spans="11:11" x14ac:dyDescent="0.25">
      <c r="K9950"/>
    </row>
    <row r="9951" spans="11:11" x14ac:dyDescent="0.25">
      <c r="K9951"/>
    </row>
    <row r="9952" spans="11:11" x14ac:dyDescent="0.25">
      <c r="K9952"/>
    </row>
    <row r="9953" spans="11:11" x14ac:dyDescent="0.25">
      <c r="K9953"/>
    </row>
    <row r="9954" spans="11:11" x14ac:dyDescent="0.25">
      <c r="K9954"/>
    </row>
    <row r="9955" spans="11:11" x14ac:dyDescent="0.25">
      <c r="K9955"/>
    </row>
    <row r="9956" spans="11:11" x14ac:dyDescent="0.25">
      <c r="K9956"/>
    </row>
    <row r="9957" spans="11:11" x14ac:dyDescent="0.25">
      <c r="K9957"/>
    </row>
    <row r="9958" spans="11:11" x14ac:dyDescent="0.25">
      <c r="K9958"/>
    </row>
    <row r="9959" spans="11:11" x14ac:dyDescent="0.25">
      <c r="K9959"/>
    </row>
    <row r="9960" spans="11:11" x14ac:dyDescent="0.25">
      <c r="K9960"/>
    </row>
    <row r="9961" spans="11:11" x14ac:dyDescent="0.25">
      <c r="K9961"/>
    </row>
    <row r="9962" spans="11:11" x14ac:dyDescent="0.25">
      <c r="K9962"/>
    </row>
    <row r="9963" spans="11:11" x14ac:dyDescent="0.25">
      <c r="K9963"/>
    </row>
    <row r="9964" spans="11:11" x14ac:dyDescent="0.25">
      <c r="K9964"/>
    </row>
    <row r="9965" spans="11:11" x14ac:dyDescent="0.25">
      <c r="K9965"/>
    </row>
    <row r="9966" spans="11:11" x14ac:dyDescent="0.25">
      <c r="K9966"/>
    </row>
    <row r="9967" spans="11:11" x14ac:dyDescent="0.25">
      <c r="K9967"/>
    </row>
    <row r="9968" spans="11:11" x14ac:dyDescent="0.25">
      <c r="K9968"/>
    </row>
    <row r="9969" spans="11:11" x14ac:dyDescent="0.25">
      <c r="K9969"/>
    </row>
    <row r="9970" spans="11:11" x14ac:dyDescent="0.25">
      <c r="K9970"/>
    </row>
    <row r="9971" spans="11:11" x14ac:dyDescent="0.25">
      <c r="K9971"/>
    </row>
    <row r="9972" spans="11:11" x14ac:dyDescent="0.25">
      <c r="K9972"/>
    </row>
    <row r="9973" spans="11:11" x14ac:dyDescent="0.25">
      <c r="K9973"/>
    </row>
    <row r="9974" spans="11:11" x14ac:dyDescent="0.25">
      <c r="K9974"/>
    </row>
    <row r="9975" spans="11:11" x14ac:dyDescent="0.25">
      <c r="K9975"/>
    </row>
    <row r="9976" spans="11:11" x14ac:dyDescent="0.25">
      <c r="K9976"/>
    </row>
    <row r="9977" spans="11:11" x14ac:dyDescent="0.25">
      <c r="K9977"/>
    </row>
    <row r="9978" spans="11:11" x14ac:dyDescent="0.25">
      <c r="K9978"/>
    </row>
    <row r="9979" spans="11:11" x14ac:dyDescent="0.25">
      <c r="K9979"/>
    </row>
    <row r="9980" spans="11:11" x14ac:dyDescent="0.25">
      <c r="K9980"/>
    </row>
    <row r="9981" spans="11:11" x14ac:dyDescent="0.25">
      <c r="K9981"/>
    </row>
    <row r="9982" spans="11:11" x14ac:dyDescent="0.25">
      <c r="K9982"/>
    </row>
    <row r="9983" spans="11:11" x14ac:dyDescent="0.25">
      <c r="K9983"/>
    </row>
    <row r="9984" spans="11:11" x14ac:dyDescent="0.25">
      <c r="K9984"/>
    </row>
    <row r="9985" spans="11:11" x14ac:dyDescent="0.25">
      <c r="K9985"/>
    </row>
    <row r="9986" spans="11:11" x14ac:dyDescent="0.25">
      <c r="K9986"/>
    </row>
    <row r="9987" spans="11:11" x14ac:dyDescent="0.25">
      <c r="K9987"/>
    </row>
    <row r="9988" spans="11:11" x14ac:dyDescent="0.25">
      <c r="K9988"/>
    </row>
    <row r="9989" spans="11:11" x14ac:dyDescent="0.25">
      <c r="K9989"/>
    </row>
    <row r="9990" spans="11:11" x14ac:dyDescent="0.25">
      <c r="K9990"/>
    </row>
    <row r="9991" spans="11:11" x14ac:dyDescent="0.25">
      <c r="K9991"/>
    </row>
    <row r="9992" spans="11:11" x14ac:dyDescent="0.25">
      <c r="K9992"/>
    </row>
    <row r="9993" spans="11:11" x14ac:dyDescent="0.25">
      <c r="K9993"/>
    </row>
    <row r="9994" spans="11:11" x14ac:dyDescent="0.25">
      <c r="K9994"/>
    </row>
    <row r="9995" spans="11:11" x14ac:dyDescent="0.25">
      <c r="K9995"/>
    </row>
    <row r="9996" spans="11:11" x14ac:dyDescent="0.25">
      <c r="K9996"/>
    </row>
    <row r="9997" spans="11:11" x14ac:dyDescent="0.25">
      <c r="K9997"/>
    </row>
    <row r="9998" spans="11:11" x14ac:dyDescent="0.25">
      <c r="K9998"/>
    </row>
    <row r="9999" spans="11:11" x14ac:dyDescent="0.25">
      <c r="K9999"/>
    </row>
    <row r="10000" spans="11:11" x14ac:dyDescent="0.25">
      <c r="K10000"/>
    </row>
    <row r="10001" spans="11:11" x14ac:dyDescent="0.25">
      <c r="K10001"/>
    </row>
    <row r="10002" spans="11:11" x14ac:dyDescent="0.25">
      <c r="K10002"/>
    </row>
    <row r="10003" spans="11:11" x14ac:dyDescent="0.25">
      <c r="K10003"/>
    </row>
    <row r="10004" spans="11:11" x14ac:dyDescent="0.25">
      <c r="K10004"/>
    </row>
    <row r="10005" spans="11:11" x14ac:dyDescent="0.25">
      <c r="K10005"/>
    </row>
    <row r="10006" spans="11:11" x14ac:dyDescent="0.25">
      <c r="K10006"/>
    </row>
    <row r="10007" spans="11:11" x14ac:dyDescent="0.25">
      <c r="K10007"/>
    </row>
    <row r="10008" spans="11:11" x14ac:dyDescent="0.25">
      <c r="K10008"/>
    </row>
    <row r="10009" spans="11:11" x14ac:dyDescent="0.25">
      <c r="K10009"/>
    </row>
    <row r="10010" spans="11:11" x14ac:dyDescent="0.25">
      <c r="K10010"/>
    </row>
    <row r="10011" spans="11:11" x14ac:dyDescent="0.25">
      <c r="K10011"/>
    </row>
    <row r="10012" spans="11:11" x14ac:dyDescent="0.25">
      <c r="K10012"/>
    </row>
    <row r="10013" spans="11:11" x14ac:dyDescent="0.25">
      <c r="K10013"/>
    </row>
    <row r="10014" spans="11:11" x14ac:dyDescent="0.25">
      <c r="K10014"/>
    </row>
    <row r="10015" spans="11:11" x14ac:dyDescent="0.25">
      <c r="K10015"/>
    </row>
    <row r="10016" spans="11:11" x14ac:dyDescent="0.25">
      <c r="K10016"/>
    </row>
    <row r="10017" spans="11:11" x14ac:dyDescent="0.25">
      <c r="K10017"/>
    </row>
    <row r="10018" spans="11:11" x14ac:dyDescent="0.25">
      <c r="K10018"/>
    </row>
    <row r="10019" spans="11:11" x14ac:dyDescent="0.25">
      <c r="K10019"/>
    </row>
    <row r="10020" spans="11:11" x14ac:dyDescent="0.25">
      <c r="K10020"/>
    </row>
    <row r="10021" spans="11:11" x14ac:dyDescent="0.25">
      <c r="K10021"/>
    </row>
    <row r="10022" spans="11:11" x14ac:dyDescent="0.25">
      <c r="K10022"/>
    </row>
    <row r="10023" spans="11:11" x14ac:dyDescent="0.25">
      <c r="K10023"/>
    </row>
    <row r="10024" spans="11:11" x14ac:dyDescent="0.25">
      <c r="K10024"/>
    </row>
    <row r="10025" spans="11:11" x14ac:dyDescent="0.25">
      <c r="K10025"/>
    </row>
    <row r="10026" spans="11:11" x14ac:dyDescent="0.25">
      <c r="K10026"/>
    </row>
    <row r="10027" spans="11:11" x14ac:dyDescent="0.25">
      <c r="K10027"/>
    </row>
    <row r="10028" spans="11:11" x14ac:dyDescent="0.25">
      <c r="K10028"/>
    </row>
    <row r="10029" spans="11:11" x14ac:dyDescent="0.25">
      <c r="K10029"/>
    </row>
    <row r="10030" spans="11:11" x14ac:dyDescent="0.25">
      <c r="K10030"/>
    </row>
    <row r="10031" spans="11:11" x14ac:dyDescent="0.25">
      <c r="K10031"/>
    </row>
    <row r="10032" spans="11:11" x14ac:dyDescent="0.25">
      <c r="K10032"/>
    </row>
    <row r="10033" spans="11:11" x14ac:dyDescent="0.25">
      <c r="K10033"/>
    </row>
    <row r="10034" spans="11:11" x14ac:dyDescent="0.25">
      <c r="K10034"/>
    </row>
    <row r="10035" spans="11:11" x14ac:dyDescent="0.25">
      <c r="K10035"/>
    </row>
    <row r="10036" spans="11:11" x14ac:dyDescent="0.25">
      <c r="K10036"/>
    </row>
    <row r="10037" spans="11:11" x14ac:dyDescent="0.25">
      <c r="K10037"/>
    </row>
    <row r="10038" spans="11:11" x14ac:dyDescent="0.25">
      <c r="K10038"/>
    </row>
    <row r="10039" spans="11:11" x14ac:dyDescent="0.25">
      <c r="K10039"/>
    </row>
    <row r="10040" spans="11:11" x14ac:dyDescent="0.25">
      <c r="K10040"/>
    </row>
    <row r="10041" spans="11:11" x14ac:dyDescent="0.25">
      <c r="K10041"/>
    </row>
    <row r="10042" spans="11:11" x14ac:dyDescent="0.25">
      <c r="K10042"/>
    </row>
    <row r="10043" spans="11:11" x14ac:dyDescent="0.25">
      <c r="K10043"/>
    </row>
    <row r="10044" spans="11:11" x14ac:dyDescent="0.25">
      <c r="K10044"/>
    </row>
    <row r="10045" spans="11:11" x14ac:dyDescent="0.25">
      <c r="K10045"/>
    </row>
    <row r="10046" spans="11:11" x14ac:dyDescent="0.25">
      <c r="K10046"/>
    </row>
    <row r="10047" spans="11:11" x14ac:dyDescent="0.25">
      <c r="K10047"/>
    </row>
    <row r="10048" spans="11:11" x14ac:dyDescent="0.25">
      <c r="K10048"/>
    </row>
    <row r="10049" spans="11:11" x14ac:dyDescent="0.25">
      <c r="K10049"/>
    </row>
    <row r="10050" spans="11:11" x14ac:dyDescent="0.25">
      <c r="K10050"/>
    </row>
    <row r="10051" spans="11:11" x14ac:dyDescent="0.25">
      <c r="K10051"/>
    </row>
    <row r="10052" spans="11:11" x14ac:dyDescent="0.25">
      <c r="K10052"/>
    </row>
    <row r="10053" spans="11:11" x14ac:dyDescent="0.25">
      <c r="K10053"/>
    </row>
    <row r="10054" spans="11:11" x14ac:dyDescent="0.25">
      <c r="K10054"/>
    </row>
    <row r="10055" spans="11:11" x14ac:dyDescent="0.25">
      <c r="K10055"/>
    </row>
    <row r="10056" spans="11:11" x14ac:dyDescent="0.25">
      <c r="K10056"/>
    </row>
    <row r="10057" spans="11:11" x14ac:dyDescent="0.25">
      <c r="K10057"/>
    </row>
    <row r="10058" spans="11:11" x14ac:dyDescent="0.25">
      <c r="K10058"/>
    </row>
    <row r="10059" spans="11:11" x14ac:dyDescent="0.25">
      <c r="K10059"/>
    </row>
    <row r="10060" spans="11:11" x14ac:dyDescent="0.25">
      <c r="K10060"/>
    </row>
    <row r="10061" spans="11:11" x14ac:dyDescent="0.25">
      <c r="K10061"/>
    </row>
    <row r="10062" spans="11:11" x14ac:dyDescent="0.25">
      <c r="K10062"/>
    </row>
    <row r="10063" spans="11:11" x14ac:dyDescent="0.25">
      <c r="K10063"/>
    </row>
    <row r="10064" spans="11:11" x14ac:dyDescent="0.25">
      <c r="K10064"/>
    </row>
    <row r="10065" spans="11:11" x14ac:dyDescent="0.25">
      <c r="K10065"/>
    </row>
    <row r="10066" spans="11:11" x14ac:dyDescent="0.25">
      <c r="K10066"/>
    </row>
    <row r="10067" spans="11:11" x14ac:dyDescent="0.25">
      <c r="K10067"/>
    </row>
    <row r="10068" spans="11:11" x14ac:dyDescent="0.25">
      <c r="K10068"/>
    </row>
    <row r="10069" spans="11:11" x14ac:dyDescent="0.25">
      <c r="K10069"/>
    </row>
    <row r="10070" spans="11:11" x14ac:dyDescent="0.25">
      <c r="K10070"/>
    </row>
    <row r="10071" spans="11:11" x14ac:dyDescent="0.25">
      <c r="K10071"/>
    </row>
    <row r="10072" spans="11:11" x14ac:dyDescent="0.25">
      <c r="K10072"/>
    </row>
    <row r="10073" spans="11:11" x14ac:dyDescent="0.25">
      <c r="K10073"/>
    </row>
    <row r="10074" spans="11:11" x14ac:dyDescent="0.25">
      <c r="K10074"/>
    </row>
    <row r="10075" spans="11:11" x14ac:dyDescent="0.25">
      <c r="K10075"/>
    </row>
    <row r="10076" spans="11:11" x14ac:dyDescent="0.25">
      <c r="K10076"/>
    </row>
    <row r="10077" spans="11:11" x14ac:dyDescent="0.25">
      <c r="K10077"/>
    </row>
    <row r="10078" spans="11:11" x14ac:dyDescent="0.25">
      <c r="K10078"/>
    </row>
    <row r="10079" spans="11:11" x14ac:dyDescent="0.25">
      <c r="K10079"/>
    </row>
    <row r="10080" spans="11:11" x14ac:dyDescent="0.25">
      <c r="K10080"/>
    </row>
    <row r="10081" spans="11:11" x14ac:dyDescent="0.25">
      <c r="K10081"/>
    </row>
    <row r="10082" spans="11:11" x14ac:dyDescent="0.25">
      <c r="K10082"/>
    </row>
    <row r="10083" spans="11:11" x14ac:dyDescent="0.25">
      <c r="K10083"/>
    </row>
    <row r="10084" spans="11:11" x14ac:dyDescent="0.25">
      <c r="K10084"/>
    </row>
    <row r="10085" spans="11:11" x14ac:dyDescent="0.25">
      <c r="K10085"/>
    </row>
    <row r="10086" spans="11:11" x14ac:dyDescent="0.25">
      <c r="K10086"/>
    </row>
    <row r="10087" spans="11:11" x14ac:dyDescent="0.25">
      <c r="K10087"/>
    </row>
    <row r="10088" spans="11:11" x14ac:dyDescent="0.25">
      <c r="K10088"/>
    </row>
    <row r="10089" spans="11:11" x14ac:dyDescent="0.25">
      <c r="K10089"/>
    </row>
    <row r="10090" spans="11:11" x14ac:dyDescent="0.25">
      <c r="K10090"/>
    </row>
    <row r="10091" spans="11:11" x14ac:dyDescent="0.25">
      <c r="K10091"/>
    </row>
    <row r="10092" spans="11:11" x14ac:dyDescent="0.25">
      <c r="K10092"/>
    </row>
    <row r="10093" spans="11:11" x14ac:dyDescent="0.25">
      <c r="K10093"/>
    </row>
    <row r="10094" spans="11:11" x14ac:dyDescent="0.25">
      <c r="K10094"/>
    </row>
    <row r="10095" spans="11:11" x14ac:dyDescent="0.25">
      <c r="K10095"/>
    </row>
    <row r="10096" spans="11:11" x14ac:dyDescent="0.25">
      <c r="K10096"/>
    </row>
    <row r="10097" spans="11:11" x14ac:dyDescent="0.25">
      <c r="K10097"/>
    </row>
    <row r="10098" spans="11:11" x14ac:dyDescent="0.25">
      <c r="K10098"/>
    </row>
    <row r="10099" spans="11:11" x14ac:dyDescent="0.25">
      <c r="K10099"/>
    </row>
    <row r="10100" spans="11:11" x14ac:dyDescent="0.25">
      <c r="K10100"/>
    </row>
    <row r="10101" spans="11:11" x14ac:dyDescent="0.25">
      <c r="K10101"/>
    </row>
    <row r="10102" spans="11:11" x14ac:dyDescent="0.25">
      <c r="K10102"/>
    </row>
    <row r="10103" spans="11:11" x14ac:dyDescent="0.25">
      <c r="K10103"/>
    </row>
    <row r="10104" spans="11:11" x14ac:dyDescent="0.25">
      <c r="K10104"/>
    </row>
    <row r="10105" spans="11:11" x14ac:dyDescent="0.25">
      <c r="K10105"/>
    </row>
    <row r="10106" spans="11:11" x14ac:dyDescent="0.25">
      <c r="K10106"/>
    </row>
    <row r="10107" spans="11:11" x14ac:dyDescent="0.25">
      <c r="K10107"/>
    </row>
    <row r="10108" spans="11:11" x14ac:dyDescent="0.25">
      <c r="K10108"/>
    </row>
    <row r="10109" spans="11:11" x14ac:dyDescent="0.25">
      <c r="K10109"/>
    </row>
    <row r="10110" spans="11:11" x14ac:dyDescent="0.25">
      <c r="K10110"/>
    </row>
    <row r="10111" spans="11:11" x14ac:dyDescent="0.25">
      <c r="K10111"/>
    </row>
    <row r="10112" spans="11:11" x14ac:dyDescent="0.25">
      <c r="K10112"/>
    </row>
    <row r="10113" spans="11:11" x14ac:dyDescent="0.25">
      <c r="K10113"/>
    </row>
    <row r="10114" spans="11:11" x14ac:dyDescent="0.25">
      <c r="K10114"/>
    </row>
    <row r="10115" spans="11:11" x14ac:dyDescent="0.25">
      <c r="K10115"/>
    </row>
    <row r="10116" spans="11:11" x14ac:dyDescent="0.25">
      <c r="K10116"/>
    </row>
    <row r="10117" spans="11:11" x14ac:dyDescent="0.25">
      <c r="K10117"/>
    </row>
    <row r="10118" spans="11:11" x14ac:dyDescent="0.25">
      <c r="K10118"/>
    </row>
    <row r="10119" spans="11:11" x14ac:dyDescent="0.25">
      <c r="K10119"/>
    </row>
    <row r="10120" spans="11:11" x14ac:dyDescent="0.25">
      <c r="K10120"/>
    </row>
    <row r="10121" spans="11:11" x14ac:dyDescent="0.25">
      <c r="K10121"/>
    </row>
    <row r="10122" spans="11:11" x14ac:dyDescent="0.25">
      <c r="K10122"/>
    </row>
    <row r="10123" spans="11:11" x14ac:dyDescent="0.25">
      <c r="K10123"/>
    </row>
    <row r="10124" spans="11:11" x14ac:dyDescent="0.25">
      <c r="K10124"/>
    </row>
    <row r="10125" spans="11:11" x14ac:dyDescent="0.25">
      <c r="K10125"/>
    </row>
    <row r="10126" spans="11:11" x14ac:dyDescent="0.25">
      <c r="K10126"/>
    </row>
    <row r="10127" spans="11:11" x14ac:dyDescent="0.25">
      <c r="K10127"/>
    </row>
    <row r="10128" spans="11:11" x14ac:dyDescent="0.25">
      <c r="K10128"/>
    </row>
    <row r="10129" spans="11:11" x14ac:dyDescent="0.25">
      <c r="K10129"/>
    </row>
    <row r="10130" spans="11:11" x14ac:dyDescent="0.25">
      <c r="K10130"/>
    </row>
    <row r="10131" spans="11:11" x14ac:dyDescent="0.25">
      <c r="K10131"/>
    </row>
    <row r="10132" spans="11:11" x14ac:dyDescent="0.25">
      <c r="K10132"/>
    </row>
    <row r="10133" spans="11:11" x14ac:dyDescent="0.25">
      <c r="K10133"/>
    </row>
    <row r="10134" spans="11:11" x14ac:dyDescent="0.25">
      <c r="K10134"/>
    </row>
    <row r="10135" spans="11:11" x14ac:dyDescent="0.25">
      <c r="K10135"/>
    </row>
    <row r="10136" spans="11:11" x14ac:dyDescent="0.25">
      <c r="K10136"/>
    </row>
    <row r="10137" spans="11:11" x14ac:dyDescent="0.25">
      <c r="K10137"/>
    </row>
    <row r="10138" spans="11:11" x14ac:dyDescent="0.25">
      <c r="K10138"/>
    </row>
    <row r="10139" spans="11:11" x14ac:dyDescent="0.25">
      <c r="K10139"/>
    </row>
    <row r="10140" spans="11:11" x14ac:dyDescent="0.25">
      <c r="K10140"/>
    </row>
    <row r="10141" spans="11:11" x14ac:dyDescent="0.25">
      <c r="K10141"/>
    </row>
    <row r="10142" spans="11:11" x14ac:dyDescent="0.25">
      <c r="K10142"/>
    </row>
    <row r="10143" spans="11:11" x14ac:dyDescent="0.25">
      <c r="K10143"/>
    </row>
    <row r="10144" spans="11:11" x14ac:dyDescent="0.25">
      <c r="K10144"/>
    </row>
    <row r="10145" spans="11:11" x14ac:dyDescent="0.25">
      <c r="K10145"/>
    </row>
    <row r="10146" spans="11:11" x14ac:dyDescent="0.25">
      <c r="K10146"/>
    </row>
    <row r="10147" spans="11:11" x14ac:dyDescent="0.25">
      <c r="K10147"/>
    </row>
    <row r="10148" spans="11:11" x14ac:dyDescent="0.25">
      <c r="K10148"/>
    </row>
    <row r="10149" spans="11:11" x14ac:dyDescent="0.25">
      <c r="K10149"/>
    </row>
    <row r="10150" spans="11:11" x14ac:dyDescent="0.25">
      <c r="K10150"/>
    </row>
    <row r="10151" spans="11:11" x14ac:dyDescent="0.25">
      <c r="K10151"/>
    </row>
    <row r="10152" spans="11:11" x14ac:dyDescent="0.25">
      <c r="K10152"/>
    </row>
    <row r="10153" spans="11:11" x14ac:dyDescent="0.25">
      <c r="K10153"/>
    </row>
    <row r="10154" spans="11:11" x14ac:dyDescent="0.25">
      <c r="K10154"/>
    </row>
    <row r="10155" spans="11:11" x14ac:dyDescent="0.25">
      <c r="K10155"/>
    </row>
    <row r="10156" spans="11:11" x14ac:dyDescent="0.25">
      <c r="K10156"/>
    </row>
    <row r="10157" spans="11:11" x14ac:dyDescent="0.25">
      <c r="K10157"/>
    </row>
    <row r="10158" spans="11:11" x14ac:dyDescent="0.25">
      <c r="K10158"/>
    </row>
    <row r="10159" spans="11:11" x14ac:dyDescent="0.25">
      <c r="K10159"/>
    </row>
    <row r="10160" spans="11:11" x14ac:dyDescent="0.25">
      <c r="K10160"/>
    </row>
    <row r="10161" spans="11:11" x14ac:dyDescent="0.25">
      <c r="K10161"/>
    </row>
    <row r="10162" spans="11:11" x14ac:dyDescent="0.25">
      <c r="K10162"/>
    </row>
    <row r="10163" spans="11:11" x14ac:dyDescent="0.25">
      <c r="K10163"/>
    </row>
    <row r="10164" spans="11:11" x14ac:dyDescent="0.25">
      <c r="K10164"/>
    </row>
    <row r="10165" spans="11:11" x14ac:dyDescent="0.25">
      <c r="K10165"/>
    </row>
    <row r="10166" spans="11:11" x14ac:dyDescent="0.25">
      <c r="K10166"/>
    </row>
    <row r="10167" spans="11:11" x14ac:dyDescent="0.25">
      <c r="K10167"/>
    </row>
    <row r="10168" spans="11:11" x14ac:dyDescent="0.25">
      <c r="K10168"/>
    </row>
    <row r="10169" spans="11:11" x14ac:dyDescent="0.25">
      <c r="K10169"/>
    </row>
    <row r="10170" spans="11:11" x14ac:dyDescent="0.25">
      <c r="K10170"/>
    </row>
    <row r="10171" spans="11:11" x14ac:dyDescent="0.25">
      <c r="K10171"/>
    </row>
    <row r="10172" spans="11:11" x14ac:dyDescent="0.25">
      <c r="K10172"/>
    </row>
    <row r="10173" spans="11:11" x14ac:dyDescent="0.25">
      <c r="K10173"/>
    </row>
    <row r="10174" spans="11:11" x14ac:dyDescent="0.25">
      <c r="K10174"/>
    </row>
    <row r="10175" spans="11:11" x14ac:dyDescent="0.25">
      <c r="K10175"/>
    </row>
    <row r="10176" spans="11:11" x14ac:dyDescent="0.25">
      <c r="K10176"/>
    </row>
    <row r="10177" spans="11:11" x14ac:dyDescent="0.25">
      <c r="K10177"/>
    </row>
    <row r="10178" spans="11:11" x14ac:dyDescent="0.25">
      <c r="K10178"/>
    </row>
    <row r="10179" spans="11:11" x14ac:dyDescent="0.25">
      <c r="K10179"/>
    </row>
    <row r="10180" spans="11:11" x14ac:dyDescent="0.25">
      <c r="K10180"/>
    </row>
    <row r="10181" spans="11:11" x14ac:dyDescent="0.25">
      <c r="K10181"/>
    </row>
    <row r="10182" spans="11:11" x14ac:dyDescent="0.25">
      <c r="K10182"/>
    </row>
    <row r="10183" spans="11:11" x14ac:dyDescent="0.25">
      <c r="K10183"/>
    </row>
    <row r="10184" spans="11:11" x14ac:dyDescent="0.25">
      <c r="K10184"/>
    </row>
    <row r="10185" spans="11:11" x14ac:dyDescent="0.25">
      <c r="K10185"/>
    </row>
    <row r="10186" spans="11:11" x14ac:dyDescent="0.25">
      <c r="K10186"/>
    </row>
    <row r="10187" spans="11:11" x14ac:dyDescent="0.25">
      <c r="K10187"/>
    </row>
    <row r="10188" spans="11:11" x14ac:dyDescent="0.25">
      <c r="K10188"/>
    </row>
    <row r="10189" spans="11:11" x14ac:dyDescent="0.25">
      <c r="K10189"/>
    </row>
    <row r="10190" spans="11:11" x14ac:dyDescent="0.25">
      <c r="K10190"/>
    </row>
    <row r="10191" spans="11:11" x14ac:dyDescent="0.25">
      <c r="K10191"/>
    </row>
    <row r="10192" spans="11:11" x14ac:dyDescent="0.25">
      <c r="K10192"/>
    </row>
    <row r="10193" spans="11:11" x14ac:dyDescent="0.25">
      <c r="K10193"/>
    </row>
    <row r="10194" spans="11:11" x14ac:dyDescent="0.25">
      <c r="K10194"/>
    </row>
    <row r="10195" spans="11:11" x14ac:dyDescent="0.25">
      <c r="K10195"/>
    </row>
    <row r="10196" spans="11:11" x14ac:dyDescent="0.25">
      <c r="K10196"/>
    </row>
    <row r="10197" spans="11:11" x14ac:dyDescent="0.25">
      <c r="K10197"/>
    </row>
    <row r="10198" spans="11:11" x14ac:dyDescent="0.25">
      <c r="K10198"/>
    </row>
    <row r="10199" spans="11:11" x14ac:dyDescent="0.25">
      <c r="K10199"/>
    </row>
    <row r="10200" spans="11:11" x14ac:dyDescent="0.25">
      <c r="K10200"/>
    </row>
    <row r="10201" spans="11:11" x14ac:dyDescent="0.25">
      <c r="K10201"/>
    </row>
    <row r="10202" spans="11:11" x14ac:dyDescent="0.25">
      <c r="K10202"/>
    </row>
    <row r="10203" spans="11:11" x14ac:dyDescent="0.25">
      <c r="K10203"/>
    </row>
    <row r="10204" spans="11:11" x14ac:dyDescent="0.25">
      <c r="K10204"/>
    </row>
    <row r="10205" spans="11:11" x14ac:dyDescent="0.25">
      <c r="K10205"/>
    </row>
    <row r="10206" spans="11:11" x14ac:dyDescent="0.25">
      <c r="K10206"/>
    </row>
    <row r="10207" spans="11:11" x14ac:dyDescent="0.25">
      <c r="K10207"/>
    </row>
    <row r="10208" spans="11:11" x14ac:dyDescent="0.25">
      <c r="K10208"/>
    </row>
    <row r="10209" spans="11:11" x14ac:dyDescent="0.25">
      <c r="K10209"/>
    </row>
    <row r="10210" spans="11:11" x14ac:dyDescent="0.25">
      <c r="K10210"/>
    </row>
    <row r="10211" spans="11:11" x14ac:dyDescent="0.25">
      <c r="K10211"/>
    </row>
    <row r="10212" spans="11:11" x14ac:dyDescent="0.25">
      <c r="K10212"/>
    </row>
    <row r="10213" spans="11:11" x14ac:dyDescent="0.25">
      <c r="K10213"/>
    </row>
    <row r="10214" spans="11:11" x14ac:dyDescent="0.25">
      <c r="K10214"/>
    </row>
    <row r="10215" spans="11:11" x14ac:dyDescent="0.25">
      <c r="K10215"/>
    </row>
    <row r="10216" spans="11:11" x14ac:dyDescent="0.25">
      <c r="K10216"/>
    </row>
    <row r="10217" spans="11:11" x14ac:dyDescent="0.25">
      <c r="K10217"/>
    </row>
    <row r="10218" spans="11:11" x14ac:dyDescent="0.25">
      <c r="K10218"/>
    </row>
    <row r="10219" spans="11:11" x14ac:dyDescent="0.25">
      <c r="K10219"/>
    </row>
    <row r="10220" spans="11:11" x14ac:dyDescent="0.25">
      <c r="K10220"/>
    </row>
    <row r="10221" spans="11:11" x14ac:dyDescent="0.25">
      <c r="K10221"/>
    </row>
    <row r="10222" spans="11:11" x14ac:dyDescent="0.25">
      <c r="K10222"/>
    </row>
    <row r="10223" spans="11:11" x14ac:dyDescent="0.25">
      <c r="K10223"/>
    </row>
    <row r="10224" spans="11:11" x14ac:dyDescent="0.25">
      <c r="K10224"/>
    </row>
    <row r="10225" spans="11:11" x14ac:dyDescent="0.25">
      <c r="K10225"/>
    </row>
    <row r="10226" spans="11:11" x14ac:dyDescent="0.25">
      <c r="K10226"/>
    </row>
    <row r="10227" spans="11:11" x14ac:dyDescent="0.25">
      <c r="K10227"/>
    </row>
    <row r="10228" spans="11:11" x14ac:dyDescent="0.25">
      <c r="K10228"/>
    </row>
    <row r="10229" spans="11:11" x14ac:dyDescent="0.25">
      <c r="K10229"/>
    </row>
    <row r="10230" spans="11:11" x14ac:dyDescent="0.25">
      <c r="K10230"/>
    </row>
    <row r="10231" spans="11:11" x14ac:dyDescent="0.25">
      <c r="K10231"/>
    </row>
    <row r="10232" spans="11:11" x14ac:dyDescent="0.25">
      <c r="K10232"/>
    </row>
    <row r="10233" spans="11:11" x14ac:dyDescent="0.25">
      <c r="K10233"/>
    </row>
    <row r="10234" spans="11:11" x14ac:dyDescent="0.25">
      <c r="K10234"/>
    </row>
    <row r="10235" spans="11:11" x14ac:dyDescent="0.25">
      <c r="K10235"/>
    </row>
    <row r="10236" spans="11:11" x14ac:dyDescent="0.25">
      <c r="K10236"/>
    </row>
    <row r="10237" spans="11:11" x14ac:dyDescent="0.25">
      <c r="K10237"/>
    </row>
    <row r="10238" spans="11:11" x14ac:dyDescent="0.25">
      <c r="K10238"/>
    </row>
    <row r="10239" spans="11:11" x14ac:dyDescent="0.25">
      <c r="K10239"/>
    </row>
    <row r="10240" spans="11:11" x14ac:dyDescent="0.25">
      <c r="K10240"/>
    </row>
    <row r="10241" spans="11:11" x14ac:dyDescent="0.25">
      <c r="K10241"/>
    </row>
    <row r="10242" spans="11:11" x14ac:dyDescent="0.25">
      <c r="K10242"/>
    </row>
    <row r="10243" spans="11:11" x14ac:dyDescent="0.25">
      <c r="K10243"/>
    </row>
    <row r="10244" spans="11:11" x14ac:dyDescent="0.25">
      <c r="K10244"/>
    </row>
    <row r="10245" spans="11:11" x14ac:dyDescent="0.25">
      <c r="K10245"/>
    </row>
    <row r="10246" spans="11:11" x14ac:dyDescent="0.25">
      <c r="K10246"/>
    </row>
    <row r="10247" spans="11:11" x14ac:dyDescent="0.25">
      <c r="K10247"/>
    </row>
    <row r="10248" spans="11:11" x14ac:dyDescent="0.25">
      <c r="K10248"/>
    </row>
    <row r="10249" spans="11:11" x14ac:dyDescent="0.25">
      <c r="K10249"/>
    </row>
    <row r="10250" spans="11:11" x14ac:dyDescent="0.25">
      <c r="K10250"/>
    </row>
    <row r="10251" spans="11:11" x14ac:dyDescent="0.25">
      <c r="K10251"/>
    </row>
    <row r="10252" spans="11:11" x14ac:dyDescent="0.25">
      <c r="K10252"/>
    </row>
    <row r="10253" spans="11:11" x14ac:dyDescent="0.25">
      <c r="K10253"/>
    </row>
    <row r="10254" spans="11:11" x14ac:dyDescent="0.25">
      <c r="K10254"/>
    </row>
    <row r="10255" spans="11:11" x14ac:dyDescent="0.25">
      <c r="K10255"/>
    </row>
    <row r="10256" spans="11:11" x14ac:dyDescent="0.25">
      <c r="K10256"/>
    </row>
    <row r="10257" spans="11:11" x14ac:dyDescent="0.25">
      <c r="K10257"/>
    </row>
    <row r="10258" spans="11:11" x14ac:dyDescent="0.25">
      <c r="K10258"/>
    </row>
    <row r="10259" spans="11:11" x14ac:dyDescent="0.25">
      <c r="K10259"/>
    </row>
    <row r="10260" spans="11:11" x14ac:dyDescent="0.25">
      <c r="K10260"/>
    </row>
    <row r="10261" spans="11:11" x14ac:dyDescent="0.25">
      <c r="K10261"/>
    </row>
    <row r="10262" spans="11:11" x14ac:dyDescent="0.25">
      <c r="K10262"/>
    </row>
    <row r="10263" spans="11:11" x14ac:dyDescent="0.25">
      <c r="K10263"/>
    </row>
    <row r="10264" spans="11:11" x14ac:dyDescent="0.25">
      <c r="K10264"/>
    </row>
    <row r="10265" spans="11:11" x14ac:dyDescent="0.25">
      <c r="K10265"/>
    </row>
    <row r="10266" spans="11:11" x14ac:dyDescent="0.25">
      <c r="K10266"/>
    </row>
    <row r="10267" spans="11:11" x14ac:dyDescent="0.25">
      <c r="K10267"/>
    </row>
    <row r="10268" spans="11:11" x14ac:dyDescent="0.25">
      <c r="K10268"/>
    </row>
    <row r="10269" spans="11:11" x14ac:dyDescent="0.25">
      <c r="K10269"/>
    </row>
    <row r="10270" spans="11:11" x14ac:dyDescent="0.25">
      <c r="K10270"/>
    </row>
    <row r="10271" spans="11:11" x14ac:dyDescent="0.25">
      <c r="K10271"/>
    </row>
    <row r="10272" spans="11:11" x14ac:dyDescent="0.25">
      <c r="K10272"/>
    </row>
    <row r="10273" spans="11:11" x14ac:dyDescent="0.25">
      <c r="K10273"/>
    </row>
    <row r="10274" spans="11:11" x14ac:dyDescent="0.25">
      <c r="K10274"/>
    </row>
    <row r="10275" spans="11:11" x14ac:dyDescent="0.25">
      <c r="K10275"/>
    </row>
    <row r="10276" spans="11:11" x14ac:dyDescent="0.25">
      <c r="K10276"/>
    </row>
    <row r="10277" spans="11:11" x14ac:dyDescent="0.25">
      <c r="K10277"/>
    </row>
    <row r="10278" spans="11:11" x14ac:dyDescent="0.25">
      <c r="K10278"/>
    </row>
    <row r="10279" spans="11:11" x14ac:dyDescent="0.25">
      <c r="K10279"/>
    </row>
    <row r="10280" spans="11:11" x14ac:dyDescent="0.25">
      <c r="K10280"/>
    </row>
    <row r="10281" spans="11:11" x14ac:dyDescent="0.25">
      <c r="K10281"/>
    </row>
    <row r="10282" spans="11:11" x14ac:dyDescent="0.25">
      <c r="K10282"/>
    </row>
    <row r="10283" spans="11:11" x14ac:dyDescent="0.25">
      <c r="K10283"/>
    </row>
    <row r="10284" spans="11:11" x14ac:dyDescent="0.25">
      <c r="K10284"/>
    </row>
    <row r="10285" spans="11:11" x14ac:dyDescent="0.25">
      <c r="K10285"/>
    </row>
    <row r="10286" spans="11:11" x14ac:dyDescent="0.25">
      <c r="K10286"/>
    </row>
    <row r="10287" spans="11:11" x14ac:dyDescent="0.25">
      <c r="K10287"/>
    </row>
    <row r="10288" spans="11:11" x14ac:dyDescent="0.25">
      <c r="K10288"/>
    </row>
    <row r="10289" spans="11:11" x14ac:dyDescent="0.25">
      <c r="K10289"/>
    </row>
    <row r="10290" spans="11:11" x14ac:dyDescent="0.25">
      <c r="K10290"/>
    </row>
    <row r="10291" spans="11:11" x14ac:dyDescent="0.25">
      <c r="K10291"/>
    </row>
    <row r="10292" spans="11:11" x14ac:dyDescent="0.25">
      <c r="K10292"/>
    </row>
    <row r="10293" spans="11:11" x14ac:dyDescent="0.25">
      <c r="K10293"/>
    </row>
    <row r="10294" spans="11:11" x14ac:dyDescent="0.25">
      <c r="K10294"/>
    </row>
    <row r="10295" spans="11:11" x14ac:dyDescent="0.25">
      <c r="K10295"/>
    </row>
    <row r="10296" spans="11:11" x14ac:dyDescent="0.25">
      <c r="K10296"/>
    </row>
    <row r="10297" spans="11:11" x14ac:dyDescent="0.25">
      <c r="K10297"/>
    </row>
    <row r="10298" spans="11:11" x14ac:dyDescent="0.25">
      <c r="K10298"/>
    </row>
    <row r="10299" spans="11:11" x14ac:dyDescent="0.25">
      <c r="K10299"/>
    </row>
    <row r="10300" spans="11:11" x14ac:dyDescent="0.25">
      <c r="K10300"/>
    </row>
    <row r="10301" spans="11:11" x14ac:dyDescent="0.25">
      <c r="K10301"/>
    </row>
    <row r="10302" spans="11:11" x14ac:dyDescent="0.25">
      <c r="K10302"/>
    </row>
    <row r="10303" spans="11:11" x14ac:dyDescent="0.25">
      <c r="K10303"/>
    </row>
    <row r="10304" spans="11:11" x14ac:dyDescent="0.25">
      <c r="K10304"/>
    </row>
    <row r="10305" spans="11:11" x14ac:dyDescent="0.25">
      <c r="K10305"/>
    </row>
    <row r="10306" spans="11:11" x14ac:dyDescent="0.25">
      <c r="K10306"/>
    </row>
    <row r="10307" spans="11:11" x14ac:dyDescent="0.25">
      <c r="K10307"/>
    </row>
    <row r="10308" spans="11:11" x14ac:dyDescent="0.25">
      <c r="K10308"/>
    </row>
    <row r="10309" spans="11:11" x14ac:dyDescent="0.25">
      <c r="K10309"/>
    </row>
    <row r="10310" spans="11:11" x14ac:dyDescent="0.25">
      <c r="K10310"/>
    </row>
    <row r="10311" spans="11:11" x14ac:dyDescent="0.25">
      <c r="K10311"/>
    </row>
    <row r="10312" spans="11:11" x14ac:dyDescent="0.25">
      <c r="K10312"/>
    </row>
    <row r="10313" spans="11:11" x14ac:dyDescent="0.25">
      <c r="K10313"/>
    </row>
    <row r="10314" spans="11:11" x14ac:dyDescent="0.25">
      <c r="K10314"/>
    </row>
    <row r="10315" spans="11:11" x14ac:dyDescent="0.25">
      <c r="K10315"/>
    </row>
    <row r="10316" spans="11:11" x14ac:dyDescent="0.25">
      <c r="K10316"/>
    </row>
    <row r="10317" spans="11:11" x14ac:dyDescent="0.25">
      <c r="K10317"/>
    </row>
    <row r="10318" spans="11:11" x14ac:dyDescent="0.25">
      <c r="K10318"/>
    </row>
    <row r="10319" spans="11:11" x14ac:dyDescent="0.25">
      <c r="K10319"/>
    </row>
    <row r="10320" spans="11:11" x14ac:dyDescent="0.25">
      <c r="K10320"/>
    </row>
    <row r="10321" spans="11:11" x14ac:dyDescent="0.25">
      <c r="K10321"/>
    </row>
    <row r="10322" spans="11:11" x14ac:dyDescent="0.25">
      <c r="K10322"/>
    </row>
    <row r="10323" spans="11:11" x14ac:dyDescent="0.25">
      <c r="K10323"/>
    </row>
    <row r="10324" spans="11:11" x14ac:dyDescent="0.25">
      <c r="K10324"/>
    </row>
    <row r="10325" spans="11:11" x14ac:dyDescent="0.25">
      <c r="K10325"/>
    </row>
    <row r="10326" spans="11:11" x14ac:dyDescent="0.25">
      <c r="K10326"/>
    </row>
    <row r="10327" spans="11:11" x14ac:dyDescent="0.25">
      <c r="K10327"/>
    </row>
    <row r="10328" spans="11:11" x14ac:dyDescent="0.25">
      <c r="K10328"/>
    </row>
    <row r="10329" spans="11:11" x14ac:dyDescent="0.25">
      <c r="K10329"/>
    </row>
    <row r="10330" spans="11:11" x14ac:dyDescent="0.25">
      <c r="K10330"/>
    </row>
    <row r="10331" spans="11:11" x14ac:dyDescent="0.25">
      <c r="K10331"/>
    </row>
    <row r="10332" spans="11:11" x14ac:dyDescent="0.25">
      <c r="K10332"/>
    </row>
    <row r="10333" spans="11:11" x14ac:dyDescent="0.25">
      <c r="K10333"/>
    </row>
    <row r="10334" spans="11:11" x14ac:dyDescent="0.25">
      <c r="K10334"/>
    </row>
    <row r="10335" spans="11:11" x14ac:dyDescent="0.25">
      <c r="K10335"/>
    </row>
    <row r="10336" spans="11:11" x14ac:dyDescent="0.25">
      <c r="K10336"/>
    </row>
    <row r="10337" spans="11:11" x14ac:dyDescent="0.25">
      <c r="K10337"/>
    </row>
    <row r="10338" spans="11:11" x14ac:dyDescent="0.25">
      <c r="K10338"/>
    </row>
    <row r="10339" spans="11:11" x14ac:dyDescent="0.25">
      <c r="K10339"/>
    </row>
    <row r="10340" spans="11:11" x14ac:dyDescent="0.25">
      <c r="K10340"/>
    </row>
    <row r="10341" spans="11:11" x14ac:dyDescent="0.25">
      <c r="K10341"/>
    </row>
    <row r="10342" spans="11:11" x14ac:dyDescent="0.25">
      <c r="K10342"/>
    </row>
    <row r="10343" spans="11:11" x14ac:dyDescent="0.25">
      <c r="K10343"/>
    </row>
    <row r="10344" spans="11:11" x14ac:dyDescent="0.25">
      <c r="K10344"/>
    </row>
    <row r="10345" spans="11:11" x14ac:dyDescent="0.25">
      <c r="K10345"/>
    </row>
    <row r="10346" spans="11:11" x14ac:dyDescent="0.25">
      <c r="K10346"/>
    </row>
    <row r="10347" spans="11:11" x14ac:dyDescent="0.25">
      <c r="K10347"/>
    </row>
    <row r="10348" spans="11:11" x14ac:dyDescent="0.25">
      <c r="K10348"/>
    </row>
    <row r="10349" spans="11:11" x14ac:dyDescent="0.25">
      <c r="K10349"/>
    </row>
    <row r="10350" spans="11:11" x14ac:dyDescent="0.25">
      <c r="K10350"/>
    </row>
    <row r="10351" spans="11:11" x14ac:dyDescent="0.25">
      <c r="K10351"/>
    </row>
    <row r="10352" spans="11:11" x14ac:dyDescent="0.25">
      <c r="K10352"/>
    </row>
    <row r="10353" spans="11:11" x14ac:dyDescent="0.25">
      <c r="K10353"/>
    </row>
    <row r="10354" spans="11:11" x14ac:dyDescent="0.25">
      <c r="K10354"/>
    </row>
    <row r="10355" spans="11:11" x14ac:dyDescent="0.25">
      <c r="K10355"/>
    </row>
    <row r="10356" spans="11:11" x14ac:dyDescent="0.25">
      <c r="K10356"/>
    </row>
    <row r="10357" spans="11:11" x14ac:dyDescent="0.25">
      <c r="K10357"/>
    </row>
    <row r="10358" spans="11:11" x14ac:dyDescent="0.25">
      <c r="K10358"/>
    </row>
    <row r="10359" spans="11:11" x14ac:dyDescent="0.25">
      <c r="K10359"/>
    </row>
    <row r="10360" spans="11:11" x14ac:dyDescent="0.25">
      <c r="K10360"/>
    </row>
    <row r="10361" spans="11:11" x14ac:dyDescent="0.25">
      <c r="K10361"/>
    </row>
    <row r="10362" spans="11:11" x14ac:dyDescent="0.25">
      <c r="K10362"/>
    </row>
    <row r="10363" spans="11:11" x14ac:dyDescent="0.25">
      <c r="K10363"/>
    </row>
    <row r="10364" spans="11:11" x14ac:dyDescent="0.25">
      <c r="K10364"/>
    </row>
    <row r="10365" spans="11:11" x14ac:dyDescent="0.25">
      <c r="K10365"/>
    </row>
    <row r="10366" spans="11:11" x14ac:dyDescent="0.25">
      <c r="K10366"/>
    </row>
    <row r="10367" spans="11:11" x14ac:dyDescent="0.25">
      <c r="K10367"/>
    </row>
    <row r="10368" spans="11:11" x14ac:dyDescent="0.25">
      <c r="K10368"/>
    </row>
    <row r="10369" spans="11:11" x14ac:dyDescent="0.25">
      <c r="K10369"/>
    </row>
    <row r="10370" spans="11:11" x14ac:dyDescent="0.25">
      <c r="K10370"/>
    </row>
    <row r="10371" spans="11:11" x14ac:dyDescent="0.25">
      <c r="K10371"/>
    </row>
    <row r="10372" spans="11:11" x14ac:dyDescent="0.25">
      <c r="K10372"/>
    </row>
    <row r="10373" spans="11:11" x14ac:dyDescent="0.25">
      <c r="K10373"/>
    </row>
    <row r="10374" spans="11:11" x14ac:dyDescent="0.25">
      <c r="K10374"/>
    </row>
    <row r="10375" spans="11:11" x14ac:dyDescent="0.25">
      <c r="K10375"/>
    </row>
    <row r="10376" spans="11:11" x14ac:dyDescent="0.25">
      <c r="K10376"/>
    </row>
    <row r="10377" spans="11:11" x14ac:dyDescent="0.25">
      <c r="K10377"/>
    </row>
    <row r="10378" spans="11:11" x14ac:dyDescent="0.25">
      <c r="K10378"/>
    </row>
    <row r="10379" spans="11:11" x14ac:dyDescent="0.25">
      <c r="K10379"/>
    </row>
    <row r="10380" spans="11:11" x14ac:dyDescent="0.25">
      <c r="K10380"/>
    </row>
    <row r="10381" spans="11:11" x14ac:dyDescent="0.25">
      <c r="K10381"/>
    </row>
    <row r="10382" spans="11:11" x14ac:dyDescent="0.25">
      <c r="K10382"/>
    </row>
    <row r="10383" spans="11:11" x14ac:dyDescent="0.25">
      <c r="K10383"/>
    </row>
    <row r="10384" spans="11:11" x14ac:dyDescent="0.25">
      <c r="K10384"/>
    </row>
    <row r="10385" spans="11:11" x14ac:dyDescent="0.25">
      <c r="K10385"/>
    </row>
    <row r="10386" spans="11:11" x14ac:dyDescent="0.25">
      <c r="K10386"/>
    </row>
    <row r="10387" spans="11:11" x14ac:dyDescent="0.25">
      <c r="K10387"/>
    </row>
    <row r="10388" spans="11:11" x14ac:dyDescent="0.25">
      <c r="K10388"/>
    </row>
    <row r="10389" spans="11:11" x14ac:dyDescent="0.25">
      <c r="K10389"/>
    </row>
    <row r="10390" spans="11:11" x14ac:dyDescent="0.25">
      <c r="K10390"/>
    </row>
    <row r="10391" spans="11:11" x14ac:dyDescent="0.25">
      <c r="K10391"/>
    </row>
    <row r="10392" spans="11:11" x14ac:dyDescent="0.25">
      <c r="K10392"/>
    </row>
    <row r="10393" spans="11:11" x14ac:dyDescent="0.25">
      <c r="K10393"/>
    </row>
    <row r="10394" spans="11:11" x14ac:dyDescent="0.25">
      <c r="K10394"/>
    </row>
    <row r="10395" spans="11:11" x14ac:dyDescent="0.25">
      <c r="K10395"/>
    </row>
    <row r="10396" spans="11:11" x14ac:dyDescent="0.25">
      <c r="K10396"/>
    </row>
    <row r="10397" spans="11:11" x14ac:dyDescent="0.25">
      <c r="K10397"/>
    </row>
    <row r="10398" spans="11:11" x14ac:dyDescent="0.25">
      <c r="K10398"/>
    </row>
    <row r="10399" spans="11:11" x14ac:dyDescent="0.25">
      <c r="K10399"/>
    </row>
    <row r="10400" spans="11:11" x14ac:dyDescent="0.25">
      <c r="K10400"/>
    </row>
    <row r="10401" spans="11:11" x14ac:dyDescent="0.25">
      <c r="K10401"/>
    </row>
    <row r="10402" spans="11:11" x14ac:dyDescent="0.25">
      <c r="K10402"/>
    </row>
    <row r="10403" spans="11:11" x14ac:dyDescent="0.25">
      <c r="K10403"/>
    </row>
    <row r="10404" spans="11:11" x14ac:dyDescent="0.25">
      <c r="K10404"/>
    </row>
    <row r="10405" spans="11:11" x14ac:dyDescent="0.25">
      <c r="K10405"/>
    </row>
    <row r="10406" spans="11:11" x14ac:dyDescent="0.25">
      <c r="K10406"/>
    </row>
    <row r="10407" spans="11:11" x14ac:dyDescent="0.25">
      <c r="K10407"/>
    </row>
    <row r="10408" spans="11:11" x14ac:dyDescent="0.25">
      <c r="K10408"/>
    </row>
    <row r="10409" spans="11:11" x14ac:dyDescent="0.25">
      <c r="K10409"/>
    </row>
    <row r="10410" spans="11:11" x14ac:dyDescent="0.25">
      <c r="K10410"/>
    </row>
    <row r="10411" spans="11:11" x14ac:dyDescent="0.25">
      <c r="K10411"/>
    </row>
    <row r="10412" spans="11:11" x14ac:dyDescent="0.25">
      <c r="K10412"/>
    </row>
    <row r="10413" spans="11:11" x14ac:dyDescent="0.25">
      <c r="K10413"/>
    </row>
    <row r="10414" spans="11:11" x14ac:dyDescent="0.25">
      <c r="K10414"/>
    </row>
    <row r="10415" spans="11:11" x14ac:dyDescent="0.25">
      <c r="K10415"/>
    </row>
    <row r="10416" spans="11:11" x14ac:dyDescent="0.25">
      <c r="K10416"/>
    </row>
    <row r="10417" spans="11:11" x14ac:dyDescent="0.25">
      <c r="K10417"/>
    </row>
    <row r="10418" spans="11:11" x14ac:dyDescent="0.25">
      <c r="K10418"/>
    </row>
    <row r="10419" spans="11:11" x14ac:dyDescent="0.25">
      <c r="K10419"/>
    </row>
    <row r="10420" spans="11:11" x14ac:dyDescent="0.25">
      <c r="K10420"/>
    </row>
    <row r="10421" spans="11:11" x14ac:dyDescent="0.25">
      <c r="K10421"/>
    </row>
    <row r="10422" spans="11:11" x14ac:dyDescent="0.25">
      <c r="K10422"/>
    </row>
    <row r="10423" spans="11:11" x14ac:dyDescent="0.25">
      <c r="K10423"/>
    </row>
    <row r="10424" spans="11:11" x14ac:dyDescent="0.25">
      <c r="K10424"/>
    </row>
    <row r="10425" spans="11:11" x14ac:dyDescent="0.25">
      <c r="K10425"/>
    </row>
    <row r="10426" spans="11:11" x14ac:dyDescent="0.25">
      <c r="K10426"/>
    </row>
    <row r="10427" spans="11:11" x14ac:dyDescent="0.25">
      <c r="K10427"/>
    </row>
    <row r="10428" spans="11:11" x14ac:dyDescent="0.25">
      <c r="K10428"/>
    </row>
    <row r="10429" spans="11:11" x14ac:dyDescent="0.25">
      <c r="K10429"/>
    </row>
    <row r="10430" spans="11:11" x14ac:dyDescent="0.25">
      <c r="K10430"/>
    </row>
    <row r="10431" spans="11:11" x14ac:dyDescent="0.25">
      <c r="K10431"/>
    </row>
    <row r="10432" spans="11:11" x14ac:dyDescent="0.25">
      <c r="K10432"/>
    </row>
    <row r="10433" spans="11:11" x14ac:dyDescent="0.25">
      <c r="K10433"/>
    </row>
    <row r="10434" spans="11:11" x14ac:dyDescent="0.25">
      <c r="K10434"/>
    </row>
    <row r="10435" spans="11:11" x14ac:dyDescent="0.25">
      <c r="K10435"/>
    </row>
    <row r="10436" spans="11:11" x14ac:dyDescent="0.25">
      <c r="K10436"/>
    </row>
    <row r="10437" spans="11:11" x14ac:dyDescent="0.25">
      <c r="K10437"/>
    </row>
    <row r="10438" spans="11:11" x14ac:dyDescent="0.25">
      <c r="K10438"/>
    </row>
    <row r="10439" spans="11:11" x14ac:dyDescent="0.25">
      <c r="K10439"/>
    </row>
    <row r="10440" spans="11:11" x14ac:dyDescent="0.25">
      <c r="K10440"/>
    </row>
    <row r="10441" spans="11:11" x14ac:dyDescent="0.25">
      <c r="K10441"/>
    </row>
    <row r="10442" spans="11:11" x14ac:dyDescent="0.25">
      <c r="K10442"/>
    </row>
    <row r="10443" spans="11:11" x14ac:dyDescent="0.25">
      <c r="K10443"/>
    </row>
    <row r="10444" spans="11:11" x14ac:dyDescent="0.25">
      <c r="K10444"/>
    </row>
    <row r="10445" spans="11:11" x14ac:dyDescent="0.25">
      <c r="K10445"/>
    </row>
    <row r="10446" spans="11:11" x14ac:dyDescent="0.25">
      <c r="K10446"/>
    </row>
    <row r="10447" spans="11:11" x14ac:dyDescent="0.25">
      <c r="K10447"/>
    </row>
    <row r="10448" spans="11:11" x14ac:dyDescent="0.25">
      <c r="K10448"/>
    </row>
    <row r="10449" spans="11:11" x14ac:dyDescent="0.25">
      <c r="K10449"/>
    </row>
    <row r="10450" spans="11:11" x14ac:dyDescent="0.25">
      <c r="K10450"/>
    </row>
    <row r="10451" spans="11:11" x14ac:dyDescent="0.25">
      <c r="K10451"/>
    </row>
    <row r="10452" spans="11:11" x14ac:dyDescent="0.25">
      <c r="K10452"/>
    </row>
    <row r="10453" spans="11:11" x14ac:dyDescent="0.25">
      <c r="K10453"/>
    </row>
    <row r="10454" spans="11:11" x14ac:dyDescent="0.25">
      <c r="K10454"/>
    </row>
    <row r="10455" spans="11:11" x14ac:dyDescent="0.25">
      <c r="K10455"/>
    </row>
    <row r="10456" spans="11:11" x14ac:dyDescent="0.25">
      <c r="K10456"/>
    </row>
    <row r="10457" spans="11:11" x14ac:dyDescent="0.25">
      <c r="K10457"/>
    </row>
    <row r="10458" spans="11:11" x14ac:dyDescent="0.25">
      <c r="K10458"/>
    </row>
    <row r="10459" spans="11:11" x14ac:dyDescent="0.25">
      <c r="K10459"/>
    </row>
    <row r="10460" spans="11:11" x14ac:dyDescent="0.25">
      <c r="K10460"/>
    </row>
    <row r="10461" spans="11:11" x14ac:dyDescent="0.25">
      <c r="K10461"/>
    </row>
    <row r="10462" spans="11:11" x14ac:dyDescent="0.25">
      <c r="K10462"/>
    </row>
    <row r="10463" spans="11:11" x14ac:dyDescent="0.25">
      <c r="K10463"/>
    </row>
    <row r="10464" spans="11:11" x14ac:dyDescent="0.25">
      <c r="K10464"/>
    </row>
    <row r="10465" spans="11:11" x14ac:dyDescent="0.25">
      <c r="K10465"/>
    </row>
    <row r="10466" spans="11:11" x14ac:dyDescent="0.25">
      <c r="K10466"/>
    </row>
    <row r="10467" spans="11:11" x14ac:dyDescent="0.25">
      <c r="K10467"/>
    </row>
    <row r="10468" spans="11:11" x14ac:dyDescent="0.25">
      <c r="K10468"/>
    </row>
    <row r="10469" spans="11:11" x14ac:dyDescent="0.25">
      <c r="K10469"/>
    </row>
    <row r="10470" spans="11:11" x14ac:dyDescent="0.25">
      <c r="K10470"/>
    </row>
    <row r="10471" spans="11:11" x14ac:dyDescent="0.25">
      <c r="K10471"/>
    </row>
    <row r="10472" spans="11:11" x14ac:dyDescent="0.25">
      <c r="K10472"/>
    </row>
    <row r="10473" spans="11:11" x14ac:dyDescent="0.25">
      <c r="K10473"/>
    </row>
    <row r="10474" spans="11:11" x14ac:dyDescent="0.25">
      <c r="K10474"/>
    </row>
    <row r="10475" spans="11:11" x14ac:dyDescent="0.25">
      <c r="K10475"/>
    </row>
    <row r="10476" spans="11:11" x14ac:dyDescent="0.25">
      <c r="K10476"/>
    </row>
    <row r="10477" spans="11:11" x14ac:dyDescent="0.25">
      <c r="K10477"/>
    </row>
    <row r="10478" spans="11:11" x14ac:dyDescent="0.25">
      <c r="K10478"/>
    </row>
    <row r="10479" spans="11:11" x14ac:dyDescent="0.25">
      <c r="K10479"/>
    </row>
    <row r="10480" spans="11:11" x14ac:dyDescent="0.25">
      <c r="K10480"/>
    </row>
    <row r="10481" spans="11:11" x14ac:dyDescent="0.25">
      <c r="K10481"/>
    </row>
    <row r="10482" spans="11:11" x14ac:dyDescent="0.25">
      <c r="K10482"/>
    </row>
    <row r="10483" spans="11:11" x14ac:dyDescent="0.25">
      <c r="K10483"/>
    </row>
    <row r="10484" spans="11:11" x14ac:dyDescent="0.25">
      <c r="K10484"/>
    </row>
    <row r="10485" spans="11:11" x14ac:dyDescent="0.25">
      <c r="K10485"/>
    </row>
    <row r="10486" spans="11:11" x14ac:dyDescent="0.25">
      <c r="K10486"/>
    </row>
    <row r="10487" spans="11:11" x14ac:dyDescent="0.25">
      <c r="K10487"/>
    </row>
    <row r="10488" spans="11:11" x14ac:dyDescent="0.25">
      <c r="K10488"/>
    </row>
    <row r="10489" spans="11:11" x14ac:dyDescent="0.25">
      <c r="K10489"/>
    </row>
    <row r="10490" spans="11:11" x14ac:dyDescent="0.25">
      <c r="K10490"/>
    </row>
    <row r="10491" spans="11:11" x14ac:dyDescent="0.25">
      <c r="K10491"/>
    </row>
    <row r="10492" spans="11:11" x14ac:dyDescent="0.25">
      <c r="K10492"/>
    </row>
    <row r="10493" spans="11:11" x14ac:dyDescent="0.25">
      <c r="K10493"/>
    </row>
    <row r="10494" spans="11:11" x14ac:dyDescent="0.25">
      <c r="K10494"/>
    </row>
    <row r="10495" spans="11:11" x14ac:dyDescent="0.25">
      <c r="K10495"/>
    </row>
    <row r="10496" spans="11:11" x14ac:dyDescent="0.25">
      <c r="K10496"/>
    </row>
    <row r="10497" spans="11:11" x14ac:dyDescent="0.25">
      <c r="K10497"/>
    </row>
    <row r="10498" spans="11:11" x14ac:dyDescent="0.25">
      <c r="K10498"/>
    </row>
    <row r="10499" spans="11:11" x14ac:dyDescent="0.25">
      <c r="K10499"/>
    </row>
    <row r="10500" spans="11:11" x14ac:dyDescent="0.25">
      <c r="K10500"/>
    </row>
    <row r="10501" spans="11:11" x14ac:dyDescent="0.25">
      <c r="K10501"/>
    </row>
    <row r="10502" spans="11:11" x14ac:dyDescent="0.25">
      <c r="K10502"/>
    </row>
    <row r="10503" spans="11:11" x14ac:dyDescent="0.25">
      <c r="K10503"/>
    </row>
    <row r="10504" spans="11:11" x14ac:dyDescent="0.25">
      <c r="K10504"/>
    </row>
    <row r="10505" spans="11:11" x14ac:dyDescent="0.25">
      <c r="K10505"/>
    </row>
    <row r="10506" spans="11:11" x14ac:dyDescent="0.25">
      <c r="K10506"/>
    </row>
    <row r="10507" spans="11:11" x14ac:dyDescent="0.25">
      <c r="K10507"/>
    </row>
    <row r="10508" spans="11:11" x14ac:dyDescent="0.25">
      <c r="K10508"/>
    </row>
    <row r="10509" spans="11:11" x14ac:dyDescent="0.25">
      <c r="K10509"/>
    </row>
    <row r="10510" spans="11:11" x14ac:dyDescent="0.25">
      <c r="K10510"/>
    </row>
    <row r="10511" spans="11:11" x14ac:dyDescent="0.25">
      <c r="K10511"/>
    </row>
    <row r="10512" spans="11:11" x14ac:dyDescent="0.25">
      <c r="K10512"/>
    </row>
    <row r="10513" spans="11:11" x14ac:dyDescent="0.25">
      <c r="K10513"/>
    </row>
    <row r="10514" spans="11:11" x14ac:dyDescent="0.25">
      <c r="K10514"/>
    </row>
    <row r="10515" spans="11:11" x14ac:dyDescent="0.25">
      <c r="K10515"/>
    </row>
    <row r="10516" spans="11:11" x14ac:dyDescent="0.25">
      <c r="K10516"/>
    </row>
    <row r="10517" spans="11:11" x14ac:dyDescent="0.25">
      <c r="K10517"/>
    </row>
    <row r="10518" spans="11:11" x14ac:dyDescent="0.25">
      <c r="K10518"/>
    </row>
    <row r="10519" spans="11:11" x14ac:dyDescent="0.25">
      <c r="K10519"/>
    </row>
    <row r="10520" spans="11:11" x14ac:dyDescent="0.25">
      <c r="K10520"/>
    </row>
    <row r="10521" spans="11:11" x14ac:dyDescent="0.25">
      <c r="K10521"/>
    </row>
    <row r="10522" spans="11:11" x14ac:dyDescent="0.25">
      <c r="K10522"/>
    </row>
    <row r="10523" spans="11:11" x14ac:dyDescent="0.25">
      <c r="K10523"/>
    </row>
    <row r="10524" spans="11:11" x14ac:dyDescent="0.25">
      <c r="K10524"/>
    </row>
    <row r="10525" spans="11:11" x14ac:dyDescent="0.25">
      <c r="K10525"/>
    </row>
    <row r="10526" spans="11:11" x14ac:dyDescent="0.25">
      <c r="K10526"/>
    </row>
    <row r="10527" spans="11:11" x14ac:dyDescent="0.25">
      <c r="K10527"/>
    </row>
    <row r="10528" spans="11:11" x14ac:dyDescent="0.25">
      <c r="K10528"/>
    </row>
    <row r="10529" spans="11:11" x14ac:dyDescent="0.25">
      <c r="K10529"/>
    </row>
    <row r="10530" spans="11:11" x14ac:dyDescent="0.25">
      <c r="K10530"/>
    </row>
    <row r="10531" spans="11:11" x14ac:dyDescent="0.25">
      <c r="K10531"/>
    </row>
    <row r="10532" spans="11:11" x14ac:dyDescent="0.25">
      <c r="K10532"/>
    </row>
    <row r="10533" spans="11:11" x14ac:dyDescent="0.25">
      <c r="K10533"/>
    </row>
    <row r="10534" spans="11:11" x14ac:dyDescent="0.25">
      <c r="K10534"/>
    </row>
    <row r="10535" spans="11:11" x14ac:dyDescent="0.25">
      <c r="K10535"/>
    </row>
    <row r="10536" spans="11:11" x14ac:dyDescent="0.25">
      <c r="K10536"/>
    </row>
    <row r="10537" spans="11:11" x14ac:dyDescent="0.25">
      <c r="K10537"/>
    </row>
    <row r="10538" spans="11:11" x14ac:dyDescent="0.25">
      <c r="K10538"/>
    </row>
    <row r="10539" spans="11:11" x14ac:dyDescent="0.25">
      <c r="K10539"/>
    </row>
    <row r="10540" spans="11:11" x14ac:dyDescent="0.25">
      <c r="K10540"/>
    </row>
    <row r="10541" spans="11:11" x14ac:dyDescent="0.25">
      <c r="K10541"/>
    </row>
    <row r="10542" spans="11:11" x14ac:dyDescent="0.25">
      <c r="K10542"/>
    </row>
    <row r="10543" spans="11:11" x14ac:dyDescent="0.25">
      <c r="K10543"/>
    </row>
    <row r="10544" spans="11:11" x14ac:dyDescent="0.25">
      <c r="K10544"/>
    </row>
    <row r="10545" spans="11:11" x14ac:dyDescent="0.25">
      <c r="K10545"/>
    </row>
    <row r="10546" spans="11:11" x14ac:dyDescent="0.25">
      <c r="K10546"/>
    </row>
    <row r="10547" spans="11:11" x14ac:dyDescent="0.25">
      <c r="K10547"/>
    </row>
    <row r="10548" spans="11:11" x14ac:dyDescent="0.25">
      <c r="K10548"/>
    </row>
    <row r="10549" spans="11:11" x14ac:dyDescent="0.25">
      <c r="K10549"/>
    </row>
    <row r="10550" spans="11:11" x14ac:dyDescent="0.25">
      <c r="K10550"/>
    </row>
    <row r="10551" spans="11:11" x14ac:dyDescent="0.25">
      <c r="K10551"/>
    </row>
    <row r="10552" spans="11:11" x14ac:dyDescent="0.25">
      <c r="K10552"/>
    </row>
    <row r="10553" spans="11:11" x14ac:dyDescent="0.25">
      <c r="K10553"/>
    </row>
    <row r="10554" spans="11:11" x14ac:dyDescent="0.25">
      <c r="K10554"/>
    </row>
    <row r="10555" spans="11:11" x14ac:dyDescent="0.25">
      <c r="K10555"/>
    </row>
    <row r="10556" spans="11:11" x14ac:dyDescent="0.25">
      <c r="K10556"/>
    </row>
    <row r="10557" spans="11:11" x14ac:dyDescent="0.25">
      <c r="K10557"/>
    </row>
    <row r="10558" spans="11:11" x14ac:dyDescent="0.25">
      <c r="K10558"/>
    </row>
    <row r="10559" spans="11:11" x14ac:dyDescent="0.25">
      <c r="K10559"/>
    </row>
    <row r="10560" spans="11:11" x14ac:dyDescent="0.25">
      <c r="K10560"/>
    </row>
    <row r="10561" spans="11:11" x14ac:dyDescent="0.25">
      <c r="K10561"/>
    </row>
    <row r="10562" spans="11:11" x14ac:dyDescent="0.25">
      <c r="K10562"/>
    </row>
    <row r="10563" spans="11:11" x14ac:dyDescent="0.25">
      <c r="K10563"/>
    </row>
    <row r="10564" spans="11:11" x14ac:dyDescent="0.25">
      <c r="K10564"/>
    </row>
    <row r="10565" spans="11:11" x14ac:dyDescent="0.25">
      <c r="K10565"/>
    </row>
    <row r="10566" spans="11:11" x14ac:dyDescent="0.25">
      <c r="K10566"/>
    </row>
    <row r="10567" spans="11:11" x14ac:dyDescent="0.25">
      <c r="K10567"/>
    </row>
    <row r="10568" spans="11:11" x14ac:dyDescent="0.25">
      <c r="K10568"/>
    </row>
    <row r="10569" spans="11:11" x14ac:dyDescent="0.25">
      <c r="K10569"/>
    </row>
    <row r="10570" spans="11:11" x14ac:dyDescent="0.25">
      <c r="K10570"/>
    </row>
    <row r="10571" spans="11:11" x14ac:dyDescent="0.25">
      <c r="K10571"/>
    </row>
    <row r="10572" spans="11:11" x14ac:dyDescent="0.25">
      <c r="K10572"/>
    </row>
    <row r="10573" spans="11:11" x14ac:dyDescent="0.25">
      <c r="K10573"/>
    </row>
    <row r="10574" spans="11:11" x14ac:dyDescent="0.25">
      <c r="K10574"/>
    </row>
    <row r="10575" spans="11:11" x14ac:dyDescent="0.25">
      <c r="K10575"/>
    </row>
    <row r="10576" spans="11:11" x14ac:dyDescent="0.25">
      <c r="K10576"/>
    </row>
    <row r="10577" spans="11:11" x14ac:dyDescent="0.25">
      <c r="K10577"/>
    </row>
    <row r="10578" spans="11:11" x14ac:dyDescent="0.25">
      <c r="K10578"/>
    </row>
    <row r="10579" spans="11:11" x14ac:dyDescent="0.25">
      <c r="K10579"/>
    </row>
    <row r="10580" spans="11:11" x14ac:dyDescent="0.25">
      <c r="K10580"/>
    </row>
    <row r="10581" spans="11:11" x14ac:dyDescent="0.25">
      <c r="K10581"/>
    </row>
    <row r="10582" spans="11:11" x14ac:dyDescent="0.25">
      <c r="K10582"/>
    </row>
    <row r="10583" spans="11:11" x14ac:dyDescent="0.25">
      <c r="K10583"/>
    </row>
    <row r="10584" spans="11:11" x14ac:dyDescent="0.25">
      <c r="K10584"/>
    </row>
    <row r="10585" spans="11:11" x14ac:dyDescent="0.25">
      <c r="K10585"/>
    </row>
    <row r="10586" spans="11:11" x14ac:dyDescent="0.25">
      <c r="K10586"/>
    </row>
    <row r="10587" spans="11:11" x14ac:dyDescent="0.25">
      <c r="K10587"/>
    </row>
    <row r="10588" spans="11:11" x14ac:dyDescent="0.25">
      <c r="K10588"/>
    </row>
    <row r="10589" spans="11:11" x14ac:dyDescent="0.25">
      <c r="K10589"/>
    </row>
    <row r="10590" spans="11:11" x14ac:dyDescent="0.25">
      <c r="K10590"/>
    </row>
    <row r="10591" spans="11:11" x14ac:dyDescent="0.25">
      <c r="K10591"/>
    </row>
    <row r="10592" spans="11:11" x14ac:dyDescent="0.25">
      <c r="K10592"/>
    </row>
    <row r="10593" spans="11:11" x14ac:dyDescent="0.25">
      <c r="K10593"/>
    </row>
    <row r="10594" spans="11:11" x14ac:dyDescent="0.25">
      <c r="K10594"/>
    </row>
    <row r="10595" spans="11:11" x14ac:dyDescent="0.25">
      <c r="K10595"/>
    </row>
    <row r="10596" spans="11:11" x14ac:dyDescent="0.25">
      <c r="K10596"/>
    </row>
    <row r="10597" spans="11:11" x14ac:dyDescent="0.25">
      <c r="K10597"/>
    </row>
    <row r="10598" spans="11:11" x14ac:dyDescent="0.25">
      <c r="K10598"/>
    </row>
    <row r="10599" spans="11:11" x14ac:dyDescent="0.25">
      <c r="K10599"/>
    </row>
    <row r="10600" spans="11:11" x14ac:dyDescent="0.25">
      <c r="K10600"/>
    </row>
    <row r="10601" spans="11:11" x14ac:dyDescent="0.25">
      <c r="K10601"/>
    </row>
    <row r="10602" spans="11:11" x14ac:dyDescent="0.25">
      <c r="K10602"/>
    </row>
    <row r="10603" spans="11:11" x14ac:dyDescent="0.25">
      <c r="K10603"/>
    </row>
    <row r="10604" spans="11:11" x14ac:dyDescent="0.25">
      <c r="K10604"/>
    </row>
    <row r="10605" spans="11:11" x14ac:dyDescent="0.25">
      <c r="K10605"/>
    </row>
    <row r="10606" spans="11:11" x14ac:dyDescent="0.25">
      <c r="K10606"/>
    </row>
    <row r="10607" spans="11:11" x14ac:dyDescent="0.25">
      <c r="K10607"/>
    </row>
    <row r="10608" spans="11:11" x14ac:dyDescent="0.25">
      <c r="K10608"/>
    </row>
    <row r="10609" spans="11:11" x14ac:dyDescent="0.25">
      <c r="K10609"/>
    </row>
    <row r="10610" spans="11:11" x14ac:dyDescent="0.25">
      <c r="K10610"/>
    </row>
    <row r="10611" spans="11:11" x14ac:dyDescent="0.25">
      <c r="K10611"/>
    </row>
    <row r="10612" spans="11:11" x14ac:dyDescent="0.25">
      <c r="K10612"/>
    </row>
    <row r="10613" spans="11:11" x14ac:dyDescent="0.25">
      <c r="K10613"/>
    </row>
    <row r="10614" spans="11:11" x14ac:dyDescent="0.25">
      <c r="K10614"/>
    </row>
    <row r="10615" spans="11:11" x14ac:dyDescent="0.25">
      <c r="K10615"/>
    </row>
    <row r="10616" spans="11:11" x14ac:dyDescent="0.25">
      <c r="K10616"/>
    </row>
    <row r="10617" spans="11:11" x14ac:dyDescent="0.25">
      <c r="K10617"/>
    </row>
    <row r="10618" spans="11:11" x14ac:dyDescent="0.25">
      <c r="K10618"/>
    </row>
    <row r="10619" spans="11:11" x14ac:dyDescent="0.25">
      <c r="K10619"/>
    </row>
    <row r="10620" spans="11:11" x14ac:dyDescent="0.25">
      <c r="K10620"/>
    </row>
    <row r="10621" spans="11:11" x14ac:dyDescent="0.25">
      <c r="K10621"/>
    </row>
    <row r="10622" spans="11:11" x14ac:dyDescent="0.25">
      <c r="K10622"/>
    </row>
    <row r="10623" spans="11:11" x14ac:dyDescent="0.25">
      <c r="K10623"/>
    </row>
    <row r="10624" spans="11:11" x14ac:dyDescent="0.25">
      <c r="K10624"/>
    </row>
    <row r="10625" spans="11:11" x14ac:dyDescent="0.25">
      <c r="K10625"/>
    </row>
    <row r="10626" spans="11:11" x14ac:dyDescent="0.25">
      <c r="K10626"/>
    </row>
    <row r="10627" spans="11:11" x14ac:dyDescent="0.25">
      <c r="K10627"/>
    </row>
    <row r="10628" spans="11:11" x14ac:dyDescent="0.25">
      <c r="K10628"/>
    </row>
    <row r="10629" spans="11:11" x14ac:dyDescent="0.25">
      <c r="K10629"/>
    </row>
    <row r="10630" spans="11:11" x14ac:dyDescent="0.25">
      <c r="K10630"/>
    </row>
    <row r="10631" spans="11:11" x14ac:dyDescent="0.25">
      <c r="K10631"/>
    </row>
    <row r="10632" spans="11:11" x14ac:dyDescent="0.25">
      <c r="K10632"/>
    </row>
    <row r="10633" spans="11:11" x14ac:dyDescent="0.25">
      <c r="K10633"/>
    </row>
    <row r="10634" spans="11:11" x14ac:dyDescent="0.25">
      <c r="K10634"/>
    </row>
    <row r="10635" spans="11:11" x14ac:dyDescent="0.25">
      <c r="K10635"/>
    </row>
    <row r="10636" spans="11:11" x14ac:dyDescent="0.25">
      <c r="K10636"/>
    </row>
    <row r="10637" spans="11:11" x14ac:dyDescent="0.25">
      <c r="K10637"/>
    </row>
    <row r="10638" spans="11:11" x14ac:dyDescent="0.25">
      <c r="K10638"/>
    </row>
    <row r="10639" spans="11:11" x14ac:dyDescent="0.25">
      <c r="K10639"/>
    </row>
    <row r="10640" spans="11:11" x14ac:dyDescent="0.25">
      <c r="K10640"/>
    </row>
    <row r="10641" spans="11:11" x14ac:dyDescent="0.25">
      <c r="K10641"/>
    </row>
    <row r="10642" spans="11:11" x14ac:dyDescent="0.25">
      <c r="K10642"/>
    </row>
    <row r="10643" spans="11:11" x14ac:dyDescent="0.25">
      <c r="K10643"/>
    </row>
    <row r="10644" spans="11:11" x14ac:dyDescent="0.25">
      <c r="K10644"/>
    </row>
    <row r="10645" spans="11:11" x14ac:dyDescent="0.25">
      <c r="K10645"/>
    </row>
    <row r="10646" spans="11:11" x14ac:dyDescent="0.25">
      <c r="K10646"/>
    </row>
    <row r="10647" spans="11:11" x14ac:dyDescent="0.25">
      <c r="K10647"/>
    </row>
    <row r="10648" spans="11:11" x14ac:dyDescent="0.25">
      <c r="K10648"/>
    </row>
    <row r="10649" spans="11:11" x14ac:dyDescent="0.25">
      <c r="K10649"/>
    </row>
    <row r="10650" spans="11:11" x14ac:dyDescent="0.25">
      <c r="K10650"/>
    </row>
    <row r="10651" spans="11:11" x14ac:dyDescent="0.25">
      <c r="K10651"/>
    </row>
    <row r="10652" spans="11:11" x14ac:dyDescent="0.25">
      <c r="K10652"/>
    </row>
    <row r="10653" spans="11:11" x14ac:dyDescent="0.25">
      <c r="K10653"/>
    </row>
    <row r="10654" spans="11:11" x14ac:dyDescent="0.25">
      <c r="K10654"/>
    </row>
    <row r="10655" spans="11:11" x14ac:dyDescent="0.25">
      <c r="K10655"/>
    </row>
    <row r="10656" spans="11:11" x14ac:dyDescent="0.25">
      <c r="K10656"/>
    </row>
    <row r="10657" spans="11:11" x14ac:dyDescent="0.25">
      <c r="K10657"/>
    </row>
    <row r="10658" spans="11:11" x14ac:dyDescent="0.25">
      <c r="K10658"/>
    </row>
    <row r="10659" spans="11:11" x14ac:dyDescent="0.25">
      <c r="K10659"/>
    </row>
    <row r="10660" spans="11:11" x14ac:dyDescent="0.25">
      <c r="K10660"/>
    </row>
    <row r="10661" spans="11:11" x14ac:dyDescent="0.25">
      <c r="K10661"/>
    </row>
    <row r="10662" spans="11:11" x14ac:dyDescent="0.25">
      <c r="K10662"/>
    </row>
    <row r="10663" spans="11:11" x14ac:dyDescent="0.25">
      <c r="K10663"/>
    </row>
    <row r="10664" spans="11:11" x14ac:dyDescent="0.25">
      <c r="K10664"/>
    </row>
    <row r="10665" spans="11:11" x14ac:dyDescent="0.25">
      <c r="K10665"/>
    </row>
    <row r="10666" spans="11:11" x14ac:dyDescent="0.25">
      <c r="K10666"/>
    </row>
    <row r="10667" spans="11:11" x14ac:dyDescent="0.25">
      <c r="K10667"/>
    </row>
    <row r="10668" spans="11:11" x14ac:dyDescent="0.25">
      <c r="K10668"/>
    </row>
    <row r="10669" spans="11:11" x14ac:dyDescent="0.25">
      <c r="K10669"/>
    </row>
    <row r="10670" spans="11:11" x14ac:dyDescent="0.25">
      <c r="K10670"/>
    </row>
    <row r="10671" spans="11:11" x14ac:dyDescent="0.25">
      <c r="K10671"/>
    </row>
    <row r="10672" spans="11:11" x14ac:dyDescent="0.25">
      <c r="K10672"/>
    </row>
    <row r="10673" spans="11:11" x14ac:dyDescent="0.25">
      <c r="K10673"/>
    </row>
    <row r="10674" spans="11:11" x14ac:dyDescent="0.25">
      <c r="K10674"/>
    </row>
    <row r="10675" spans="11:11" x14ac:dyDescent="0.25">
      <c r="K10675"/>
    </row>
    <row r="10676" spans="11:11" x14ac:dyDescent="0.25">
      <c r="K10676"/>
    </row>
    <row r="10677" spans="11:11" x14ac:dyDescent="0.25">
      <c r="K10677"/>
    </row>
    <row r="10678" spans="11:11" x14ac:dyDescent="0.25">
      <c r="K10678"/>
    </row>
    <row r="10679" spans="11:11" x14ac:dyDescent="0.25">
      <c r="K10679"/>
    </row>
    <row r="10680" spans="11:11" x14ac:dyDescent="0.25">
      <c r="K10680"/>
    </row>
    <row r="10681" spans="11:11" x14ac:dyDescent="0.25">
      <c r="K10681"/>
    </row>
    <row r="10682" spans="11:11" x14ac:dyDescent="0.25">
      <c r="K10682"/>
    </row>
    <row r="10683" spans="11:11" x14ac:dyDescent="0.25">
      <c r="K10683"/>
    </row>
    <row r="10684" spans="11:11" x14ac:dyDescent="0.25">
      <c r="K10684"/>
    </row>
    <row r="10685" spans="11:11" x14ac:dyDescent="0.25">
      <c r="K10685"/>
    </row>
    <row r="10686" spans="11:11" x14ac:dyDescent="0.25">
      <c r="K10686"/>
    </row>
    <row r="10687" spans="11:11" x14ac:dyDescent="0.25">
      <c r="K10687"/>
    </row>
    <row r="10688" spans="11:11" x14ac:dyDescent="0.25">
      <c r="K10688"/>
    </row>
    <row r="10689" spans="11:11" x14ac:dyDescent="0.25">
      <c r="K10689"/>
    </row>
    <row r="10690" spans="11:11" x14ac:dyDescent="0.25">
      <c r="K10690"/>
    </row>
    <row r="10691" spans="11:11" x14ac:dyDescent="0.25">
      <c r="K10691"/>
    </row>
    <row r="10692" spans="11:11" x14ac:dyDescent="0.25">
      <c r="K10692"/>
    </row>
    <row r="10693" spans="11:11" x14ac:dyDescent="0.25">
      <c r="K10693"/>
    </row>
    <row r="10694" spans="11:11" x14ac:dyDescent="0.25">
      <c r="K10694"/>
    </row>
    <row r="10695" spans="11:11" x14ac:dyDescent="0.25">
      <c r="K10695"/>
    </row>
    <row r="10696" spans="11:11" x14ac:dyDescent="0.25">
      <c r="K10696"/>
    </row>
    <row r="10697" spans="11:11" x14ac:dyDescent="0.25">
      <c r="K10697"/>
    </row>
    <row r="10698" spans="11:11" x14ac:dyDescent="0.25">
      <c r="K10698"/>
    </row>
    <row r="10699" spans="11:11" x14ac:dyDescent="0.25">
      <c r="K10699"/>
    </row>
    <row r="10700" spans="11:11" x14ac:dyDescent="0.25">
      <c r="K10700"/>
    </row>
    <row r="10701" spans="11:11" x14ac:dyDescent="0.25">
      <c r="K10701"/>
    </row>
    <row r="10702" spans="11:11" x14ac:dyDescent="0.25">
      <c r="K10702"/>
    </row>
    <row r="10703" spans="11:11" x14ac:dyDescent="0.25">
      <c r="K10703"/>
    </row>
    <row r="10704" spans="11:11" x14ac:dyDescent="0.25">
      <c r="K10704"/>
    </row>
    <row r="10705" spans="11:11" x14ac:dyDescent="0.25">
      <c r="K10705"/>
    </row>
    <row r="10706" spans="11:11" x14ac:dyDescent="0.25">
      <c r="K10706"/>
    </row>
    <row r="10707" spans="11:11" x14ac:dyDescent="0.25">
      <c r="K10707"/>
    </row>
    <row r="10708" spans="11:11" x14ac:dyDescent="0.25">
      <c r="K10708"/>
    </row>
    <row r="10709" spans="11:11" x14ac:dyDescent="0.25">
      <c r="K10709"/>
    </row>
    <row r="10710" spans="11:11" x14ac:dyDescent="0.25">
      <c r="K10710"/>
    </row>
    <row r="10711" spans="11:11" x14ac:dyDescent="0.25">
      <c r="K10711"/>
    </row>
    <row r="10712" spans="11:11" x14ac:dyDescent="0.25">
      <c r="K10712"/>
    </row>
    <row r="10713" spans="11:11" x14ac:dyDescent="0.25">
      <c r="K10713"/>
    </row>
    <row r="10714" spans="11:11" x14ac:dyDescent="0.25">
      <c r="K10714"/>
    </row>
    <row r="10715" spans="11:11" x14ac:dyDescent="0.25">
      <c r="K10715"/>
    </row>
    <row r="10716" spans="11:11" x14ac:dyDescent="0.25">
      <c r="K10716"/>
    </row>
    <row r="10717" spans="11:11" x14ac:dyDescent="0.25">
      <c r="K10717"/>
    </row>
    <row r="10718" spans="11:11" x14ac:dyDescent="0.25">
      <c r="K10718"/>
    </row>
    <row r="10719" spans="11:11" x14ac:dyDescent="0.25">
      <c r="K10719"/>
    </row>
    <row r="10720" spans="11:11" x14ac:dyDescent="0.25">
      <c r="K10720"/>
    </row>
    <row r="10721" spans="11:11" x14ac:dyDescent="0.25">
      <c r="K10721"/>
    </row>
    <row r="10722" spans="11:11" x14ac:dyDescent="0.25">
      <c r="K10722"/>
    </row>
    <row r="10723" spans="11:11" x14ac:dyDescent="0.25">
      <c r="K10723"/>
    </row>
    <row r="10724" spans="11:11" x14ac:dyDescent="0.25">
      <c r="K10724"/>
    </row>
    <row r="10725" spans="11:11" x14ac:dyDescent="0.25">
      <c r="K10725"/>
    </row>
    <row r="10726" spans="11:11" x14ac:dyDescent="0.25">
      <c r="K10726"/>
    </row>
    <row r="10727" spans="11:11" x14ac:dyDescent="0.25">
      <c r="K10727"/>
    </row>
    <row r="10728" spans="11:11" x14ac:dyDescent="0.25">
      <c r="K10728"/>
    </row>
    <row r="10729" spans="11:11" x14ac:dyDescent="0.25">
      <c r="K10729"/>
    </row>
    <row r="10730" spans="11:11" x14ac:dyDescent="0.25">
      <c r="K10730"/>
    </row>
    <row r="10731" spans="11:11" x14ac:dyDescent="0.25">
      <c r="K10731"/>
    </row>
    <row r="10732" spans="11:11" x14ac:dyDescent="0.25">
      <c r="K10732"/>
    </row>
    <row r="10733" spans="11:11" x14ac:dyDescent="0.25">
      <c r="K10733"/>
    </row>
    <row r="10734" spans="11:11" x14ac:dyDescent="0.25">
      <c r="K10734"/>
    </row>
    <row r="10735" spans="11:11" x14ac:dyDescent="0.25">
      <c r="K10735"/>
    </row>
    <row r="10736" spans="11:11" x14ac:dyDescent="0.25">
      <c r="K10736"/>
    </row>
    <row r="10737" spans="11:11" x14ac:dyDescent="0.25">
      <c r="K10737"/>
    </row>
    <row r="10738" spans="11:11" x14ac:dyDescent="0.25">
      <c r="K10738"/>
    </row>
    <row r="10739" spans="11:11" x14ac:dyDescent="0.25">
      <c r="K10739"/>
    </row>
    <row r="10740" spans="11:11" x14ac:dyDescent="0.25">
      <c r="K10740"/>
    </row>
    <row r="10741" spans="11:11" x14ac:dyDescent="0.25">
      <c r="K10741"/>
    </row>
    <row r="10742" spans="11:11" x14ac:dyDescent="0.25">
      <c r="K10742"/>
    </row>
    <row r="10743" spans="11:11" x14ac:dyDescent="0.25">
      <c r="K10743"/>
    </row>
    <row r="10744" spans="11:11" x14ac:dyDescent="0.25">
      <c r="K10744"/>
    </row>
    <row r="10745" spans="11:11" x14ac:dyDescent="0.25">
      <c r="K10745"/>
    </row>
    <row r="10746" spans="11:11" x14ac:dyDescent="0.25">
      <c r="K10746"/>
    </row>
    <row r="10747" spans="11:11" x14ac:dyDescent="0.25">
      <c r="K10747"/>
    </row>
    <row r="10748" spans="11:11" x14ac:dyDescent="0.25">
      <c r="K10748"/>
    </row>
    <row r="10749" spans="11:11" x14ac:dyDescent="0.25">
      <c r="K10749"/>
    </row>
    <row r="10750" spans="11:11" x14ac:dyDescent="0.25">
      <c r="K10750"/>
    </row>
    <row r="10751" spans="11:11" x14ac:dyDescent="0.25">
      <c r="K10751"/>
    </row>
    <row r="10752" spans="11:11" x14ac:dyDescent="0.25">
      <c r="K10752"/>
    </row>
    <row r="10753" spans="11:11" x14ac:dyDescent="0.25">
      <c r="K10753"/>
    </row>
    <row r="10754" spans="11:11" x14ac:dyDescent="0.25">
      <c r="K10754"/>
    </row>
    <row r="10755" spans="11:11" x14ac:dyDescent="0.25">
      <c r="K10755"/>
    </row>
    <row r="10756" spans="11:11" x14ac:dyDescent="0.25">
      <c r="K10756"/>
    </row>
    <row r="10757" spans="11:11" x14ac:dyDescent="0.25">
      <c r="K10757"/>
    </row>
    <row r="10758" spans="11:11" x14ac:dyDescent="0.25">
      <c r="K10758"/>
    </row>
    <row r="10759" spans="11:11" x14ac:dyDescent="0.25">
      <c r="K10759"/>
    </row>
    <row r="10760" spans="11:11" x14ac:dyDescent="0.25">
      <c r="K10760"/>
    </row>
    <row r="10761" spans="11:11" x14ac:dyDescent="0.25">
      <c r="K10761"/>
    </row>
    <row r="10762" spans="11:11" x14ac:dyDescent="0.25">
      <c r="K10762"/>
    </row>
    <row r="10763" spans="11:11" x14ac:dyDescent="0.25">
      <c r="K10763"/>
    </row>
    <row r="10764" spans="11:11" x14ac:dyDescent="0.25">
      <c r="K10764"/>
    </row>
    <row r="10765" spans="11:11" x14ac:dyDescent="0.25">
      <c r="K10765"/>
    </row>
    <row r="10766" spans="11:11" x14ac:dyDescent="0.25">
      <c r="K10766"/>
    </row>
    <row r="10767" spans="11:11" x14ac:dyDescent="0.25">
      <c r="K10767"/>
    </row>
    <row r="10768" spans="11:11" x14ac:dyDescent="0.25">
      <c r="K10768"/>
    </row>
    <row r="10769" spans="11:11" x14ac:dyDescent="0.25">
      <c r="K10769"/>
    </row>
    <row r="10770" spans="11:11" x14ac:dyDescent="0.25">
      <c r="K10770"/>
    </row>
    <row r="10771" spans="11:11" x14ac:dyDescent="0.25">
      <c r="K10771"/>
    </row>
    <row r="10772" spans="11:11" x14ac:dyDescent="0.25">
      <c r="K10772"/>
    </row>
    <row r="10773" spans="11:11" x14ac:dyDescent="0.25">
      <c r="K10773"/>
    </row>
    <row r="10774" spans="11:11" x14ac:dyDescent="0.25">
      <c r="K10774"/>
    </row>
    <row r="10775" spans="11:11" x14ac:dyDescent="0.25">
      <c r="K10775"/>
    </row>
    <row r="10776" spans="11:11" x14ac:dyDescent="0.25">
      <c r="K10776"/>
    </row>
    <row r="10777" spans="11:11" x14ac:dyDescent="0.25">
      <c r="K10777"/>
    </row>
    <row r="10778" spans="11:11" x14ac:dyDescent="0.25">
      <c r="K10778"/>
    </row>
    <row r="10779" spans="11:11" x14ac:dyDescent="0.25">
      <c r="K10779"/>
    </row>
    <row r="10780" spans="11:11" x14ac:dyDescent="0.25">
      <c r="K10780"/>
    </row>
    <row r="10781" spans="11:11" x14ac:dyDescent="0.25">
      <c r="K10781"/>
    </row>
    <row r="10782" spans="11:11" x14ac:dyDescent="0.25">
      <c r="K10782"/>
    </row>
    <row r="10783" spans="11:11" x14ac:dyDescent="0.25">
      <c r="K10783"/>
    </row>
    <row r="10784" spans="11:11" x14ac:dyDescent="0.25">
      <c r="K10784"/>
    </row>
    <row r="10785" spans="11:11" x14ac:dyDescent="0.25">
      <c r="K10785"/>
    </row>
    <row r="10786" spans="11:11" x14ac:dyDescent="0.25">
      <c r="K10786"/>
    </row>
    <row r="10787" spans="11:11" x14ac:dyDescent="0.25">
      <c r="K10787"/>
    </row>
    <row r="10788" spans="11:11" x14ac:dyDescent="0.25">
      <c r="K10788"/>
    </row>
    <row r="10789" spans="11:11" x14ac:dyDescent="0.25">
      <c r="K10789"/>
    </row>
    <row r="10790" spans="11:11" x14ac:dyDescent="0.25">
      <c r="K10790"/>
    </row>
    <row r="10791" spans="11:11" x14ac:dyDescent="0.25">
      <c r="K10791"/>
    </row>
    <row r="10792" spans="11:11" x14ac:dyDescent="0.25">
      <c r="K10792"/>
    </row>
    <row r="10793" spans="11:11" x14ac:dyDescent="0.25">
      <c r="K10793"/>
    </row>
    <row r="10794" spans="11:11" x14ac:dyDescent="0.25">
      <c r="K10794"/>
    </row>
    <row r="10795" spans="11:11" x14ac:dyDescent="0.25">
      <c r="K10795"/>
    </row>
    <row r="10796" spans="11:11" x14ac:dyDescent="0.25">
      <c r="K10796"/>
    </row>
    <row r="10797" spans="11:11" x14ac:dyDescent="0.25">
      <c r="K10797"/>
    </row>
    <row r="10798" spans="11:11" x14ac:dyDescent="0.25">
      <c r="K10798"/>
    </row>
    <row r="10799" spans="11:11" x14ac:dyDescent="0.25">
      <c r="K10799"/>
    </row>
    <row r="10800" spans="11:11" x14ac:dyDescent="0.25">
      <c r="K10800"/>
    </row>
    <row r="10801" spans="11:11" x14ac:dyDescent="0.25">
      <c r="K10801"/>
    </row>
    <row r="10802" spans="11:11" x14ac:dyDescent="0.25">
      <c r="K10802"/>
    </row>
    <row r="10803" spans="11:11" x14ac:dyDescent="0.25">
      <c r="K10803"/>
    </row>
    <row r="10804" spans="11:11" x14ac:dyDescent="0.25">
      <c r="K10804"/>
    </row>
    <row r="10805" spans="11:11" x14ac:dyDescent="0.25">
      <c r="K10805"/>
    </row>
    <row r="10806" spans="11:11" x14ac:dyDescent="0.25">
      <c r="K10806"/>
    </row>
    <row r="10807" spans="11:11" x14ac:dyDescent="0.25">
      <c r="K10807"/>
    </row>
    <row r="10808" spans="11:11" x14ac:dyDescent="0.25">
      <c r="K10808"/>
    </row>
    <row r="10809" spans="11:11" x14ac:dyDescent="0.25">
      <c r="K10809"/>
    </row>
    <row r="10810" spans="11:11" x14ac:dyDescent="0.25">
      <c r="K10810"/>
    </row>
    <row r="10811" spans="11:11" x14ac:dyDescent="0.25">
      <c r="K10811"/>
    </row>
    <row r="10812" spans="11:11" x14ac:dyDescent="0.25">
      <c r="K10812"/>
    </row>
    <row r="10813" spans="11:11" x14ac:dyDescent="0.25">
      <c r="K10813"/>
    </row>
    <row r="10814" spans="11:11" x14ac:dyDescent="0.25">
      <c r="K10814"/>
    </row>
    <row r="10815" spans="11:11" x14ac:dyDescent="0.25">
      <c r="K10815"/>
    </row>
    <row r="10816" spans="11:11" x14ac:dyDescent="0.25">
      <c r="K10816"/>
    </row>
    <row r="10817" spans="11:11" x14ac:dyDescent="0.25">
      <c r="K10817"/>
    </row>
    <row r="10818" spans="11:11" x14ac:dyDescent="0.25">
      <c r="K10818"/>
    </row>
    <row r="10819" spans="11:11" x14ac:dyDescent="0.25">
      <c r="K10819"/>
    </row>
    <row r="10820" spans="11:11" x14ac:dyDescent="0.25">
      <c r="K10820"/>
    </row>
    <row r="10821" spans="11:11" x14ac:dyDescent="0.25">
      <c r="K10821"/>
    </row>
    <row r="10822" spans="11:11" x14ac:dyDescent="0.25">
      <c r="K10822"/>
    </row>
    <row r="10823" spans="11:11" x14ac:dyDescent="0.25">
      <c r="K10823"/>
    </row>
    <row r="10824" spans="11:11" x14ac:dyDescent="0.25">
      <c r="K10824"/>
    </row>
    <row r="10825" spans="11:11" x14ac:dyDescent="0.25">
      <c r="K10825"/>
    </row>
    <row r="10826" spans="11:11" x14ac:dyDescent="0.25">
      <c r="K10826"/>
    </row>
    <row r="10827" spans="11:11" x14ac:dyDescent="0.25">
      <c r="K10827"/>
    </row>
    <row r="10828" spans="11:11" x14ac:dyDescent="0.25">
      <c r="K10828"/>
    </row>
    <row r="10829" spans="11:11" x14ac:dyDescent="0.25">
      <c r="K10829"/>
    </row>
    <row r="10830" spans="11:11" x14ac:dyDescent="0.25">
      <c r="K10830"/>
    </row>
    <row r="10831" spans="11:11" x14ac:dyDescent="0.25">
      <c r="K10831"/>
    </row>
    <row r="10832" spans="11:11" x14ac:dyDescent="0.25">
      <c r="K10832"/>
    </row>
    <row r="10833" spans="11:11" x14ac:dyDescent="0.25">
      <c r="K10833"/>
    </row>
    <row r="10834" spans="11:11" x14ac:dyDescent="0.25">
      <c r="K10834"/>
    </row>
    <row r="10835" spans="11:11" x14ac:dyDescent="0.25">
      <c r="K10835"/>
    </row>
    <row r="10836" spans="11:11" x14ac:dyDescent="0.25">
      <c r="K10836"/>
    </row>
    <row r="10837" spans="11:11" x14ac:dyDescent="0.25">
      <c r="K10837"/>
    </row>
    <row r="10838" spans="11:11" x14ac:dyDescent="0.25">
      <c r="K10838"/>
    </row>
    <row r="10839" spans="11:11" x14ac:dyDescent="0.25">
      <c r="K10839"/>
    </row>
    <row r="10840" spans="11:11" x14ac:dyDescent="0.25">
      <c r="K10840"/>
    </row>
    <row r="10841" spans="11:11" x14ac:dyDescent="0.25">
      <c r="K10841"/>
    </row>
    <row r="10842" spans="11:11" x14ac:dyDescent="0.25">
      <c r="K10842"/>
    </row>
    <row r="10843" spans="11:11" x14ac:dyDescent="0.25">
      <c r="K10843"/>
    </row>
    <row r="10844" spans="11:11" x14ac:dyDescent="0.25">
      <c r="K10844"/>
    </row>
    <row r="10845" spans="11:11" x14ac:dyDescent="0.25">
      <c r="K10845"/>
    </row>
    <row r="10846" spans="11:11" x14ac:dyDescent="0.25">
      <c r="K10846"/>
    </row>
    <row r="10847" spans="11:11" x14ac:dyDescent="0.25">
      <c r="K10847"/>
    </row>
    <row r="10848" spans="11:11" x14ac:dyDescent="0.25">
      <c r="K10848"/>
    </row>
    <row r="10849" spans="11:11" x14ac:dyDescent="0.25">
      <c r="K10849"/>
    </row>
    <row r="10850" spans="11:11" x14ac:dyDescent="0.25">
      <c r="K10850"/>
    </row>
    <row r="10851" spans="11:11" x14ac:dyDescent="0.25">
      <c r="K10851"/>
    </row>
    <row r="10852" spans="11:11" x14ac:dyDescent="0.25">
      <c r="K10852"/>
    </row>
    <row r="10853" spans="11:11" x14ac:dyDescent="0.25">
      <c r="K10853"/>
    </row>
    <row r="10854" spans="11:11" x14ac:dyDescent="0.25">
      <c r="K10854"/>
    </row>
    <row r="10855" spans="11:11" x14ac:dyDescent="0.25">
      <c r="K10855"/>
    </row>
    <row r="10856" spans="11:11" x14ac:dyDescent="0.25">
      <c r="K10856"/>
    </row>
    <row r="10857" spans="11:11" x14ac:dyDescent="0.25">
      <c r="K10857"/>
    </row>
    <row r="10858" spans="11:11" x14ac:dyDescent="0.25">
      <c r="K10858"/>
    </row>
    <row r="10859" spans="11:11" x14ac:dyDescent="0.25">
      <c r="K10859"/>
    </row>
    <row r="10860" spans="11:11" x14ac:dyDescent="0.25">
      <c r="K10860"/>
    </row>
    <row r="10861" spans="11:11" x14ac:dyDescent="0.25">
      <c r="K10861"/>
    </row>
    <row r="10862" spans="11:11" x14ac:dyDescent="0.25">
      <c r="K10862"/>
    </row>
    <row r="10863" spans="11:11" x14ac:dyDescent="0.25">
      <c r="K10863"/>
    </row>
    <row r="10864" spans="11:11" x14ac:dyDescent="0.25">
      <c r="K10864"/>
    </row>
    <row r="10865" spans="11:11" x14ac:dyDescent="0.25">
      <c r="K10865"/>
    </row>
    <row r="10866" spans="11:11" x14ac:dyDescent="0.25">
      <c r="K10866"/>
    </row>
    <row r="10867" spans="11:11" x14ac:dyDescent="0.25">
      <c r="K10867"/>
    </row>
    <row r="10868" spans="11:11" x14ac:dyDescent="0.25">
      <c r="K10868"/>
    </row>
    <row r="10869" spans="11:11" x14ac:dyDescent="0.25">
      <c r="K10869"/>
    </row>
    <row r="10870" spans="11:11" x14ac:dyDescent="0.25">
      <c r="K10870"/>
    </row>
    <row r="10871" spans="11:11" x14ac:dyDescent="0.25">
      <c r="K10871"/>
    </row>
    <row r="10872" spans="11:11" x14ac:dyDescent="0.25">
      <c r="K10872"/>
    </row>
    <row r="10873" spans="11:11" x14ac:dyDescent="0.25">
      <c r="K10873"/>
    </row>
    <row r="10874" spans="11:11" x14ac:dyDescent="0.25">
      <c r="K10874"/>
    </row>
    <row r="10875" spans="11:11" x14ac:dyDescent="0.25">
      <c r="K10875"/>
    </row>
    <row r="10876" spans="11:11" x14ac:dyDescent="0.25">
      <c r="K10876"/>
    </row>
    <row r="10877" spans="11:11" x14ac:dyDescent="0.25">
      <c r="K10877"/>
    </row>
    <row r="10878" spans="11:11" x14ac:dyDescent="0.25">
      <c r="K10878"/>
    </row>
    <row r="10879" spans="11:11" x14ac:dyDescent="0.25">
      <c r="K10879"/>
    </row>
    <row r="10880" spans="11:11" x14ac:dyDescent="0.25">
      <c r="K10880"/>
    </row>
    <row r="10881" spans="11:11" x14ac:dyDescent="0.25">
      <c r="K10881"/>
    </row>
    <row r="10882" spans="11:11" x14ac:dyDescent="0.25">
      <c r="K10882"/>
    </row>
    <row r="10883" spans="11:11" x14ac:dyDescent="0.25">
      <c r="K10883"/>
    </row>
    <row r="10884" spans="11:11" x14ac:dyDescent="0.25">
      <c r="K10884"/>
    </row>
    <row r="10885" spans="11:11" x14ac:dyDescent="0.25">
      <c r="K10885"/>
    </row>
    <row r="10886" spans="11:11" x14ac:dyDescent="0.25">
      <c r="K10886"/>
    </row>
    <row r="10887" spans="11:11" x14ac:dyDescent="0.25">
      <c r="K10887"/>
    </row>
    <row r="10888" spans="11:11" x14ac:dyDescent="0.25">
      <c r="K10888"/>
    </row>
    <row r="10889" spans="11:11" x14ac:dyDescent="0.25">
      <c r="K10889"/>
    </row>
    <row r="10890" spans="11:11" x14ac:dyDescent="0.25">
      <c r="K10890"/>
    </row>
    <row r="10891" spans="11:11" x14ac:dyDescent="0.25">
      <c r="K10891"/>
    </row>
    <row r="10892" spans="11:11" x14ac:dyDescent="0.25">
      <c r="K10892"/>
    </row>
    <row r="10893" spans="11:11" x14ac:dyDescent="0.25">
      <c r="K10893"/>
    </row>
    <row r="10894" spans="11:11" x14ac:dyDescent="0.25">
      <c r="K10894"/>
    </row>
    <row r="10895" spans="11:11" x14ac:dyDescent="0.25">
      <c r="K10895"/>
    </row>
    <row r="10896" spans="11:11" x14ac:dyDescent="0.25">
      <c r="K10896"/>
    </row>
    <row r="10897" spans="11:11" x14ac:dyDescent="0.25">
      <c r="K10897"/>
    </row>
    <row r="10898" spans="11:11" x14ac:dyDescent="0.25">
      <c r="K10898"/>
    </row>
    <row r="10899" spans="11:11" x14ac:dyDescent="0.25">
      <c r="K10899"/>
    </row>
    <row r="10900" spans="11:11" x14ac:dyDescent="0.25">
      <c r="K10900"/>
    </row>
    <row r="10901" spans="11:11" x14ac:dyDescent="0.25">
      <c r="K10901"/>
    </row>
    <row r="10902" spans="11:11" x14ac:dyDescent="0.25">
      <c r="K10902"/>
    </row>
    <row r="10903" spans="11:11" x14ac:dyDescent="0.25">
      <c r="K10903"/>
    </row>
    <row r="10904" spans="11:11" x14ac:dyDescent="0.25">
      <c r="K10904"/>
    </row>
    <row r="10905" spans="11:11" x14ac:dyDescent="0.25">
      <c r="K10905"/>
    </row>
    <row r="10906" spans="11:11" x14ac:dyDescent="0.25">
      <c r="K10906"/>
    </row>
    <row r="10907" spans="11:11" x14ac:dyDescent="0.25">
      <c r="K10907"/>
    </row>
    <row r="10908" spans="11:11" x14ac:dyDescent="0.25">
      <c r="K10908"/>
    </row>
    <row r="10909" spans="11:11" x14ac:dyDescent="0.25">
      <c r="K10909"/>
    </row>
    <row r="10910" spans="11:11" x14ac:dyDescent="0.25">
      <c r="K10910"/>
    </row>
    <row r="10911" spans="11:11" x14ac:dyDescent="0.25">
      <c r="K10911"/>
    </row>
    <row r="10912" spans="11:11" x14ac:dyDescent="0.25">
      <c r="K10912"/>
    </row>
    <row r="10913" spans="11:11" x14ac:dyDescent="0.25">
      <c r="K10913"/>
    </row>
    <row r="10914" spans="11:11" x14ac:dyDescent="0.25">
      <c r="K10914"/>
    </row>
    <row r="10915" spans="11:11" x14ac:dyDescent="0.25">
      <c r="K10915"/>
    </row>
    <row r="10916" spans="11:11" x14ac:dyDescent="0.25">
      <c r="K10916"/>
    </row>
    <row r="10917" spans="11:11" x14ac:dyDescent="0.25">
      <c r="K10917"/>
    </row>
    <row r="10918" spans="11:11" x14ac:dyDescent="0.25">
      <c r="K10918"/>
    </row>
    <row r="10919" spans="11:11" x14ac:dyDescent="0.25">
      <c r="K10919"/>
    </row>
    <row r="10920" spans="11:11" x14ac:dyDescent="0.25">
      <c r="K10920"/>
    </row>
    <row r="10921" spans="11:11" x14ac:dyDescent="0.25">
      <c r="K10921"/>
    </row>
    <row r="10922" spans="11:11" x14ac:dyDescent="0.25">
      <c r="K10922"/>
    </row>
    <row r="10923" spans="11:11" x14ac:dyDescent="0.25">
      <c r="K10923"/>
    </row>
    <row r="10924" spans="11:11" x14ac:dyDescent="0.25">
      <c r="K10924"/>
    </row>
    <row r="10925" spans="11:11" x14ac:dyDescent="0.25">
      <c r="K10925"/>
    </row>
    <row r="10926" spans="11:11" x14ac:dyDescent="0.25">
      <c r="K10926"/>
    </row>
    <row r="10927" spans="11:11" x14ac:dyDescent="0.25">
      <c r="K10927"/>
    </row>
    <row r="10928" spans="11:11" x14ac:dyDescent="0.25">
      <c r="K10928"/>
    </row>
    <row r="10929" spans="11:11" x14ac:dyDescent="0.25">
      <c r="K10929"/>
    </row>
    <row r="10930" spans="11:11" x14ac:dyDescent="0.25">
      <c r="K10930"/>
    </row>
    <row r="10931" spans="11:11" x14ac:dyDescent="0.25">
      <c r="K10931"/>
    </row>
    <row r="10932" spans="11:11" x14ac:dyDescent="0.25">
      <c r="K10932"/>
    </row>
    <row r="10933" spans="11:11" x14ac:dyDescent="0.25">
      <c r="K10933"/>
    </row>
    <row r="10934" spans="11:11" x14ac:dyDescent="0.25">
      <c r="K10934"/>
    </row>
    <row r="10935" spans="11:11" x14ac:dyDescent="0.25">
      <c r="K10935"/>
    </row>
    <row r="10936" spans="11:11" x14ac:dyDescent="0.25">
      <c r="K10936"/>
    </row>
    <row r="10937" spans="11:11" x14ac:dyDescent="0.25">
      <c r="K10937"/>
    </row>
    <row r="10938" spans="11:11" x14ac:dyDescent="0.25">
      <c r="K10938"/>
    </row>
    <row r="10939" spans="11:11" x14ac:dyDescent="0.25">
      <c r="K10939"/>
    </row>
    <row r="10940" spans="11:11" x14ac:dyDescent="0.25">
      <c r="K10940"/>
    </row>
    <row r="10941" spans="11:11" x14ac:dyDescent="0.25">
      <c r="K10941"/>
    </row>
    <row r="10942" spans="11:11" x14ac:dyDescent="0.25">
      <c r="K10942"/>
    </row>
    <row r="10943" spans="11:11" x14ac:dyDescent="0.25">
      <c r="K10943"/>
    </row>
    <row r="10944" spans="11:11" x14ac:dyDescent="0.25">
      <c r="K10944"/>
    </row>
    <row r="10945" spans="11:11" x14ac:dyDescent="0.25">
      <c r="K10945"/>
    </row>
    <row r="10946" spans="11:11" x14ac:dyDescent="0.25">
      <c r="K10946"/>
    </row>
    <row r="10947" spans="11:11" x14ac:dyDescent="0.25">
      <c r="K10947"/>
    </row>
    <row r="10948" spans="11:11" x14ac:dyDescent="0.25">
      <c r="K10948"/>
    </row>
    <row r="10949" spans="11:11" x14ac:dyDescent="0.25">
      <c r="K10949"/>
    </row>
    <row r="10950" spans="11:11" x14ac:dyDescent="0.25">
      <c r="K10950"/>
    </row>
    <row r="10951" spans="11:11" x14ac:dyDescent="0.25">
      <c r="K10951"/>
    </row>
    <row r="10952" spans="11:11" x14ac:dyDescent="0.25">
      <c r="K10952"/>
    </row>
    <row r="10953" spans="11:11" x14ac:dyDescent="0.25">
      <c r="K10953"/>
    </row>
    <row r="10954" spans="11:11" x14ac:dyDescent="0.25">
      <c r="K10954"/>
    </row>
    <row r="10955" spans="11:11" x14ac:dyDescent="0.25">
      <c r="K10955"/>
    </row>
    <row r="10956" spans="11:11" x14ac:dyDescent="0.25">
      <c r="K10956"/>
    </row>
    <row r="10957" spans="11:11" x14ac:dyDescent="0.25">
      <c r="K10957"/>
    </row>
    <row r="10958" spans="11:11" x14ac:dyDescent="0.25">
      <c r="K10958"/>
    </row>
    <row r="10959" spans="11:11" x14ac:dyDescent="0.25">
      <c r="K10959"/>
    </row>
    <row r="10960" spans="11:11" x14ac:dyDescent="0.25">
      <c r="K10960"/>
    </row>
    <row r="10961" spans="11:11" x14ac:dyDescent="0.25">
      <c r="K10961"/>
    </row>
    <row r="10962" spans="11:11" x14ac:dyDescent="0.25">
      <c r="K10962"/>
    </row>
    <row r="10963" spans="11:11" x14ac:dyDescent="0.25">
      <c r="K10963"/>
    </row>
    <row r="10964" spans="11:11" x14ac:dyDescent="0.25">
      <c r="K10964"/>
    </row>
    <row r="10965" spans="11:11" x14ac:dyDescent="0.25">
      <c r="K10965"/>
    </row>
    <row r="10966" spans="11:11" x14ac:dyDescent="0.25">
      <c r="K10966"/>
    </row>
    <row r="10967" spans="11:11" x14ac:dyDescent="0.25">
      <c r="K10967"/>
    </row>
    <row r="10968" spans="11:11" x14ac:dyDescent="0.25">
      <c r="K10968"/>
    </row>
    <row r="10969" spans="11:11" x14ac:dyDescent="0.25">
      <c r="K10969"/>
    </row>
    <row r="10970" spans="11:11" x14ac:dyDescent="0.25">
      <c r="K10970"/>
    </row>
    <row r="10971" spans="11:11" x14ac:dyDescent="0.25">
      <c r="K10971"/>
    </row>
    <row r="10972" spans="11:11" x14ac:dyDescent="0.25">
      <c r="K10972"/>
    </row>
    <row r="10973" spans="11:11" x14ac:dyDescent="0.25">
      <c r="K10973"/>
    </row>
    <row r="10974" spans="11:11" x14ac:dyDescent="0.25">
      <c r="K10974"/>
    </row>
    <row r="10975" spans="11:11" x14ac:dyDescent="0.25">
      <c r="K10975"/>
    </row>
    <row r="10976" spans="11:11" x14ac:dyDescent="0.25">
      <c r="K10976"/>
    </row>
    <row r="10977" spans="11:11" x14ac:dyDescent="0.25">
      <c r="K10977"/>
    </row>
    <row r="10978" spans="11:11" x14ac:dyDescent="0.25">
      <c r="K10978"/>
    </row>
    <row r="10979" spans="11:11" x14ac:dyDescent="0.25">
      <c r="K10979"/>
    </row>
    <row r="10980" spans="11:11" x14ac:dyDescent="0.25">
      <c r="K10980"/>
    </row>
    <row r="10981" spans="11:11" x14ac:dyDescent="0.25">
      <c r="K10981"/>
    </row>
    <row r="10982" spans="11:11" x14ac:dyDescent="0.25">
      <c r="K10982"/>
    </row>
    <row r="10983" spans="11:11" x14ac:dyDescent="0.25">
      <c r="K10983"/>
    </row>
    <row r="10984" spans="11:11" x14ac:dyDescent="0.25">
      <c r="K10984"/>
    </row>
    <row r="10985" spans="11:11" x14ac:dyDescent="0.25">
      <c r="K10985"/>
    </row>
    <row r="10986" spans="11:11" x14ac:dyDescent="0.25">
      <c r="K10986"/>
    </row>
    <row r="10987" spans="11:11" x14ac:dyDescent="0.25">
      <c r="K10987"/>
    </row>
    <row r="10988" spans="11:11" x14ac:dyDescent="0.25">
      <c r="K10988"/>
    </row>
    <row r="10989" spans="11:11" x14ac:dyDescent="0.25">
      <c r="K10989"/>
    </row>
    <row r="10990" spans="11:11" x14ac:dyDescent="0.25">
      <c r="K10990"/>
    </row>
    <row r="10991" spans="11:11" x14ac:dyDescent="0.25">
      <c r="K10991"/>
    </row>
    <row r="10992" spans="11:11" x14ac:dyDescent="0.25">
      <c r="K10992"/>
    </row>
    <row r="10993" spans="11:11" x14ac:dyDescent="0.25">
      <c r="K10993"/>
    </row>
    <row r="10994" spans="11:11" x14ac:dyDescent="0.25">
      <c r="K10994"/>
    </row>
    <row r="10995" spans="11:11" x14ac:dyDescent="0.25">
      <c r="K10995"/>
    </row>
    <row r="10996" spans="11:11" x14ac:dyDescent="0.25">
      <c r="K10996"/>
    </row>
    <row r="10997" spans="11:11" x14ac:dyDescent="0.25">
      <c r="K10997"/>
    </row>
    <row r="10998" spans="11:11" x14ac:dyDescent="0.25">
      <c r="K10998"/>
    </row>
    <row r="10999" spans="11:11" x14ac:dyDescent="0.25">
      <c r="K10999"/>
    </row>
    <row r="11000" spans="11:11" x14ac:dyDescent="0.25">
      <c r="K11000"/>
    </row>
    <row r="11001" spans="11:11" x14ac:dyDescent="0.25">
      <c r="K11001"/>
    </row>
    <row r="11002" spans="11:11" x14ac:dyDescent="0.25">
      <c r="K11002"/>
    </row>
    <row r="11003" spans="11:11" x14ac:dyDescent="0.25">
      <c r="K11003"/>
    </row>
    <row r="11004" spans="11:11" x14ac:dyDescent="0.25">
      <c r="K11004"/>
    </row>
    <row r="11005" spans="11:11" x14ac:dyDescent="0.25">
      <c r="K11005"/>
    </row>
    <row r="11006" spans="11:11" x14ac:dyDescent="0.25">
      <c r="K11006"/>
    </row>
    <row r="11007" spans="11:11" x14ac:dyDescent="0.25">
      <c r="K11007"/>
    </row>
    <row r="11008" spans="11:11" x14ac:dyDescent="0.25">
      <c r="K11008"/>
    </row>
    <row r="11009" spans="11:11" x14ac:dyDescent="0.25">
      <c r="K11009"/>
    </row>
    <row r="11010" spans="11:11" x14ac:dyDescent="0.25">
      <c r="K11010"/>
    </row>
    <row r="11011" spans="11:11" x14ac:dyDescent="0.25">
      <c r="K11011"/>
    </row>
    <row r="11012" spans="11:11" x14ac:dyDescent="0.25">
      <c r="K11012"/>
    </row>
    <row r="11013" spans="11:11" x14ac:dyDescent="0.25">
      <c r="K11013"/>
    </row>
    <row r="11014" spans="11:11" x14ac:dyDescent="0.25">
      <c r="K11014"/>
    </row>
    <row r="11015" spans="11:11" x14ac:dyDescent="0.25">
      <c r="K11015"/>
    </row>
    <row r="11016" spans="11:11" x14ac:dyDescent="0.25">
      <c r="K11016"/>
    </row>
    <row r="11017" spans="11:11" x14ac:dyDescent="0.25">
      <c r="K11017"/>
    </row>
    <row r="11018" spans="11:11" x14ac:dyDescent="0.25">
      <c r="K11018"/>
    </row>
    <row r="11019" spans="11:11" x14ac:dyDescent="0.25">
      <c r="K11019"/>
    </row>
    <row r="11020" spans="11:11" x14ac:dyDescent="0.25">
      <c r="K11020"/>
    </row>
    <row r="11021" spans="11:11" x14ac:dyDescent="0.25">
      <c r="K11021"/>
    </row>
    <row r="11022" spans="11:11" x14ac:dyDescent="0.25">
      <c r="K11022"/>
    </row>
    <row r="11023" spans="11:11" x14ac:dyDescent="0.25">
      <c r="K11023"/>
    </row>
    <row r="11024" spans="11:11" x14ac:dyDescent="0.25">
      <c r="K11024"/>
    </row>
    <row r="11025" spans="11:11" x14ac:dyDescent="0.25">
      <c r="K11025"/>
    </row>
    <row r="11026" spans="11:11" x14ac:dyDescent="0.25">
      <c r="K11026"/>
    </row>
    <row r="11027" spans="11:11" x14ac:dyDescent="0.25">
      <c r="K11027"/>
    </row>
    <row r="11028" spans="11:11" x14ac:dyDescent="0.25">
      <c r="K11028"/>
    </row>
    <row r="11029" spans="11:11" x14ac:dyDescent="0.25">
      <c r="K11029"/>
    </row>
    <row r="11030" spans="11:11" x14ac:dyDescent="0.25">
      <c r="K11030"/>
    </row>
    <row r="11031" spans="11:11" x14ac:dyDescent="0.25">
      <c r="K11031"/>
    </row>
    <row r="11032" spans="11:11" x14ac:dyDescent="0.25">
      <c r="K11032"/>
    </row>
    <row r="11033" spans="11:11" x14ac:dyDescent="0.25">
      <c r="K11033"/>
    </row>
    <row r="11034" spans="11:11" x14ac:dyDescent="0.25">
      <c r="K11034"/>
    </row>
    <row r="11035" spans="11:11" x14ac:dyDescent="0.25">
      <c r="K11035"/>
    </row>
    <row r="11036" spans="11:11" x14ac:dyDescent="0.25">
      <c r="K11036"/>
    </row>
    <row r="11037" spans="11:11" x14ac:dyDescent="0.25">
      <c r="K11037"/>
    </row>
    <row r="11038" spans="11:11" x14ac:dyDescent="0.25">
      <c r="K11038"/>
    </row>
    <row r="11039" spans="11:11" x14ac:dyDescent="0.25">
      <c r="K11039"/>
    </row>
    <row r="11040" spans="11:11" x14ac:dyDescent="0.25">
      <c r="K11040"/>
    </row>
    <row r="11041" spans="11:11" x14ac:dyDescent="0.25">
      <c r="K11041"/>
    </row>
    <row r="11042" spans="11:11" x14ac:dyDescent="0.25">
      <c r="K11042"/>
    </row>
    <row r="11043" spans="11:11" x14ac:dyDescent="0.25">
      <c r="K11043"/>
    </row>
    <row r="11044" spans="11:11" x14ac:dyDescent="0.25">
      <c r="K11044"/>
    </row>
    <row r="11045" spans="11:11" x14ac:dyDescent="0.25">
      <c r="K11045"/>
    </row>
    <row r="11046" spans="11:11" x14ac:dyDescent="0.25">
      <c r="K11046"/>
    </row>
    <row r="11047" spans="11:11" x14ac:dyDescent="0.25">
      <c r="K11047"/>
    </row>
    <row r="11048" spans="11:11" x14ac:dyDescent="0.25">
      <c r="K11048"/>
    </row>
    <row r="11049" spans="11:11" x14ac:dyDescent="0.25">
      <c r="K11049"/>
    </row>
    <row r="11050" spans="11:11" x14ac:dyDescent="0.25">
      <c r="K11050"/>
    </row>
    <row r="11051" spans="11:11" x14ac:dyDescent="0.25">
      <c r="K11051"/>
    </row>
    <row r="11052" spans="11:11" x14ac:dyDescent="0.25">
      <c r="K11052"/>
    </row>
    <row r="11053" spans="11:11" x14ac:dyDescent="0.25">
      <c r="K11053"/>
    </row>
    <row r="11054" spans="11:11" x14ac:dyDescent="0.25">
      <c r="K11054"/>
    </row>
    <row r="11055" spans="11:11" x14ac:dyDescent="0.25">
      <c r="K11055"/>
    </row>
    <row r="11056" spans="11:11" x14ac:dyDescent="0.25">
      <c r="K11056"/>
    </row>
    <row r="11057" spans="11:11" x14ac:dyDescent="0.25">
      <c r="K11057"/>
    </row>
    <row r="11058" spans="11:11" x14ac:dyDescent="0.25">
      <c r="K11058"/>
    </row>
    <row r="11059" spans="11:11" x14ac:dyDescent="0.25">
      <c r="K11059"/>
    </row>
    <row r="11060" spans="11:11" x14ac:dyDescent="0.25">
      <c r="K11060"/>
    </row>
    <row r="11061" spans="11:11" x14ac:dyDescent="0.25">
      <c r="K11061"/>
    </row>
    <row r="11062" spans="11:11" x14ac:dyDescent="0.25">
      <c r="K11062"/>
    </row>
    <row r="11063" spans="11:11" x14ac:dyDescent="0.25">
      <c r="K11063"/>
    </row>
    <row r="11064" spans="11:11" x14ac:dyDescent="0.25">
      <c r="K11064"/>
    </row>
    <row r="11065" spans="11:11" x14ac:dyDescent="0.25">
      <c r="K11065"/>
    </row>
    <row r="11066" spans="11:11" x14ac:dyDescent="0.25">
      <c r="K11066"/>
    </row>
    <row r="11067" spans="11:11" x14ac:dyDescent="0.25">
      <c r="K11067"/>
    </row>
    <row r="11068" spans="11:11" x14ac:dyDescent="0.25">
      <c r="K11068"/>
    </row>
    <row r="11069" spans="11:11" x14ac:dyDescent="0.25">
      <c r="K11069"/>
    </row>
    <row r="11070" spans="11:11" x14ac:dyDescent="0.25">
      <c r="K11070"/>
    </row>
    <row r="11071" spans="11:11" x14ac:dyDescent="0.25">
      <c r="K11071"/>
    </row>
    <row r="11072" spans="11:11" x14ac:dyDescent="0.25">
      <c r="K11072"/>
    </row>
    <row r="11073" spans="11:11" x14ac:dyDescent="0.25">
      <c r="K11073"/>
    </row>
    <row r="11074" spans="11:11" x14ac:dyDescent="0.25">
      <c r="K11074"/>
    </row>
    <row r="11075" spans="11:11" x14ac:dyDescent="0.25">
      <c r="K11075"/>
    </row>
    <row r="11076" spans="11:11" x14ac:dyDescent="0.25">
      <c r="K11076"/>
    </row>
    <row r="11077" spans="11:11" x14ac:dyDescent="0.25">
      <c r="K11077"/>
    </row>
    <row r="11078" spans="11:11" x14ac:dyDescent="0.25">
      <c r="K11078"/>
    </row>
    <row r="11079" spans="11:11" x14ac:dyDescent="0.25">
      <c r="K11079"/>
    </row>
    <row r="11080" spans="11:11" x14ac:dyDescent="0.25">
      <c r="K11080"/>
    </row>
    <row r="11081" spans="11:11" x14ac:dyDescent="0.25">
      <c r="K11081"/>
    </row>
    <row r="11082" spans="11:11" x14ac:dyDescent="0.25">
      <c r="K11082"/>
    </row>
    <row r="11083" spans="11:11" x14ac:dyDescent="0.25">
      <c r="K11083"/>
    </row>
    <row r="11084" spans="11:11" x14ac:dyDescent="0.25">
      <c r="K11084"/>
    </row>
    <row r="11085" spans="11:11" x14ac:dyDescent="0.25">
      <c r="K11085"/>
    </row>
    <row r="11086" spans="11:11" x14ac:dyDescent="0.25">
      <c r="K11086"/>
    </row>
    <row r="11087" spans="11:11" x14ac:dyDescent="0.25">
      <c r="K11087"/>
    </row>
    <row r="11088" spans="11:11" x14ac:dyDescent="0.25">
      <c r="K11088"/>
    </row>
    <row r="11089" spans="11:11" x14ac:dyDescent="0.25">
      <c r="K11089"/>
    </row>
    <row r="11090" spans="11:11" x14ac:dyDescent="0.25">
      <c r="K11090"/>
    </row>
    <row r="11091" spans="11:11" x14ac:dyDescent="0.25">
      <c r="K11091"/>
    </row>
    <row r="11092" spans="11:11" x14ac:dyDescent="0.25">
      <c r="K11092"/>
    </row>
    <row r="11093" spans="11:11" x14ac:dyDescent="0.25">
      <c r="K11093"/>
    </row>
    <row r="11094" spans="11:11" x14ac:dyDescent="0.25">
      <c r="K11094"/>
    </row>
    <row r="11095" spans="11:11" x14ac:dyDescent="0.25">
      <c r="K11095"/>
    </row>
    <row r="11096" spans="11:11" x14ac:dyDescent="0.25">
      <c r="K11096"/>
    </row>
    <row r="11097" spans="11:11" x14ac:dyDescent="0.25">
      <c r="K11097"/>
    </row>
    <row r="11098" spans="11:11" x14ac:dyDescent="0.25">
      <c r="K11098"/>
    </row>
    <row r="11099" spans="11:11" x14ac:dyDescent="0.25">
      <c r="K11099"/>
    </row>
    <row r="11100" spans="11:11" x14ac:dyDescent="0.25">
      <c r="K11100"/>
    </row>
    <row r="11101" spans="11:11" x14ac:dyDescent="0.25">
      <c r="K11101"/>
    </row>
    <row r="11102" spans="11:11" x14ac:dyDescent="0.25">
      <c r="K11102"/>
    </row>
    <row r="11103" spans="11:11" x14ac:dyDescent="0.25">
      <c r="K11103"/>
    </row>
    <row r="11104" spans="11:11" x14ac:dyDescent="0.25">
      <c r="K11104"/>
    </row>
    <row r="11105" spans="11:11" x14ac:dyDescent="0.25">
      <c r="K11105"/>
    </row>
    <row r="11106" spans="11:11" x14ac:dyDescent="0.25">
      <c r="K11106"/>
    </row>
    <row r="11107" spans="11:11" x14ac:dyDescent="0.25">
      <c r="K11107"/>
    </row>
    <row r="11108" spans="11:11" x14ac:dyDescent="0.25">
      <c r="K11108"/>
    </row>
    <row r="11109" spans="11:11" x14ac:dyDescent="0.25">
      <c r="K11109"/>
    </row>
    <row r="11110" spans="11:11" x14ac:dyDescent="0.25">
      <c r="K11110"/>
    </row>
    <row r="11111" spans="11:11" x14ac:dyDescent="0.25">
      <c r="K11111"/>
    </row>
    <row r="11112" spans="11:11" x14ac:dyDescent="0.25">
      <c r="K11112"/>
    </row>
    <row r="11113" spans="11:11" x14ac:dyDescent="0.25">
      <c r="K11113"/>
    </row>
    <row r="11114" spans="11:11" x14ac:dyDescent="0.25">
      <c r="K11114"/>
    </row>
    <row r="11115" spans="11:11" x14ac:dyDescent="0.25">
      <c r="K11115"/>
    </row>
    <row r="11116" spans="11:11" x14ac:dyDescent="0.25">
      <c r="K11116"/>
    </row>
    <row r="11117" spans="11:11" x14ac:dyDescent="0.25">
      <c r="K11117"/>
    </row>
    <row r="11118" spans="11:11" x14ac:dyDescent="0.25">
      <c r="K11118"/>
    </row>
    <row r="11119" spans="11:11" x14ac:dyDescent="0.25">
      <c r="K11119"/>
    </row>
    <row r="11120" spans="11:11" x14ac:dyDescent="0.25">
      <c r="K11120"/>
    </row>
    <row r="11121" spans="11:11" x14ac:dyDescent="0.25">
      <c r="K11121"/>
    </row>
    <row r="11122" spans="11:11" x14ac:dyDescent="0.25">
      <c r="K11122"/>
    </row>
    <row r="11123" spans="11:11" x14ac:dyDescent="0.25">
      <c r="K11123"/>
    </row>
    <row r="11124" spans="11:11" x14ac:dyDescent="0.25">
      <c r="K11124"/>
    </row>
    <row r="11125" spans="11:11" x14ac:dyDescent="0.25">
      <c r="K11125"/>
    </row>
    <row r="11126" spans="11:11" x14ac:dyDescent="0.25">
      <c r="K11126"/>
    </row>
    <row r="11127" spans="11:11" x14ac:dyDescent="0.25">
      <c r="K11127"/>
    </row>
    <row r="11128" spans="11:11" x14ac:dyDescent="0.25">
      <c r="K11128"/>
    </row>
    <row r="11129" spans="11:11" x14ac:dyDescent="0.25">
      <c r="K11129"/>
    </row>
    <row r="11130" spans="11:11" x14ac:dyDescent="0.25">
      <c r="K11130"/>
    </row>
    <row r="11131" spans="11:11" x14ac:dyDescent="0.25">
      <c r="K11131"/>
    </row>
    <row r="11132" spans="11:11" x14ac:dyDescent="0.25">
      <c r="K11132"/>
    </row>
    <row r="11133" spans="11:11" x14ac:dyDescent="0.25">
      <c r="K11133"/>
    </row>
    <row r="11134" spans="11:11" x14ac:dyDescent="0.25">
      <c r="K11134"/>
    </row>
    <row r="11135" spans="11:11" x14ac:dyDescent="0.25">
      <c r="K11135"/>
    </row>
    <row r="11136" spans="11:11" x14ac:dyDescent="0.25">
      <c r="K11136"/>
    </row>
    <row r="11137" spans="11:11" x14ac:dyDescent="0.25">
      <c r="K11137"/>
    </row>
    <row r="11138" spans="11:11" x14ac:dyDescent="0.25">
      <c r="K11138"/>
    </row>
    <row r="11139" spans="11:11" x14ac:dyDescent="0.25">
      <c r="K11139"/>
    </row>
    <row r="11140" spans="11:11" x14ac:dyDescent="0.25">
      <c r="K11140"/>
    </row>
    <row r="11141" spans="11:11" x14ac:dyDescent="0.25">
      <c r="K11141"/>
    </row>
    <row r="11142" spans="11:11" x14ac:dyDescent="0.25">
      <c r="K11142"/>
    </row>
    <row r="11143" spans="11:11" x14ac:dyDescent="0.25">
      <c r="K11143"/>
    </row>
    <row r="11144" spans="11:11" x14ac:dyDescent="0.25">
      <c r="K11144"/>
    </row>
    <row r="11145" spans="11:11" x14ac:dyDescent="0.25">
      <c r="K11145"/>
    </row>
    <row r="11146" spans="11:11" x14ac:dyDescent="0.25">
      <c r="K11146"/>
    </row>
    <row r="11147" spans="11:11" x14ac:dyDescent="0.25">
      <c r="K11147"/>
    </row>
    <row r="11148" spans="11:11" x14ac:dyDescent="0.25">
      <c r="K11148"/>
    </row>
    <row r="11149" spans="11:11" x14ac:dyDescent="0.25">
      <c r="K11149"/>
    </row>
    <row r="11150" spans="11:11" x14ac:dyDescent="0.25">
      <c r="K11150"/>
    </row>
    <row r="11151" spans="11:11" x14ac:dyDescent="0.25">
      <c r="K11151"/>
    </row>
    <row r="11152" spans="11:11" x14ac:dyDescent="0.25">
      <c r="K11152"/>
    </row>
    <row r="11153" spans="11:11" x14ac:dyDescent="0.25">
      <c r="K11153"/>
    </row>
    <row r="11154" spans="11:11" x14ac:dyDescent="0.25">
      <c r="K11154"/>
    </row>
    <row r="11155" spans="11:11" x14ac:dyDescent="0.25">
      <c r="K11155"/>
    </row>
    <row r="11156" spans="11:11" x14ac:dyDescent="0.25">
      <c r="K11156"/>
    </row>
    <row r="11157" spans="11:11" x14ac:dyDescent="0.25">
      <c r="K11157"/>
    </row>
    <row r="11158" spans="11:11" x14ac:dyDescent="0.25">
      <c r="K11158"/>
    </row>
    <row r="11159" spans="11:11" x14ac:dyDescent="0.25">
      <c r="K11159"/>
    </row>
    <row r="11160" spans="11:11" x14ac:dyDescent="0.25">
      <c r="K11160"/>
    </row>
    <row r="11161" spans="11:11" x14ac:dyDescent="0.25">
      <c r="K11161"/>
    </row>
    <row r="11162" spans="11:11" x14ac:dyDescent="0.25">
      <c r="K11162"/>
    </row>
    <row r="11163" spans="11:11" x14ac:dyDescent="0.25">
      <c r="K11163"/>
    </row>
    <row r="11164" spans="11:11" x14ac:dyDescent="0.25">
      <c r="K11164"/>
    </row>
    <row r="11165" spans="11:11" x14ac:dyDescent="0.25">
      <c r="K11165"/>
    </row>
    <row r="11166" spans="11:11" x14ac:dyDescent="0.25">
      <c r="K11166"/>
    </row>
    <row r="11167" spans="11:11" x14ac:dyDescent="0.25">
      <c r="K11167"/>
    </row>
    <row r="11168" spans="11:11" x14ac:dyDescent="0.25">
      <c r="K11168"/>
    </row>
    <row r="11169" spans="11:11" x14ac:dyDescent="0.25">
      <c r="K11169"/>
    </row>
    <row r="11170" spans="11:11" x14ac:dyDescent="0.25">
      <c r="K11170"/>
    </row>
    <row r="11171" spans="11:11" x14ac:dyDescent="0.25">
      <c r="K11171"/>
    </row>
    <row r="11172" spans="11:11" x14ac:dyDescent="0.25">
      <c r="K11172"/>
    </row>
    <row r="11173" spans="11:11" x14ac:dyDescent="0.25">
      <c r="K11173"/>
    </row>
    <row r="11174" spans="11:11" x14ac:dyDescent="0.25">
      <c r="K11174"/>
    </row>
    <row r="11175" spans="11:11" x14ac:dyDescent="0.25">
      <c r="K11175"/>
    </row>
    <row r="11176" spans="11:11" x14ac:dyDescent="0.25">
      <c r="K11176"/>
    </row>
    <row r="11177" spans="11:11" x14ac:dyDescent="0.25">
      <c r="K11177"/>
    </row>
    <row r="11178" spans="11:11" x14ac:dyDescent="0.25">
      <c r="K11178"/>
    </row>
    <row r="11179" spans="11:11" x14ac:dyDescent="0.25">
      <c r="K11179"/>
    </row>
    <row r="11180" spans="11:11" x14ac:dyDescent="0.25">
      <c r="K11180"/>
    </row>
    <row r="11181" spans="11:11" x14ac:dyDescent="0.25">
      <c r="K11181"/>
    </row>
    <row r="11182" spans="11:11" x14ac:dyDescent="0.25">
      <c r="K11182"/>
    </row>
    <row r="11183" spans="11:11" x14ac:dyDescent="0.25">
      <c r="K11183"/>
    </row>
    <row r="11184" spans="11:11" x14ac:dyDescent="0.25">
      <c r="K11184"/>
    </row>
    <row r="11185" spans="11:11" x14ac:dyDescent="0.25">
      <c r="K11185"/>
    </row>
    <row r="11186" spans="11:11" x14ac:dyDescent="0.25">
      <c r="K11186"/>
    </row>
    <row r="11187" spans="11:11" x14ac:dyDescent="0.25">
      <c r="K11187"/>
    </row>
    <row r="11188" spans="11:11" x14ac:dyDescent="0.25">
      <c r="K11188"/>
    </row>
    <row r="11189" spans="11:11" x14ac:dyDescent="0.25">
      <c r="K11189"/>
    </row>
    <row r="11190" spans="11:11" x14ac:dyDescent="0.25">
      <c r="K11190"/>
    </row>
    <row r="11191" spans="11:11" x14ac:dyDescent="0.25">
      <c r="K11191"/>
    </row>
    <row r="11192" spans="11:11" x14ac:dyDescent="0.25">
      <c r="K11192"/>
    </row>
    <row r="11193" spans="11:11" x14ac:dyDescent="0.25">
      <c r="K11193"/>
    </row>
    <row r="11194" spans="11:11" x14ac:dyDescent="0.25">
      <c r="K11194"/>
    </row>
    <row r="11195" spans="11:11" x14ac:dyDescent="0.25">
      <c r="K11195"/>
    </row>
    <row r="11196" spans="11:11" x14ac:dyDescent="0.25">
      <c r="K11196"/>
    </row>
    <row r="11197" spans="11:11" x14ac:dyDescent="0.25">
      <c r="K11197"/>
    </row>
    <row r="11198" spans="11:11" x14ac:dyDescent="0.25">
      <c r="K11198"/>
    </row>
    <row r="11199" spans="11:11" x14ac:dyDescent="0.25">
      <c r="K11199"/>
    </row>
    <row r="11200" spans="11:11" x14ac:dyDescent="0.25">
      <c r="K11200"/>
    </row>
    <row r="11201" spans="11:11" x14ac:dyDescent="0.25">
      <c r="K11201"/>
    </row>
    <row r="11202" spans="11:11" x14ac:dyDescent="0.25">
      <c r="K11202"/>
    </row>
    <row r="11203" spans="11:11" x14ac:dyDescent="0.25">
      <c r="K11203"/>
    </row>
    <row r="11204" spans="11:11" x14ac:dyDescent="0.25">
      <c r="K11204"/>
    </row>
    <row r="11205" spans="11:11" x14ac:dyDescent="0.25">
      <c r="K11205"/>
    </row>
    <row r="11206" spans="11:11" x14ac:dyDescent="0.25">
      <c r="K11206"/>
    </row>
    <row r="11207" spans="11:11" x14ac:dyDescent="0.25">
      <c r="K11207"/>
    </row>
    <row r="11208" spans="11:11" x14ac:dyDescent="0.25">
      <c r="K11208"/>
    </row>
    <row r="11209" spans="11:11" x14ac:dyDescent="0.25">
      <c r="K11209"/>
    </row>
    <row r="11210" spans="11:11" x14ac:dyDescent="0.25">
      <c r="K11210"/>
    </row>
    <row r="11211" spans="11:11" x14ac:dyDescent="0.25">
      <c r="K11211"/>
    </row>
    <row r="11212" spans="11:11" x14ac:dyDescent="0.25">
      <c r="K11212"/>
    </row>
    <row r="11213" spans="11:11" x14ac:dyDescent="0.25">
      <c r="K11213"/>
    </row>
    <row r="11214" spans="11:11" x14ac:dyDescent="0.25">
      <c r="K11214"/>
    </row>
    <row r="11215" spans="11:11" x14ac:dyDescent="0.25">
      <c r="K11215"/>
    </row>
    <row r="11216" spans="11:11" x14ac:dyDescent="0.25">
      <c r="K11216"/>
    </row>
    <row r="11217" spans="11:11" x14ac:dyDescent="0.25">
      <c r="K11217"/>
    </row>
    <row r="11218" spans="11:11" x14ac:dyDescent="0.25">
      <c r="K11218"/>
    </row>
    <row r="11219" spans="11:11" x14ac:dyDescent="0.25">
      <c r="K11219"/>
    </row>
    <row r="11220" spans="11:11" x14ac:dyDescent="0.25">
      <c r="K11220"/>
    </row>
    <row r="11221" spans="11:11" x14ac:dyDescent="0.25">
      <c r="K11221"/>
    </row>
    <row r="11222" spans="11:11" x14ac:dyDescent="0.25">
      <c r="K11222"/>
    </row>
    <row r="11223" spans="11:11" x14ac:dyDescent="0.25">
      <c r="K11223"/>
    </row>
    <row r="11224" spans="11:11" x14ac:dyDescent="0.25">
      <c r="K11224"/>
    </row>
    <row r="11225" spans="11:11" x14ac:dyDescent="0.25">
      <c r="K11225"/>
    </row>
    <row r="11226" spans="11:11" x14ac:dyDescent="0.25">
      <c r="K11226"/>
    </row>
    <row r="11227" spans="11:11" x14ac:dyDescent="0.25">
      <c r="K11227"/>
    </row>
    <row r="11228" spans="11:11" x14ac:dyDescent="0.25">
      <c r="K11228"/>
    </row>
    <row r="11229" spans="11:11" x14ac:dyDescent="0.25">
      <c r="K11229"/>
    </row>
    <row r="11230" spans="11:11" x14ac:dyDescent="0.25">
      <c r="K11230"/>
    </row>
    <row r="11231" spans="11:11" x14ac:dyDescent="0.25">
      <c r="K11231"/>
    </row>
    <row r="11232" spans="11:11" x14ac:dyDescent="0.25">
      <c r="K11232"/>
    </row>
    <row r="11233" spans="11:11" x14ac:dyDescent="0.25">
      <c r="K11233"/>
    </row>
    <row r="11234" spans="11:11" x14ac:dyDescent="0.25">
      <c r="K11234"/>
    </row>
    <row r="11235" spans="11:11" x14ac:dyDescent="0.25">
      <c r="K11235"/>
    </row>
    <row r="11236" spans="11:11" x14ac:dyDescent="0.25">
      <c r="K11236"/>
    </row>
    <row r="11237" spans="11:11" x14ac:dyDescent="0.25">
      <c r="K11237"/>
    </row>
    <row r="11238" spans="11:11" x14ac:dyDescent="0.25">
      <c r="K11238"/>
    </row>
    <row r="11239" spans="11:11" x14ac:dyDescent="0.25">
      <c r="K11239"/>
    </row>
    <row r="11240" spans="11:11" x14ac:dyDescent="0.25">
      <c r="K11240"/>
    </row>
    <row r="11241" spans="11:11" x14ac:dyDescent="0.25">
      <c r="K11241"/>
    </row>
    <row r="11242" spans="11:11" x14ac:dyDescent="0.25">
      <c r="K11242"/>
    </row>
    <row r="11243" spans="11:11" x14ac:dyDescent="0.25">
      <c r="K11243"/>
    </row>
    <row r="11244" spans="11:11" x14ac:dyDescent="0.25">
      <c r="K11244"/>
    </row>
    <row r="11245" spans="11:11" x14ac:dyDescent="0.25">
      <c r="K11245"/>
    </row>
    <row r="11246" spans="11:11" x14ac:dyDescent="0.25">
      <c r="K11246"/>
    </row>
    <row r="11247" spans="11:11" x14ac:dyDescent="0.25">
      <c r="K11247"/>
    </row>
    <row r="11248" spans="11:11" x14ac:dyDescent="0.25">
      <c r="K11248"/>
    </row>
    <row r="11249" spans="11:11" x14ac:dyDescent="0.25">
      <c r="K11249"/>
    </row>
    <row r="11250" spans="11:11" x14ac:dyDescent="0.25">
      <c r="K11250"/>
    </row>
    <row r="11251" spans="11:11" x14ac:dyDescent="0.25">
      <c r="K11251"/>
    </row>
    <row r="11252" spans="11:11" x14ac:dyDescent="0.25">
      <c r="K11252"/>
    </row>
    <row r="11253" spans="11:11" x14ac:dyDescent="0.25">
      <c r="K11253"/>
    </row>
    <row r="11254" spans="11:11" x14ac:dyDescent="0.25">
      <c r="K11254"/>
    </row>
    <row r="11255" spans="11:11" x14ac:dyDescent="0.25">
      <c r="K11255"/>
    </row>
    <row r="11256" spans="11:11" x14ac:dyDescent="0.25">
      <c r="K11256"/>
    </row>
    <row r="11257" spans="11:11" x14ac:dyDescent="0.25">
      <c r="K11257"/>
    </row>
    <row r="11258" spans="11:11" x14ac:dyDescent="0.25">
      <c r="K11258"/>
    </row>
    <row r="11259" spans="11:11" x14ac:dyDescent="0.25">
      <c r="K11259"/>
    </row>
    <row r="11260" spans="11:11" x14ac:dyDescent="0.25">
      <c r="K11260"/>
    </row>
    <row r="11261" spans="11:11" x14ac:dyDescent="0.25">
      <c r="K11261"/>
    </row>
    <row r="11262" spans="11:11" x14ac:dyDescent="0.25">
      <c r="K11262"/>
    </row>
    <row r="11263" spans="11:11" x14ac:dyDescent="0.25">
      <c r="K11263"/>
    </row>
    <row r="11264" spans="11:11" x14ac:dyDescent="0.25">
      <c r="K11264"/>
    </row>
    <row r="11265" spans="11:11" x14ac:dyDescent="0.25">
      <c r="K11265"/>
    </row>
    <row r="11266" spans="11:11" x14ac:dyDescent="0.25">
      <c r="K11266"/>
    </row>
    <row r="11267" spans="11:11" x14ac:dyDescent="0.25">
      <c r="K11267"/>
    </row>
    <row r="11268" spans="11:11" x14ac:dyDescent="0.25">
      <c r="K11268"/>
    </row>
    <row r="11269" spans="11:11" x14ac:dyDescent="0.25">
      <c r="K11269"/>
    </row>
    <row r="11270" spans="11:11" x14ac:dyDescent="0.25">
      <c r="K11270"/>
    </row>
    <row r="11271" spans="11:11" x14ac:dyDescent="0.25">
      <c r="K11271"/>
    </row>
    <row r="11272" spans="11:11" x14ac:dyDescent="0.25">
      <c r="K11272"/>
    </row>
    <row r="11273" spans="11:11" x14ac:dyDescent="0.25">
      <c r="K11273"/>
    </row>
    <row r="11274" spans="11:11" x14ac:dyDescent="0.25">
      <c r="K11274"/>
    </row>
    <row r="11275" spans="11:11" x14ac:dyDescent="0.25">
      <c r="K11275"/>
    </row>
    <row r="11276" spans="11:11" x14ac:dyDescent="0.25">
      <c r="K11276"/>
    </row>
    <row r="11277" spans="11:11" x14ac:dyDescent="0.25">
      <c r="K11277"/>
    </row>
    <row r="11278" spans="11:11" x14ac:dyDescent="0.25">
      <c r="K11278"/>
    </row>
    <row r="11279" spans="11:11" x14ac:dyDescent="0.25">
      <c r="K11279"/>
    </row>
    <row r="11280" spans="11:11" x14ac:dyDescent="0.25">
      <c r="K11280"/>
    </row>
    <row r="11281" spans="11:11" x14ac:dyDescent="0.25">
      <c r="K11281"/>
    </row>
    <row r="11282" spans="11:11" x14ac:dyDescent="0.25">
      <c r="K11282"/>
    </row>
    <row r="11283" spans="11:11" x14ac:dyDescent="0.25">
      <c r="K11283"/>
    </row>
    <row r="11284" spans="11:11" x14ac:dyDescent="0.25">
      <c r="K11284"/>
    </row>
    <row r="11285" spans="11:11" x14ac:dyDescent="0.25">
      <c r="K11285"/>
    </row>
    <row r="11286" spans="11:11" x14ac:dyDescent="0.25">
      <c r="K11286"/>
    </row>
    <row r="11287" spans="11:11" x14ac:dyDescent="0.25">
      <c r="K11287"/>
    </row>
    <row r="11288" spans="11:11" x14ac:dyDescent="0.25">
      <c r="K11288"/>
    </row>
    <row r="11289" spans="11:11" x14ac:dyDescent="0.25">
      <c r="K11289"/>
    </row>
    <row r="11290" spans="11:11" x14ac:dyDescent="0.25">
      <c r="K11290"/>
    </row>
    <row r="11291" spans="11:11" x14ac:dyDescent="0.25">
      <c r="K11291"/>
    </row>
    <row r="11292" spans="11:11" x14ac:dyDescent="0.25">
      <c r="K11292"/>
    </row>
    <row r="11293" spans="11:11" x14ac:dyDescent="0.25">
      <c r="K11293"/>
    </row>
    <row r="11294" spans="11:11" x14ac:dyDescent="0.25">
      <c r="K11294"/>
    </row>
    <row r="11295" spans="11:11" x14ac:dyDescent="0.25">
      <c r="K11295"/>
    </row>
    <row r="11296" spans="11:11" x14ac:dyDescent="0.25">
      <c r="K11296"/>
    </row>
    <row r="11297" spans="11:11" x14ac:dyDescent="0.25">
      <c r="K11297"/>
    </row>
    <row r="11298" spans="11:11" x14ac:dyDescent="0.25">
      <c r="K11298"/>
    </row>
    <row r="11299" spans="11:11" x14ac:dyDescent="0.25">
      <c r="K11299"/>
    </row>
    <row r="11300" spans="11:11" x14ac:dyDescent="0.25">
      <c r="K11300"/>
    </row>
    <row r="11301" spans="11:11" x14ac:dyDescent="0.25">
      <c r="K11301"/>
    </row>
    <row r="11302" spans="11:11" x14ac:dyDescent="0.25">
      <c r="K11302"/>
    </row>
    <row r="11303" spans="11:11" x14ac:dyDescent="0.25">
      <c r="K11303"/>
    </row>
    <row r="11304" spans="11:11" x14ac:dyDescent="0.25">
      <c r="K11304"/>
    </row>
    <row r="11305" spans="11:11" x14ac:dyDescent="0.25">
      <c r="K11305"/>
    </row>
    <row r="11306" spans="11:11" x14ac:dyDescent="0.25">
      <c r="K11306"/>
    </row>
    <row r="11307" spans="11:11" x14ac:dyDescent="0.25">
      <c r="K11307"/>
    </row>
    <row r="11308" spans="11:11" x14ac:dyDescent="0.25">
      <c r="K11308"/>
    </row>
    <row r="11309" spans="11:11" x14ac:dyDescent="0.25">
      <c r="K11309"/>
    </row>
    <row r="11310" spans="11:11" x14ac:dyDescent="0.25">
      <c r="K11310"/>
    </row>
    <row r="11311" spans="11:11" x14ac:dyDescent="0.25">
      <c r="K11311"/>
    </row>
    <row r="11312" spans="11:11" x14ac:dyDescent="0.25">
      <c r="K11312"/>
    </row>
    <row r="11313" spans="11:11" x14ac:dyDescent="0.25">
      <c r="K11313"/>
    </row>
    <row r="11314" spans="11:11" x14ac:dyDescent="0.25">
      <c r="K11314"/>
    </row>
    <row r="11315" spans="11:11" x14ac:dyDescent="0.25">
      <c r="K11315"/>
    </row>
    <row r="11316" spans="11:11" x14ac:dyDescent="0.25">
      <c r="K11316"/>
    </row>
    <row r="11317" spans="11:11" x14ac:dyDescent="0.25">
      <c r="K11317"/>
    </row>
    <row r="11318" spans="11:11" x14ac:dyDescent="0.25">
      <c r="K11318"/>
    </row>
    <row r="11319" spans="11:11" x14ac:dyDescent="0.25">
      <c r="K11319"/>
    </row>
    <row r="11320" spans="11:11" x14ac:dyDescent="0.25">
      <c r="K11320"/>
    </row>
    <row r="11321" spans="11:11" x14ac:dyDescent="0.25">
      <c r="K11321"/>
    </row>
    <row r="11322" spans="11:11" x14ac:dyDescent="0.25">
      <c r="K11322"/>
    </row>
    <row r="11323" spans="11:11" x14ac:dyDescent="0.25">
      <c r="K11323"/>
    </row>
    <row r="11324" spans="11:11" x14ac:dyDescent="0.25">
      <c r="K11324"/>
    </row>
    <row r="11325" spans="11:11" x14ac:dyDescent="0.25">
      <c r="K11325"/>
    </row>
    <row r="11326" spans="11:11" x14ac:dyDescent="0.25">
      <c r="K11326"/>
    </row>
    <row r="11327" spans="11:11" x14ac:dyDescent="0.25">
      <c r="K11327"/>
    </row>
    <row r="11328" spans="11:11" x14ac:dyDescent="0.25">
      <c r="K11328"/>
    </row>
    <row r="11329" spans="11:11" x14ac:dyDescent="0.25">
      <c r="K11329"/>
    </row>
    <row r="11330" spans="11:11" x14ac:dyDescent="0.25">
      <c r="K11330"/>
    </row>
    <row r="11331" spans="11:11" x14ac:dyDescent="0.25">
      <c r="K11331"/>
    </row>
    <row r="11332" spans="11:11" x14ac:dyDescent="0.25">
      <c r="K11332"/>
    </row>
    <row r="11333" spans="11:11" x14ac:dyDescent="0.25">
      <c r="K11333"/>
    </row>
    <row r="11334" spans="11:11" x14ac:dyDescent="0.25">
      <c r="K11334"/>
    </row>
    <row r="11335" spans="11:11" x14ac:dyDescent="0.25">
      <c r="K11335"/>
    </row>
    <row r="11336" spans="11:11" x14ac:dyDescent="0.25">
      <c r="K11336"/>
    </row>
    <row r="11337" spans="11:11" x14ac:dyDescent="0.25">
      <c r="K11337"/>
    </row>
    <row r="11338" spans="11:11" x14ac:dyDescent="0.25">
      <c r="K11338"/>
    </row>
    <row r="11339" spans="11:11" x14ac:dyDescent="0.25">
      <c r="K11339"/>
    </row>
    <row r="11340" spans="11:11" x14ac:dyDescent="0.25">
      <c r="K11340"/>
    </row>
    <row r="11341" spans="11:11" x14ac:dyDescent="0.25">
      <c r="K11341"/>
    </row>
    <row r="11342" spans="11:11" x14ac:dyDescent="0.25">
      <c r="K11342"/>
    </row>
    <row r="11343" spans="11:11" x14ac:dyDescent="0.25">
      <c r="K11343"/>
    </row>
    <row r="11344" spans="11:11" x14ac:dyDescent="0.25">
      <c r="K11344"/>
    </row>
    <row r="11345" spans="11:11" x14ac:dyDescent="0.25">
      <c r="K11345"/>
    </row>
    <row r="11346" spans="11:11" x14ac:dyDescent="0.25">
      <c r="K11346"/>
    </row>
    <row r="11347" spans="11:11" x14ac:dyDescent="0.25">
      <c r="K11347"/>
    </row>
    <row r="11348" spans="11:11" x14ac:dyDescent="0.25">
      <c r="K11348"/>
    </row>
    <row r="11349" spans="11:11" x14ac:dyDescent="0.25">
      <c r="K11349"/>
    </row>
    <row r="11350" spans="11:11" x14ac:dyDescent="0.25">
      <c r="K11350"/>
    </row>
    <row r="11351" spans="11:11" x14ac:dyDescent="0.25">
      <c r="K11351"/>
    </row>
    <row r="11352" spans="11:11" x14ac:dyDescent="0.25">
      <c r="K11352"/>
    </row>
    <row r="11353" spans="11:11" x14ac:dyDescent="0.25">
      <c r="K11353"/>
    </row>
    <row r="11354" spans="11:11" x14ac:dyDescent="0.25">
      <c r="K11354"/>
    </row>
    <row r="11355" spans="11:11" x14ac:dyDescent="0.25">
      <c r="K11355"/>
    </row>
    <row r="11356" spans="11:11" x14ac:dyDescent="0.25">
      <c r="K11356"/>
    </row>
    <row r="11357" spans="11:11" x14ac:dyDescent="0.25">
      <c r="K11357"/>
    </row>
    <row r="11358" spans="11:11" x14ac:dyDescent="0.25">
      <c r="K11358"/>
    </row>
    <row r="11359" spans="11:11" x14ac:dyDescent="0.25">
      <c r="K11359"/>
    </row>
    <row r="11360" spans="11:11" x14ac:dyDescent="0.25">
      <c r="K11360"/>
    </row>
    <row r="11361" spans="11:11" x14ac:dyDescent="0.25">
      <c r="K11361"/>
    </row>
    <row r="11362" spans="11:11" x14ac:dyDescent="0.25">
      <c r="K11362"/>
    </row>
    <row r="11363" spans="11:11" x14ac:dyDescent="0.25">
      <c r="K11363"/>
    </row>
    <row r="11364" spans="11:11" x14ac:dyDescent="0.25">
      <c r="K11364"/>
    </row>
    <row r="11365" spans="11:11" x14ac:dyDescent="0.25">
      <c r="K11365"/>
    </row>
    <row r="11366" spans="11:11" x14ac:dyDescent="0.25">
      <c r="K11366"/>
    </row>
    <row r="11367" spans="11:11" x14ac:dyDescent="0.25">
      <c r="K11367"/>
    </row>
    <row r="11368" spans="11:11" x14ac:dyDescent="0.25">
      <c r="K11368"/>
    </row>
    <row r="11369" spans="11:11" x14ac:dyDescent="0.25">
      <c r="K11369"/>
    </row>
    <row r="11370" spans="11:11" x14ac:dyDescent="0.25">
      <c r="K11370"/>
    </row>
    <row r="11371" spans="11:11" x14ac:dyDescent="0.25">
      <c r="K11371"/>
    </row>
    <row r="11372" spans="11:11" x14ac:dyDescent="0.25">
      <c r="K11372"/>
    </row>
    <row r="11373" spans="11:11" x14ac:dyDescent="0.25">
      <c r="K11373"/>
    </row>
    <row r="11374" spans="11:11" x14ac:dyDescent="0.25">
      <c r="K11374"/>
    </row>
    <row r="11375" spans="11:11" x14ac:dyDescent="0.25">
      <c r="K11375"/>
    </row>
    <row r="11376" spans="11:11" x14ac:dyDescent="0.25">
      <c r="K11376"/>
    </row>
    <row r="11377" spans="11:11" x14ac:dyDescent="0.25">
      <c r="K11377"/>
    </row>
    <row r="11378" spans="11:11" x14ac:dyDescent="0.25">
      <c r="K11378"/>
    </row>
    <row r="11379" spans="11:11" x14ac:dyDescent="0.25">
      <c r="K11379"/>
    </row>
    <row r="11380" spans="11:11" x14ac:dyDescent="0.25">
      <c r="K11380"/>
    </row>
    <row r="11381" spans="11:11" x14ac:dyDescent="0.25">
      <c r="K11381"/>
    </row>
    <row r="11382" spans="11:11" x14ac:dyDescent="0.25">
      <c r="K11382"/>
    </row>
    <row r="11383" spans="11:11" x14ac:dyDescent="0.25">
      <c r="K11383"/>
    </row>
    <row r="11384" spans="11:11" x14ac:dyDescent="0.25">
      <c r="K11384"/>
    </row>
    <row r="11385" spans="11:11" x14ac:dyDescent="0.25">
      <c r="K11385"/>
    </row>
    <row r="11386" spans="11:11" x14ac:dyDescent="0.25">
      <c r="K11386"/>
    </row>
    <row r="11387" spans="11:11" x14ac:dyDescent="0.25">
      <c r="K11387"/>
    </row>
    <row r="11388" spans="11:11" x14ac:dyDescent="0.25">
      <c r="K11388"/>
    </row>
    <row r="11389" spans="11:11" x14ac:dyDescent="0.25">
      <c r="K11389"/>
    </row>
    <row r="11390" spans="11:11" x14ac:dyDescent="0.25">
      <c r="K11390"/>
    </row>
    <row r="11391" spans="11:11" x14ac:dyDescent="0.25">
      <c r="K11391"/>
    </row>
    <row r="11392" spans="11:11" x14ac:dyDescent="0.25">
      <c r="K11392"/>
    </row>
    <row r="11393" spans="11:11" x14ac:dyDescent="0.25">
      <c r="K11393"/>
    </row>
    <row r="11394" spans="11:11" x14ac:dyDescent="0.25">
      <c r="K11394"/>
    </row>
    <row r="11395" spans="11:11" x14ac:dyDescent="0.25">
      <c r="K11395"/>
    </row>
    <row r="11396" spans="11:11" x14ac:dyDescent="0.25">
      <c r="K11396"/>
    </row>
    <row r="11397" spans="11:11" x14ac:dyDescent="0.25">
      <c r="K11397"/>
    </row>
    <row r="11398" spans="11:11" x14ac:dyDescent="0.25">
      <c r="K11398"/>
    </row>
    <row r="11399" spans="11:11" x14ac:dyDescent="0.25">
      <c r="K11399"/>
    </row>
    <row r="11400" spans="11:11" x14ac:dyDescent="0.25">
      <c r="K11400"/>
    </row>
    <row r="11401" spans="11:11" x14ac:dyDescent="0.25">
      <c r="K11401"/>
    </row>
    <row r="11402" spans="11:11" x14ac:dyDescent="0.25">
      <c r="K11402"/>
    </row>
    <row r="11403" spans="11:11" x14ac:dyDescent="0.25">
      <c r="K11403"/>
    </row>
    <row r="11404" spans="11:11" x14ac:dyDescent="0.25">
      <c r="K11404"/>
    </row>
    <row r="11405" spans="11:11" x14ac:dyDescent="0.25">
      <c r="K11405"/>
    </row>
    <row r="11406" spans="11:11" x14ac:dyDescent="0.25">
      <c r="K11406"/>
    </row>
    <row r="11407" spans="11:11" x14ac:dyDescent="0.25">
      <c r="K11407"/>
    </row>
    <row r="11408" spans="11:11" x14ac:dyDescent="0.25">
      <c r="K11408"/>
    </row>
    <row r="11409" spans="11:11" x14ac:dyDescent="0.25">
      <c r="K11409"/>
    </row>
    <row r="11410" spans="11:11" x14ac:dyDescent="0.25">
      <c r="K11410"/>
    </row>
    <row r="11411" spans="11:11" x14ac:dyDescent="0.25">
      <c r="K11411"/>
    </row>
    <row r="11412" spans="11:11" x14ac:dyDescent="0.25">
      <c r="K11412"/>
    </row>
    <row r="11413" spans="11:11" x14ac:dyDescent="0.25">
      <c r="K11413"/>
    </row>
    <row r="11414" spans="11:11" x14ac:dyDescent="0.25">
      <c r="K11414"/>
    </row>
    <row r="11415" spans="11:11" x14ac:dyDescent="0.25">
      <c r="K11415"/>
    </row>
    <row r="11416" spans="11:11" x14ac:dyDescent="0.25">
      <c r="K11416"/>
    </row>
    <row r="11417" spans="11:11" x14ac:dyDescent="0.25">
      <c r="K11417"/>
    </row>
    <row r="11418" spans="11:11" x14ac:dyDescent="0.25">
      <c r="K11418"/>
    </row>
    <row r="11419" spans="11:11" x14ac:dyDescent="0.25">
      <c r="K11419"/>
    </row>
    <row r="11420" spans="11:11" x14ac:dyDescent="0.25">
      <c r="K11420"/>
    </row>
    <row r="11421" spans="11:11" x14ac:dyDescent="0.25">
      <c r="K11421"/>
    </row>
    <row r="11422" spans="11:11" x14ac:dyDescent="0.25">
      <c r="K11422"/>
    </row>
    <row r="11423" spans="11:11" x14ac:dyDescent="0.25">
      <c r="K11423"/>
    </row>
    <row r="11424" spans="11:11" x14ac:dyDescent="0.25">
      <c r="K11424"/>
    </row>
    <row r="11425" spans="11:11" x14ac:dyDescent="0.25">
      <c r="K11425"/>
    </row>
    <row r="11426" spans="11:11" x14ac:dyDescent="0.25">
      <c r="K11426"/>
    </row>
    <row r="11427" spans="11:11" x14ac:dyDescent="0.25">
      <c r="K11427"/>
    </row>
    <row r="11428" spans="11:11" x14ac:dyDescent="0.25">
      <c r="K11428"/>
    </row>
    <row r="11429" spans="11:11" x14ac:dyDescent="0.25">
      <c r="K11429"/>
    </row>
    <row r="11430" spans="11:11" x14ac:dyDescent="0.25">
      <c r="K11430"/>
    </row>
    <row r="11431" spans="11:11" x14ac:dyDescent="0.25">
      <c r="K11431"/>
    </row>
    <row r="11432" spans="11:11" x14ac:dyDescent="0.25">
      <c r="K11432"/>
    </row>
    <row r="11433" spans="11:11" x14ac:dyDescent="0.25">
      <c r="K11433"/>
    </row>
    <row r="11434" spans="11:11" x14ac:dyDescent="0.25">
      <c r="K11434"/>
    </row>
    <row r="11435" spans="11:11" x14ac:dyDescent="0.25">
      <c r="K11435"/>
    </row>
    <row r="11436" spans="11:11" x14ac:dyDescent="0.25">
      <c r="K11436"/>
    </row>
    <row r="11437" spans="11:11" x14ac:dyDescent="0.25">
      <c r="K11437"/>
    </row>
    <row r="11438" spans="11:11" x14ac:dyDescent="0.25">
      <c r="K11438"/>
    </row>
    <row r="11439" spans="11:11" x14ac:dyDescent="0.25">
      <c r="K11439"/>
    </row>
    <row r="11440" spans="11:11" x14ac:dyDescent="0.25">
      <c r="K11440"/>
    </row>
    <row r="11441" spans="11:11" x14ac:dyDescent="0.25">
      <c r="K11441"/>
    </row>
    <row r="11442" spans="11:11" x14ac:dyDescent="0.25">
      <c r="K11442"/>
    </row>
    <row r="11443" spans="11:11" x14ac:dyDescent="0.25">
      <c r="K11443"/>
    </row>
    <row r="11444" spans="11:11" x14ac:dyDescent="0.25">
      <c r="K11444"/>
    </row>
    <row r="11445" spans="11:11" x14ac:dyDescent="0.25">
      <c r="K11445"/>
    </row>
    <row r="11446" spans="11:11" x14ac:dyDescent="0.25">
      <c r="K11446"/>
    </row>
    <row r="11447" spans="11:11" x14ac:dyDescent="0.25">
      <c r="K11447"/>
    </row>
    <row r="11448" spans="11:11" x14ac:dyDescent="0.25">
      <c r="K11448"/>
    </row>
    <row r="11449" spans="11:11" x14ac:dyDescent="0.25">
      <c r="K11449"/>
    </row>
    <row r="11450" spans="11:11" x14ac:dyDescent="0.25">
      <c r="K11450"/>
    </row>
    <row r="11451" spans="11:11" x14ac:dyDescent="0.25">
      <c r="K11451"/>
    </row>
    <row r="11452" spans="11:11" x14ac:dyDescent="0.25">
      <c r="K11452"/>
    </row>
    <row r="11453" spans="11:11" x14ac:dyDescent="0.25">
      <c r="K11453"/>
    </row>
    <row r="11454" spans="11:11" x14ac:dyDescent="0.25">
      <c r="K11454"/>
    </row>
    <row r="11455" spans="11:11" x14ac:dyDescent="0.25">
      <c r="K11455"/>
    </row>
    <row r="11456" spans="11:11" x14ac:dyDescent="0.25">
      <c r="K11456"/>
    </row>
    <row r="11457" spans="11:11" x14ac:dyDescent="0.25">
      <c r="K11457"/>
    </row>
    <row r="11458" spans="11:11" x14ac:dyDescent="0.25">
      <c r="K11458"/>
    </row>
    <row r="11459" spans="11:11" x14ac:dyDescent="0.25">
      <c r="K11459"/>
    </row>
    <row r="11460" spans="11:11" x14ac:dyDescent="0.25">
      <c r="K11460"/>
    </row>
    <row r="11461" spans="11:11" x14ac:dyDescent="0.25">
      <c r="K11461"/>
    </row>
    <row r="11462" spans="11:11" x14ac:dyDescent="0.25">
      <c r="K11462"/>
    </row>
    <row r="11463" spans="11:11" x14ac:dyDescent="0.25">
      <c r="K11463"/>
    </row>
    <row r="11464" spans="11:11" x14ac:dyDescent="0.25">
      <c r="K11464"/>
    </row>
    <row r="11465" spans="11:11" x14ac:dyDescent="0.25">
      <c r="K11465"/>
    </row>
    <row r="11466" spans="11:11" x14ac:dyDescent="0.25">
      <c r="K11466"/>
    </row>
    <row r="11467" spans="11:11" x14ac:dyDescent="0.25">
      <c r="K11467"/>
    </row>
    <row r="11468" spans="11:11" x14ac:dyDescent="0.25">
      <c r="K11468"/>
    </row>
    <row r="11469" spans="11:11" x14ac:dyDescent="0.25">
      <c r="K11469"/>
    </row>
    <row r="11470" spans="11:11" x14ac:dyDescent="0.25">
      <c r="K11470"/>
    </row>
    <row r="11471" spans="11:11" x14ac:dyDescent="0.25">
      <c r="K11471"/>
    </row>
    <row r="11472" spans="11:11" x14ac:dyDescent="0.25">
      <c r="K11472"/>
    </row>
    <row r="11473" spans="11:11" x14ac:dyDescent="0.25">
      <c r="K11473"/>
    </row>
    <row r="11474" spans="11:11" x14ac:dyDescent="0.25">
      <c r="K11474"/>
    </row>
    <row r="11475" spans="11:11" x14ac:dyDescent="0.25">
      <c r="K11475"/>
    </row>
    <row r="11476" spans="11:11" x14ac:dyDescent="0.25">
      <c r="K11476"/>
    </row>
    <row r="11477" spans="11:11" x14ac:dyDescent="0.25">
      <c r="K11477"/>
    </row>
    <row r="11478" spans="11:11" x14ac:dyDescent="0.25">
      <c r="K11478"/>
    </row>
    <row r="11479" spans="11:11" x14ac:dyDescent="0.25">
      <c r="K11479"/>
    </row>
    <row r="11480" spans="11:11" x14ac:dyDescent="0.25">
      <c r="K11480"/>
    </row>
    <row r="11481" spans="11:11" x14ac:dyDescent="0.25">
      <c r="K11481"/>
    </row>
    <row r="11482" spans="11:11" x14ac:dyDescent="0.25">
      <c r="K11482"/>
    </row>
    <row r="11483" spans="11:11" x14ac:dyDescent="0.25">
      <c r="K11483"/>
    </row>
    <row r="11484" spans="11:11" x14ac:dyDescent="0.25">
      <c r="K11484"/>
    </row>
    <row r="11485" spans="11:11" x14ac:dyDescent="0.25">
      <c r="K11485"/>
    </row>
    <row r="11486" spans="11:11" x14ac:dyDescent="0.25">
      <c r="K11486"/>
    </row>
    <row r="11487" spans="11:11" x14ac:dyDescent="0.25">
      <c r="K11487"/>
    </row>
    <row r="11488" spans="11:11" x14ac:dyDescent="0.25">
      <c r="K11488"/>
    </row>
    <row r="11489" spans="11:11" x14ac:dyDescent="0.25">
      <c r="K11489"/>
    </row>
    <row r="11490" spans="11:11" x14ac:dyDescent="0.25">
      <c r="K11490"/>
    </row>
    <row r="11491" spans="11:11" x14ac:dyDescent="0.25">
      <c r="K11491"/>
    </row>
    <row r="11492" spans="11:11" x14ac:dyDescent="0.25">
      <c r="K11492"/>
    </row>
    <row r="11493" spans="11:11" x14ac:dyDescent="0.25">
      <c r="K11493"/>
    </row>
    <row r="11494" spans="11:11" x14ac:dyDescent="0.25">
      <c r="K11494"/>
    </row>
    <row r="11495" spans="11:11" x14ac:dyDescent="0.25">
      <c r="K11495"/>
    </row>
    <row r="11496" spans="11:11" x14ac:dyDescent="0.25">
      <c r="K11496"/>
    </row>
    <row r="11497" spans="11:11" x14ac:dyDescent="0.25">
      <c r="K11497"/>
    </row>
    <row r="11498" spans="11:11" x14ac:dyDescent="0.25">
      <c r="K11498"/>
    </row>
    <row r="11499" spans="11:11" x14ac:dyDescent="0.25">
      <c r="K11499"/>
    </row>
    <row r="11500" spans="11:11" x14ac:dyDescent="0.25">
      <c r="K11500"/>
    </row>
    <row r="11501" spans="11:11" x14ac:dyDescent="0.25">
      <c r="K11501"/>
    </row>
    <row r="11502" spans="11:11" x14ac:dyDescent="0.25">
      <c r="K11502"/>
    </row>
    <row r="11503" spans="11:11" x14ac:dyDescent="0.25">
      <c r="K11503"/>
    </row>
    <row r="11504" spans="11:11" x14ac:dyDescent="0.25">
      <c r="K11504"/>
    </row>
    <row r="11505" spans="11:11" x14ac:dyDescent="0.25">
      <c r="K11505"/>
    </row>
    <row r="11506" spans="11:11" x14ac:dyDescent="0.25">
      <c r="K11506"/>
    </row>
    <row r="11507" spans="11:11" x14ac:dyDescent="0.25">
      <c r="K11507"/>
    </row>
    <row r="11508" spans="11:11" x14ac:dyDescent="0.25">
      <c r="K11508"/>
    </row>
    <row r="11509" spans="11:11" x14ac:dyDescent="0.25">
      <c r="K11509"/>
    </row>
    <row r="11510" spans="11:11" x14ac:dyDescent="0.25">
      <c r="K11510"/>
    </row>
    <row r="11511" spans="11:11" x14ac:dyDescent="0.25">
      <c r="K11511"/>
    </row>
    <row r="11512" spans="11:11" x14ac:dyDescent="0.25">
      <c r="K11512"/>
    </row>
    <row r="11513" spans="11:11" x14ac:dyDescent="0.25">
      <c r="K11513"/>
    </row>
    <row r="11514" spans="11:11" x14ac:dyDescent="0.25">
      <c r="K11514"/>
    </row>
    <row r="11515" spans="11:11" x14ac:dyDescent="0.25">
      <c r="K11515"/>
    </row>
    <row r="11516" spans="11:11" x14ac:dyDescent="0.25">
      <c r="K11516"/>
    </row>
    <row r="11517" spans="11:11" x14ac:dyDescent="0.25">
      <c r="K11517"/>
    </row>
    <row r="11518" spans="11:11" x14ac:dyDescent="0.25">
      <c r="K11518"/>
    </row>
    <row r="11519" spans="11:11" x14ac:dyDescent="0.25">
      <c r="K11519"/>
    </row>
    <row r="11520" spans="11:11" x14ac:dyDescent="0.25">
      <c r="K11520"/>
    </row>
    <row r="11521" spans="11:11" x14ac:dyDescent="0.25">
      <c r="K11521"/>
    </row>
    <row r="11522" spans="11:11" x14ac:dyDescent="0.25">
      <c r="K11522"/>
    </row>
    <row r="11523" spans="11:11" x14ac:dyDescent="0.25">
      <c r="K11523"/>
    </row>
    <row r="11524" spans="11:11" x14ac:dyDescent="0.25">
      <c r="K11524"/>
    </row>
    <row r="11525" spans="11:11" x14ac:dyDescent="0.25">
      <c r="K11525"/>
    </row>
    <row r="11526" spans="11:11" x14ac:dyDescent="0.25">
      <c r="K11526"/>
    </row>
    <row r="11527" spans="11:11" x14ac:dyDescent="0.25">
      <c r="K11527"/>
    </row>
    <row r="11528" spans="11:11" x14ac:dyDescent="0.25">
      <c r="K11528"/>
    </row>
    <row r="11529" spans="11:11" x14ac:dyDescent="0.25">
      <c r="K11529"/>
    </row>
    <row r="11530" spans="11:11" x14ac:dyDescent="0.25">
      <c r="K11530"/>
    </row>
    <row r="11531" spans="11:11" x14ac:dyDescent="0.25">
      <c r="K11531"/>
    </row>
    <row r="11532" spans="11:11" x14ac:dyDescent="0.25">
      <c r="K11532"/>
    </row>
    <row r="11533" spans="11:11" x14ac:dyDescent="0.25">
      <c r="K11533"/>
    </row>
    <row r="11534" spans="11:11" x14ac:dyDescent="0.25">
      <c r="K11534"/>
    </row>
    <row r="11535" spans="11:11" x14ac:dyDescent="0.25">
      <c r="K11535"/>
    </row>
    <row r="11536" spans="11:11" x14ac:dyDescent="0.25">
      <c r="K11536"/>
    </row>
    <row r="11537" spans="11:11" x14ac:dyDescent="0.25">
      <c r="K11537"/>
    </row>
    <row r="11538" spans="11:11" x14ac:dyDescent="0.25">
      <c r="K11538"/>
    </row>
    <row r="11539" spans="11:11" x14ac:dyDescent="0.25">
      <c r="K11539"/>
    </row>
    <row r="11540" spans="11:11" x14ac:dyDescent="0.25">
      <c r="K11540"/>
    </row>
    <row r="11541" spans="11:11" x14ac:dyDescent="0.25">
      <c r="K11541"/>
    </row>
    <row r="11542" spans="11:11" x14ac:dyDescent="0.25">
      <c r="K11542"/>
    </row>
    <row r="11543" spans="11:11" x14ac:dyDescent="0.25">
      <c r="K11543"/>
    </row>
    <row r="11544" spans="11:11" x14ac:dyDescent="0.25">
      <c r="K11544"/>
    </row>
    <row r="11545" spans="11:11" x14ac:dyDescent="0.25">
      <c r="K11545"/>
    </row>
    <row r="11546" spans="11:11" x14ac:dyDescent="0.25">
      <c r="K11546"/>
    </row>
    <row r="11547" spans="11:11" x14ac:dyDescent="0.25">
      <c r="K11547"/>
    </row>
    <row r="11548" spans="11:11" x14ac:dyDescent="0.25">
      <c r="K11548"/>
    </row>
    <row r="11549" spans="11:11" x14ac:dyDescent="0.25">
      <c r="K11549"/>
    </row>
    <row r="11550" spans="11:11" x14ac:dyDescent="0.25">
      <c r="K11550"/>
    </row>
    <row r="11551" spans="11:11" x14ac:dyDescent="0.25">
      <c r="K11551"/>
    </row>
    <row r="11552" spans="11:11" x14ac:dyDescent="0.25">
      <c r="K11552"/>
    </row>
    <row r="11553" spans="11:11" x14ac:dyDescent="0.25">
      <c r="K11553"/>
    </row>
    <row r="11554" spans="11:11" x14ac:dyDescent="0.25">
      <c r="K11554"/>
    </row>
    <row r="11555" spans="11:11" x14ac:dyDescent="0.25">
      <c r="K11555"/>
    </row>
    <row r="11556" spans="11:11" x14ac:dyDescent="0.25">
      <c r="K11556"/>
    </row>
    <row r="11557" spans="11:11" x14ac:dyDescent="0.25">
      <c r="K11557"/>
    </row>
    <row r="11558" spans="11:11" x14ac:dyDescent="0.25">
      <c r="K11558"/>
    </row>
    <row r="11559" spans="11:11" x14ac:dyDescent="0.25">
      <c r="K11559"/>
    </row>
    <row r="11560" spans="11:11" x14ac:dyDescent="0.25">
      <c r="K11560"/>
    </row>
    <row r="11561" spans="11:11" x14ac:dyDescent="0.25">
      <c r="K11561"/>
    </row>
    <row r="11562" spans="11:11" x14ac:dyDescent="0.25">
      <c r="K11562"/>
    </row>
    <row r="11563" spans="11:11" x14ac:dyDescent="0.25">
      <c r="K11563"/>
    </row>
    <row r="11564" spans="11:11" x14ac:dyDescent="0.25">
      <c r="K11564"/>
    </row>
    <row r="11565" spans="11:11" x14ac:dyDescent="0.25">
      <c r="K11565"/>
    </row>
    <row r="11566" spans="11:11" x14ac:dyDescent="0.25">
      <c r="K11566"/>
    </row>
    <row r="11567" spans="11:11" x14ac:dyDescent="0.25">
      <c r="K11567"/>
    </row>
    <row r="11568" spans="11:11" x14ac:dyDescent="0.25">
      <c r="K11568"/>
    </row>
    <row r="11569" spans="11:11" x14ac:dyDescent="0.25">
      <c r="K11569"/>
    </row>
    <row r="11570" spans="11:11" x14ac:dyDescent="0.25">
      <c r="K11570"/>
    </row>
    <row r="11571" spans="11:11" x14ac:dyDescent="0.25">
      <c r="K11571"/>
    </row>
    <row r="11572" spans="11:11" x14ac:dyDescent="0.25">
      <c r="K11572"/>
    </row>
    <row r="11573" spans="11:11" x14ac:dyDescent="0.25">
      <c r="K11573"/>
    </row>
    <row r="11574" spans="11:11" x14ac:dyDescent="0.25">
      <c r="K11574"/>
    </row>
    <row r="11575" spans="11:11" x14ac:dyDescent="0.25">
      <c r="K11575"/>
    </row>
    <row r="11576" spans="11:11" x14ac:dyDescent="0.25">
      <c r="K11576"/>
    </row>
    <row r="11577" spans="11:11" x14ac:dyDescent="0.25">
      <c r="K11577"/>
    </row>
    <row r="11578" spans="11:11" x14ac:dyDescent="0.25">
      <c r="K11578"/>
    </row>
    <row r="11579" spans="11:11" x14ac:dyDescent="0.25">
      <c r="K11579"/>
    </row>
    <row r="11580" spans="11:11" x14ac:dyDescent="0.25">
      <c r="K11580"/>
    </row>
    <row r="11581" spans="11:11" x14ac:dyDescent="0.25">
      <c r="K11581"/>
    </row>
    <row r="11582" spans="11:11" x14ac:dyDescent="0.25">
      <c r="K11582"/>
    </row>
    <row r="11583" spans="11:11" x14ac:dyDescent="0.25">
      <c r="K11583"/>
    </row>
    <row r="11584" spans="11:11" x14ac:dyDescent="0.25">
      <c r="K11584"/>
    </row>
    <row r="11585" spans="11:11" x14ac:dyDescent="0.25">
      <c r="K11585"/>
    </row>
    <row r="11586" spans="11:11" x14ac:dyDescent="0.25">
      <c r="K11586"/>
    </row>
    <row r="11587" spans="11:11" x14ac:dyDescent="0.25">
      <c r="K11587"/>
    </row>
    <row r="11588" spans="11:11" x14ac:dyDescent="0.25">
      <c r="K11588"/>
    </row>
    <row r="11589" spans="11:11" x14ac:dyDescent="0.25">
      <c r="K11589"/>
    </row>
    <row r="11590" spans="11:11" x14ac:dyDescent="0.25">
      <c r="K11590"/>
    </row>
    <row r="11591" spans="11:11" x14ac:dyDescent="0.25">
      <c r="K11591"/>
    </row>
    <row r="11592" spans="11:11" x14ac:dyDescent="0.25">
      <c r="K11592"/>
    </row>
    <row r="11593" spans="11:11" x14ac:dyDescent="0.25">
      <c r="K11593"/>
    </row>
    <row r="11594" spans="11:11" x14ac:dyDescent="0.25">
      <c r="K11594"/>
    </row>
    <row r="11595" spans="11:11" x14ac:dyDescent="0.25">
      <c r="K11595"/>
    </row>
    <row r="11596" spans="11:11" x14ac:dyDescent="0.25">
      <c r="K11596"/>
    </row>
    <row r="11597" spans="11:11" x14ac:dyDescent="0.25">
      <c r="K11597"/>
    </row>
    <row r="11598" spans="11:11" x14ac:dyDescent="0.25">
      <c r="K11598"/>
    </row>
    <row r="11599" spans="11:11" x14ac:dyDescent="0.25">
      <c r="K11599"/>
    </row>
    <row r="11600" spans="11:11" x14ac:dyDescent="0.25">
      <c r="K11600"/>
    </row>
    <row r="11601" spans="11:11" x14ac:dyDescent="0.25">
      <c r="K11601"/>
    </row>
    <row r="11602" spans="11:11" x14ac:dyDescent="0.25">
      <c r="K11602"/>
    </row>
    <row r="11603" spans="11:11" x14ac:dyDescent="0.25">
      <c r="K11603"/>
    </row>
    <row r="11604" spans="11:11" x14ac:dyDescent="0.25">
      <c r="K11604"/>
    </row>
    <row r="11605" spans="11:11" x14ac:dyDescent="0.25">
      <c r="K11605"/>
    </row>
    <row r="11606" spans="11:11" x14ac:dyDescent="0.25">
      <c r="K11606"/>
    </row>
    <row r="11607" spans="11:11" x14ac:dyDescent="0.25">
      <c r="K11607"/>
    </row>
    <row r="11608" spans="11:11" x14ac:dyDescent="0.25">
      <c r="K11608"/>
    </row>
    <row r="11609" spans="11:11" x14ac:dyDescent="0.25">
      <c r="K11609"/>
    </row>
    <row r="11610" spans="11:11" x14ac:dyDescent="0.25">
      <c r="K11610"/>
    </row>
    <row r="11611" spans="11:11" x14ac:dyDescent="0.25">
      <c r="K11611"/>
    </row>
    <row r="11612" spans="11:11" x14ac:dyDescent="0.25">
      <c r="K11612"/>
    </row>
    <row r="11613" spans="11:11" x14ac:dyDescent="0.25">
      <c r="K11613"/>
    </row>
    <row r="11614" spans="11:11" x14ac:dyDescent="0.25">
      <c r="K11614"/>
    </row>
    <row r="11615" spans="11:11" x14ac:dyDescent="0.25">
      <c r="K11615"/>
    </row>
    <row r="11616" spans="11:11" x14ac:dyDescent="0.25">
      <c r="K11616"/>
    </row>
    <row r="11617" spans="11:11" x14ac:dyDescent="0.25">
      <c r="K11617"/>
    </row>
    <row r="11618" spans="11:11" x14ac:dyDescent="0.25">
      <c r="K11618"/>
    </row>
    <row r="11619" spans="11:11" x14ac:dyDescent="0.25">
      <c r="K11619"/>
    </row>
    <row r="11620" spans="11:11" x14ac:dyDescent="0.25">
      <c r="K11620"/>
    </row>
    <row r="11621" spans="11:11" x14ac:dyDescent="0.25">
      <c r="K11621"/>
    </row>
    <row r="11622" spans="11:11" x14ac:dyDescent="0.25">
      <c r="K11622"/>
    </row>
    <row r="11623" spans="11:11" x14ac:dyDescent="0.25">
      <c r="K11623"/>
    </row>
    <row r="11624" spans="11:11" x14ac:dyDescent="0.25">
      <c r="K11624"/>
    </row>
    <row r="11625" spans="11:11" x14ac:dyDescent="0.25">
      <c r="K11625"/>
    </row>
    <row r="11626" spans="11:11" x14ac:dyDescent="0.25">
      <c r="K11626"/>
    </row>
    <row r="11627" spans="11:11" x14ac:dyDescent="0.25">
      <c r="K11627"/>
    </row>
    <row r="11628" spans="11:11" x14ac:dyDescent="0.25">
      <c r="K11628"/>
    </row>
    <row r="11629" spans="11:11" x14ac:dyDescent="0.25">
      <c r="K11629"/>
    </row>
    <row r="11630" spans="11:11" x14ac:dyDescent="0.25">
      <c r="K11630"/>
    </row>
    <row r="11631" spans="11:11" x14ac:dyDescent="0.25">
      <c r="K11631"/>
    </row>
    <row r="11632" spans="11:11" x14ac:dyDescent="0.25">
      <c r="K11632"/>
    </row>
    <row r="11633" spans="11:11" x14ac:dyDescent="0.25">
      <c r="K11633"/>
    </row>
    <row r="11634" spans="11:11" x14ac:dyDescent="0.25">
      <c r="K11634"/>
    </row>
    <row r="11635" spans="11:11" x14ac:dyDescent="0.25">
      <c r="K11635"/>
    </row>
    <row r="11636" spans="11:11" x14ac:dyDescent="0.25">
      <c r="K11636"/>
    </row>
    <row r="11637" spans="11:11" x14ac:dyDescent="0.25">
      <c r="K11637"/>
    </row>
    <row r="11638" spans="11:11" x14ac:dyDescent="0.25">
      <c r="K11638"/>
    </row>
    <row r="11639" spans="11:11" x14ac:dyDescent="0.25">
      <c r="K11639"/>
    </row>
    <row r="11640" spans="11:11" x14ac:dyDescent="0.25">
      <c r="K11640"/>
    </row>
    <row r="11641" spans="11:11" x14ac:dyDescent="0.25">
      <c r="K11641"/>
    </row>
    <row r="11642" spans="11:11" x14ac:dyDescent="0.25">
      <c r="K11642"/>
    </row>
    <row r="11643" spans="11:11" x14ac:dyDescent="0.25">
      <c r="K11643"/>
    </row>
    <row r="11644" spans="11:11" x14ac:dyDescent="0.25">
      <c r="K11644"/>
    </row>
    <row r="11645" spans="11:11" x14ac:dyDescent="0.25">
      <c r="K11645"/>
    </row>
    <row r="11646" spans="11:11" x14ac:dyDescent="0.25">
      <c r="K11646"/>
    </row>
    <row r="11647" spans="11:11" x14ac:dyDescent="0.25">
      <c r="K11647"/>
    </row>
    <row r="11648" spans="11:11" x14ac:dyDescent="0.25">
      <c r="K11648"/>
    </row>
    <row r="11649" spans="11:11" x14ac:dyDescent="0.25">
      <c r="K11649"/>
    </row>
    <row r="11650" spans="11:11" x14ac:dyDescent="0.25">
      <c r="K11650"/>
    </row>
    <row r="11651" spans="11:11" x14ac:dyDescent="0.25">
      <c r="K11651"/>
    </row>
    <row r="11652" spans="11:11" x14ac:dyDescent="0.25">
      <c r="K11652"/>
    </row>
    <row r="11653" spans="11:11" x14ac:dyDescent="0.25">
      <c r="K11653"/>
    </row>
    <row r="11654" spans="11:11" x14ac:dyDescent="0.25">
      <c r="K11654"/>
    </row>
    <row r="11655" spans="11:11" x14ac:dyDescent="0.25">
      <c r="K11655"/>
    </row>
    <row r="11656" spans="11:11" x14ac:dyDescent="0.25">
      <c r="K11656"/>
    </row>
    <row r="11657" spans="11:11" x14ac:dyDescent="0.25">
      <c r="K11657"/>
    </row>
    <row r="11658" spans="11:11" x14ac:dyDescent="0.25">
      <c r="K11658"/>
    </row>
    <row r="11659" spans="11:11" x14ac:dyDescent="0.25">
      <c r="K11659"/>
    </row>
    <row r="11660" spans="11:11" x14ac:dyDescent="0.25">
      <c r="K11660"/>
    </row>
    <row r="11661" spans="11:11" x14ac:dyDescent="0.25">
      <c r="K11661"/>
    </row>
    <row r="11662" spans="11:11" x14ac:dyDescent="0.25">
      <c r="K11662"/>
    </row>
    <row r="11663" spans="11:11" x14ac:dyDescent="0.25">
      <c r="K11663"/>
    </row>
    <row r="11664" spans="11:11" x14ac:dyDescent="0.25">
      <c r="K11664"/>
    </row>
    <row r="11665" spans="11:11" x14ac:dyDescent="0.25">
      <c r="K11665"/>
    </row>
    <row r="11666" spans="11:11" x14ac:dyDescent="0.25">
      <c r="K11666"/>
    </row>
    <row r="11667" spans="11:11" x14ac:dyDescent="0.25">
      <c r="K11667"/>
    </row>
    <row r="11668" spans="11:11" x14ac:dyDescent="0.25">
      <c r="K11668"/>
    </row>
    <row r="11669" spans="11:11" x14ac:dyDescent="0.25">
      <c r="K11669"/>
    </row>
    <row r="11670" spans="11:11" x14ac:dyDescent="0.25">
      <c r="K11670"/>
    </row>
    <row r="11671" spans="11:11" x14ac:dyDescent="0.25">
      <c r="K11671"/>
    </row>
    <row r="11672" spans="11:11" x14ac:dyDescent="0.25">
      <c r="K11672"/>
    </row>
    <row r="11673" spans="11:11" x14ac:dyDescent="0.25">
      <c r="K11673"/>
    </row>
    <row r="11674" spans="11:11" x14ac:dyDescent="0.25">
      <c r="K11674"/>
    </row>
    <row r="11675" spans="11:11" x14ac:dyDescent="0.25">
      <c r="K11675"/>
    </row>
    <row r="11676" spans="11:11" x14ac:dyDescent="0.25">
      <c r="K11676"/>
    </row>
    <row r="11677" spans="11:11" x14ac:dyDescent="0.25">
      <c r="K11677"/>
    </row>
    <row r="11678" spans="11:11" x14ac:dyDescent="0.25">
      <c r="K11678"/>
    </row>
    <row r="11679" spans="11:11" x14ac:dyDescent="0.25">
      <c r="K11679"/>
    </row>
    <row r="11680" spans="11:11" x14ac:dyDescent="0.25">
      <c r="K11680"/>
    </row>
    <row r="11681" spans="11:11" x14ac:dyDescent="0.25">
      <c r="K11681"/>
    </row>
    <row r="11682" spans="11:11" x14ac:dyDescent="0.25">
      <c r="K11682"/>
    </row>
    <row r="11683" spans="11:11" x14ac:dyDescent="0.25">
      <c r="K11683"/>
    </row>
    <row r="11684" spans="11:11" x14ac:dyDescent="0.25">
      <c r="K11684"/>
    </row>
    <row r="11685" spans="11:11" x14ac:dyDescent="0.25">
      <c r="K11685"/>
    </row>
    <row r="11686" spans="11:11" x14ac:dyDescent="0.25">
      <c r="K11686"/>
    </row>
    <row r="11687" spans="11:11" x14ac:dyDescent="0.25">
      <c r="K11687"/>
    </row>
    <row r="11688" spans="11:11" x14ac:dyDescent="0.25">
      <c r="K11688"/>
    </row>
    <row r="11689" spans="11:11" x14ac:dyDescent="0.25">
      <c r="K11689"/>
    </row>
    <row r="11690" spans="11:11" x14ac:dyDescent="0.25">
      <c r="K11690"/>
    </row>
    <row r="11691" spans="11:11" x14ac:dyDescent="0.25">
      <c r="K11691"/>
    </row>
    <row r="11692" spans="11:11" x14ac:dyDescent="0.25">
      <c r="K11692"/>
    </row>
    <row r="11693" spans="11:11" x14ac:dyDescent="0.25">
      <c r="K11693"/>
    </row>
    <row r="11694" spans="11:11" x14ac:dyDescent="0.25">
      <c r="K11694"/>
    </row>
    <row r="11695" spans="11:11" x14ac:dyDescent="0.25">
      <c r="K11695"/>
    </row>
    <row r="11696" spans="11:11" x14ac:dyDescent="0.25">
      <c r="K11696"/>
    </row>
    <row r="11697" spans="11:11" x14ac:dyDescent="0.25">
      <c r="K11697"/>
    </row>
    <row r="11698" spans="11:11" x14ac:dyDescent="0.25">
      <c r="K11698"/>
    </row>
    <row r="11699" spans="11:11" x14ac:dyDescent="0.25">
      <c r="K11699"/>
    </row>
    <row r="11700" spans="11:11" x14ac:dyDescent="0.25">
      <c r="K11700"/>
    </row>
    <row r="11701" spans="11:11" x14ac:dyDescent="0.25">
      <c r="K11701"/>
    </row>
    <row r="11702" spans="11:11" x14ac:dyDescent="0.25">
      <c r="K11702"/>
    </row>
    <row r="11703" spans="11:11" x14ac:dyDescent="0.25">
      <c r="K11703"/>
    </row>
    <row r="11704" spans="11:11" x14ac:dyDescent="0.25">
      <c r="K11704"/>
    </row>
    <row r="11705" spans="11:11" x14ac:dyDescent="0.25">
      <c r="K11705"/>
    </row>
    <row r="11706" spans="11:11" x14ac:dyDescent="0.25">
      <c r="K11706"/>
    </row>
    <row r="11707" spans="11:11" x14ac:dyDescent="0.25">
      <c r="K11707"/>
    </row>
    <row r="11708" spans="11:11" x14ac:dyDescent="0.25">
      <c r="K11708"/>
    </row>
    <row r="11709" spans="11:11" x14ac:dyDescent="0.25">
      <c r="K11709"/>
    </row>
    <row r="11710" spans="11:11" x14ac:dyDescent="0.25">
      <c r="K11710"/>
    </row>
    <row r="11711" spans="11:11" x14ac:dyDescent="0.25">
      <c r="K11711"/>
    </row>
    <row r="11712" spans="11:11" x14ac:dyDescent="0.25">
      <c r="K11712"/>
    </row>
    <row r="11713" spans="11:11" x14ac:dyDescent="0.25">
      <c r="K11713"/>
    </row>
    <row r="11714" spans="11:11" x14ac:dyDescent="0.25">
      <c r="K11714"/>
    </row>
    <row r="11715" spans="11:11" x14ac:dyDescent="0.25">
      <c r="K11715"/>
    </row>
    <row r="11716" spans="11:11" x14ac:dyDescent="0.25">
      <c r="K11716"/>
    </row>
    <row r="11717" spans="11:11" x14ac:dyDescent="0.25">
      <c r="K11717"/>
    </row>
    <row r="11718" spans="11:11" x14ac:dyDescent="0.25">
      <c r="K11718"/>
    </row>
    <row r="11719" spans="11:11" x14ac:dyDescent="0.25">
      <c r="K11719"/>
    </row>
    <row r="11720" spans="11:11" x14ac:dyDescent="0.25">
      <c r="K11720"/>
    </row>
    <row r="11721" spans="11:11" x14ac:dyDescent="0.25">
      <c r="K11721"/>
    </row>
    <row r="11722" spans="11:11" x14ac:dyDescent="0.25">
      <c r="K11722"/>
    </row>
    <row r="11723" spans="11:11" x14ac:dyDescent="0.25">
      <c r="K11723"/>
    </row>
    <row r="11724" spans="11:11" x14ac:dyDescent="0.25">
      <c r="K11724"/>
    </row>
    <row r="11725" spans="11:11" x14ac:dyDescent="0.25">
      <c r="K11725"/>
    </row>
    <row r="11726" spans="11:11" x14ac:dyDescent="0.25">
      <c r="K11726"/>
    </row>
    <row r="11727" spans="11:11" x14ac:dyDescent="0.25">
      <c r="K11727"/>
    </row>
    <row r="11728" spans="11:11" x14ac:dyDescent="0.25">
      <c r="K11728"/>
    </row>
    <row r="11729" spans="11:11" x14ac:dyDescent="0.25">
      <c r="K11729"/>
    </row>
    <row r="11730" spans="11:11" x14ac:dyDescent="0.25">
      <c r="K11730"/>
    </row>
    <row r="11731" spans="11:11" x14ac:dyDescent="0.25">
      <c r="K11731"/>
    </row>
    <row r="11732" spans="11:11" x14ac:dyDescent="0.25">
      <c r="K11732"/>
    </row>
    <row r="11733" spans="11:11" x14ac:dyDescent="0.25">
      <c r="K11733"/>
    </row>
    <row r="11734" spans="11:11" x14ac:dyDescent="0.25">
      <c r="K11734"/>
    </row>
    <row r="11735" spans="11:11" x14ac:dyDescent="0.25">
      <c r="K11735"/>
    </row>
    <row r="11736" spans="11:11" x14ac:dyDescent="0.25">
      <c r="K11736"/>
    </row>
    <row r="11737" spans="11:11" x14ac:dyDescent="0.25">
      <c r="K11737"/>
    </row>
    <row r="11738" spans="11:11" x14ac:dyDescent="0.25">
      <c r="K11738"/>
    </row>
    <row r="11739" spans="11:11" x14ac:dyDescent="0.25">
      <c r="K11739"/>
    </row>
    <row r="11740" spans="11:11" x14ac:dyDescent="0.25">
      <c r="K11740"/>
    </row>
    <row r="11741" spans="11:11" x14ac:dyDescent="0.25">
      <c r="K11741"/>
    </row>
    <row r="11742" spans="11:11" x14ac:dyDescent="0.25">
      <c r="K11742"/>
    </row>
    <row r="11743" spans="11:11" x14ac:dyDescent="0.25">
      <c r="K11743"/>
    </row>
    <row r="11744" spans="11:11" x14ac:dyDescent="0.25">
      <c r="K11744"/>
    </row>
    <row r="11745" spans="11:11" x14ac:dyDescent="0.25">
      <c r="K11745"/>
    </row>
    <row r="11746" spans="11:11" x14ac:dyDescent="0.25">
      <c r="K11746"/>
    </row>
    <row r="11747" spans="11:11" x14ac:dyDescent="0.25">
      <c r="K11747"/>
    </row>
    <row r="11748" spans="11:11" x14ac:dyDescent="0.25">
      <c r="K11748"/>
    </row>
    <row r="11749" spans="11:11" x14ac:dyDescent="0.25">
      <c r="K11749"/>
    </row>
    <row r="11750" spans="11:11" x14ac:dyDescent="0.25">
      <c r="K11750"/>
    </row>
    <row r="11751" spans="11:11" x14ac:dyDescent="0.25">
      <c r="K11751"/>
    </row>
    <row r="11752" spans="11:11" x14ac:dyDescent="0.25">
      <c r="K11752"/>
    </row>
    <row r="11753" spans="11:11" x14ac:dyDescent="0.25">
      <c r="K11753"/>
    </row>
    <row r="11754" spans="11:11" x14ac:dyDescent="0.25">
      <c r="K11754"/>
    </row>
    <row r="11755" spans="11:11" x14ac:dyDescent="0.25">
      <c r="K11755"/>
    </row>
    <row r="11756" spans="11:11" x14ac:dyDescent="0.25">
      <c r="K11756"/>
    </row>
    <row r="11757" spans="11:11" x14ac:dyDescent="0.25">
      <c r="K11757"/>
    </row>
    <row r="11758" spans="11:11" x14ac:dyDescent="0.25">
      <c r="K11758"/>
    </row>
    <row r="11759" spans="11:11" x14ac:dyDescent="0.25">
      <c r="K11759"/>
    </row>
    <row r="11760" spans="11:11" x14ac:dyDescent="0.25">
      <c r="K11760"/>
    </row>
    <row r="11761" spans="11:11" x14ac:dyDescent="0.25">
      <c r="K11761"/>
    </row>
    <row r="11762" spans="11:11" x14ac:dyDescent="0.25">
      <c r="K11762"/>
    </row>
    <row r="11763" spans="11:11" x14ac:dyDescent="0.25">
      <c r="K11763"/>
    </row>
    <row r="11764" spans="11:11" x14ac:dyDescent="0.25">
      <c r="K11764"/>
    </row>
    <row r="11765" spans="11:11" x14ac:dyDescent="0.25">
      <c r="K11765"/>
    </row>
    <row r="11766" spans="11:11" x14ac:dyDescent="0.25">
      <c r="K11766"/>
    </row>
    <row r="11767" spans="11:11" x14ac:dyDescent="0.25">
      <c r="K11767"/>
    </row>
    <row r="11768" spans="11:11" x14ac:dyDescent="0.25">
      <c r="K11768"/>
    </row>
    <row r="11769" spans="11:11" x14ac:dyDescent="0.25">
      <c r="K11769"/>
    </row>
    <row r="11770" spans="11:11" x14ac:dyDescent="0.25">
      <c r="K11770"/>
    </row>
    <row r="11771" spans="11:11" x14ac:dyDescent="0.25">
      <c r="K11771"/>
    </row>
    <row r="11772" spans="11:11" x14ac:dyDescent="0.25">
      <c r="K11772"/>
    </row>
    <row r="11773" spans="11:11" x14ac:dyDescent="0.25">
      <c r="K11773"/>
    </row>
    <row r="11774" spans="11:11" x14ac:dyDescent="0.25">
      <c r="K11774"/>
    </row>
    <row r="11775" spans="11:11" x14ac:dyDescent="0.25">
      <c r="K11775"/>
    </row>
    <row r="11776" spans="11:11" x14ac:dyDescent="0.25">
      <c r="K11776"/>
    </row>
    <row r="11777" spans="11:11" x14ac:dyDescent="0.25">
      <c r="K11777"/>
    </row>
    <row r="11778" spans="11:11" x14ac:dyDescent="0.25">
      <c r="K11778"/>
    </row>
    <row r="11779" spans="11:11" x14ac:dyDescent="0.25">
      <c r="K11779"/>
    </row>
    <row r="11780" spans="11:11" x14ac:dyDescent="0.25">
      <c r="K11780"/>
    </row>
    <row r="11781" spans="11:11" x14ac:dyDescent="0.25">
      <c r="K11781"/>
    </row>
    <row r="11782" spans="11:11" x14ac:dyDescent="0.25">
      <c r="K11782"/>
    </row>
    <row r="11783" spans="11:11" x14ac:dyDescent="0.25">
      <c r="K11783"/>
    </row>
    <row r="11784" spans="11:11" x14ac:dyDescent="0.25">
      <c r="K11784"/>
    </row>
    <row r="11785" spans="11:11" x14ac:dyDescent="0.25">
      <c r="K11785"/>
    </row>
    <row r="11786" spans="11:11" x14ac:dyDescent="0.25">
      <c r="K11786"/>
    </row>
    <row r="11787" spans="11:11" x14ac:dyDescent="0.25">
      <c r="K11787"/>
    </row>
    <row r="11788" spans="11:11" x14ac:dyDescent="0.25">
      <c r="K11788"/>
    </row>
    <row r="11789" spans="11:11" x14ac:dyDescent="0.25">
      <c r="K11789"/>
    </row>
    <row r="11790" spans="11:11" x14ac:dyDescent="0.25">
      <c r="K11790"/>
    </row>
    <row r="11791" spans="11:11" x14ac:dyDescent="0.25">
      <c r="K11791"/>
    </row>
    <row r="11792" spans="11:11" x14ac:dyDescent="0.25">
      <c r="K11792"/>
    </row>
    <row r="11793" spans="11:11" x14ac:dyDescent="0.25">
      <c r="K11793"/>
    </row>
    <row r="11794" spans="11:11" x14ac:dyDescent="0.25">
      <c r="K11794"/>
    </row>
    <row r="11795" spans="11:11" x14ac:dyDescent="0.25">
      <c r="K11795"/>
    </row>
    <row r="11796" spans="11:11" x14ac:dyDescent="0.25">
      <c r="K11796"/>
    </row>
    <row r="11797" spans="11:11" x14ac:dyDescent="0.25">
      <c r="K11797"/>
    </row>
    <row r="11798" spans="11:11" x14ac:dyDescent="0.25">
      <c r="K11798"/>
    </row>
    <row r="11799" spans="11:11" x14ac:dyDescent="0.25">
      <c r="K11799"/>
    </row>
    <row r="11800" spans="11:11" x14ac:dyDescent="0.25">
      <c r="K11800"/>
    </row>
    <row r="11801" spans="11:11" x14ac:dyDescent="0.25">
      <c r="K11801"/>
    </row>
    <row r="11802" spans="11:11" x14ac:dyDescent="0.25">
      <c r="K11802"/>
    </row>
    <row r="11803" spans="11:11" x14ac:dyDescent="0.25">
      <c r="K11803"/>
    </row>
    <row r="11804" spans="11:11" x14ac:dyDescent="0.25">
      <c r="K11804"/>
    </row>
    <row r="11805" spans="11:11" x14ac:dyDescent="0.25">
      <c r="K11805"/>
    </row>
    <row r="11806" spans="11:11" x14ac:dyDescent="0.25">
      <c r="K11806"/>
    </row>
    <row r="11807" spans="11:11" x14ac:dyDescent="0.25">
      <c r="K11807"/>
    </row>
    <row r="11808" spans="11:11" x14ac:dyDescent="0.25">
      <c r="K11808"/>
    </row>
    <row r="11809" spans="11:11" x14ac:dyDescent="0.25">
      <c r="K11809"/>
    </row>
    <row r="11810" spans="11:11" x14ac:dyDescent="0.25">
      <c r="K11810"/>
    </row>
    <row r="11811" spans="11:11" x14ac:dyDescent="0.25">
      <c r="K11811"/>
    </row>
    <row r="11812" spans="11:11" x14ac:dyDescent="0.25">
      <c r="K11812"/>
    </row>
    <row r="11813" spans="11:11" x14ac:dyDescent="0.25">
      <c r="K11813"/>
    </row>
    <row r="11814" spans="11:11" x14ac:dyDescent="0.25">
      <c r="K11814"/>
    </row>
    <row r="11815" spans="11:11" x14ac:dyDescent="0.25">
      <c r="K11815"/>
    </row>
    <row r="11816" spans="11:11" x14ac:dyDescent="0.25">
      <c r="K11816"/>
    </row>
    <row r="11817" spans="11:11" x14ac:dyDescent="0.25">
      <c r="K11817"/>
    </row>
    <row r="11818" spans="11:11" x14ac:dyDescent="0.25">
      <c r="K11818"/>
    </row>
    <row r="11819" spans="11:11" x14ac:dyDescent="0.25">
      <c r="K11819"/>
    </row>
    <row r="11820" spans="11:11" x14ac:dyDescent="0.25">
      <c r="K11820"/>
    </row>
    <row r="11821" spans="11:11" x14ac:dyDescent="0.25">
      <c r="K11821"/>
    </row>
    <row r="11822" spans="11:11" x14ac:dyDescent="0.25">
      <c r="K11822"/>
    </row>
    <row r="11823" spans="11:11" x14ac:dyDescent="0.25">
      <c r="K11823"/>
    </row>
    <row r="11824" spans="11:11" x14ac:dyDescent="0.25">
      <c r="K11824"/>
    </row>
    <row r="11825" spans="11:11" x14ac:dyDescent="0.25">
      <c r="K11825"/>
    </row>
    <row r="11826" spans="11:11" x14ac:dyDescent="0.25">
      <c r="K11826"/>
    </row>
    <row r="11827" spans="11:11" x14ac:dyDescent="0.25">
      <c r="K11827"/>
    </row>
    <row r="11828" spans="11:11" x14ac:dyDescent="0.25">
      <c r="K11828"/>
    </row>
    <row r="11829" spans="11:11" x14ac:dyDescent="0.25">
      <c r="K11829"/>
    </row>
    <row r="11830" spans="11:11" x14ac:dyDescent="0.25">
      <c r="K11830"/>
    </row>
    <row r="11831" spans="11:11" x14ac:dyDescent="0.25">
      <c r="K11831"/>
    </row>
    <row r="11832" spans="11:11" x14ac:dyDescent="0.25">
      <c r="K11832"/>
    </row>
    <row r="11833" spans="11:11" x14ac:dyDescent="0.25">
      <c r="K11833"/>
    </row>
    <row r="11834" spans="11:11" x14ac:dyDescent="0.25">
      <c r="K11834"/>
    </row>
    <row r="11835" spans="11:11" x14ac:dyDescent="0.25">
      <c r="K11835"/>
    </row>
    <row r="11836" spans="11:11" x14ac:dyDescent="0.25">
      <c r="K11836"/>
    </row>
    <row r="11837" spans="11:11" x14ac:dyDescent="0.25">
      <c r="K11837"/>
    </row>
    <row r="11838" spans="11:11" x14ac:dyDescent="0.25">
      <c r="K11838"/>
    </row>
    <row r="11839" spans="11:11" x14ac:dyDescent="0.25">
      <c r="K11839"/>
    </row>
    <row r="11840" spans="11:11" x14ac:dyDescent="0.25">
      <c r="K11840"/>
    </row>
    <row r="11841" spans="11:11" x14ac:dyDescent="0.25">
      <c r="K11841"/>
    </row>
    <row r="11842" spans="11:11" x14ac:dyDescent="0.25">
      <c r="K11842"/>
    </row>
    <row r="11843" spans="11:11" x14ac:dyDescent="0.25">
      <c r="K11843"/>
    </row>
    <row r="11844" spans="11:11" x14ac:dyDescent="0.25">
      <c r="K11844"/>
    </row>
    <row r="11845" spans="11:11" x14ac:dyDescent="0.25">
      <c r="K11845"/>
    </row>
    <row r="11846" spans="11:11" x14ac:dyDescent="0.25">
      <c r="K11846"/>
    </row>
    <row r="11847" spans="11:11" x14ac:dyDescent="0.25">
      <c r="K11847"/>
    </row>
    <row r="11848" spans="11:11" x14ac:dyDescent="0.25">
      <c r="K11848"/>
    </row>
    <row r="11849" spans="11:11" x14ac:dyDescent="0.25">
      <c r="K11849"/>
    </row>
    <row r="11850" spans="11:11" x14ac:dyDescent="0.25">
      <c r="K11850"/>
    </row>
    <row r="11851" spans="11:11" x14ac:dyDescent="0.25">
      <c r="K11851"/>
    </row>
    <row r="11852" spans="11:11" x14ac:dyDescent="0.25">
      <c r="K11852"/>
    </row>
    <row r="11853" spans="11:11" x14ac:dyDescent="0.25">
      <c r="K11853"/>
    </row>
    <row r="11854" spans="11:11" x14ac:dyDescent="0.25">
      <c r="K11854"/>
    </row>
    <row r="11855" spans="11:11" x14ac:dyDescent="0.25">
      <c r="K11855"/>
    </row>
    <row r="11856" spans="11:11" x14ac:dyDescent="0.25">
      <c r="K11856"/>
    </row>
    <row r="11857" spans="11:11" x14ac:dyDescent="0.25">
      <c r="K11857"/>
    </row>
    <row r="11858" spans="11:11" x14ac:dyDescent="0.25">
      <c r="K11858"/>
    </row>
    <row r="11859" spans="11:11" x14ac:dyDescent="0.25">
      <c r="K11859"/>
    </row>
    <row r="11860" spans="11:11" x14ac:dyDescent="0.25">
      <c r="K11860"/>
    </row>
    <row r="11861" spans="11:11" x14ac:dyDescent="0.25">
      <c r="K11861"/>
    </row>
    <row r="11862" spans="11:11" x14ac:dyDescent="0.25">
      <c r="K11862"/>
    </row>
    <row r="11863" spans="11:11" x14ac:dyDescent="0.25">
      <c r="K11863"/>
    </row>
    <row r="11864" spans="11:11" x14ac:dyDescent="0.25">
      <c r="K11864"/>
    </row>
    <row r="11865" spans="11:11" x14ac:dyDescent="0.25">
      <c r="K11865"/>
    </row>
    <row r="11866" spans="11:11" x14ac:dyDescent="0.25">
      <c r="K11866"/>
    </row>
    <row r="11867" spans="11:11" x14ac:dyDescent="0.25">
      <c r="K11867"/>
    </row>
    <row r="11868" spans="11:11" x14ac:dyDescent="0.25">
      <c r="K11868"/>
    </row>
    <row r="11869" spans="11:11" x14ac:dyDescent="0.25">
      <c r="K11869"/>
    </row>
    <row r="11870" spans="11:11" x14ac:dyDescent="0.25">
      <c r="K11870"/>
    </row>
    <row r="11871" spans="11:11" x14ac:dyDescent="0.25">
      <c r="K11871"/>
    </row>
    <row r="11872" spans="11:11" x14ac:dyDescent="0.25">
      <c r="K11872"/>
    </row>
    <row r="11873" spans="11:11" x14ac:dyDescent="0.25">
      <c r="K11873"/>
    </row>
    <row r="11874" spans="11:11" x14ac:dyDescent="0.25">
      <c r="K11874"/>
    </row>
    <row r="11875" spans="11:11" x14ac:dyDescent="0.25">
      <c r="K11875"/>
    </row>
    <row r="11876" spans="11:11" x14ac:dyDescent="0.25">
      <c r="K11876"/>
    </row>
    <row r="11877" spans="11:11" x14ac:dyDescent="0.25">
      <c r="K11877"/>
    </row>
    <row r="11878" spans="11:11" x14ac:dyDescent="0.25">
      <c r="K11878"/>
    </row>
    <row r="11879" spans="11:11" x14ac:dyDescent="0.25">
      <c r="K11879"/>
    </row>
    <row r="11880" spans="11:11" x14ac:dyDescent="0.25">
      <c r="K11880"/>
    </row>
    <row r="11881" spans="11:11" x14ac:dyDescent="0.25">
      <c r="K11881"/>
    </row>
    <row r="11882" spans="11:11" x14ac:dyDescent="0.25">
      <c r="K11882"/>
    </row>
    <row r="11883" spans="11:11" x14ac:dyDescent="0.25">
      <c r="K11883"/>
    </row>
    <row r="11884" spans="11:11" x14ac:dyDescent="0.25">
      <c r="K11884"/>
    </row>
    <row r="11885" spans="11:11" x14ac:dyDescent="0.25">
      <c r="K11885"/>
    </row>
    <row r="11886" spans="11:11" x14ac:dyDescent="0.25">
      <c r="K11886"/>
    </row>
    <row r="11887" spans="11:11" x14ac:dyDescent="0.25">
      <c r="K11887"/>
    </row>
    <row r="11888" spans="11:11" x14ac:dyDescent="0.25">
      <c r="K11888"/>
    </row>
    <row r="11889" spans="11:11" x14ac:dyDescent="0.25">
      <c r="K11889"/>
    </row>
    <row r="11890" spans="11:11" x14ac:dyDescent="0.25">
      <c r="K11890"/>
    </row>
    <row r="11891" spans="11:11" x14ac:dyDescent="0.25">
      <c r="K11891"/>
    </row>
    <row r="11892" spans="11:11" x14ac:dyDescent="0.25">
      <c r="K11892"/>
    </row>
    <row r="11893" spans="11:11" x14ac:dyDescent="0.25">
      <c r="K11893"/>
    </row>
    <row r="11894" spans="11:11" x14ac:dyDescent="0.25">
      <c r="K11894"/>
    </row>
    <row r="11895" spans="11:11" x14ac:dyDescent="0.25">
      <c r="K11895"/>
    </row>
    <row r="11896" spans="11:11" x14ac:dyDescent="0.25">
      <c r="K11896"/>
    </row>
    <row r="11897" spans="11:11" x14ac:dyDescent="0.25">
      <c r="K11897"/>
    </row>
    <row r="11898" spans="11:11" x14ac:dyDescent="0.25">
      <c r="K11898"/>
    </row>
    <row r="11899" spans="11:11" x14ac:dyDescent="0.25">
      <c r="K11899"/>
    </row>
    <row r="11900" spans="11:11" x14ac:dyDescent="0.25">
      <c r="K11900"/>
    </row>
    <row r="11901" spans="11:11" x14ac:dyDescent="0.25">
      <c r="K11901"/>
    </row>
    <row r="11902" spans="11:11" x14ac:dyDescent="0.25">
      <c r="K11902"/>
    </row>
    <row r="11903" spans="11:11" x14ac:dyDescent="0.25">
      <c r="K11903"/>
    </row>
    <row r="11904" spans="11:11" x14ac:dyDescent="0.25">
      <c r="K11904"/>
    </row>
    <row r="11905" spans="11:11" x14ac:dyDescent="0.25">
      <c r="K11905"/>
    </row>
    <row r="11906" spans="11:11" x14ac:dyDescent="0.25">
      <c r="K11906"/>
    </row>
    <row r="11907" spans="11:11" x14ac:dyDescent="0.25">
      <c r="K11907"/>
    </row>
    <row r="11908" spans="11:11" x14ac:dyDescent="0.25">
      <c r="K11908"/>
    </row>
    <row r="11909" spans="11:11" x14ac:dyDescent="0.25">
      <c r="K11909"/>
    </row>
    <row r="11910" spans="11:11" x14ac:dyDescent="0.25">
      <c r="K11910"/>
    </row>
    <row r="11911" spans="11:11" x14ac:dyDescent="0.25">
      <c r="K11911"/>
    </row>
    <row r="11912" spans="11:11" x14ac:dyDescent="0.25">
      <c r="K11912"/>
    </row>
    <row r="11913" spans="11:11" x14ac:dyDescent="0.25">
      <c r="K11913"/>
    </row>
    <row r="11914" spans="11:11" x14ac:dyDescent="0.25">
      <c r="K11914"/>
    </row>
    <row r="11915" spans="11:11" x14ac:dyDescent="0.25">
      <c r="K11915"/>
    </row>
    <row r="11916" spans="11:11" x14ac:dyDescent="0.25">
      <c r="K11916"/>
    </row>
    <row r="11917" spans="11:11" x14ac:dyDescent="0.25">
      <c r="K11917"/>
    </row>
    <row r="11918" spans="11:11" x14ac:dyDescent="0.25">
      <c r="K11918"/>
    </row>
    <row r="11919" spans="11:11" x14ac:dyDescent="0.25">
      <c r="K11919"/>
    </row>
    <row r="11920" spans="11:11" x14ac:dyDescent="0.25">
      <c r="K11920"/>
    </row>
    <row r="11921" spans="11:11" x14ac:dyDescent="0.25">
      <c r="K11921"/>
    </row>
    <row r="11922" spans="11:11" x14ac:dyDescent="0.25">
      <c r="K11922"/>
    </row>
    <row r="11923" spans="11:11" x14ac:dyDescent="0.25">
      <c r="K11923"/>
    </row>
    <row r="11924" spans="11:11" x14ac:dyDescent="0.25">
      <c r="K11924"/>
    </row>
    <row r="11925" spans="11:11" x14ac:dyDescent="0.25">
      <c r="K11925"/>
    </row>
    <row r="11926" spans="11:11" x14ac:dyDescent="0.25">
      <c r="K11926"/>
    </row>
    <row r="11927" spans="11:11" x14ac:dyDescent="0.25">
      <c r="K11927"/>
    </row>
    <row r="11928" spans="11:11" x14ac:dyDescent="0.25">
      <c r="K11928"/>
    </row>
    <row r="11929" spans="11:11" x14ac:dyDescent="0.25">
      <c r="K11929"/>
    </row>
    <row r="11930" spans="11:11" x14ac:dyDescent="0.25">
      <c r="K11930"/>
    </row>
    <row r="11931" spans="11:11" x14ac:dyDescent="0.25">
      <c r="K11931"/>
    </row>
    <row r="11932" spans="11:11" x14ac:dyDescent="0.25">
      <c r="K11932"/>
    </row>
    <row r="11933" spans="11:11" x14ac:dyDescent="0.25">
      <c r="K11933"/>
    </row>
    <row r="11934" spans="11:11" x14ac:dyDescent="0.25">
      <c r="K11934"/>
    </row>
    <row r="11935" spans="11:11" x14ac:dyDescent="0.25">
      <c r="K11935"/>
    </row>
    <row r="11936" spans="11:11" x14ac:dyDescent="0.25">
      <c r="K11936"/>
    </row>
    <row r="11937" spans="11:11" x14ac:dyDescent="0.25">
      <c r="K11937"/>
    </row>
    <row r="11938" spans="11:11" x14ac:dyDescent="0.25">
      <c r="K11938"/>
    </row>
    <row r="11939" spans="11:11" x14ac:dyDescent="0.25">
      <c r="K11939"/>
    </row>
    <row r="11940" spans="11:11" x14ac:dyDescent="0.25">
      <c r="K11940"/>
    </row>
    <row r="11941" spans="11:11" x14ac:dyDescent="0.25">
      <c r="K11941"/>
    </row>
    <row r="11942" spans="11:11" x14ac:dyDescent="0.25">
      <c r="K11942"/>
    </row>
    <row r="11943" spans="11:11" x14ac:dyDescent="0.25">
      <c r="K11943"/>
    </row>
    <row r="11944" spans="11:11" x14ac:dyDescent="0.25">
      <c r="K11944"/>
    </row>
    <row r="11945" spans="11:11" x14ac:dyDescent="0.25">
      <c r="K11945"/>
    </row>
    <row r="11946" spans="11:11" x14ac:dyDescent="0.25">
      <c r="K11946"/>
    </row>
    <row r="11947" spans="11:11" x14ac:dyDescent="0.25">
      <c r="K11947"/>
    </row>
    <row r="11948" spans="11:11" x14ac:dyDescent="0.25">
      <c r="K11948"/>
    </row>
    <row r="11949" spans="11:11" x14ac:dyDescent="0.25">
      <c r="K11949"/>
    </row>
    <row r="11950" spans="11:11" x14ac:dyDescent="0.25">
      <c r="K11950"/>
    </row>
    <row r="11951" spans="11:11" x14ac:dyDescent="0.25">
      <c r="K11951"/>
    </row>
    <row r="11952" spans="11:11" x14ac:dyDescent="0.25">
      <c r="K11952"/>
    </row>
    <row r="11953" spans="11:11" x14ac:dyDescent="0.25">
      <c r="K11953"/>
    </row>
    <row r="11954" spans="11:11" x14ac:dyDescent="0.25">
      <c r="K11954"/>
    </row>
    <row r="11955" spans="11:11" x14ac:dyDescent="0.25">
      <c r="K11955"/>
    </row>
    <row r="11956" spans="11:11" x14ac:dyDescent="0.25">
      <c r="K11956"/>
    </row>
    <row r="11957" spans="11:11" x14ac:dyDescent="0.25">
      <c r="K11957"/>
    </row>
    <row r="11958" spans="11:11" x14ac:dyDescent="0.25">
      <c r="K11958"/>
    </row>
    <row r="11959" spans="11:11" x14ac:dyDescent="0.25">
      <c r="K11959"/>
    </row>
    <row r="11960" spans="11:11" x14ac:dyDescent="0.25">
      <c r="K11960"/>
    </row>
    <row r="11961" spans="11:11" x14ac:dyDescent="0.25">
      <c r="K11961"/>
    </row>
    <row r="11962" spans="11:11" x14ac:dyDescent="0.25">
      <c r="K11962"/>
    </row>
    <row r="11963" spans="11:11" x14ac:dyDescent="0.25">
      <c r="K11963"/>
    </row>
    <row r="11964" spans="11:11" x14ac:dyDescent="0.25">
      <c r="K11964"/>
    </row>
    <row r="11965" spans="11:11" x14ac:dyDescent="0.25">
      <c r="K11965"/>
    </row>
    <row r="11966" spans="11:11" x14ac:dyDescent="0.25">
      <c r="K11966"/>
    </row>
    <row r="11967" spans="11:11" x14ac:dyDescent="0.25">
      <c r="K11967"/>
    </row>
    <row r="11968" spans="11:11" x14ac:dyDescent="0.25">
      <c r="K11968"/>
    </row>
    <row r="11969" spans="11:11" x14ac:dyDescent="0.25">
      <c r="K11969"/>
    </row>
    <row r="11970" spans="11:11" x14ac:dyDescent="0.25">
      <c r="K11970"/>
    </row>
    <row r="11971" spans="11:11" x14ac:dyDescent="0.25">
      <c r="K11971"/>
    </row>
    <row r="11972" spans="11:11" x14ac:dyDescent="0.25">
      <c r="K11972"/>
    </row>
    <row r="11973" spans="11:11" x14ac:dyDescent="0.25">
      <c r="K11973"/>
    </row>
    <row r="11974" spans="11:11" x14ac:dyDescent="0.25">
      <c r="K11974"/>
    </row>
    <row r="11975" spans="11:11" x14ac:dyDescent="0.25">
      <c r="K11975"/>
    </row>
    <row r="11976" spans="11:11" x14ac:dyDescent="0.25">
      <c r="K11976"/>
    </row>
    <row r="11977" spans="11:11" x14ac:dyDescent="0.25">
      <c r="K11977"/>
    </row>
    <row r="11978" spans="11:11" x14ac:dyDescent="0.25">
      <c r="K11978"/>
    </row>
    <row r="11979" spans="11:11" x14ac:dyDescent="0.25">
      <c r="K11979"/>
    </row>
    <row r="11980" spans="11:11" x14ac:dyDescent="0.25">
      <c r="K11980"/>
    </row>
    <row r="11981" spans="11:11" x14ac:dyDescent="0.25">
      <c r="K11981"/>
    </row>
    <row r="11982" spans="11:11" x14ac:dyDescent="0.25">
      <c r="K11982"/>
    </row>
    <row r="11983" spans="11:11" x14ac:dyDescent="0.25">
      <c r="K11983"/>
    </row>
    <row r="11984" spans="11:11" x14ac:dyDescent="0.25">
      <c r="K11984"/>
    </row>
    <row r="11985" spans="11:11" x14ac:dyDescent="0.25">
      <c r="K11985"/>
    </row>
    <row r="11986" spans="11:11" x14ac:dyDescent="0.25">
      <c r="K11986"/>
    </row>
    <row r="11987" spans="11:11" x14ac:dyDescent="0.25">
      <c r="K11987"/>
    </row>
    <row r="11988" spans="11:11" x14ac:dyDescent="0.25">
      <c r="K11988"/>
    </row>
    <row r="11989" spans="11:11" x14ac:dyDescent="0.25">
      <c r="K11989"/>
    </row>
    <row r="11990" spans="11:11" x14ac:dyDescent="0.25">
      <c r="K11990"/>
    </row>
    <row r="11991" spans="11:11" x14ac:dyDescent="0.25">
      <c r="K11991"/>
    </row>
    <row r="11992" spans="11:11" x14ac:dyDescent="0.25">
      <c r="K11992"/>
    </row>
    <row r="11993" spans="11:11" x14ac:dyDescent="0.25">
      <c r="K11993"/>
    </row>
    <row r="11994" spans="11:11" x14ac:dyDescent="0.25">
      <c r="K11994"/>
    </row>
    <row r="11995" spans="11:11" x14ac:dyDescent="0.25">
      <c r="K11995"/>
    </row>
    <row r="11996" spans="11:11" x14ac:dyDescent="0.25">
      <c r="K11996"/>
    </row>
    <row r="11997" spans="11:11" x14ac:dyDescent="0.25">
      <c r="K11997"/>
    </row>
    <row r="11998" spans="11:11" x14ac:dyDescent="0.25">
      <c r="K11998"/>
    </row>
    <row r="11999" spans="11:11" x14ac:dyDescent="0.25">
      <c r="K11999"/>
    </row>
    <row r="12000" spans="11:11" x14ac:dyDescent="0.25">
      <c r="K12000"/>
    </row>
    <row r="12001" spans="11:11" x14ac:dyDescent="0.25">
      <c r="K12001"/>
    </row>
    <row r="12002" spans="11:11" x14ac:dyDescent="0.25">
      <c r="K12002"/>
    </row>
    <row r="12003" spans="11:11" x14ac:dyDescent="0.25">
      <c r="K12003"/>
    </row>
    <row r="12004" spans="11:11" x14ac:dyDescent="0.25">
      <c r="K12004"/>
    </row>
    <row r="12005" spans="11:11" x14ac:dyDescent="0.25">
      <c r="K12005"/>
    </row>
    <row r="12006" spans="11:11" x14ac:dyDescent="0.25">
      <c r="K12006"/>
    </row>
    <row r="12007" spans="11:11" x14ac:dyDescent="0.25">
      <c r="K12007"/>
    </row>
    <row r="12008" spans="11:11" x14ac:dyDescent="0.25">
      <c r="K12008"/>
    </row>
    <row r="12009" spans="11:11" x14ac:dyDescent="0.25">
      <c r="K12009"/>
    </row>
    <row r="12010" spans="11:11" x14ac:dyDescent="0.25">
      <c r="K12010"/>
    </row>
    <row r="12011" spans="11:11" x14ac:dyDescent="0.25">
      <c r="K12011"/>
    </row>
    <row r="12012" spans="11:11" x14ac:dyDescent="0.25">
      <c r="K12012"/>
    </row>
    <row r="12013" spans="11:11" x14ac:dyDescent="0.25">
      <c r="K12013"/>
    </row>
    <row r="12014" spans="11:11" x14ac:dyDescent="0.25">
      <c r="K12014"/>
    </row>
    <row r="12015" spans="11:11" x14ac:dyDescent="0.25">
      <c r="K12015"/>
    </row>
    <row r="12016" spans="11:11" x14ac:dyDescent="0.25">
      <c r="K12016"/>
    </row>
    <row r="12017" spans="11:11" x14ac:dyDescent="0.25">
      <c r="K12017"/>
    </row>
    <row r="12018" spans="11:11" x14ac:dyDescent="0.25">
      <c r="K12018"/>
    </row>
    <row r="12019" spans="11:11" x14ac:dyDescent="0.25">
      <c r="K12019"/>
    </row>
    <row r="12020" spans="11:11" x14ac:dyDescent="0.25">
      <c r="K12020"/>
    </row>
    <row r="12021" spans="11:11" x14ac:dyDescent="0.25">
      <c r="K12021"/>
    </row>
    <row r="12022" spans="11:11" x14ac:dyDescent="0.25">
      <c r="K12022"/>
    </row>
    <row r="12023" spans="11:11" x14ac:dyDescent="0.25">
      <c r="K12023"/>
    </row>
    <row r="12024" spans="11:11" x14ac:dyDescent="0.25">
      <c r="K12024"/>
    </row>
    <row r="12025" spans="11:11" x14ac:dyDescent="0.25">
      <c r="K12025"/>
    </row>
    <row r="12026" spans="11:11" x14ac:dyDescent="0.25">
      <c r="K12026"/>
    </row>
    <row r="12027" spans="11:11" x14ac:dyDescent="0.25">
      <c r="K12027"/>
    </row>
    <row r="12028" spans="11:11" x14ac:dyDescent="0.25">
      <c r="K12028"/>
    </row>
    <row r="12029" spans="11:11" x14ac:dyDescent="0.25">
      <c r="K12029"/>
    </row>
    <row r="12030" spans="11:11" x14ac:dyDescent="0.25">
      <c r="K12030"/>
    </row>
    <row r="12031" spans="11:11" x14ac:dyDescent="0.25">
      <c r="K12031"/>
    </row>
    <row r="12032" spans="11:11" x14ac:dyDescent="0.25">
      <c r="K12032"/>
    </row>
    <row r="12033" spans="11:11" x14ac:dyDescent="0.25">
      <c r="K12033"/>
    </row>
    <row r="12034" spans="11:11" x14ac:dyDescent="0.25">
      <c r="K12034"/>
    </row>
    <row r="12035" spans="11:11" x14ac:dyDescent="0.25">
      <c r="K12035"/>
    </row>
    <row r="12036" spans="11:11" x14ac:dyDescent="0.25">
      <c r="K12036"/>
    </row>
    <row r="12037" spans="11:11" x14ac:dyDescent="0.25">
      <c r="K12037"/>
    </row>
    <row r="12038" spans="11:11" x14ac:dyDescent="0.25">
      <c r="K12038"/>
    </row>
    <row r="12039" spans="11:11" x14ac:dyDescent="0.25">
      <c r="K12039"/>
    </row>
    <row r="12040" spans="11:11" x14ac:dyDescent="0.25">
      <c r="K12040"/>
    </row>
    <row r="12041" spans="11:11" x14ac:dyDescent="0.25">
      <c r="K12041"/>
    </row>
    <row r="12042" spans="11:11" x14ac:dyDescent="0.25">
      <c r="K12042"/>
    </row>
    <row r="12043" spans="11:11" x14ac:dyDescent="0.25">
      <c r="K12043"/>
    </row>
    <row r="12044" spans="11:11" x14ac:dyDescent="0.25">
      <c r="K12044"/>
    </row>
    <row r="12045" spans="11:11" x14ac:dyDescent="0.25">
      <c r="K12045"/>
    </row>
    <row r="12046" spans="11:11" x14ac:dyDescent="0.25">
      <c r="K12046"/>
    </row>
    <row r="12047" spans="11:11" x14ac:dyDescent="0.25">
      <c r="K12047"/>
    </row>
    <row r="12048" spans="11:11" x14ac:dyDescent="0.25">
      <c r="K12048"/>
    </row>
    <row r="12049" spans="11:11" x14ac:dyDescent="0.25">
      <c r="K12049"/>
    </row>
    <row r="12050" spans="11:11" x14ac:dyDescent="0.25">
      <c r="K12050"/>
    </row>
    <row r="12051" spans="11:11" x14ac:dyDescent="0.25">
      <c r="K12051"/>
    </row>
    <row r="12052" spans="11:11" x14ac:dyDescent="0.25">
      <c r="K12052"/>
    </row>
    <row r="12053" spans="11:11" x14ac:dyDescent="0.25">
      <c r="K12053"/>
    </row>
    <row r="12054" spans="11:11" x14ac:dyDescent="0.25">
      <c r="K12054"/>
    </row>
    <row r="12055" spans="11:11" x14ac:dyDescent="0.25">
      <c r="K12055"/>
    </row>
    <row r="12056" spans="11:11" x14ac:dyDescent="0.25">
      <c r="K12056"/>
    </row>
    <row r="12057" spans="11:11" x14ac:dyDescent="0.25">
      <c r="K12057"/>
    </row>
    <row r="12058" spans="11:11" x14ac:dyDescent="0.25">
      <c r="K12058"/>
    </row>
    <row r="12059" spans="11:11" x14ac:dyDescent="0.25">
      <c r="K12059"/>
    </row>
    <row r="12060" spans="11:11" x14ac:dyDescent="0.25">
      <c r="K12060"/>
    </row>
    <row r="12061" spans="11:11" x14ac:dyDescent="0.25">
      <c r="K12061"/>
    </row>
    <row r="12062" spans="11:11" x14ac:dyDescent="0.25">
      <c r="K12062"/>
    </row>
    <row r="12063" spans="11:11" x14ac:dyDescent="0.25">
      <c r="K12063"/>
    </row>
    <row r="12064" spans="11:11" x14ac:dyDescent="0.25">
      <c r="K12064"/>
    </row>
    <row r="12065" spans="11:11" x14ac:dyDescent="0.25">
      <c r="K12065"/>
    </row>
    <row r="12066" spans="11:11" x14ac:dyDescent="0.25">
      <c r="K12066"/>
    </row>
    <row r="12067" spans="11:11" x14ac:dyDescent="0.25">
      <c r="K12067"/>
    </row>
    <row r="12068" spans="11:11" x14ac:dyDescent="0.25">
      <c r="K12068"/>
    </row>
    <row r="12069" spans="11:11" x14ac:dyDescent="0.25">
      <c r="K12069"/>
    </row>
    <row r="12070" spans="11:11" x14ac:dyDescent="0.25">
      <c r="K12070"/>
    </row>
    <row r="12071" spans="11:11" x14ac:dyDescent="0.25">
      <c r="K12071"/>
    </row>
    <row r="12072" spans="11:11" x14ac:dyDescent="0.25">
      <c r="K12072"/>
    </row>
    <row r="12073" spans="11:11" x14ac:dyDescent="0.25">
      <c r="K12073"/>
    </row>
    <row r="12074" spans="11:11" x14ac:dyDescent="0.25">
      <c r="K12074"/>
    </row>
    <row r="12075" spans="11:11" x14ac:dyDescent="0.25">
      <c r="K12075"/>
    </row>
    <row r="12076" spans="11:11" x14ac:dyDescent="0.25">
      <c r="K12076"/>
    </row>
    <row r="12077" spans="11:11" x14ac:dyDescent="0.25">
      <c r="K12077"/>
    </row>
    <row r="12078" spans="11:11" x14ac:dyDescent="0.25">
      <c r="K12078"/>
    </row>
    <row r="12079" spans="11:11" x14ac:dyDescent="0.25">
      <c r="K12079"/>
    </row>
    <row r="12080" spans="11:11" x14ac:dyDescent="0.25">
      <c r="K12080"/>
    </row>
    <row r="12081" spans="11:11" x14ac:dyDescent="0.25">
      <c r="K12081"/>
    </row>
    <row r="12082" spans="11:11" x14ac:dyDescent="0.25">
      <c r="K12082"/>
    </row>
    <row r="12083" spans="11:11" x14ac:dyDescent="0.25">
      <c r="K12083"/>
    </row>
    <row r="12084" spans="11:11" x14ac:dyDescent="0.25">
      <c r="K12084"/>
    </row>
    <row r="12085" spans="11:11" x14ac:dyDescent="0.25">
      <c r="K12085"/>
    </row>
    <row r="12086" spans="11:11" x14ac:dyDescent="0.25">
      <c r="K12086"/>
    </row>
    <row r="12087" spans="11:11" x14ac:dyDescent="0.25">
      <c r="K12087"/>
    </row>
    <row r="12088" spans="11:11" x14ac:dyDescent="0.25">
      <c r="K12088"/>
    </row>
    <row r="12089" spans="11:11" x14ac:dyDescent="0.25">
      <c r="K12089"/>
    </row>
    <row r="12090" spans="11:11" x14ac:dyDescent="0.25">
      <c r="K12090"/>
    </row>
    <row r="12091" spans="11:11" x14ac:dyDescent="0.25">
      <c r="K12091"/>
    </row>
    <row r="12092" spans="11:11" x14ac:dyDescent="0.25">
      <c r="K12092"/>
    </row>
    <row r="12093" spans="11:11" x14ac:dyDescent="0.25">
      <c r="K12093"/>
    </row>
    <row r="12094" spans="11:11" x14ac:dyDescent="0.25">
      <c r="K12094"/>
    </row>
    <row r="12095" spans="11:11" x14ac:dyDescent="0.25">
      <c r="K12095"/>
    </row>
    <row r="12096" spans="11:11" x14ac:dyDescent="0.25">
      <c r="K12096"/>
    </row>
    <row r="12097" spans="11:11" x14ac:dyDescent="0.25">
      <c r="K12097"/>
    </row>
    <row r="12098" spans="11:11" x14ac:dyDescent="0.25">
      <c r="K12098"/>
    </row>
    <row r="12099" spans="11:11" x14ac:dyDescent="0.25">
      <c r="K12099"/>
    </row>
    <row r="12100" spans="11:11" x14ac:dyDescent="0.25">
      <c r="K12100"/>
    </row>
    <row r="12101" spans="11:11" x14ac:dyDescent="0.25">
      <c r="K12101"/>
    </row>
    <row r="12102" spans="11:11" x14ac:dyDescent="0.25">
      <c r="K12102"/>
    </row>
    <row r="12103" spans="11:11" x14ac:dyDescent="0.25">
      <c r="K12103"/>
    </row>
    <row r="12104" spans="11:11" x14ac:dyDescent="0.25">
      <c r="K12104"/>
    </row>
    <row r="12105" spans="11:11" x14ac:dyDescent="0.25">
      <c r="K12105"/>
    </row>
    <row r="12106" spans="11:11" x14ac:dyDescent="0.25">
      <c r="K12106"/>
    </row>
    <row r="12107" spans="11:11" x14ac:dyDescent="0.25">
      <c r="K12107"/>
    </row>
    <row r="12108" spans="11:11" x14ac:dyDescent="0.25">
      <c r="K12108"/>
    </row>
    <row r="12109" spans="11:11" x14ac:dyDescent="0.25">
      <c r="K12109"/>
    </row>
    <row r="12110" spans="11:11" x14ac:dyDescent="0.25">
      <c r="K12110"/>
    </row>
    <row r="12111" spans="11:11" x14ac:dyDescent="0.25">
      <c r="K12111"/>
    </row>
    <row r="12112" spans="11:11" x14ac:dyDescent="0.25">
      <c r="K12112"/>
    </row>
    <row r="12113" spans="11:11" x14ac:dyDescent="0.25">
      <c r="K12113"/>
    </row>
    <row r="12114" spans="11:11" x14ac:dyDescent="0.25">
      <c r="K12114"/>
    </row>
    <row r="12115" spans="11:11" x14ac:dyDescent="0.25">
      <c r="K12115"/>
    </row>
    <row r="12116" spans="11:11" x14ac:dyDescent="0.25">
      <c r="K12116"/>
    </row>
    <row r="12117" spans="11:11" x14ac:dyDescent="0.25">
      <c r="K12117"/>
    </row>
    <row r="12118" spans="11:11" x14ac:dyDescent="0.25">
      <c r="K12118"/>
    </row>
    <row r="12119" spans="11:11" x14ac:dyDescent="0.25">
      <c r="K12119"/>
    </row>
    <row r="12120" spans="11:11" x14ac:dyDescent="0.25">
      <c r="K12120"/>
    </row>
    <row r="12121" spans="11:11" x14ac:dyDescent="0.25">
      <c r="K12121"/>
    </row>
    <row r="12122" spans="11:11" x14ac:dyDescent="0.25">
      <c r="K12122"/>
    </row>
    <row r="12123" spans="11:11" x14ac:dyDescent="0.25">
      <c r="K12123"/>
    </row>
    <row r="12124" spans="11:11" x14ac:dyDescent="0.25">
      <c r="K12124"/>
    </row>
    <row r="12125" spans="11:11" x14ac:dyDescent="0.25">
      <c r="K12125"/>
    </row>
    <row r="12126" spans="11:11" x14ac:dyDescent="0.25">
      <c r="K12126"/>
    </row>
    <row r="12127" spans="11:11" x14ac:dyDescent="0.25">
      <c r="K12127"/>
    </row>
    <row r="12128" spans="11:11" x14ac:dyDescent="0.25">
      <c r="K12128"/>
    </row>
    <row r="12129" spans="11:11" x14ac:dyDescent="0.25">
      <c r="K12129"/>
    </row>
    <row r="12130" spans="11:11" x14ac:dyDescent="0.25">
      <c r="K12130"/>
    </row>
    <row r="12131" spans="11:11" x14ac:dyDescent="0.25">
      <c r="K12131"/>
    </row>
    <row r="12132" spans="11:11" x14ac:dyDescent="0.25">
      <c r="K12132"/>
    </row>
    <row r="12133" spans="11:11" x14ac:dyDescent="0.25">
      <c r="K12133"/>
    </row>
    <row r="12134" spans="11:11" x14ac:dyDescent="0.25">
      <c r="K12134"/>
    </row>
    <row r="12135" spans="11:11" x14ac:dyDescent="0.25">
      <c r="K12135"/>
    </row>
    <row r="12136" spans="11:11" x14ac:dyDescent="0.25">
      <c r="K12136"/>
    </row>
    <row r="12137" spans="11:11" x14ac:dyDescent="0.25">
      <c r="K12137"/>
    </row>
    <row r="12138" spans="11:11" x14ac:dyDescent="0.25">
      <c r="K12138"/>
    </row>
    <row r="12139" spans="11:11" x14ac:dyDescent="0.25">
      <c r="K12139"/>
    </row>
    <row r="12140" spans="11:11" x14ac:dyDescent="0.25">
      <c r="K12140"/>
    </row>
    <row r="12141" spans="11:11" x14ac:dyDescent="0.25">
      <c r="K12141"/>
    </row>
    <row r="12142" spans="11:11" x14ac:dyDescent="0.25">
      <c r="K12142"/>
    </row>
    <row r="12143" spans="11:11" x14ac:dyDescent="0.25">
      <c r="K12143"/>
    </row>
    <row r="12144" spans="11:11" x14ac:dyDescent="0.25">
      <c r="K12144"/>
    </row>
    <row r="12145" spans="11:11" x14ac:dyDescent="0.25">
      <c r="K12145"/>
    </row>
    <row r="12146" spans="11:11" x14ac:dyDescent="0.25">
      <c r="K12146"/>
    </row>
    <row r="12147" spans="11:11" x14ac:dyDescent="0.25">
      <c r="K12147"/>
    </row>
    <row r="12148" spans="11:11" x14ac:dyDescent="0.25">
      <c r="K12148"/>
    </row>
    <row r="12149" spans="11:11" x14ac:dyDescent="0.25">
      <c r="K12149"/>
    </row>
    <row r="12150" spans="11:11" x14ac:dyDescent="0.25">
      <c r="K12150"/>
    </row>
    <row r="12151" spans="11:11" x14ac:dyDescent="0.25">
      <c r="K12151"/>
    </row>
    <row r="12152" spans="11:11" x14ac:dyDescent="0.25">
      <c r="K12152"/>
    </row>
    <row r="12153" spans="11:11" x14ac:dyDescent="0.25">
      <c r="K12153"/>
    </row>
    <row r="12154" spans="11:11" x14ac:dyDescent="0.25">
      <c r="K12154"/>
    </row>
    <row r="12155" spans="11:11" x14ac:dyDescent="0.25">
      <c r="K12155"/>
    </row>
    <row r="12156" spans="11:11" x14ac:dyDescent="0.25">
      <c r="K12156"/>
    </row>
    <row r="12157" spans="11:11" x14ac:dyDescent="0.25">
      <c r="K12157"/>
    </row>
    <row r="12158" spans="11:11" x14ac:dyDescent="0.25">
      <c r="K12158"/>
    </row>
    <row r="12159" spans="11:11" x14ac:dyDescent="0.25">
      <c r="K12159"/>
    </row>
    <row r="12160" spans="11:11" x14ac:dyDescent="0.25">
      <c r="K12160"/>
    </row>
    <row r="12161" spans="11:11" x14ac:dyDescent="0.25">
      <c r="K12161"/>
    </row>
    <row r="12162" spans="11:11" x14ac:dyDescent="0.25">
      <c r="K12162"/>
    </row>
    <row r="12163" spans="11:11" x14ac:dyDescent="0.25">
      <c r="K12163"/>
    </row>
    <row r="12164" spans="11:11" x14ac:dyDescent="0.25">
      <c r="K12164"/>
    </row>
    <row r="12165" spans="11:11" x14ac:dyDescent="0.25">
      <c r="K12165"/>
    </row>
    <row r="12166" spans="11:11" x14ac:dyDescent="0.25">
      <c r="K12166"/>
    </row>
    <row r="12167" spans="11:11" x14ac:dyDescent="0.25">
      <c r="K12167"/>
    </row>
    <row r="12168" spans="11:11" x14ac:dyDescent="0.25">
      <c r="K12168"/>
    </row>
    <row r="12169" spans="11:11" x14ac:dyDescent="0.25">
      <c r="K12169"/>
    </row>
    <row r="12170" spans="11:11" x14ac:dyDescent="0.25">
      <c r="K12170"/>
    </row>
    <row r="12171" spans="11:11" x14ac:dyDescent="0.25">
      <c r="K12171"/>
    </row>
    <row r="12172" spans="11:11" x14ac:dyDescent="0.25">
      <c r="K12172"/>
    </row>
    <row r="12173" spans="11:11" x14ac:dyDescent="0.25">
      <c r="K12173"/>
    </row>
    <row r="12174" spans="11:11" x14ac:dyDescent="0.25">
      <c r="K12174"/>
    </row>
    <row r="12175" spans="11:11" x14ac:dyDescent="0.25">
      <c r="K12175"/>
    </row>
    <row r="12176" spans="11:11" x14ac:dyDescent="0.25">
      <c r="K12176"/>
    </row>
    <row r="12177" spans="11:11" x14ac:dyDescent="0.25">
      <c r="K12177"/>
    </row>
    <row r="12178" spans="11:11" x14ac:dyDescent="0.25">
      <c r="K12178"/>
    </row>
    <row r="12179" spans="11:11" x14ac:dyDescent="0.25">
      <c r="K12179"/>
    </row>
    <row r="12180" spans="11:11" x14ac:dyDescent="0.25">
      <c r="K12180"/>
    </row>
    <row r="12181" spans="11:11" x14ac:dyDescent="0.25">
      <c r="K12181"/>
    </row>
    <row r="12182" spans="11:11" x14ac:dyDescent="0.25">
      <c r="K12182"/>
    </row>
    <row r="12183" spans="11:11" x14ac:dyDescent="0.25">
      <c r="K12183"/>
    </row>
    <row r="12184" spans="11:11" x14ac:dyDescent="0.25">
      <c r="K12184"/>
    </row>
    <row r="12185" spans="11:11" x14ac:dyDescent="0.25">
      <c r="K12185"/>
    </row>
    <row r="12186" spans="11:11" x14ac:dyDescent="0.25">
      <c r="K12186"/>
    </row>
    <row r="12187" spans="11:11" x14ac:dyDescent="0.25">
      <c r="K12187"/>
    </row>
    <row r="12188" spans="11:11" x14ac:dyDescent="0.25">
      <c r="K12188"/>
    </row>
    <row r="12189" spans="11:11" x14ac:dyDescent="0.25">
      <c r="K12189"/>
    </row>
    <row r="12190" spans="11:11" x14ac:dyDescent="0.25">
      <c r="K12190"/>
    </row>
    <row r="12191" spans="11:11" x14ac:dyDescent="0.25">
      <c r="K12191"/>
    </row>
    <row r="12192" spans="11:11" x14ac:dyDescent="0.25">
      <c r="K12192"/>
    </row>
    <row r="12193" spans="11:11" x14ac:dyDescent="0.25">
      <c r="K12193"/>
    </row>
    <row r="12194" spans="11:11" x14ac:dyDescent="0.25">
      <c r="K12194"/>
    </row>
    <row r="12195" spans="11:11" x14ac:dyDescent="0.25">
      <c r="K12195"/>
    </row>
    <row r="12196" spans="11:11" x14ac:dyDescent="0.25">
      <c r="K12196"/>
    </row>
    <row r="12197" spans="11:11" x14ac:dyDescent="0.25">
      <c r="K12197"/>
    </row>
    <row r="12198" spans="11:11" x14ac:dyDescent="0.25">
      <c r="K12198"/>
    </row>
    <row r="12199" spans="11:11" x14ac:dyDescent="0.25">
      <c r="K12199"/>
    </row>
    <row r="12200" spans="11:11" x14ac:dyDescent="0.25">
      <c r="K12200"/>
    </row>
    <row r="12201" spans="11:11" x14ac:dyDescent="0.25">
      <c r="K12201"/>
    </row>
    <row r="12202" spans="11:11" x14ac:dyDescent="0.25">
      <c r="K12202"/>
    </row>
    <row r="12203" spans="11:11" x14ac:dyDescent="0.25">
      <c r="K12203"/>
    </row>
    <row r="12204" spans="11:11" x14ac:dyDescent="0.25">
      <c r="K12204"/>
    </row>
    <row r="12205" spans="11:11" x14ac:dyDescent="0.25">
      <c r="K12205"/>
    </row>
    <row r="12206" spans="11:11" x14ac:dyDescent="0.25">
      <c r="K12206"/>
    </row>
    <row r="12207" spans="11:11" x14ac:dyDescent="0.25">
      <c r="K12207"/>
    </row>
    <row r="12208" spans="11:11" x14ac:dyDescent="0.25">
      <c r="K12208"/>
    </row>
    <row r="12209" spans="11:11" x14ac:dyDescent="0.25">
      <c r="K12209"/>
    </row>
    <row r="12210" spans="11:11" x14ac:dyDescent="0.25">
      <c r="K12210"/>
    </row>
    <row r="12211" spans="11:11" x14ac:dyDescent="0.25">
      <c r="K12211"/>
    </row>
    <row r="12212" spans="11:11" x14ac:dyDescent="0.25">
      <c r="K12212"/>
    </row>
    <row r="12213" spans="11:11" x14ac:dyDescent="0.25">
      <c r="K12213"/>
    </row>
    <row r="12214" spans="11:11" x14ac:dyDescent="0.25">
      <c r="K12214"/>
    </row>
    <row r="12215" spans="11:11" x14ac:dyDescent="0.25">
      <c r="K12215"/>
    </row>
    <row r="12216" spans="11:11" x14ac:dyDescent="0.25">
      <c r="K12216"/>
    </row>
    <row r="12217" spans="11:11" x14ac:dyDescent="0.25">
      <c r="K12217"/>
    </row>
    <row r="12218" spans="11:11" x14ac:dyDescent="0.25">
      <c r="K12218"/>
    </row>
    <row r="12219" spans="11:11" x14ac:dyDescent="0.25">
      <c r="K12219"/>
    </row>
    <row r="12220" spans="11:11" x14ac:dyDescent="0.25">
      <c r="K12220"/>
    </row>
    <row r="12221" spans="11:11" x14ac:dyDescent="0.25">
      <c r="K12221"/>
    </row>
    <row r="12222" spans="11:11" x14ac:dyDescent="0.25">
      <c r="K12222"/>
    </row>
    <row r="12223" spans="11:11" x14ac:dyDescent="0.25">
      <c r="K12223"/>
    </row>
    <row r="12224" spans="11:11" x14ac:dyDescent="0.25">
      <c r="K12224"/>
    </row>
    <row r="12225" spans="11:11" x14ac:dyDescent="0.25">
      <c r="K12225"/>
    </row>
    <row r="12226" spans="11:11" x14ac:dyDescent="0.25">
      <c r="K12226"/>
    </row>
    <row r="12227" spans="11:11" x14ac:dyDescent="0.25">
      <c r="K12227"/>
    </row>
    <row r="12228" spans="11:11" x14ac:dyDescent="0.25">
      <c r="K12228"/>
    </row>
    <row r="12229" spans="11:11" x14ac:dyDescent="0.25">
      <c r="K12229"/>
    </row>
    <row r="12230" spans="11:11" x14ac:dyDescent="0.25">
      <c r="K12230"/>
    </row>
    <row r="12231" spans="11:11" x14ac:dyDescent="0.25">
      <c r="K12231"/>
    </row>
    <row r="12232" spans="11:11" x14ac:dyDescent="0.25">
      <c r="K12232"/>
    </row>
    <row r="12233" spans="11:11" x14ac:dyDescent="0.25">
      <c r="K12233"/>
    </row>
    <row r="12234" spans="11:11" x14ac:dyDescent="0.25">
      <c r="K12234"/>
    </row>
    <row r="12235" spans="11:11" x14ac:dyDescent="0.25">
      <c r="K12235"/>
    </row>
    <row r="12236" spans="11:11" x14ac:dyDescent="0.25">
      <c r="K12236"/>
    </row>
    <row r="12237" spans="11:11" x14ac:dyDescent="0.25">
      <c r="K12237"/>
    </row>
    <row r="12238" spans="11:11" x14ac:dyDescent="0.25">
      <c r="K12238"/>
    </row>
    <row r="12239" spans="11:11" x14ac:dyDescent="0.25">
      <c r="K12239"/>
    </row>
    <row r="12240" spans="11:11" x14ac:dyDescent="0.25">
      <c r="K12240"/>
    </row>
    <row r="12241" spans="11:11" x14ac:dyDescent="0.25">
      <c r="K12241"/>
    </row>
    <row r="12242" spans="11:11" x14ac:dyDescent="0.25">
      <c r="K12242"/>
    </row>
    <row r="12243" spans="11:11" x14ac:dyDescent="0.25">
      <c r="K12243"/>
    </row>
    <row r="12244" spans="11:11" x14ac:dyDescent="0.25">
      <c r="K12244"/>
    </row>
    <row r="12245" spans="11:11" x14ac:dyDescent="0.25">
      <c r="K12245"/>
    </row>
    <row r="12246" spans="11:11" x14ac:dyDescent="0.25">
      <c r="K12246"/>
    </row>
    <row r="12247" spans="11:11" x14ac:dyDescent="0.25">
      <c r="K12247"/>
    </row>
    <row r="12248" spans="11:11" x14ac:dyDescent="0.25">
      <c r="K12248"/>
    </row>
    <row r="12249" spans="11:11" x14ac:dyDescent="0.25">
      <c r="K12249"/>
    </row>
    <row r="12250" spans="11:11" x14ac:dyDescent="0.25">
      <c r="K12250"/>
    </row>
    <row r="12251" spans="11:11" x14ac:dyDescent="0.25">
      <c r="K12251"/>
    </row>
    <row r="12252" spans="11:11" x14ac:dyDescent="0.25">
      <c r="K12252"/>
    </row>
    <row r="12253" spans="11:11" x14ac:dyDescent="0.25">
      <c r="K12253"/>
    </row>
    <row r="12254" spans="11:11" x14ac:dyDescent="0.25">
      <c r="K12254"/>
    </row>
    <row r="12255" spans="11:11" x14ac:dyDescent="0.25">
      <c r="K12255"/>
    </row>
    <row r="12256" spans="11:11" x14ac:dyDescent="0.25">
      <c r="K12256"/>
    </row>
    <row r="12257" spans="11:11" x14ac:dyDescent="0.25">
      <c r="K12257"/>
    </row>
    <row r="12258" spans="11:11" x14ac:dyDescent="0.25">
      <c r="K12258"/>
    </row>
    <row r="12259" spans="11:11" x14ac:dyDescent="0.25">
      <c r="K12259"/>
    </row>
    <row r="12260" spans="11:11" x14ac:dyDescent="0.25">
      <c r="K12260"/>
    </row>
    <row r="12261" spans="11:11" x14ac:dyDescent="0.25">
      <c r="K12261"/>
    </row>
    <row r="12262" spans="11:11" x14ac:dyDescent="0.25">
      <c r="K12262"/>
    </row>
    <row r="12263" spans="11:11" x14ac:dyDescent="0.25">
      <c r="K12263"/>
    </row>
    <row r="12264" spans="11:11" x14ac:dyDescent="0.25">
      <c r="K12264"/>
    </row>
    <row r="12265" spans="11:11" x14ac:dyDescent="0.25">
      <c r="K12265"/>
    </row>
    <row r="12266" spans="11:11" x14ac:dyDescent="0.25">
      <c r="K12266"/>
    </row>
    <row r="12267" spans="11:11" x14ac:dyDescent="0.25">
      <c r="K12267"/>
    </row>
    <row r="12268" spans="11:11" x14ac:dyDescent="0.25">
      <c r="K12268"/>
    </row>
    <row r="12269" spans="11:11" x14ac:dyDescent="0.25">
      <c r="K12269"/>
    </row>
    <row r="12270" spans="11:11" x14ac:dyDescent="0.25">
      <c r="K12270"/>
    </row>
    <row r="12271" spans="11:11" x14ac:dyDescent="0.25">
      <c r="K12271"/>
    </row>
    <row r="12272" spans="11:11" x14ac:dyDescent="0.25">
      <c r="K12272"/>
    </row>
    <row r="12273" spans="11:11" x14ac:dyDescent="0.25">
      <c r="K12273"/>
    </row>
    <row r="12274" spans="11:11" x14ac:dyDescent="0.25">
      <c r="K12274"/>
    </row>
    <row r="12275" spans="11:11" x14ac:dyDescent="0.25">
      <c r="K12275"/>
    </row>
    <row r="12276" spans="11:11" x14ac:dyDescent="0.25">
      <c r="K12276"/>
    </row>
    <row r="12277" spans="11:11" x14ac:dyDescent="0.25">
      <c r="K12277"/>
    </row>
    <row r="12278" spans="11:11" x14ac:dyDescent="0.25">
      <c r="K12278"/>
    </row>
    <row r="12279" spans="11:11" x14ac:dyDescent="0.25">
      <c r="K12279"/>
    </row>
    <row r="12280" spans="11:11" x14ac:dyDescent="0.25">
      <c r="K12280"/>
    </row>
    <row r="12281" spans="11:11" x14ac:dyDescent="0.25">
      <c r="K12281"/>
    </row>
    <row r="12282" spans="11:11" x14ac:dyDescent="0.25">
      <c r="K12282"/>
    </row>
    <row r="12283" spans="11:11" x14ac:dyDescent="0.25">
      <c r="K12283"/>
    </row>
    <row r="12284" spans="11:11" x14ac:dyDescent="0.25">
      <c r="K12284"/>
    </row>
    <row r="12285" spans="11:11" x14ac:dyDescent="0.25">
      <c r="K12285"/>
    </row>
    <row r="12286" spans="11:11" x14ac:dyDescent="0.25">
      <c r="K12286"/>
    </row>
    <row r="12287" spans="11:11" x14ac:dyDescent="0.25">
      <c r="K12287"/>
    </row>
    <row r="12288" spans="11:11" x14ac:dyDescent="0.25">
      <c r="K12288"/>
    </row>
    <row r="12289" spans="11:11" x14ac:dyDescent="0.25">
      <c r="K12289"/>
    </row>
    <row r="12290" spans="11:11" x14ac:dyDescent="0.25">
      <c r="K12290"/>
    </row>
    <row r="12291" spans="11:11" x14ac:dyDescent="0.25">
      <c r="K12291"/>
    </row>
    <row r="12292" spans="11:11" x14ac:dyDescent="0.25">
      <c r="K12292"/>
    </row>
    <row r="12293" spans="11:11" x14ac:dyDescent="0.25">
      <c r="K12293"/>
    </row>
    <row r="12294" spans="11:11" x14ac:dyDescent="0.25">
      <c r="K12294"/>
    </row>
    <row r="12295" spans="11:11" x14ac:dyDescent="0.25">
      <c r="K12295"/>
    </row>
    <row r="12296" spans="11:11" x14ac:dyDescent="0.25">
      <c r="K12296"/>
    </row>
    <row r="12297" spans="11:11" x14ac:dyDescent="0.25">
      <c r="K12297"/>
    </row>
    <row r="12298" spans="11:11" x14ac:dyDescent="0.25">
      <c r="K12298"/>
    </row>
    <row r="12299" spans="11:11" x14ac:dyDescent="0.25">
      <c r="K12299"/>
    </row>
    <row r="12300" spans="11:11" x14ac:dyDescent="0.25">
      <c r="K12300"/>
    </row>
    <row r="12301" spans="11:11" x14ac:dyDescent="0.25">
      <c r="K12301"/>
    </row>
    <row r="12302" spans="11:11" x14ac:dyDescent="0.25">
      <c r="K12302"/>
    </row>
    <row r="12303" spans="11:11" x14ac:dyDescent="0.25">
      <c r="K12303"/>
    </row>
    <row r="12304" spans="11:11" x14ac:dyDescent="0.25">
      <c r="K12304"/>
    </row>
    <row r="12305" spans="11:11" x14ac:dyDescent="0.25">
      <c r="K12305"/>
    </row>
    <row r="12306" spans="11:11" x14ac:dyDescent="0.25">
      <c r="K12306"/>
    </row>
    <row r="12307" spans="11:11" x14ac:dyDescent="0.25">
      <c r="K12307"/>
    </row>
    <row r="12308" spans="11:11" x14ac:dyDescent="0.25">
      <c r="K12308"/>
    </row>
    <row r="12309" spans="11:11" x14ac:dyDescent="0.25">
      <c r="K12309"/>
    </row>
    <row r="12310" spans="11:11" x14ac:dyDescent="0.25">
      <c r="K12310"/>
    </row>
    <row r="12311" spans="11:11" x14ac:dyDescent="0.25">
      <c r="K12311"/>
    </row>
    <row r="12312" spans="11:11" x14ac:dyDescent="0.25">
      <c r="K12312"/>
    </row>
    <row r="12313" spans="11:11" x14ac:dyDescent="0.25">
      <c r="K12313"/>
    </row>
    <row r="12314" spans="11:11" x14ac:dyDescent="0.25">
      <c r="K12314"/>
    </row>
    <row r="12315" spans="11:11" x14ac:dyDescent="0.25">
      <c r="K12315"/>
    </row>
    <row r="12316" spans="11:11" x14ac:dyDescent="0.25">
      <c r="K12316"/>
    </row>
    <row r="12317" spans="11:11" x14ac:dyDescent="0.25">
      <c r="K12317"/>
    </row>
    <row r="12318" spans="11:11" x14ac:dyDescent="0.25">
      <c r="K12318"/>
    </row>
    <row r="12319" spans="11:11" x14ac:dyDescent="0.25">
      <c r="K12319"/>
    </row>
    <row r="12320" spans="11:11" x14ac:dyDescent="0.25">
      <c r="K12320"/>
    </row>
    <row r="12321" spans="11:11" x14ac:dyDescent="0.25">
      <c r="K12321"/>
    </row>
    <row r="12322" spans="11:11" x14ac:dyDescent="0.25">
      <c r="K12322"/>
    </row>
    <row r="12323" spans="11:11" x14ac:dyDescent="0.25">
      <c r="K12323"/>
    </row>
    <row r="12324" spans="11:11" x14ac:dyDescent="0.25">
      <c r="K12324"/>
    </row>
    <row r="12325" spans="11:11" x14ac:dyDescent="0.25">
      <c r="K12325"/>
    </row>
    <row r="12326" spans="11:11" x14ac:dyDescent="0.25">
      <c r="K12326"/>
    </row>
    <row r="12327" spans="11:11" x14ac:dyDescent="0.25">
      <c r="K12327"/>
    </row>
    <row r="12328" spans="11:11" x14ac:dyDescent="0.25">
      <c r="K12328"/>
    </row>
    <row r="12329" spans="11:11" x14ac:dyDescent="0.25">
      <c r="K12329"/>
    </row>
    <row r="12330" spans="11:11" x14ac:dyDescent="0.25">
      <c r="K12330"/>
    </row>
    <row r="12331" spans="11:11" x14ac:dyDescent="0.25">
      <c r="K12331"/>
    </row>
    <row r="12332" spans="11:11" x14ac:dyDescent="0.25">
      <c r="K12332"/>
    </row>
    <row r="12333" spans="11:11" x14ac:dyDescent="0.25">
      <c r="K12333"/>
    </row>
    <row r="12334" spans="11:11" x14ac:dyDescent="0.25">
      <c r="K12334"/>
    </row>
    <row r="12335" spans="11:11" x14ac:dyDescent="0.25">
      <c r="K12335"/>
    </row>
    <row r="12336" spans="11:11" x14ac:dyDescent="0.25">
      <c r="K12336"/>
    </row>
    <row r="12337" spans="11:11" x14ac:dyDescent="0.25">
      <c r="K12337"/>
    </row>
    <row r="12338" spans="11:11" x14ac:dyDescent="0.25">
      <c r="K12338"/>
    </row>
    <row r="12339" spans="11:11" x14ac:dyDescent="0.25">
      <c r="K12339"/>
    </row>
    <row r="12340" spans="11:11" x14ac:dyDescent="0.25">
      <c r="K12340"/>
    </row>
    <row r="12341" spans="11:11" x14ac:dyDescent="0.25">
      <c r="K12341"/>
    </row>
    <row r="12342" spans="11:11" x14ac:dyDescent="0.25">
      <c r="K12342"/>
    </row>
    <row r="12343" spans="11:11" x14ac:dyDescent="0.25">
      <c r="K12343"/>
    </row>
    <row r="12344" spans="11:11" x14ac:dyDescent="0.25">
      <c r="K12344"/>
    </row>
    <row r="12345" spans="11:11" x14ac:dyDescent="0.25">
      <c r="K12345"/>
    </row>
    <row r="12346" spans="11:11" x14ac:dyDescent="0.25">
      <c r="K12346"/>
    </row>
    <row r="12347" spans="11:11" x14ac:dyDescent="0.25">
      <c r="K12347"/>
    </row>
    <row r="12348" spans="11:11" x14ac:dyDescent="0.25">
      <c r="K12348"/>
    </row>
    <row r="12349" spans="11:11" x14ac:dyDescent="0.25">
      <c r="K12349"/>
    </row>
    <row r="12350" spans="11:11" x14ac:dyDescent="0.25">
      <c r="K12350"/>
    </row>
    <row r="12351" spans="11:11" x14ac:dyDescent="0.25">
      <c r="K12351"/>
    </row>
    <row r="12352" spans="11:11" x14ac:dyDescent="0.25">
      <c r="K12352"/>
    </row>
    <row r="12353" spans="11:11" x14ac:dyDescent="0.25">
      <c r="K12353"/>
    </row>
    <row r="12354" spans="11:11" x14ac:dyDescent="0.25">
      <c r="K12354"/>
    </row>
    <row r="12355" spans="11:11" x14ac:dyDescent="0.25">
      <c r="K12355"/>
    </row>
    <row r="12356" spans="11:11" x14ac:dyDescent="0.25">
      <c r="K12356"/>
    </row>
    <row r="12357" spans="11:11" x14ac:dyDescent="0.25">
      <c r="K12357"/>
    </row>
    <row r="12358" spans="11:11" x14ac:dyDescent="0.25">
      <c r="K12358"/>
    </row>
    <row r="12359" spans="11:11" x14ac:dyDescent="0.25">
      <c r="K12359"/>
    </row>
    <row r="12360" spans="11:11" x14ac:dyDescent="0.25">
      <c r="K12360"/>
    </row>
    <row r="12361" spans="11:11" x14ac:dyDescent="0.25">
      <c r="K12361"/>
    </row>
    <row r="12362" spans="11:11" x14ac:dyDescent="0.25">
      <c r="K12362"/>
    </row>
    <row r="12363" spans="11:11" x14ac:dyDescent="0.25">
      <c r="K12363"/>
    </row>
    <row r="12364" spans="11:11" x14ac:dyDescent="0.25">
      <c r="K12364"/>
    </row>
    <row r="12365" spans="11:11" x14ac:dyDescent="0.25">
      <c r="K12365"/>
    </row>
    <row r="12366" spans="11:11" x14ac:dyDescent="0.25">
      <c r="K12366"/>
    </row>
    <row r="12367" spans="11:11" x14ac:dyDescent="0.25">
      <c r="K12367"/>
    </row>
    <row r="12368" spans="11:11" x14ac:dyDescent="0.25">
      <c r="K12368"/>
    </row>
    <row r="12369" spans="11:11" x14ac:dyDescent="0.25">
      <c r="K12369"/>
    </row>
    <row r="12370" spans="11:11" x14ac:dyDescent="0.25">
      <c r="K12370"/>
    </row>
    <row r="12371" spans="11:11" x14ac:dyDescent="0.25">
      <c r="K12371"/>
    </row>
    <row r="12372" spans="11:11" x14ac:dyDescent="0.25">
      <c r="K12372"/>
    </row>
    <row r="12373" spans="11:11" x14ac:dyDescent="0.25">
      <c r="K12373"/>
    </row>
    <row r="12374" spans="11:11" x14ac:dyDescent="0.25">
      <c r="K12374"/>
    </row>
    <row r="12375" spans="11:11" x14ac:dyDescent="0.25">
      <c r="K12375"/>
    </row>
    <row r="12376" spans="11:11" x14ac:dyDescent="0.25">
      <c r="K12376"/>
    </row>
    <row r="12377" spans="11:11" x14ac:dyDescent="0.25">
      <c r="K12377"/>
    </row>
    <row r="12378" spans="11:11" x14ac:dyDescent="0.25">
      <c r="K12378"/>
    </row>
    <row r="12379" spans="11:11" x14ac:dyDescent="0.25">
      <c r="K12379"/>
    </row>
    <row r="12380" spans="11:11" x14ac:dyDescent="0.25">
      <c r="K12380"/>
    </row>
    <row r="12381" spans="11:11" x14ac:dyDescent="0.25">
      <c r="K12381"/>
    </row>
    <row r="12382" spans="11:11" x14ac:dyDescent="0.25">
      <c r="K12382"/>
    </row>
    <row r="12383" spans="11:11" x14ac:dyDescent="0.25">
      <c r="K12383"/>
    </row>
    <row r="12384" spans="11:11" x14ac:dyDescent="0.25">
      <c r="K12384"/>
    </row>
    <row r="12385" spans="11:11" x14ac:dyDescent="0.25">
      <c r="K12385"/>
    </row>
    <row r="12386" spans="11:11" x14ac:dyDescent="0.25">
      <c r="K12386"/>
    </row>
    <row r="12387" spans="11:11" x14ac:dyDescent="0.25">
      <c r="K12387"/>
    </row>
    <row r="12388" spans="11:11" x14ac:dyDescent="0.25">
      <c r="K12388"/>
    </row>
    <row r="12389" spans="11:11" x14ac:dyDescent="0.25">
      <c r="K12389"/>
    </row>
    <row r="12390" spans="11:11" x14ac:dyDescent="0.25">
      <c r="K12390"/>
    </row>
    <row r="12391" spans="11:11" x14ac:dyDescent="0.25">
      <c r="K12391"/>
    </row>
    <row r="12392" spans="11:11" x14ac:dyDescent="0.25">
      <c r="K12392"/>
    </row>
    <row r="12393" spans="11:11" x14ac:dyDescent="0.25">
      <c r="K12393"/>
    </row>
    <row r="12394" spans="11:11" x14ac:dyDescent="0.25">
      <c r="K12394"/>
    </row>
    <row r="12395" spans="11:11" x14ac:dyDescent="0.25">
      <c r="K12395"/>
    </row>
    <row r="12396" spans="11:11" x14ac:dyDescent="0.25">
      <c r="K12396"/>
    </row>
    <row r="12397" spans="11:11" x14ac:dyDescent="0.25">
      <c r="K12397"/>
    </row>
    <row r="12398" spans="11:11" x14ac:dyDescent="0.25">
      <c r="K12398"/>
    </row>
    <row r="12399" spans="11:11" x14ac:dyDescent="0.25">
      <c r="K12399"/>
    </row>
    <row r="12400" spans="11:11" x14ac:dyDescent="0.25">
      <c r="K12400"/>
    </row>
    <row r="12401" spans="11:11" x14ac:dyDescent="0.25">
      <c r="K12401"/>
    </row>
    <row r="12402" spans="11:11" x14ac:dyDescent="0.25">
      <c r="K12402"/>
    </row>
    <row r="12403" spans="11:11" x14ac:dyDescent="0.25">
      <c r="K12403"/>
    </row>
    <row r="12404" spans="11:11" x14ac:dyDescent="0.25">
      <c r="K12404"/>
    </row>
    <row r="12405" spans="11:11" x14ac:dyDescent="0.25">
      <c r="K12405"/>
    </row>
    <row r="12406" spans="11:11" x14ac:dyDescent="0.25">
      <c r="K12406"/>
    </row>
    <row r="12407" spans="11:11" x14ac:dyDescent="0.25">
      <c r="K12407"/>
    </row>
    <row r="12408" spans="11:11" x14ac:dyDescent="0.25">
      <c r="K12408"/>
    </row>
    <row r="12409" spans="11:11" x14ac:dyDescent="0.25">
      <c r="K12409"/>
    </row>
    <row r="12410" spans="11:11" x14ac:dyDescent="0.25">
      <c r="K12410"/>
    </row>
    <row r="12411" spans="11:11" x14ac:dyDescent="0.25">
      <c r="K12411"/>
    </row>
    <row r="12412" spans="11:11" x14ac:dyDescent="0.25">
      <c r="K12412"/>
    </row>
    <row r="12413" spans="11:11" x14ac:dyDescent="0.25">
      <c r="K12413"/>
    </row>
    <row r="12414" spans="11:11" x14ac:dyDescent="0.25">
      <c r="K12414"/>
    </row>
    <row r="12415" spans="11:11" x14ac:dyDescent="0.25">
      <c r="K12415"/>
    </row>
    <row r="12416" spans="11:11" x14ac:dyDescent="0.25">
      <c r="K12416"/>
    </row>
    <row r="12417" spans="11:11" x14ac:dyDescent="0.25">
      <c r="K12417"/>
    </row>
    <row r="12418" spans="11:11" x14ac:dyDescent="0.25">
      <c r="K12418"/>
    </row>
    <row r="12419" spans="11:11" x14ac:dyDescent="0.25">
      <c r="K12419"/>
    </row>
    <row r="12420" spans="11:11" x14ac:dyDescent="0.25">
      <c r="K12420"/>
    </row>
    <row r="12421" spans="11:11" x14ac:dyDescent="0.25">
      <c r="K12421"/>
    </row>
    <row r="12422" spans="11:11" x14ac:dyDescent="0.25">
      <c r="K12422"/>
    </row>
    <row r="12423" spans="11:11" x14ac:dyDescent="0.25">
      <c r="K12423"/>
    </row>
    <row r="12424" spans="11:11" x14ac:dyDescent="0.25">
      <c r="K12424"/>
    </row>
    <row r="12425" spans="11:11" x14ac:dyDescent="0.25">
      <c r="K12425"/>
    </row>
    <row r="12426" spans="11:11" x14ac:dyDescent="0.25">
      <c r="K12426"/>
    </row>
    <row r="12427" spans="11:11" x14ac:dyDescent="0.25">
      <c r="K12427"/>
    </row>
    <row r="12428" spans="11:11" x14ac:dyDescent="0.25">
      <c r="K12428"/>
    </row>
    <row r="12429" spans="11:11" x14ac:dyDescent="0.25">
      <c r="K12429"/>
    </row>
    <row r="12430" spans="11:11" x14ac:dyDescent="0.25">
      <c r="K12430"/>
    </row>
    <row r="12431" spans="11:11" x14ac:dyDescent="0.25">
      <c r="K12431"/>
    </row>
    <row r="12432" spans="11:11" x14ac:dyDescent="0.25">
      <c r="K12432"/>
    </row>
    <row r="12433" spans="11:11" x14ac:dyDescent="0.25">
      <c r="K12433"/>
    </row>
    <row r="12434" spans="11:11" x14ac:dyDescent="0.25">
      <c r="K12434"/>
    </row>
    <row r="12435" spans="11:11" x14ac:dyDescent="0.25">
      <c r="K12435"/>
    </row>
    <row r="12436" spans="11:11" x14ac:dyDescent="0.25">
      <c r="K12436"/>
    </row>
    <row r="12437" spans="11:11" x14ac:dyDescent="0.25">
      <c r="K12437"/>
    </row>
    <row r="12438" spans="11:11" x14ac:dyDescent="0.25">
      <c r="K12438"/>
    </row>
    <row r="12439" spans="11:11" x14ac:dyDescent="0.25">
      <c r="K12439"/>
    </row>
    <row r="12440" spans="11:11" x14ac:dyDescent="0.25">
      <c r="K12440"/>
    </row>
    <row r="12441" spans="11:11" x14ac:dyDescent="0.25">
      <c r="K12441"/>
    </row>
    <row r="12442" spans="11:11" x14ac:dyDescent="0.25">
      <c r="K12442"/>
    </row>
    <row r="12443" spans="11:11" x14ac:dyDescent="0.25">
      <c r="K12443"/>
    </row>
    <row r="12444" spans="11:11" x14ac:dyDescent="0.25">
      <c r="K12444"/>
    </row>
    <row r="12445" spans="11:11" x14ac:dyDescent="0.25">
      <c r="K12445"/>
    </row>
    <row r="12446" spans="11:11" x14ac:dyDescent="0.25">
      <c r="K12446"/>
    </row>
    <row r="12447" spans="11:11" x14ac:dyDescent="0.25">
      <c r="K12447"/>
    </row>
    <row r="12448" spans="11:11" x14ac:dyDescent="0.25">
      <c r="K12448"/>
    </row>
    <row r="12449" spans="11:11" x14ac:dyDescent="0.25">
      <c r="K12449"/>
    </row>
    <row r="12450" spans="11:11" x14ac:dyDescent="0.25">
      <c r="K12450"/>
    </row>
    <row r="12451" spans="11:11" x14ac:dyDescent="0.25">
      <c r="K12451"/>
    </row>
    <row r="12452" spans="11:11" x14ac:dyDescent="0.25">
      <c r="K12452"/>
    </row>
    <row r="12453" spans="11:11" x14ac:dyDescent="0.25">
      <c r="K12453"/>
    </row>
    <row r="12454" spans="11:11" x14ac:dyDescent="0.25">
      <c r="K12454"/>
    </row>
    <row r="12455" spans="11:11" x14ac:dyDescent="0.25">
      <c r="K12455"/>
    </row>
    <row r="12456" spans="11:11" x14ac:dyDescent="0.25">
      <c r="K12456"/>
    </row>
    <row r="12457" spans="11:11" x14ac:dyDescent="0.25">
      <c r="K12457"/>
    </row>
    <row r="12458" spans="11:11" x14ac:dyDescent="0.25">
      <c r="K12458"/>
    </row>
    <row r="12459" spans="11:11" x14ac:dyDescent="0.25">
      <c r="K12459"/>
    </row>
    <row r="12460" spans="11:11" x14ac:dyDescent="0.25">
      <c r="K12460"/>
    </row>
    <row r="12461" spans="11:11" x14ac:dyDescent="0.25">
      <c r="K12461"/>
    </row>
    <row r="12462" spans="11:11" x14ac:dyDescent="0.25">
      <c r="K12462"/>
    </row>
    <row r="12463" spans="11:11" x14ac:dyDescent="0.25">
      <c r="K12463"/>
    </row>
    <row r="12464" spans="11:11" x14ac:dyDescent="0.25">
      <c r="K12464"/>
    </row>
    <row r="12465" spans="11:11" x14ac:dyDescent="0.25">
      <c r="K12465"/>
    </row>
    <row r="12466" spans="11:11" x14ac:dyDescent="0.25">
      <c r="K12466"/>
    </row>
    <row r="12467" spans="11:11" x14ac:dyDescent="0.25">
      <c r="K12467"/>
    </row>
    <row r="12468" spans="11:11" x14ac:dyDescent="0.25">
      <c r="K12468"/>
    </row>
    <row r="12469" spans="11:11" x14ac:dyDescent="0.25">
      <c r="K12469"/>
    </row>
    <row r="12470" spans="11:11" x14ac:dyDescent="0.25">
      <c r="K12470"/>
    </row>
    <row r="12471" spans="11:11" x14ac:dyDescent="0.25">
      <c r="K12471"/>
    </row>
    <row r="12472" spans="11:11" x14ac:dyDescent="0.25">
      <c r="K12472"/>
    </row>
    <row r="12473" spans="11:11" x14ac:dyDescent="0.25">
      <c r="K12473"/>
    </row>
    <row r="12474" spans="11:11" x14ac:dyDescent="0.25">
      <c r="K12474"/>
    </row>
    <row r="12475" spans="11:11" x14ac:dyDescent="0.25">
      <c r="K12475"/>
    </row>
    <row r="12476" spans="11:11" x14ac:dyDescent="0.25">
      <c r="K12476"/>
    </row>
    <row r="12477" spans="11:11" x14ac:dyDescent="0.25">
      <c r="K12477"/>
    </row>
    <row r="12478" spans="11:11" x14ac:dyDescent="0.25">
      <c r="K12478"/>
    </row>
    <row r="12479" spans="11:11" x14ac:dyDescent="0.25">
      <c r="K12479"/>
    </row>
    <row r="12480" spans="11:11" x14ac:dyDescent="0.25">
      <c r="K12480"/>
    </row>
    <row r="12481" spans="11:11" x14ac:dyDescent="0.25">
      <c r="K12481"/>
    </row>
    <row r="12482" spans="11:11" x14ac:dyDescent="0.25">
      <c r="K12482"/>
    </row>
    <row r="12483" spans="11:11" x14ac:dyDescent="0.25">
      <c r="K12483"/>
    </row>
    <row r="12484" spans="11:11" x14ac:dyDescent="0.25">
      <c r="K12484"/>
    </row>
    <row r="12485" spans="11:11" x14ac:dyDescent="0.25">
      <c r="K12485"/>
    </row>
    <row r="12486" spans="11:11" x14ac:dyDescent="0.25">
      <c r="K12486"/>
    </row>
    <row r="12487" spans="11:11" x14ac:dyDescent="0.25">
      <c r="K12487"/>
    </row>
    <row r="12488" spans="11:11" x14ac:dyDescent="0.25">
      <c r="K12488"/>
    </row>
    <row r="12489" spans="11:11" x14ac:dyDescent="0.25">
      <c r="K12489"/>
    </row>
    <row r="12490" spans="11:11" x14ac:dyDescent="0.25">
      <c r="K12490"/>
    </row>
    <row r="12491" spans="11:11" x14ac:dyDescent="0.25">
      <c r="K12491"/>
    </row>
    <row r="12492" spans="11:11" x14ac:dyDescent="0.25">
      <c r="K12492"/>
    </row>
    <row r="12493" spans="11:11" x14ac:dyDescent="0.25">
      <c r="K12493"/>
    </row>
    <row r="12494" spans="11:11" x14ac:dyDescent="0.25">
      <c r="K12494"/>
    </row>
    <row r="12495" spans="11:11" x14ac:dyDescent="0.25">
      <c r="K12495"/>
    </row>
    <row r="12496" spans="11:11" x14ac:dyDescent="0.25">
      <c r="K12496"/>
    </row>
    <row r="12497" spans="11:11" x14ac:dyDescent="0.25">
      <c r="K12497"/>
    </row>
    <row r="12498" spans="11:11" x14ac:dyDescent="0.25">
      <c r="K12498"/>
    </row>
    <row r="12499" spans="11:11" x14ac:dyDescent="0.25">
      <c r="K12499"/>
    </row>
    <row r="12500" spans="11:11" x14ac:dyDescent="0.25">
      <c r="K12500"/>
    </row>
    <row r="12501" spans="11:11" x14ac:dyDescent="0.25">
      <c r="K12501"/>
    </row>
    <row r="12502" spans="11:11" x14ac:dyDescent="0.25">
      <c r="K12502"/>
    </row>
    <row r="12503" spans="11:11" x14ac:dyDescent="0.25">
      <c r="K12503"/>
    </row>
    <row r="12504" spans="11:11" x14ac:dyDescent="0.25">
      <c r="K12504"/>
    </row>
    <row r="12505" spans="11:11" x14ac:dyDescent="0.25">
      <c r="K12505"/>
    </row>
    <row r="12506" spans="11:11" x14ac:dyDescent="0.25">
      <c r="K12506"/>
    </row>
    <row r="12507" spans="11:11" x14ac:dyDescent="0.25">
      <c r="K12507"/>
    </row>
    <row r="12508" spans="11:11" x14ac:dyDescent="0.25">
      <c r="K12508"/>
    </row>
    <row r="12509" spans="11:11" x14ac:dyDescent="0.25">
      <c r="K12509"/>
    </row>
    <row r="12510" spans="11:11" x14ac:dyDescent="0.25">
      <c r="K12510"/>
    </row>
    <row r="12511" spans="11:11" x14ac:dyDescent="0.25">
      <c r="K12511"/>
    </row>
    <row r="12512" spans="11:11" x14ac:dyDescent="0.25">
      <c r="K12512"/>
    </row>
    <row r="12513" spans="11:11" x14ac:dyDescent="0.25">
      <c r="K12513"/>
    </row>
    <row r="12514" spans="11:11" x14ac:dyDescent="0.25">
      <c r="K12514"/>
    </row>
    <row r="12515" spans="11:11" x14ac:dyDescent="0.25">
      <c r="K12515"/>
    </row>
    <row r="12516" spans="11:11" x14ac:dyDescent="0.25">
      <c r="K12516"/>
    </row>
    <row r="12517" spans="11:11" x14ac:dyDescent="0.25">
      <c r="K12517"/>
    </row>
    <row r="12518" spans="11:11" x14ac:dyDescent="0.25">
      <c r="K12518"/>
    </row>
    <row r="12519" spans="11:11" x14ac:dyDescent="0.25">
      <c r="K12519"/>
    </row>
    <row r="12520" spans="11:11" x14ac:dyDescent="0.25">
      <c r="K12520"/>
    </row>
    <row r="12521" spans="11:11" x14ac:dyDescent="0.25">
      <c r="K12521"/>
    </row>
    <row r="12522" spans="11:11" x14ac:dyDescent="0.25">
      <c r="K12522"/>
    </row>
    <row r="12523" spans="11:11" x14ac:dyDescent="0.25">
      <c r="K12523"/>
    </row>
    <row r="12524" spans="11:11" x14ac:dyDescent="0.25">
      <c r="K12524"/>
    </row>
    <row r="12525" spans="11:11" x14ac:dyDescent="0.25">
      <c r="K12525"/>
    </row>
    <row r="12526" spans="11:11" x14ac:dyDescent="0.25">
      <c r="K12526"/>
    </row>
    <row r="12527" spans="11:11" x14ac:dyDescent="0.25">
      <c r="K12527"/>
    </row>
    <row r="12528" spans="11:11" x14ac:dyDescent="0.25">
      <c r="K12528"/>
    </row>
    <row r="12529" spans="11:11" x14ac:dyDescent="0.25">
      <c r="K12529"/>
    </row>
    <row r="12530" spans="11:11" x14ac:dyDescent="0.25">
      <c r="K12530"/>
    </row>
    <row r="12531" spans="11:11" x14ac:dyDescent="0.25">
      <c r="K12531"/>
    </row>
    <row r="12532" spans="11:11" x14ac:dyDescent="0.25">
      <c r="K12532"/>
    </row>
    <row r="12533" spans="11:11" x14ac:dyDescent="0.25">
      <c r="K12533"/>
    </row>
    <row r="12534" spans="11:11" x14ac:dyDescent="0.25">
      <c r="K12534"/>
    </row>
    <row r="12535" spans="11:11" x14ac:dyDescent="0.25">
      <c r="K12535"/>
    </row>
    <row r="12536" spans="11:11" x14ac:dyDescent="0.25">
      <c r="K12536"/>
    </row>
    <row r="12537" spans="11:11" x14ac:dyDescent="0.25">
      <c r="K12537"/>
    </row>
    <row r="12538" spans="11:11" x14ac:dyDescent="0.25">
      <c r="K12538"/>
    </row>
    <row r="12539" spans="11:11" x14ac:dyDescent="0.25">
      <c r="K12539"/>
    </row>
    <row r="12540" spans="11:11" x14ac:dyDescent="0.25">
      <c r="K12540"/>
    </row>
    <row r="12541" spans="11:11" x14ac:dyDescent="0.25">
      <c r="K12541"/>
    </row>
    <row r="12542" spans="11:11" x14ac:dyDescent="0.25">
      <c r="K12542"/>
    </row>
    <row r="12543" spans="11:11" x14ac:dyDescent="0.25">
      <c r="K12543"/>
    </row>
    <row r="12544" spans="11:11" x14ac:dyDescent="0.25">
      <c r="K12544"/>
    </row>
    <row r="12545" spans="11:11" x14ac:dyDescent="0.25">
      <c r="K12545"/>
    </row>
    <row r="12546" spans="11:11" x14ac:dyDescent="0.25">
      <c r="K12546"/>
    </row>
    <row r="12547" spans="11:11" x14ac:dyDescent="0.25">
      <c r="K12547"/>
    </row>
    <row r="12548" spans="11:11" x14ac:dyDescent="0.25">
      <c r="K12548"/>
    </row>
    <row r="12549" spans="11:11" x14ac:dyDescent="0.25">
      <c r="K12549"/>
    </row>
    <row r="12550" spans="11:11" x14ac:dyDescent="0.25">
      <c r="K12550"/>
    </row>
    <row r="12551" spans="11:11" x14ac:dyDescent="0.25">
      <c r="K12551"/>
    </row>
    <row r="12552" spans="11:11" x14ac:dyDescent="0.25">
      <c r="K12552"/>
    </row>
    <row r="12553" spans="11:11" x14ac:dyDescent="0.25">
      <c r="K12553"/>
    </row>
    <row r="12554" spans="11:11" x14ac:dyDescent="0.25">
      <c r="K12554"/>
    </row>
    <row r="12555" spans="11:11" x14ac:dyDescent="0.25">
      <c r="K12555"/>
    </row>
    <row r="12556" spans="11:11" x14ac:dyDescent="0.25">
      <c r="K12556"/>
    </row>
    <row r="12557" spans="11:11" x14ac:dyDescent="0.25">
      <c r="K12557"/>
    </row>
    <row r="12558" spans="11:11" x14ac:dyDescent="0.25">
      <c r="K12558"/>
    </row>
    <row r="12559" spans="11:11" x14ac:dyDescent="0.25">
      <c r="K12559"/>
    </row>
    <row r="12560" spans="11:11" x14ac:dyDescent="0.25">
      <c r="K12560"/>
    </row>
    <row r="12561" spans="11:11" x14ac:dyDescent="0.25">
      <c r="K12561"/>
    </row>
    <row r="12562" spans="11:11" x14ac:dyDescent="0.25">
      <c r="K12562"/>
    </row>
    <row r="12563" spans="11:11" x14ac:dyDescent="0.25">
      <c r="K12563"/>
    </row>
    <row r="12564" spans="11:11" x14ac:dyDescent="0.25">
      <c r="K12564"/>
    </row>
    <row r="12565" spans="11:11" x14ac:dyDescent="0.25">
      <c r="K12565"/>
    </row>
    <row r="12566" spans="11:11" x14ac:dyDescent="0.25">
      <c r="K12566"/>
    </row>
    <row r="12567" spans="11:11" x14ac:dyDescent="0.25">
      <c r="K12567"/>
    </row>
    <row r="12568" spans="11:11" x14ac:dyDescent="0.25">
      <c r="K12568"/>
    </row>
    <row r="12569" spans="11:11" x14ac:dyDescent="0.25">
      <c r="K12569"/>
    </row>
    <row r="12570" spans="11:11" x14ac:dyDescent="0.25">
      <c r="K12570"/>
    </row>
    <row r="12571" spans="11:11" x14ac:dyDescent="0.25">
      <c r="K12571"/>
    </row>
    <row r="12572" spans="11:11" x14ac:dyDescent="0.25">
      <c r="K12572"/>
    </row>
    <row r="12573" spans="11:11" x14ac:dyDescent="0.25">
      <c r="K12573"/>
    </row>
    <row r="12574" spans="11:11" x14ac:dyDescent="0.25">
      <c r="K12574"/>
    </row>
    <row r="12575" spans="11:11" x14ac:dyDescent="0.25">
      <c r="K12575"/>
    </row>
    <row r="12576" spans="11:11" x14ac:dyDescent="0.25">
      <c r="K12576"/>
    </row>
    <row r="12577" spans="11:11" x14ac:dyDescent="0.25">
      <c r="K12577"/>
    </row>
    <row r="12578" spans="11:11" x14ac:dyDescent="0.25">
      <c r="K12578"/>
    </row>
    <row r="12579" spans="11:11" x14ac:dyDescent="0.25">
      <c r="K12579"/>
    </row>
    <row r="12580" spans="11:11" x14ac:dyDescent="0.25">
      <c r="K12580"/>
    </row>
    <row r="12581" spans="11:11" x14ac:dyDescent="0.25">
      <c r="K12581"/>
    </row>
    <row r="12582" spans="11:11" x14ac:dyDescent="0.25">
      <c r="K12582"/>
    </row>
    <row r="12583" spans="11:11" x14ac:dyDescent="0.25">
      <c r="K12583"/>
    </row>
    <row r="12584" spans="11:11" x14ac:dyDescent="0.25">
      <c r="K12584"/>
    </row>
    <row r="12585" spans="11:11" x14ac:dyDescent="0.25">
      <c r="K12585"/>
    </row>
    <row r="12586" spans="11:11" x14ac:dyDescent="0.25">
      <c r="K12586"/>
    </row>
    <row r="12587" spans="11:11" x14ac:dyDescent="0.25">
      <c r="K12587"/>
    </row>
    <row r="12588" spans="11:11" x14ac:dyDescent="0.25">
      <c r="K12588"/>
    </row>
    <row r="12589" spans="11:11" x14ac:dyDescent="0.25">
      <c r="K12589"/>
    </row>
    <row r="12590" spans="11:11" x14ac:dyDescent="0.25">
      <c r="K12590"/>
    </row>
    <row r="12591" spans="11:11" x14ac:dyDescent="0.25">
      <c r="K12591"/>
    </row>
    <row r="12592" spans="11:11" x14ac:dyDescent="0.25">
      <c r="K12592"/>
    </row>
    <row r="12593" spans="11:11" x14ac:dyDescent="0.25">
      <c r="K12593"/>
    </row>
    <row r="12594" spans="11:11" x14ac:dyDescent="0.25">
      <c r="K12594"/>
    </row>
    <row r="12595" spans="11:11" x14ac:dyDescent="0.25">
      <c r="K12595"/>
    </row>
    <row r="12596" spans="11:11" x14ac:dyDescent="0.25">
      <c r="K12596"/>
    </row>
    <row r="12597" spans="11:11" x14ac:dyDescent="0.25">
      <c r="K12597"/>
    </row>
    <row r="12598" spans="11:11" x14ac:dyDescent="0.25">
      <c r="K12598"/>
    </row>
    <row r="12599" spans="11:11" x14ac:dyDescent="0.25">
      <c r="K12599"/>
    </row>
    <row r="12600" spans="11:11" x14ac:dyDescent="0.25">
      <c r="K12600"/>
    </row>
    <row r="12601" spans="11:11" x14ac:dyDescent="0.25">
      <c r="K12601"/>
    </row>
    <row r="12602" spans="11:11" x14ac:dyDescent="0.25">
      <c r="K12602"/>
    </row>
    <row r="12603" spans="11:11" x14ac:dyDescent="0.25">
      <c r="K12603"/>
    </row>
    <row r="12604" spans="11:11" x14ac:dyDescent="0.25">
      <c r="K12604"/>
    </row>
    <row r="12605" spans="11:11" x14ac:dyDescent="0.25">
      <c r="K12605"/>
    </row>
    <row r="12606" spans="11:11" x14ac:dyDescent="0.25">
      <c r="K12606"/>
    </row>
    <row r="12607" spans="11:11" x14ac:dyDescent="0.25">
      <c r="K12607"/>
    </row>
    <row r="12608" spans="11:11" x14ac:dyDescent="0.25">
      <c r="K12608"/>
    </row>
    <row r="12609" spans="11:11" x14ac:dyDescent="0.25">
      <c r="K12609"/>
    </row>
    <row r="12610" spans="11:11" x14ac:dyDescent="0.25">
      <c r="K12610"/>
    </row>
    <row r="12611" spans="11:11" x14ac:dyDescent="0.25">
      <c r="K12611"/>
    </row>
    <row r="12612" spans="11:11" x14ac:dyDescent="0.25">
      <c r="K12612"/>
    </row>
    <row r="12613" spans="11:11" x14ac:dyDescent="0.25">
      <c r="K12613"/>
    </row>
    <row r="12614" spans="11:11" x14ac:dyDescent="0.25">
      <c r="K12614"/>
    </row>
    <row r="12615" spans="11:11" x14ac:dyDescent="0.25">
      <c r="K12615"/>
    </row>
    <row r="12616" spans="11:11" x14ac:dyDescent="0.25">
      <c r="K12616"/>
    </row>
    <row r="12617" spans="11:11" x14ac:dyDescent="0.25">
      <c r="K12617"/>
    </row>
    <row r="12618" spans="11:11" x14ac:dyDescent="0.25">
      <c r="K12618"/>
    </row>
    <row r="12619" spans="11:11" x14ac:dyDescent="0.25">
      <c r="K12619"/>
    </row>
    <row r="12620" spans="11:11" x14ac:dyDescent="0.25">
      <c r="K12620"/>
    </row>
    <row r="12621" spans="11:11" x14ac:dyDescent="0.25">
      <c r="K12621"/>
    </row>
    <row r="12622" spans="11:11" x14ac:dyDescent="0.25">
      <c r="K12622"/>
    </row>
    <row r="12623" spans="11:11" x14ac:dyDescent="0.25">
      <c r="K12623"/>
    </row>
    <row r="12624" spans="11:11" x14ac:dyDescent="0.25">
      <c r="K12624"/>
    </row>
    <row r="12625" spans="11:11" x14ac:dyDescent="0.25">
      <c r="K12625"/>
    </row>
    <row r="12626" spans="11:11" x14ac:dyDescent="0.25">
      <c r="K12626"/>
    </row>
    <row r="12627" spans="11:11" x14ac:dyDescent="0.25">
      <c r="K12627"/>
    </row>
    <row r="12628" spans="11:11" x14ac:dyDescent="0.25">
      <c r="K12628"/>
    </row>
    <row r="12629" spans="11:11" x14ac:dyDescent="0.25">
      <c r="K12629"/>
    </row>
    <row r="12630" spans="11:11" x14ac:dyDescent="0.25">
      <c r="K12630"/>
    </row>
    <row r="12631" spans="11:11" x14ac:dyDescent="0.25">
      <c r="K12631"/>
    </row>
    <row r="12632" spans="11:11" x14ac:dyDescent="0.25">
      <c r="K12632"/>
    </row>
    <row r="12633" spans="11:11" x14ac:dyDescent="0.25">
      <c r="K12633"/>
    </row>
    <row r="12634" spans="11:11" x14ac:dyDescent="0.25">
      <c r="K12634"/>
    </row>
    <row r="12635" spans="11:11" x14ac:dyDescent="0.25">
      <c r="K12635"/>
    </row>
    <row r="12636" spans="11:11" x14ac:dyDescent="0.25">
      <c r="K12636"/>
    </row>
    <row r="12637" spans="11:11" x14ac:dyDescent="0.25">
      <c r="K12637"/>
    </row>
    <row r="12638" spans="11:11" x14ac:dyDescent="0.25">
      <c r="K12638"/>
    </row>
    <row r="12639" spans="11:11" x14ac:dyDescent="0.25">
      <c r="K12639"/>
    </row>
    <row r="12640" spans="11:11" x14ac:dyDescent="0.25">
      <c r="K12640"/>
    </row>
    <row r="12641" spans="11:11" x14ac:dyDescent="0.25">
      <c r="K12641"/>
    </row>
    <row r="12642" spans="11:11" x14ac:dyDescent="0.25">
      <c r="K12642"/>
    </row>
    <row r="12643" spans="11:11" x14ac:dyDescent="0.25">
      <c r="K12643"/>
    </row>
    <row r="12644" spans="11:11" x14ac:dyDescent="0.25">
      <c r="K12644"/>
    </row>
    <row r="12645" spans="11:11" x14ac:dyDescent="0.25">
      <c r="K12645"/>
    </row>
    <row r="12646" spans="11:11" x14ac:dyDescent="0.25">
      <c r="K12646"/>
    </row>
    <row r="12647" spans="11:11" x14ac:dyDescent="0.25">
      <c r="K12647"/>
    </row>
    <row r="12648" spans="11:11" x14ac:dyDescent="0.25">
      <c r="K12648"/>
    </row>
    <row r="12649" spans="11:11" x14ac:dyDescent="0.25">
      <c r="K12649"/>
    </row>
    <row r="12650" spans="11:11" x14ac:dyDescent="0.25">
      <c r="K12650"/>
    </row>
    <row r="12651" spans="11:11" x14ac:dyDescent="0.25">
      <c r="K12651"/>
    </row>
    <row r="12652" spans="11:11" x14ac:dyDescent="0.25">
      <c r="K12652"/>
    </row>
    <row r="12653" spans="11:11" x14ac:dyDescent="0.25">
      <c r="K12653"/>
    </row>
    <row r="12654" spans="11:11" x14ac:dyDescent="0.25">
      <c r="K12654"/>
    </row>
    <row r="12655" spans="11:11" x14ac:dyDescent="0.25">
      <c r="K12655"/>
    </row>
    <row r="12656" spans="11:11" x14ac:dyDescent="0.25">
      <c r="K12656"/>
    </row>
    <row r="12657" spans="11:11" x14ac:dyDescent="0.25">
      <c r="K12657"/>
    </row>
    <row r="12658" spans="11:11" x14ac:dyDescent="0.25">
      <c r="K12658"/>
    </row>
    <row r="12659" spans="11:11" x14ac:dyDescent="0.25">
      <c r="K12659"/>
    </row>
    <row r="12660" spans="11:11" x14ac:dyDescent="0.25">
      <c r="K12660"/>
    </row>
    <row r="12661" spans="11:11" x14ac:dyDescent="0.25">
      <c r="K12661"/>
    </row>
    <row r="12662" spans="11:11" x14ac:dyDescent="0.25">
      <c r="K12662"/>
    </row>
    <row r="12663" spans="11:11" x14ac:dyDescent="0.25">
      <c r="K12663"/>
    </row>
    <row r="12664" spans="11:11" x14ac:dyDescent="0.25">
      <c r="K12664"/>
    </row>
    <row r="12665" spans="11:11" x14ac:dyDescent="0.25">
      <c r="K12665"/>
    </row>
    <row r="12666" spans="11:11" x14ac:dyDescent="0.25">
      <c r="K12666"/>
    </row>
    <row r="12667" spans="11:11" x14ac:dyDescent="0.25">
      <c r="K12667"/>
    </row>
    <row r="12668" spans="11:11" x14ac:dyDescent="0.25">
      <c r="K12668"/>
    </row>
    <row r="12669" spans="11:11" x14ac:dyDescent="0.25">
      <c r="K12669"/>
    </row>
    <row r="12670" spans="11:11" x14ac:dyDescent="0.25">
      <c r="K12670"/>
    </row>
    <row r="12671" spans="11:11" x14ac:dyDescent="0.25">
      <c r="K12671"/>
    </row>
    <row r="12672" spans="11:11" x14ac:dyDescent="0.25">
      <c r="K12672"/>
    </row>
    <row r="12673" spans="11:11" x14ac:dyDescent="0.25">
      <c r="K12673"/>
    </row>
    <row r="12674" spans="11:11" x14ac:dyDescent="0.25">
      <c r="K12674"/>
    </row>
    <row r="12675" spans="11:11" x14ac:dyDescent="0.25">
      <c r="K12675"/>
    </row>
    <row r="12676" spans="11:11" x14ac:dyDescent="0.25">
      <c r="K12676"/>
    </row>
    <row r="12677" spans="11:11" x14ac:dyDescent="0.25">
      <c r="K12677"/>
    </row>
    <row r="12678" spans="11:11" x14ac:dyDescent="0.25">
      <c r="K12678"/>
    </row>
    <row r="12679" spans="11:11" x14ac:dyDescent="0.25">
      <c r="K12679"/>
    </row>
    <row r="12680" spans="11:11" x14ac:dyDescent="0.25">
      <c r="K12680"/>
    </row>
    <row r="12681" spans="11:11" x14ac:dyDescent="0.25">
      <c r="K12681"/>
    </row>
    <row r="12682" spans="11:11" x14ac:dyDescent="0.25">
      <c r="K12682"/>
    </row>
    <row r="12683" spans="11:11" x14ac:dyDescent="0.25">
      <c r="K12683"/>
    </row>
    <row r="12684" spans="11:11" x14ac:dyDescent="0.25">
      <c r="K12684"/>
    </row>
    <row r="12685" spans="11:11" x14ac:dyDescent="0.25">
      <c r="K12685"/>
    </row>
    <row r="12686" spans="11:11" x14ac:dyDescent="0.25">
      <c r="K12686"/>
    </row>
    <row r="12687" spans="11:11" x14ac:dyDescent="0.25">
      <c r="K12687"/>
    </row>
    <row r="12688" spans="11:11" x14ac:dyDescent="0.25">
      <c r="K12688"/>
    </row>
    <row r="12689" spans="11:11" x14ac:dyDescent="0.25">
      <c r="K12689"/>
    </row>
    <row r="12690" spans="11:11" x14ac:dyDescent="0.25">
      <c r="K12690"/>
    </row>
    <row r="12691" spans="11:11" x14ac:dyDescent="0.25">
      <c r="K12691"/>
    </row>
    <row r="12692" spans="11:11" x14ac:dyDescent="0.25">
      <c r="K12692"/>
    </row>
    <row r="12693" spans="11:11" x14ac:dyDescent="0.25">
      <c r="K12693"/>
    </row>
    <row r="12694" spans="11:11" x14ac:dyDescent="0.25">
      <c r="K12694"/>
    </row>
    <row r="12695" spans="11:11" x14ac:dyDescent="0.25">
      <c r="K12695"/>
    </row>
    <row r="12696" spans="11:11" x14ac:dyDescent="0.25">
      <c r="K12696"/>
    </row>
    <row r="12697" spans="11:11" x14ac:dyDescent="0.25">
      <c r="K12697"/>
    </row>
    <row r="12698" spans="11:11" x14ac:dyDescent="0.25">
      <c r="K12698"/>
    </row>
    <row r="12699" spans="11:11" x14ac:dyDescent="0.25">
      <c r="K12699"/>
    </row>
    <row r="12700" spans="11:11" x14ac:dyDescent="0.25">
      <c r="K12700"/>
    </row>
    <row r="12701" spans="11:11" x14ac:dyDescent="0.25">
      <c r="K12701"/>
    </row>
    <row r="12702" spans="11:11" x14ac:dyDescent="0.25">
      <c r="K12702"/>
    </row>
    <row r="12703" spans="11:11" x14ac:dyDescent="0.25">
      <c r="K12703"/>
    </row>
    <row r="12704" spans="11:11" x14ac:dyDescent="0.25">
      <c r="K12704"/>
    </row>
    <row r="12705" spans="11:11" x14ac:dyDescent="0.25">
      <c r="K12705"/>
    </row>
    <row r="12706" spans="11:11" x14ac:dyDescent="0.25">
      <c r="K12706"/>
    </row>
    <row r="12707" spans="11:11" x14ac:dyDescent="0.25">
      <c r="K12707"/>
    </row>
    <row r="12708" spans="11:11" x14ac:dyDescent="0.25">
      <c r="K12708"/>
    </row>
    <row r="12709" spans="11:11" x14ac:dyDescent="0.25">
      <c r="K12709"/>
    </row>
    <row r="12710" spans="11:11" x14ac:dyDescent="0.25">
      <c r="K12710"/>
    </row>
    <row r="12711" spans="11:11" x14ac:dyDescent="0.25">
      <c r="K12711"/>
    </row>
    <row r="12712" spans="11:11" x14ac:dyDescent="0.25">
      <c r="K12712"/>
    </row>
    <row r="12713" spans="11:11" x14ac:dyDescent="0.25">
      <c r="K12713"/>
    </row>
    <row r="12714" spans="11:11" x14ac:dyDescent="0.25">
      <c r="K12714"/>
    </row>
    <row r="12715" spans="11:11" x14ac:dyDescent="0.25">
      <c r="K12715"/>
    </row>
    <row r="12716" spans="11:11" x14ac:dyDescent="0.25">
      <c r="K12716"/>
    </row>
    <row r="12717" spans="11:11" x14ac:dyDescent="0.25">
      <c r="K12717"/>
    </row>
    <row r="12718" spans="11:11" x14ac:dyDescent="0.25">
      <c r="K12718"/>
    </row>
    <row r="12719" spans="11:11" x14ac:dyDescent="0.25">
      <c r="K12719"/>
    </row>
    <row r="12720" spans="11:11" x14ac:dyDescent="0.25">
      <c r="K12720"/>
    </row>
    <row r="12721" spans="11:11" x14ac:dyDescent="0.25">
      <c r="K12721"/>
    </row>
    <row r="12722" spans="11:11" x14ac:dyDescent="0.25">
      <c r="K12722"/>
    </row>
    <row r="12723" spans="11:11" x14ac:dyDescent="0.25">
      <c r="K12723"/>
    </row>
    <row r="12724" spans="11:11" x14ac:dyDescent="0.25">
      <c r="K12724"/>
    </row>
    <row r="12725" spans="11:11" x14ac:dyDescent="0.25">
      <c r="K12725"/>
    </row>
    <row r="12726" spans="11:11" x14ac:dyDescent="0.25">
      <c r="K12726"/>
    </row>
    <row r="12727" spans="11:11" x14ac:dyDescent="0.25">
      <c r="K12727"/>
    </row>
    <row r="12728" spans="11:11" x14ac:dyDescent="0.25">
      <c r="K12728"/>
    </row>
    <row r="12729" spans="11:11" x14ac:dyDescent="0.25">
      <c r="K12729"/>
    </row>
    <row r="12730" spans="11:11" x14ac:dyDescent="0.25">
      <c r="K12730"/>
    </row>
    <row r="12731" spans="11:11" x14ac:dyDescent="0.25">
      <c r="K12731"/>
    </row>
    <row r="12732" spans="11:11" x14ac:dyDescent="0.25">
      <c r="K12732"/>
    </row>
    <row r="12733" spans="11:11" x14ac:dyDescent="0.25">
      <c r="K12733"/>
    </row>
    <row r="12734" spans="11:11" x14ac:dyDescent="0.25">
      <c r="K12734"/>
    </row>
    <row r="12735" spans="11:11" x14ac:dyDescent="0.25">
      <c r="K12735"/>
    </row>
    <row r="12736" spans="11:11" x14ac:dyDescent="0.25">
      <c r="K12736"/>
    </row>
    <row r="12737" spans="11:11" x14ac:dyDescent="0.25">
      <c r="K12737"/>
    </row>
    <row r="12738" spans="11:11" x14ac:dyDescent="0.25">
      <c r="K12738"/>
    </row>
    <row r="12739" spans="11:11" x14ac:dyDescent="0.25">
      <c r="K12739"/>
    </row>
    <row r="12740" spans="11:11" x14ac:dyDescent="0.25">
      <c r="K12740"/>
    </row>
    <row r="12741" spans="11:11" x14ac:dyDescent="0.25">
      <c r="K12741"/>
    </row>
    <row r="12742" spans="11:11" x14ac:dyDescent="0.25">
      <c r="K12742"/>
    </row>
    <row r="12743" spans="11:11" x14ac:dyDescent="0.25">
      <c r="K12743"/>
    </row>
    <row r="12744" spans="11:11" x14ac:dyDescent="0.25">
      <c r="K12744"/>
    </row>
    <row r="12745" spans="11:11" x14ac:dyDescent="0.25">
      <c r="K12745"/>
    </row>
    <row r="12746" spans="11:11" x14ac:dyDescent="0.25">
      <c r="K12746"/>
    </row>
    <row r="12747" spans="11:11" x14ac:dyDescent="0.25">
      <c r="K12747"/>
    </row>
    <row r="12748" spans="11:11" x14ac:dyDescent="0.25">
      <c r="K12748"/>
    </row>
    <row r="12749" spans="11:11" x14ac:dyDescent="0.25">
      <c r="K12749"/>
    </row>
    <row r="12750" spans="11:11" x14ac:dyDescent="0.25">
      <c r="K12750"/>
    </row>
    <row r="12751" spans="11:11" x14ac:dyDescent="0.25">
      <c r="K12751"/>
    </row>
    <row r="12752" spans="11:11" x14ac:dyDescent="0.25">
      <c r="K12752"/>
    </row>
    <row r="12753" spans="11:11" x14ac:dyDescent="0.25">
      <c r="K12753"/>
    </row>
    <row r="12754" spans="11:11" x14ac:dyDescent="0.25">
      <c r="K12754"/>
    </row>
    <row r="12755" spans="11:11" x14ac:dyDescent="0.25">
      <c r="K12755"/>
    </row>
    <row r="12756" spans="11:11" x14ac:dyDescent="0.25">
      <c r="K12756"/>
    </row>
    <row r="12757" spans="11:11" x14ac:dyDescent="0.25">
      <c r="K12757"/>
    </row>
    <row r="12758" spans="11:11" x14ac:dyDescent="0.25">
      <c r="K12758"/>
    </row>
    <row r="12759" spans="11:11" x14ac:dyDescent="0.25">
      <c r="K12759"/>
    </row>
    <row r="12760" spans="11:11" x14ac:dyDescent="0.25">
      <c r="K12760"/>
    </row>
    <row r="12761" spans="11:11" x14ac:dyDescent="0.25">
      <c r="K12761"/>
    </row>
    <row r="12762" spans="11:11" x14ac:dyDescent="0.25">
      <c r="K12762"/>
    </row>
    <row r="12763" spans="11:11" x14ac:dyDescent="0.25">
      <c r="K12763"/>
    </row>
    <row r="12764" spans="11:11" x14ac:dyDescent="0.25">
      <c r="K12764"/>
    </row>
    <row r="12765" spans="11:11" x14ac:dyDescent="0.25">
      <c r="K12765"/>
    </row>
    <row r="12766" spans="11:11" x14ac:dyDescent="0.25">
      <c r="K12766"/>
    </row>
    <row r="12767" spans="11:11" x14ac:dyDescent="0.25">
      <c r="K12767"/>
    </row>
    <row r="12768" spans="11:11" x14ac:dyDescent="0.25">
      <c r="K12768"/>
    </row>
    <row r="12769" spans="11:11" x14ac:dyDescent="0.25">
      <c r="K12769"/>
    </row>
    <row r="12770" spans="11:11" x14ac:dyDescent="0.25">
      <c r="K12770"/>
    </row>
    <row r="12771" spans="11:11" x14ac:dyDescent="0.25">
      <c r="K12771"/>
    </row>
    <row r="12772" spans="11:11" x14ac:dyDescent="0.25">
      <c r="K12772"/>
    </row>
    <row r="12773" spans="11:11" x14ac:dyDescent="0.25">
      <c r="K12773"/>
    </row>
    <row r="12774" spans="11:11" x14ac:dyDescent="0.25">
      <c r="K12774"/>
    </row>
    <row r="12775" spans="11:11" x14ac:dyDescent="0.25">
      <c r="K12775"/>
    </row>
    <row r="12776" spans="11:11" x14ac:dyDescent="0.25">
      <c r="K12776"/>
    </row>
    <row r="12777" spans="11:11" x14ac:dyDescent="0.25">
      <c r="K12777"/>
    </row>
    <row r="12778" spans="11:11" x14ac:dyDescent="0.25">
      <c r="K12778"/>
    </row>
    <row r="12779" spans="11:11" x14ac:dyDescent="0.25">
      <c r="K12779"/>
    </row>
    <row r="12780" spans="11:11" x14ac:dyDescent="0.25">
      <c r="K12780"/>
    </row>
    <row r="12781" spans="11:11" x14ac:dyDescent="0.25">
      <c r="K12781"/>
    </row>
    <row r="12782" spans="11:11" x14ac:dyDescent="0.25">
      <c r="K12782"/>
    </row>
    <row r="12783" spans="11:11" x14ac:dyDescent="0.25">
      <c r="K12783"/>
    </row>
    <row r="12784" spans="11:11" x14ac:dyDescent="0.25">
      <c r="K12784"/>
    </row>
    <row r="12785" spans="11:11" x14ac:dyDescent="0.25">
      <c r="K12785"/>
    </row>
    <row r="12786" spans="11:11" x14ac:dyDescent="0.25">
      <c r="K12786"/>
    </row>
    <row r="12787" spans="11:11" x14ac:dyDescent="0.25">
      <c r="K12787"/>
    </row>
    <row r="12788" spans="11:11" x14ac:dyDescent="0.25">
      <c r="K12788"/>
    </row>
    <row r="12789" spans="11:11" x14ac:dyDescent="0.25">
      <c r="K12789"/>
    </row>
    <row r="12790" spans="11:11" x14ac:dyDescent="0.25">
      <c r="K12790"/>
    </row>
    <row r="12791" spans="11:11" x14ac:dyDescent="0.25">
      <c r="K12791"/>
    </row>
    <row r="12792" spans="11:11" x14ac:dyDescent="0.25">
      <c r="K12792"/>
    </row>
    <row r="12793" spans="11:11" x14ac:dyDescent="0.25">
      <c r="K12793"/>
    </row>
    <row r="12794" spans="11:11" x14ac:dyDescent="0.25">
      <c r="K12794"/>
    </row>
    <row r="12795" spans="11:11" x14ac:dyDescent="0.25">
      <c r="K12795"/>
    </row>
    <row r="12796" spans="11:11" x14ac:dyDescent="0.25">
      <c r="K12796"/>
    </row>
    <row r="12797" spans="11:11" x14ac:dyDescent="0.25">
      <c r="K12797"/>
    </row>
    <row r="12798" spans="11:11" x14ac:dyDescent="0.25">
      <c r="K12798"/>
    </row>
    <row r="12799" spans="11:11" x14ac:dyDescent="0.25">
      <c r="K12799"/>
    </row>
    <row r="12800" spans="11:11" x14ac:dyDescent="0.25">
      <c r="K12800"/>
    </row>
    <row r="12801" spans="11:11" x14ac:dyDescent="0.25">
      <c r="K12801"/>
    </row>
    <row r="12802" spans="11:11" x14ac:dyDescent="0.25">
      <c r="K12802"/>
    </row>
    <row r="12803" spans="11:11" x14ac:dyDescent="0.25">
      <c r="K12803"/>
    </row>
    <row r="12804" spans="11:11" x14ac:dyDescent="0.25">
      <c r="K12804"/>
    </row>
    <row r="12805" spans="11:11" x14ac:dyDescent="0.25">
      <c r="K12805"/>
    </row>
    <row r="12806" spans="11:11" x14ac:dyDescent="0.25">
      <c r="K12806"/>
    </row>
    <row r="12807" spans="11:11" x14ac:dyDescent="0.25">
      <c r="K12807"/>
    </row>
    <row r="12808" spans="11:11" x14ac:dyDescent="0.25">
      <c r="K12808"/>
    </row>
    <row r="12809" spans="11:11" x14ac:dyDescent="0.25">
      <c r="K12809"/>
    </row>
    <row r="12810" spans="11:11" x14ac:dyDescent="0.25">
      <c r="K12810"/>
    </row>
    <row r="12811" spans="11:11" x14ac:dyDescent="0.25">
      <c r="K12811"/>
    </row>
    <row r="12812" spans="11:11" x14ac:dyDescent="0.25">
      <c r="K12812"/>
    </row>
    <row r="12813" spans="11:11" x14ac:dyDescent="0.25">
      <c r="K12813"/>
    </row>
    <row r="12814" spans="11:11" x14ac:dyDescent="0.25">
      <c r="K12814"/>
    </row>
    <row r="12815" spans="11:11" x14ac:dyDescent="0.25">
      <c r="K12815"/>
    </row>
    <row r="12816" spans="11:11" x14ac:dyDescent="0.25">
      <c r="K12816"/>
    </row>
    <row r="12817" spans="11:11" x14ac:dyDescent="0.25">
      <c r="K12817"/>
    </row>
    <row r="12818" spans="11:11" x14ac:dyDescent="0.25">
      <c r="K12818"/>
    </row>
    <row r="12819" spans="11:11" x14ac:dyDescent="0.25">
      <c r="K12819"/>
    </row>
    <row r="12820" spans="11:11" x14ac:dyDescent="0.25">
      <c r="K12820"/>
    </row>
    <row r="12821" spans="11:11" x14ac:dyDescent="0.25">
      <c r="K12821"/>
    </row>
    <row r="12822" spans="11:11" x14ac:dyDescent="0.25">
      <c r="K12822"/>
    </row>
    <row r="12823" spans="11:11" x14ac:dyDescent="0.25">
      <c r="K12823"/>
    </row>
    <row r="12824" spans="11:11" x14ac:dyDescent="0.25">
      <c r="K12824"/>
    </row>
    <row r="12825" spans="11:11" x14ac:dyDescent="0.25">
      <c r="K12825"/>
    </row>
    <row r="12826" spans="11:11" x14ac:dyDescent="0.25">
      <c r="K12826"/>
    </row>
    <row r="12827" spans="11:11" x14ac:dyDescent="0.25">
      <c r="K12827"/>
    </row>
    <row r="12828" spans="11:11" x14ac:dyDescent="0.25">
      <c r="K12828"/>
    </row>
    <row r="12829" spans="11:11" x14ac:dyDescent="0.25">
      <c r="K12829"/>
    </row>
    <row r="12830" spans="11:11" x14ac:dyDescent="0.25">
      <c r="K12830"/>
    </row>
    <row r="12831" spans="11:11" x14ac:dyDescent="0.25">
      <c r="K12831"/>
    </row>
    <row r="12832" spans="11:11" x14ac:dyDescent="0.25">
      <c r="K12832"/>
    </row>
    <row r="12833" spans="11:11" x14ac:dyDescent="0.25">
      <c r="K12833"/>
    </row>
    <row r="12834" spans="11:11" x14ac:dyDescent="0.25">
      <c r="K12834"/>
    </row>
    <row r="12835" spans="11:11" x14ac:dyDescent="0.25">
      <c r="K12835"/>
    </row>
    <row r="12836" spans="11:11" x14ac:dyDescent="0.25">
      <c r="K12836"/>
    </row>
    <row r="12837" spans="11:11" x14ac:dyDescent="0.25">
      <c r="K12837"/>
    </row>
    <row r="12838" spans="11:11" x14ac:dyDescent="0.25">
      <c r="K12838"/>
    </row>
    <row r="12839" spans="11:11" x14ac:dyDescent="0.25">
      <c r="K12839"/>
    </row>
    <row r="12840" spans="11:11" x14ac:dyDescent="0.25">
      <c r="K12840"/>
    </row>
    <row r="12841" spans="11:11" x14ac:dyDescent="0.25">
      <c r="K12841"/>
    </row>
    <row r="12842" spans="11:11" x14ac:dyDescent="0.25">
      <c r="K12842"/>
    </row>
    <row r="12843" spans="11:11" x14ac:dyDescent="0.25">
      <c r="K12843"/>
    </row>
    <row r="12844" spans="11:11" x14ac:dyDescent="0.25">
      <c r="K12844"/>
    </row>
    <row r="12845" spans="11:11" x14ac:dyDescent="0.25">
      <c r="K12845"/>
    </row>
    <row r="12846" spans="11:11" x14ac:dyDescent="0.25">
      <c r="K12846"/>
    </row>
    <row r="12847" spans="11:11" x14ac:dyDescent="0.25">
      <c r="K12847"/>
    </row>
    <row r="12848" spans="11:11" x14ac:dyDescent="0.25">
      <c r="K12848"/>
    </row>
    <row r="12849" spans="11:11" x14ac:dyDescent="0.25">
      <c r="K12849"/>
    </row>
    <row r="12850" spans="11:11" x14ac:dyDescent="0.25">
      <c r="K12850"/>
    </row>
    <row r="12851" spans="11:11" x14ac:dyDescent="0.25">
      <c r="K12851"/>
    </row>
    <row r="12852" spans="11:11" x14ac:dyDescent="0.25">
      <c r="K12852"/>
    </row>
    <row r="12853" spans="11:11" x14ac:dyDescent="0.25">
      <c r="K12853"/>
    </row>
    <row r="12854" spans="11:11" x14ac:dyDescent="0.25">
      <c r="K12854"/>
    </row>
    <row r="12855" spans="11:11" x14ac:dyDescent="0.25">
      <c r="K12855"/>
    </row>
    <row r="12856" spans="11:11" x14ac:dyDescent="0.25">
      <c r="K12856"/>
    </row>
    <row r="12857" spans="11:11" x14ac:dyDescent="0.25">
      <c r="K12857"/>
    </row>
    <row r="12858" spans="11:11" x14ac:dyDescent="0.25">
      <c r="K12858"/>
    </row>
    <row r="12859" spans="11:11" x14ac:dyDescent="0.25">
      <c r="K12859"/>
    </row>
    <row r="12860" spans="11:11" x14ac:dyDescent="0.25">
      <c r="K12860"/>
    </row>
    <row r="12861" spans="11:11" x14ac:dyDescent="0.25">
      <c r="K12861"/>
    </row>
    <row r="12862" spans="11:11" x14ac:dyDescent="0.25">
      <c r="K12862"/>
    </row>
    <row r="12863" spans="11:11" x14ac:dyDescent="0.25">
      <c r="K12863"/>
    </row>
    <row r="12864" spans="11:11" x14ac:dyDescent="0.25">
      <c r="K12864"/>
    </row>
    <row r="12865" spans="11:11" x14ac:dyDescent="0.25">
      <c r="K12865"/>
    </row>
    <row r="12866" spans="11:11" x14ac:dyDescent="0.25">
      <c r="K12866"/>
    </row>
    <row r="12867" spans="11:11" x14ac:dyDescent="0.25">
      <c r="K12867"/>
    </row>
    <row r="12868" spans="11:11" x14ac:dyDescent="0.25">
      <c r="K12868"/>
    </row>
    <row r="12869" spans="11:11" x14ac:dyDescent="0.25">
      <c r="K12869"/>
    </row>
    <row r="12870" spans="11:11" x14ac:dyDescent="0.25">
      <c r="K12870"/>
    </row>
    <row r="12871" spans="11:11" x14ac:dyDescent="0.25">
      <c r="K12871"/>
    </row>
    <row r="12872" spans="11:11" x14ac:dyDescent="0.25">
      <c r="K12872"/>
    </row>
    <row r="12873" spans="11:11" x14ac:dyDescent="0.25">
      <c r="K12873"/>
    </row>
    <row r="12874" spans="11:11" x14ac:dyDescent="0.25">
      <c r="K12874"/>
    </row>
    <row r="12875" spans="11:11" x14ac:dyDescent="0.25">
      <c r="K12875"/>
    </row>
    <row r="12876" spans="11:11" x14ac:dyDescent="0.25">
      <c r="K12876"/>
    </row>
    <row r="12877" spans="11:11" x14ac:dyDescent="0.25">
      <c r="K12877"/>
    </row>
    <row r="12878" spans="11:11" x14ac:dyDescent="0.25">
      <c r="K12878"/>
    </row>
    <row r="12879" spans="11:11" x14ac:dyDescent="0.25">
      <c r="K12879"/>
    </row>
    <row r="12880" spans="11:11" x14ac:dyDescent="0.25">
      <c r="K12880"/>
    </row>
    <row r="12881" spans="11:11" x14ac:dyDescent="0.25">
      <c r="K12881"/>
    </row>
    <row r="12882" spans="11:11" x14ac:dyDescent="0.25">
      <c r="K12882"/>
    </row>
    <row r="12883" spans="11:11" x14ac:dyDescent="0.25">
      <c r="K12883"/>
    </row>
    <row r="12884" spans="11:11" x14ac:dyDescent="0.25">
      <c r="K12884"/>
    </row>
    <row r="12885" spans="11:11" x14ac:dyDescent="0.25">
      <c r="K12885"/>
    </row>
    <row r="12886" spans="11:11" x14ac:dyDescent="0.25">
      <c r="K12886"/>
    </row>
    <row r="12887" spans="11:11" x14ac:dyDescent="0.25">
      <c r="K12887"/>
    </row>
    <row r="12888" spans="11:11" x14ac:dyDescent="0.25">
      <c r="K12888"/>
    </row>
    <row r="12889" spans="11:11" x14ac:dyDescent="0.25">
      <c r="K12889"/>
    </row>
    <row r="12890" spans="11:11" x14ac:dyDescent="0.25">
      <c r="K12890"/>
    </row>
    <row r="12891" spans="11:11" x14ac:dyDescent="0.25">
      <c r="K12891"/>
    </row>
    <row r="12892" spans="11:11" x14ac:dyDescent="0.25">
      <c r="K12892"/>
    </row>
    <row r="12893" spans="11:11" x14ac:dyDescent="0.25">
      <c r="K12893"/>
    </row>
    <row r="12894" spans="11:11" x14ac:dyDescent="0.25">
      <c r="K12894"/>
    </row>
    <row r="12895" spans="11:11" x14ac:dyDescent="0.25">
      <c r="K12895"/>
    </row>
    <row r="12896" spans="11:11" x14ac:dyDescent="0.25">
      <c r="K12896"/>
    </row>
    <row r="12897" spans="11:11" x14ac:dyDescent="0.25">
      <c r="K12897"/>
    </row>
    <row r="12898" spans="11:11" x14ac:dyDescent="0.25">
      <c r="K12898"/>
    </row>
    <row r="12899" spans="11:11" x14ac:dyDescent="0.25">
      <c r="K12899"/>
    </row>
    <row r="12900" spans="11:11" x14ac:dyDescent="0.25">
      <c r="K12900"/>
    </row>
    <row r="12901" spans="11:11" x14ac:dyDescent="0.25">
      <c r="K12901"/>
    </row>
    <row r="12902" spans="11:11" x14ac:dyDescent="0.25">
      <c r="K12902"/>
    </row>
    <row r="12903" spans="11:11" x14ac:dyDescent="0.25">
      <c r="K12903"/>
    </row>
    <row r="12904" spans="11:11" x14ac:dyDescent="0.25">
      <c r="K12904"/>
    </row>
    <row r="12905" spans="11:11" x14ac:dyDescent="0.25">
      <c r="K12905"/>
    </row>
    <row r="12906" spans="11:11" x14ac:dyDescent="0.25">
      <c r="K12906"/>
    </row>
    <row r="12907" spans="11:11" x14ac:dyDescent="0.25">
      <c r="K12907"/>
    </row>
    <row r="12908" spans="11:11" x14ac:dyDescent="0.25">
      <c r="K12908"/>
    </row>
    <row r="12909" spans="11:11" x14ac:dyDescent="0.25">
      <c r="K12909"/>
    </row>
    <row r="12910" spans="11:11" x14ac:dyDescent="0.25">
      <c r="K12910"/>
    </row>
    <row r="12911" spans="11:11" x14ac:dyDescent="0.25">
      <c r="K12911"/>
    </row>
    <row r="12912" spans="11:11" x14ac:dyDescent="0.25">
      <c r="K12912"/>
    </row>
    <row r="12913" spans="11:11" x14ac:dyDescent="0.25">
      <c r="K12913"/>
    </row>
    <row r="12914" spans="11:11" x14ac:dyDescent="0.25">
      <c r="K12914"/>
    </row>
    <row r="12915" spans="11:11" x14ac:dyDescent="0.25">
      <c r="K12915"/>
    </row>
    <row r="12916" spans="11:11" x14ac:dyDescent="0.25">
      <c r="K12916"/>
    </row>
    <row r="12917" spans="11:11" x14ac:dyDescent="0.25">
      <c r="K12917"/>
    </row>
    <row r="12918" spans="11:11" x14ac:dyDescent="0.25">
      <c r="K12918"/>
    </row>
    <row r="12919" spans="11:11" x14ac:dyDescent="0.25">
      <c r="K12919"/>
    </row>
    <row r="12920" spans="11:11" x14ac:dyDescent="0.25">
      <c r="K12920"/>
    </row>
    <row r="12921" spans="11:11" x14ac:dyDescent="0.25">
      <c r="K12921"/>
    </row>
    <row r="12922" spans="11:11" x14ac:dyDescent="0.25">
      <c r="K12922"/>
    </row>
    <row r="12923" spans="11:11" x14ac:dyDescent="0.25">
      <c r="K12923"/>
    </row>
    <row r="12924" spans="11:11" x14ac:dyDescent="0.25">
      <c r="K12924"/>
    </row>
    <row r="12925" spans="11:11" x14ac:dyDescent="0.25">
      <c r="K12925"/>
    </row>
    <row r="12926" spans="11:11" x14ac:dyDescent="0.25">
      <c r="K12926"/>
    </row>
    <row r="12927" spans="11:11" x14ac:dyDescent="0.25">
      <c r="K12927"/>
    </row>
    <row r="12928" spans="11:11" x14ac:dyDescent="0.25">
      <c r="K12928"/>
    </row>
    <row r="12929" spans="11:11" x14ac:dyDescent="0.25">
      <c r="K12929"/>
    </row>
    <row r="12930" spans="11:11" x14ac:dyDescent="0.25">
      <c r="K12930"/>
    </row>
    <row r="12931" spans="11:11" x14ac:dyDescent="0.25">
      <c r="K12931"/>
    </row>
    <row r="12932" spans="11:11" x14ac:dyDescent="0.25">
      <c r="K12932"/>
    </row>
    <row r="12933" spans="11:11" x14ac:dyDescent="0.25">
      <c r="K12933"/>
    </row>
    <row r="12934" spans="11:11" x14ac:dyDescent="0.25">
      <c r="K12934"/>
    </row>
    <row r="12935" spans="11:11" x14ac:dyDescent="0.25">
      <c r="K12935"/>
    </row>
    <row r="12936" spans="11:11" x14ac:dyDescent="0.25">
      <c r="K12936"/>
    </row>
    <row r="12937" spans="11:11" x14ac:dyDescent="0.25">
      <c r="K12937"/>
    </row>
    <row r="12938" spans="11:11" x14ac:dyDescent="0.25">
      <c r="K12938"/>
    </row>
    <row r="12939" spans="11:11" x14ac:dyDescent="0.25">
      <c r="K12939"/>
    </row>
    <row r="12940" spans="11:11" x14ac:dyDescent="0.25">
      <c r="K12940"/>
    </row>
    <row r="12941" spans="11:11" x14ac:dyDescent="0.25">
      <c r="K12941"/>
    </row>
    <row r="12942" spans="11:11" x14ac:dyDescent="0.25">
      <c r="K12942"/>
    </row>
    <row r="12943" spans="11:11" x14ac:dyDescent="0.25">
      <c r="K12943"/>
    </row>
    <row r="12944" spans="11:11" x14ac:dyDescent="0.25">
      <c r="K12944"/>
    </row>
    <row r="12945" spans="11:11" x14ac:dyDescent="0.25">
      <c r="K12945"/>
    </row>
    <row r="12946" spans="11:11" x14ac:dyDescent="0.25">
      <c r="K12946"/>
    </row>
    <row r="12947" spans="11:11" x14ac:dyDescent="0.25">
      <c r="K12947"/>
    </row>
    <row r="12948" spans="11:11" x14ac:dyDescent="0.25">
      <c r="K12948"/>
    </row>
    <row r="12949" spans="11:11" x14ac:dyDescent="0.25">
      <c r="K12949"/>
    </row>
    <row r="12950" spans="11:11" x14ac:dyDescent="0.25">
      <c r="K12950"/>
    </row>
    <row r="12951" spans="11:11" x14ac:dyDescent="0.25">
      <c r="K12951"/>
    </row>
    <row r="12952" spans="11:11" x14ac:dyDescent="0.25">
      <c r="K12952"/>
    </row>
    <row r="12953" spans="11:11" x14ac:dyDescent="0.25">
      <c r="K12953"/>
    </row>
    <row r="12954" spans="11:11" x14ac:dyDescent="0.25">
      <c r="K12954"/>
    </row>
    <row r="12955" spans="11:11" x14ac:dyDescent="0.25">
      <c r="K12955"/>
    </row>
    <row r="12956" spans="11:11" x14ac:dyDescent="0.25">
      <c r="K12956"/>
    </row>
    <row r="12957" spans="11:11" x14ac:dyDescent="0.25">
      <c r="K12957"/>
    </row>
    <row r="12958" spans="11:11" x14ac:dyDescent="0.25">
      <c r="K12958"/>
    </row>
    <row r="12959" spans="11:11" x14ac:dyDescent="0.25">
      <c r="K12959"/>
    </row>
    <row r="12960" spans="11:11" x14ac:dyDescent="0.25">
      <c r="K12960"/>
    </row>
    <row r="12961" spans="11:11" x14ac:dyDescent="0.25">
      <c r="K12961"/>
    </row>
    <row r="12962" spans="11:11" x14ac:dyDescent="0.25">
      <c r="K12962"/>
    </row>
    <row r="12963" spans="11:11" x14ac:dyDescent="0.25">
      <c r="K12963"/>
    </row>
    <row r="12964" spans="11:11" x14ac:dyDescent="0.25">
      <c r="K12964"/>
    </row>
    <row r="12965" spans="11:11" x14ac:dyDescent="0.25">
      <c r="K12965"/>
    </row>
    <row r="12966" spans="11:11" x14ac:dyDescent="0.25">
      <c r="K12966"/>
    </row>
    <row r="12967" spans="11:11" x14ac:dyDescent="0.25">
      <c r="K12967"/>
    </row>
    <row r="12968" spans="11:11" x14ac:dyDescent="0.25">
      <c r="K12968"/>
    </row>
    <row r="12969" spans="11:11" x14ac:dyDescent="0.25">
      <c r="K12969"/>
    </row>
    <row r="12970" spans="11:11" x14ac:dyDescent="0.25">
      <c r="K12970"/>
    </row>
    <row r="12971" spans="11:11" x14ac:dyDescent="0.25">
      <c r="K12971"/>
    </row>
    <row r="12972" spans="11:11" x14ac:dyDescent="0.25">
      <c r="K12972"/>
    </row>
    <row r="12973" spans="11:11" x14ac:dyDescent="0.25">
      <c r="K12973"/>
    </row>
    <row r="12974" spans="11:11" x14ac:dyDescent="0.25">
      <c r="K12974"/>
    </row>
    <row r="12975" spans="11:11" x14ac:dyDescent="0.25">
      <c r="K12975"/>
    </row>
    <row r="12976" spans="11:11" x14ac:dyDescent="0.25">
      <c r="K12976"/>
    </row>
    <row r="12977" spans="11:11" x14ac:dyDescent="0.25">
      <c r="K12977"/>
    </row>
    <row r="12978" spans="11:11" x14ac:dyDescent="0.25">
      <c r="K12978"/>
    </row>
    <row r="12979" spans="11:11" x14ac:dyDescent="0.25">
      <c r="K12979"/>
    </row>
    <row r="12980" spans="11:11" x14ac:dyDescent="0.25">
      <c r="K12980"/>
    </row>
    <row r="12981" spans="11:11" x14ac:dyDescent="0.25">
      <c r="K12981"/>
    </row>
    <row r="12982" spans="11:11" x14ac:dyDescent="0.25">
      <c r="K12982"/>
    </row>
    <row r="12983" spans="11:11" x14ac:dyDescent="0.25">
      <c r="K12983"/>
    </row>
    <row r="12984" spans="11:11" x14ac:dyDescent="0.25">
      <c r="K12984"/>
    </row>
    <row r="12985" spans="11:11" x14ac:dyDescent="0.25">
      <c r="K12985"/>
    </row>
    <row r="12986" spans="11:11" x14ac:dyDescent="0.25">
      <c r="K12986"/>
    </row>
    <row r="12987" spans="11:11" x14ac:dyDescent="0.25">
      <c r="K12987"/>
    </row>
    <row r="12988" spans="11:11" x14ac:dyDescent="0.25">
      <c r="K12988"/>
    </row>
    <row r="12989" spans="11:11" x14ac:dyDescent="0.25">
      <c r="K12989"/>
    </row>
    <row r="12990" spans="11:11" x14ac:dyDescent="0.25">
      <c r="K12990"/>
    </row>
    <row r="12991" spans="11:11" x14ac:dyDescent="0.25">
      <c r="K12991"/>
    </row>
    <row r="12992" spans="11:11" x14ac:dyDescent="0.25">
      <c r="K12992"/>
    </row>
    <row r="12993" spans="11:11" x14ac:dyDescent="0.25">
      <c r="K12993"/>
    </row>
    <row r="12994" spans="11:11" x14ac:dyDescent="0.25">
      <c r="K12994"/>
    </row>
    <row r="12995" spans="11:11" x14ac:dyDescent="0.25">
      <c r="K12995"/>
    </row>
    <row r="12996" spans="11:11" x14ac:dyDescent="0.25">
      <c r="K12996"/>
    </row>
    <row r="12997" spans="11:11" x14ac:dyDescent="0.25">
      <c r="K12997"/>
    </row>
    <row r="12998" spans="11:11" x14ac:dyDescent="0.25">
      <c r="K12998"/>
    </row>
    <row r="12999" spans="11:11" x14ac:dyDescent="0.25">
      <c r="K12999"/>
    </row>
    <row r="13000" spans="11:11" x14ac:dyDescent="0.25">
      <c r="K13000"/>
    </row>
    <row r="13001" spans="11:11" x14ac:dyDescent="0.25">
      <c r="K13001"/>
    </row>
    <row r="13002" spans="11:11" x14ac:dyDescent="0.25">
      <c r="K13002"/>
    </row>
    <row r="13003" spans="11:11" x14ac:dyDescent="0.25">
      <c r="K13003"/>
    </row>
    <row r="13004" spans="11:11" x14ac:dyDescent="0.25">
      <c r="K13004"/>
    </row>
    <row r="13005" spans="11:11" x14ac:dyDescent="0.25">
      <c r="K13005"/>
    </row>
    <row r="13006" spans="11:11" x14ac:dyDescent="0.25">
      <c r="K13006"/>
    </row>
    <row r="13007" spans="11:11" x14ac:dyDescent="0.25">
      <c r="K13007"/>
    </row>
    <row r="13008" spans="11:11" x14ac:dyDescent="0.25">
      <c r="K13008"/>
    </row>
    <row r="13009" spans="11:11" x14ac:dyDescent="0.25">
      <c r="K13009"/>
    </row>
    <row r="13010" spans="11:11" x14ac:dyDescent="0.25">
      <c r="K13010"/>
    </row>
    <row r="13011" spans="11:11" x14ac:dyDescent="0.25">
      <c r="K13011"/>
    </row>
    <row r="13012" spans="11:11" x14ac:dyDescent="0.25">
      <c r="K13012"/>
    </row>
    <row r="13013" spans="11:11" x14ac:dyDescent="0.25">
      <c r="K13013"/>
    </row>
    <row r="13014" spans="11:11" x14ac:dyDescent="0.25">
      <c r="K13014"/>
    </row>
    <row r="13015" spans="11:11" x14ac:dyDescent="0.25">
      <c r="K13015"/>
    </row>
    <row r="13016" spans="11:11" x14ac:dyDescent="0.25">
      <c r="K13016"/>
    </row>
    <row r="13017" spans="11:11" x14ac:dyDescent="0.25">
      <c r="K13017"/>
    </row>
    <row r="13018" spans="11:11" x14ac:dyDescent="0.25">
      <c r="K13018"/>
    </row>
    <row r="13019" spans="11:11" x14ac:dyDescent="0.25">
      <c r="K13019"/>
    </row>
    <row r="13020" spans="11:11" x14ac:dyDescent="0.25">
      <c r="K13020"/>
    </row>
    <row r="13021" spans="11:11" x14ac:dyDescent="0.25">
      <c r="K13021"/>
    </row>
    <row r="13022" spans="11:11" x14ac:dyDescent="0.25">
      <c r="K13022"/>
    </row>
    <row r="13023" spans="11:11" x14ac:dyDescent="0.25">
      <c r="K13023"/>
    </row>
    <row r="13024" spans="11:11" x14ac:dyDescent="0.25">
      <c r="K13024"/>
    </row>
    <row r="13025" spans="11:11" x14ac:dyDescent="0.25">
      <c r="K13025"/>
    </row>
    <row r="13026" spans="11:11" x14ac:dyDescent="0.25">
      <c r="K13026"/>
    </row>
    <row r="13027" spans="11:11" x14ac:dyDescent="0.25">
      <c r="K13027"/>
    </row>
    <row r="13028" spans="11:11" x14ac:dyDescent="0.25">
      <c r="K13028"/>
    </row>
    <row r="13029" spans="11:11" x14ac:dyDescent="0.25">
      <c r="K13029"/>
    </row>
    <row r="13030" spans="11:11" x14ac:dyDescent="0.25">
      <c r="K13030"/>
    </row>
    <row r="13031" spans="11:11" x14ac:dyDescent="0.25">
      <c r="K13031"/>
    </row>
    <row r="13032" spans="11:11" x14ac:dyDescent="0.25">
      <c r="K13032"/>
    </row>
    <row r="13033" spans="11:11" x14ac:dyDescent="0.25">
      <c r="K13033"/>
    </row>
    <row r="13034" spans="11:11" x14ac:dyDescent="0.25">
      <c r="K13034"/>
    </row>
    <row r="13035" spans="11:11" x14ac:dyDescent="0.25">
      <c r="K13035"/>
    </row>
    <row r="13036" spans="11:11" x14ac:dyDescent="0.25">
      <c r="K13036"/>
    </row>
    <row r="13037" spans="11:11" x14ac:dyDescent="0.25">
      <c r="K13037"/>
    </row>
    <row r="13038" spans="11:11" x14ac:dyDescent="0.25">
      <c r="K13038"/>
    </row>
    <row r="13039" spans="11:11" x14ac:dyDescent="0.25">
      <c r="K13039"/>
    </row>
    <row r="13040" spans="11:11" x14ac:dyDescent="0.25">
      <c r="K13040"/>
    </row>
    <row r="13041" spans="11:11" x14ac:dyDescent="0.25">
      <c r="K13041"/>
    </row>
    <row r="13042" spans="11:11" x14ac:dyDescent="0.25">
      <c r="K13042"/>
    </row>
    <row r="13043" spans="11:11" x14ac:dyDescent="0.25">
      <c r="K13043"/>
    </row>
    <row r="13044" spans="11:11" x14ac:dyDescent="0.25">
      <c r="K13044"/>
    </row>
    <row r="13045" spans="11:11" x14ac:dyDescent="0.25">
      <c r="K13045"/>
    </row>
    <row r="13046" spans="11:11" x14ac:dyDescent="0.25">
      <c r="K13046"/>
    </row>
    <row r="13047" spans="11:11" x14ac:dyDescent="0.25">
      <c r="K13047"/>
    </row>
    <row r="13048" spans="11:11" x14ac:dyDescent="0.25">
      <c r="K13048"/>
    </row>
    <row r="13049" spans="11:11" x14ac:dyDescent="0.25">
      <c r="K13049"/>
    </row>
    <row r="13050" spans="11:11" x14ac:dyDescent="0.25">
      <c r="K13050"/>
    </row>
    <row r="13051" spans="11:11" x14ac:dyDescent="0.25">
      <c r="K13051"/>
    </row>
    <row r="13052" spans="11:11" x14ac:dyDescent="0.25">
      <c r="K13052"/>
    </row>
    <row r="13053" spans="11:11" x14ac:dyDescent="0.25">
      <c r="K13053"/>
    </row>
    <row r="13054" spans="11:11" x14ac:dyDescent="0.25">
      <c r="K13054"/>
    </row>
    <row r="13055" spans="11:11" x14ac:dyDescent="0.25">
      <c r="K13055"/>
    </row>
    <row r="13056" spans="11:11" x14ac:dyDescent="0.25">
      <c r="K13056"/>
    </row>
    <row r="13057" spans="11:11" x14ac:dyDescent="0.25">
      <c r="K13057"/>
    </row>
    <row r="13058" spans="11:11" x14ac:dyDescent="0.25">
      <c r="K13058"/>
    </row>
    <row r="13059" spans="11:11" x14ac:dyDescent="0.25">
      <c r="K13059"/>
    </row>
    <row r="13060" spans="11:11" x14ac:dyDescent="0.25">
      <c r="K13060"/>
    </row>
    <row r="13061" spans="11:11" x14ac:dyDescent="0.25">
      <c r="K13061"/>
    </row>
    <row r="13062" spans="11:11" x14ac:dyDescent="0.25">
      <c r="K13062"/>
    </row>
    <row r="13063" spans="11:11" x14ac:dyDescent="0.25">
      <c r="K13063"/>
    </row>
    <row r="13064" spans="11:11" x14ac:dyDescent="0.25">
      <c r="K13064"/>
    </row>
    <row r="13065" spans="11:11" x14ac:dyDescent="0.25">
      <c r="K13065"/>
    </row>
    <row r="13066" spans="11:11" x14ac:dyDescent="0.25">
      <c r="K13066"/>
    </row>
    <row r="13067" spans="11:11" x14ac:dyDescent="0.25">
      <c r="K13067"/>
    </row>
    <row r="13068" spans="11:11" x14ac:dyDescent="0.25">
      <c r="K13068"/>
    </row>
    <row r="13069" spans="11:11" x14ac:dyDescent="0.25">
      <c r="K13069"/>
    </row>
    <row r="13070" spans="11:11" x14ac:dyDescent="0.25">
      <c r="K13070"/>
    </row>
    <row r="13071" spans="11:11" x14ac:dyDescent="0.25">
      <c r="K13071"/>
    </row>
    <row r="13072" spans="11:11" x14ac:dyDescent="0.25">
      <c r="K13072"/>
    </row>
    <row r="13073" spans="11:11" x14ac:dyDescent="0.25">
      <c r="K13073"/>
    </row>
    <row r="13074" spans="11:11" x14ac:dyDescent="0.25">
      <c r="K13074"/>
    </row>
    <row r="13075" spans="11:11" x14ac:dyDescent="0.25">
      <c r="K13075"/>
    </row>
    <row r="13076" spans="11:11" x14ac:dyDescent="0.25">
      <c r="K13076"/>
    </row>
    <row r="13077" spans="11:11" x14ac:dyDescent="0.25">
      <c r="K13077"/>
    </row>
    <row r="13078" spans="11:11" x14ac:dyDescent="0.25">
      <c r="K13078"/>
    </row>
    <row r="13079" spans="11:11" x14ac:dyDescent="0.25">
      <c r="K13079"/>
    </row>
    <row r="13080" spans="11:11" x14ac:dyDescent="0.25">
      <c r="K13080"/>
    </row>
    <row r="13081" spans="11:11" x14ac:dyDescent="0.25">
      <c r="K13081"/>
    </row>
    <row r="13082" spans="11:11" x14ac:dyDescent="0.25">
      <c r="K13082"/>
    </row>
    <row r="13083" spans="11:11" x14ac:dyDescent="0.25">
      <c r="K13083"/>
    </row>
    <row r="13084" spans="11:11" x14ac:dyDescent="0.25">
      <c r="K13084"/>
    </row>
    <row r="13085" spans="11:11" x14ac:dyDescent="0.25">
      <c r="K13085"/>
    </row>
    <row r="13086" spans="11:11" x14ac:dyDescent="0.25">
      <c r="K13086"/>
    </row>
    <row r="13087" spans="11:11" x14ac:dyDescent="0.25">
      <c r="K13087"/>
    </row>
    <row r="13088" spans="11:11" x14ac:dyDescent="0.25">
      <c r="K13088"/>
    </row>
    <row r="13089" spans="11:11" x14ac:dyDescent="0.25">
      <c r="K13089"/>
    </row>
    <row r="13090" spans="11:11" x14ac:dyDescent="0.25">
      <c r="K13090"/>
    </row>
    <row r="13091" spans="11:11" x14ac:dyDescent="0.25">
      <c r="K13091"/>
    </row>
    <row r="13092" spans="11:11" x14ac:dyDescent="0.25">
      <c r="K13092"/>
    </row>
    <row r="13093" spans="11:11" x14ac:dyDescent="0.25">
      <c r="K13093"/>
    </row>
    <row r="13094" spans="11:11" x14ac:dyDescent="0.25">
      <c r="K13094"/>
    </row>
    <row r="13095" spans="11:11" x14ac:dyDescent="0.25">
      <c r="K13095"/>
    </row>
    <row r="13096" spans="11:11" x14ac:dyDescent="0.25">
      <c r="K13096"/>
    </row>
    <row r="13097" spans="11:11" x14ac:dyDescent="0.25">
      <c r="K13097"/>
    </row>
    <row r="13098" spans="11:11" x14ac:dyDescent="0.25">
      <c r="K13098"/>
    </row>
    <row r="13099" spans="11:11" x14ac:dyDescent="0.25">
      <c r="K13099"/>
    </row>
    <row r="13100" spans="11:11" x14ac:dyDescent="0.25">
      <c r="K13100"/>
    </row>
    <row r="13101" spans="11:11" x14ac:dyDescent="0.25">
      <c r="K13101"/>
    </row>
    <row r="13102" spans="11:11" x14ac:dyDescent="0.25">
      <c r="K13102"/>
    </row>
    <row r="13103" spans="11:11" x14ac:dyDescent="0.25">
      <c r="K13103"/>
    </row>
    <row r="13104" spans="11:11" x14ac:dyDescent="0.25">
      <c r="K13104"/>
    </row>
    <row r="13105" spans="11:11" x14ac:dyDescent="0.25">
      <c r="K13105"/>
    </row>
    <row r="13106" spans="11:11" x14ac:dyDescent="0.25">
      <c r="K13106"/>
    </row>
    <row r="13107" spans="11:11" x14ac:dyDescent="0.25">
      <c r="K13107"/>
    </row>
    <row r="13108" spans="11:11" x14ac:dyDescent="0.25">
      <c r="K13108"/>
    </row>
    <row r="13109" spans="11:11" x14ac:dyDescent="0.25">
      <c r="K13109"/>
    </row>
    <row r="13110" spans="11:11" x14ac:dyDescent="0.25">
      <c r="K13110"/>
    </row>
    <row r="13111" spans="11:11" x14ac:dyDescent="0.25">
      <c r="K13111"/>
    </row>
    <row r="13112" spans="11:11" x14ac:dyDescent="0.25">
      <c r="K13112"/>
    </row>
    <row r="13113" spans="11:11" x14ac:dyDescent="0.25">
      <c r="K13113"/>
    </row>
    <row r="13114" spans="11:11" x14ac:dyDescent="0.25">
      <c r="K13114"/>
    </row>
    <row r="13115" spans="11:11" x14ac:dyDescent="0.25">
      <c r="K13115"/>
    </row>
    <row r="13116" spans="11:11" x14ac:dyDescent="0.25">
      <c r="K13116"/>
    </row>
    <row r="13117" spans="11:11" x14ac:dyDescent="0.25">
      <c r="K13117"/>
    </row>
    <row r="13118" spans="11:11" x14ac:dyDescent="0.25">
      <c r="K13118"/>
    </row>
    <row r="13119" spans="11:11" x14ac:dyDescent="0.25">
      <c r="K13119"/>
    </row>
    <row r="13120" spans="11:11" x14ac:dyDescent="0.25">
      <c r="K13120"/>
    </row>
    <row r="13121" spans="11:11" x14ac:dyDescent="0.25">
      <c r="K13121"/>
    </row>
    <row r="13122" spans="11:11" x14ac:dyDescent="0.25">
      <c r="K13122"/>
    </row>
    <row r="13123" spans="11:11" x14ac:dyDescent="0.25">
      <c r="K13123"/>
    </row>
    <row r="13124" spans="11:11" x14ac:dyDescent="0.25">
      <c r="K13124"/>
    </row>
    <row r="13125" spans="11:11" x14ac:dyDescent="0.25">
      <c r="K13125"/>
    </row>
    <row r="13126" spans="11:11" x14ac:dyDescent="0.25">
      <c r="K13126"/>
    </row>
    <row r="13127" spans="11:11" x14ac:dyDescent="0.25">
      <c r="K13127"/>
    </row>
    <row r="13128" spans="11:11" x14ac:dyDescent="0.25">
      <c r="K13128"/>
    </row>
    <row r="13129" spans="11:11" x14ac:dyDescent="0.25">
      <c r="K13129"/>
    </row>
    <row r="13130" spans="11:11" x14ac:dyDescent="0.25">
      <c r="K13130"/>
    </row>
    <row r="13131" spans="11:11" x14ac:dyDescent="0.25">
      <c r="K13131"/>
    </row>
    <row r="13132" spans="11:11" x14ac:dyDescent="0.25">
      <c r="K13132"/>
    </row>
    <row r="13133" spans="11:11" x14ac:dyDescent="0.25">
      <c r="K13133"/>
    </row>
    <row r="13134" spans="11:11" x14ac:dyDescent="0.25">
      <c r="K13134"/>
    </row>
    <row r="13135" spans="11:11" x14ac:dyDescent="0.25">
      <c r="K13135"/>
    </row>
    <row r="13136" spans="11:11" x14ac:dyDescent="0.25">
      <c r="K13136"/>
    </row>
    <row r="13137" spans="11:11" x14ac:dyDescent="0.25">
      <c r="K13137"/>
    </row>
    <row r="13138" spans="11:11" x14ac:dyDescent="0.25">
      <c r="K13138"/>
    </row>
    <row r="13139" spans="11:11" x14ac:dyDescent="0.25">
      <c r="K13139"/>
    </row>
    <row r="13140" spans="11:11" x14ac:dyDescent="0.25">
      <c r="K13140"/>
    </row>
    <row r="13141" spans="11:11" x14ac:dyDescent="0.25">
      <c r="K13141"/>
    </row>
    <row r="13142" spans="11:11" x14ac:dyDescent="0.25">
      <c r="K13142"/>
    </row>
    <row r="13143" spans="11:11" x14ac:dyDescent="0.25">
      <c r="K13143"/>
    </row>
    <row r="13144" spans="11:11" x14ac:dyDescent="0.25">
      <c r="K13144"/>
    </row>
    <row r="13145" spans="11:11" x14ac:dyDescent="0.25">
      <c r="K13145"/>
    </row>
    <row r="13146" spans="11:11" x14ac:dyDescent="0.25">
      <c r="K13146"/>
    </row>
    <row r="13147" spans="11:11" x14ac:dyDescent="0.25">
      <c r="K13147"/>
    </row>
    <row r="13148" spans="11:11" x14ac:dyDescent="0.25">
      <c r="K13148"/>
    </row>
    <row r="13149" spans="11:11" x14ac:dyDescent="0.25">
      <c r="K13149"/>
    </row>
    <row r="13150" spans="11:11" x14ac:dyDescent="0.25">
      <c r="K13150"/>
    </row>
    <row r="13151" spans="11:11" x14ac:dyDescent="0.25">
      <c r="K13151"/>
    </row>
    <row r="13152" spans="11:11" x14ac:dyDescent="0.25">
      <c r="K13152"/>
    </row>
    <row r="13153" spans="11:11" x14ac:dyDescent="0.25">
      <c r="K13153"/>
    </row>
    <row r="13154" spans="11:11" x14ac:dyDescent="0.25">
      <c r="K13154"/>
    </row>
    <row r="13155" spans="11:11" x14ac:dyDescent="0.25">
      <c r="K13155"/>
    </row>
    <row r="13156" spans="11:11" x14ac:dyDescent="0.25">
      <c r="K13156"/>
    </row>
    <row r="13157" spans="11:11" x14ac:dyDescent="0.25">
      <c r="K13157"/>
    </row>
    <row r="13158" spans="11:11" x14ac:dyDescent="0.25">
      <c r="K13158"/>
    </row>
    <row r="13159" spans="11:11" x14ac:dyDescent="0.25">
      <c r="K13159"/>
    </row>
    <row r="13160" spans="11:11" x14ac:dyDescent="0.25">
      <c r="K13160"/>
    </row>
    <row r="13161" spans="11:11" x14ac:dyDescent="0.25">
      <c r="K13161"/>
    </row>
    <row r="13162" spans="11:11" x14ac:dyDescent="0.25">
      <c r="K13162"/>
    </row>
    <row r="13163" spans="11:11" x14ac:dyDescent="0.25">
      <c r="K13163"/>
    </row>
    <row r="13164" spans="11:11" x14ac:dyDescent="0.25">
      <c r="K13164"/>
    </row>
    <row r="13165" spans="11:11" x14ac:dyDescent="0.25">
      <c r="K13165"/>
    </row>
    <row r="13166" spans="11:11" x14ac:dyDescent="0.25">
      <c r="K13166"/>
    </row>
    <row r="13167" spans="11:11" x14ac:dyDescent="0.25">
      <c r="K13167"/>
    </row>
    <row r="13168" spans="11:11" x14ac:dyDescent="0.25">
      <c r="K13168"/>
    </row>
    <row r="13169" spans="11:11" x14ac:dyDescent="0.25">
      <c r="K13169"/>
    </row>
    <row r="13170" spans="11:11" x14ac:dyDescent="0.25">
      <c r="K13170"/>
    </row>
    <row r="13171" spans="11:11" x14ac:dyDescent="0.25">
      <c r="K13171"/>
    </row>
    <row r="13172" spans="11:11" x14ac:dyDescent="0.25">
      <c r="K13172"/>
    </row>
    <row r="13173" spans="11:11" x14ac:dyDescent="0.25">
      <c r="K13173"/>
    </row>
    <row r="13174" spans="11:11" x14ac:dyDescent="0.25">
      <c r="K13174"/>
    </row>
    <row r="13175" spans="11:11" x14ac:dyDescent="0.25">
      <c r="K13175"/>
    </row>
    <row r="13176" spans="11:11" x14ac:dyDescent="0.25">
      <c r="K13176"/>
    </row>
    <row r="13177" spans="11:11" x14ac:dyDescent="0.25">
      <c r="K13177"/>
    </row>
    <row r="13178" spans="11:11" x14ac:dyDescent="0.25">
      <c r="K13178"/>
    </row>
    <row r="13179" spans="11:11" x14ac:dyDescent="0.25">
      <c r="K13179"/>
    </row>
    <row r="13180" spans="11:11" x14ac:dyDescent="0.25">
      <c r="K13180"/>
    </row>
    <row r="13181" spans="11:11" x14ac:dyDescent="0.25">
      <c r="K13181"/>
    </row>
    <row r="13182" spans="11:11" x14ac:dyDescent="0.25">
      <c r="K13182"/>
    </row>
    <row r="13183" spans="11:11" x14ac:dyDescent="0.25">
      <c r="K13183"/>
    </row>
    <row r="13184" spans="11:11" x14ac:dyDescent="0.25">
      <c r="K13184"/>
    </row>
    <row r="13185" spans="11:11" x14ac:dyDescent="0.25">
      <c r="K13185"/>
    </row>
    <row r="13186" spans="11:11" x14ac:dyDescent="0.25">
      <c r="K13186"/>
    </row>
    <row r="13187" spans="11:11" x14ac:dyDescent="0.25">
      <c r="K13187"/>
    </row>
    <row r="13188" spans="11:11" x14ac:dyDescent="0.25">
      <c r="K13188"/>
    </row>
    <row r="13189" spans="11:11" x14ac:dyDescent="0.25">
      <c r="K13189"/>
    </row>
    <row r="13190" spans="11:11" x14ac:dyDescent="0.25">
      <c r="K13190"/>
    </row>
    <row r="13191" spans="11:11" x14ac:dyDescent="0.25">
      <c r="K13191"/>
    </row>
    <row r="13192" spans="11:11" x14ac:dyDescent="0.25">
      <c r="K13192"/>
    </row>
    <row r="13193" spans="11:11" x14ac:dyDescent="0.25">
      <c r="K13193"/>
    </row>
    <row r="13194" spans="11:11" x14ac:dyDescent="0.25">
      <c r="K13194"/>
    </row>
    <row r="13195" spans="11:11" x14ac:dyDescent="0.25">
      <c r="K13195"/>
    </row>
    <row r="13196" spans="11:11" x14ac:dyDescent="0.25">
      <c r="K13196"/>
    </row>
    <row r="13197" spans="11:11" x14ac:dyDescent="0.25">
      <c r="K13197"/>
    </row>
    <row r="13198" spans="11:11" x14ac:dyDescent="0.25">
      <c r="K13198"/>
    </row>
    <row r="13199" spans="11:11" x14ac:dyDescent="0.25">
      <c r="K13199"/>
    </row>
    <row r="13200" spans="11:11" x14ac:dyDescent="0.25">
      <c r="K13200"/>
    </row>
    <row r="13201" spans="11:11" x14ac:dyDescent="0.25">
      <c r="K13201"/>
    </row>
    <row r="13202" spans="11:11" x14ac:dyDescent="0.25">
      <c r="K13202"/>
    </row>
    <row r="13203" spans="11:11" x14ac:dyDescent="0.25">
      <c r="K13203"/>
    </row>
    <row r="13204" spans="11:11" x14ac:dyDescent="0.25">
      <c r="K13204"/>
    </row>
    <row r="13205" spans="11:11" x14ac:dyDescent="0.25">
      <c r="K13205"/>
    </row>
    <row r="13206" spans="11:11" x14ac:dyDescent="0.25">
      <c r="K13206"/>
    </row>
    <row r="13207" spans="11:11" x14ac:dyDescent="0.25">
      <c r="K13207"/>
    </row>
    <row r="13208" spans="11:11" x14ac:dyDescent="0.25">
      <c r="K13208"/>
    </row>
    <row r="13209" spans="11:11" x14ac:dyDescent="0.25">
      <c r="K13209"/>
    </row>
    <row r="13210" spans="11:11" x14ac:dyDescent="0.25">
      <c r="K13210"/>
    </row>
    <row r="13211" spans="11:11" x14ac:dyDescent="0.25">
      <c r="K13211"/>
    </row>
    <row r="13212" spans="11:11" x14ac:dyDescent="0.25">
      <c r="K13212"/>
    </row>
    <row r="13213" spans="11:11" x14ac:dyDescent="0.25">
      <c r="K13213"/>
    </row>
    <row r="13214" spans="11:11" x14ac:dyDescent="0.25">
      <c r="K13214"/>
    </row>
    <row r="13215" spans="11:11" x14ac:dyDescent="0.25">
      <c r="K13215"/>
    </row>
    <row r="13216" spans="11:11" x14ac:dyDescent="0.25">
      <c r="K13216"/>
    </row>
    <row r="13217" spans="11:11" x14ac:dyDescent="0.25">
      <c r="K13217"/>
    </row>
    <row r="13218" spans="11:11" x14ac:dyDescent="0.25">
      <c r="K13218"/>
    </row>
    <row r="13219" spans="11:11" x14ac:dyDescent="0.25">
      <c r="K13219"/>
    </row>
    <row r="13220" spans="11:11" x14ac:dyDescent="0.25">
      <c r="K13220"/>
    </row>
    <row r="13221" spans="11:11" x14ac:dyDescent="0.25">
      <c r="K13221"/>
    </row>
    <row r="13222" spans="11:11" x14ac:dyDescent="0.25">
      <c r="K13222"/>
    </row>
    <row r="13223" spans="11:11" x14ac:dyDescent="0.25">
      <c r="K13223"/>
    </row>
    <row r="13224" spans="11:11" x14ac:dyDescent="0.25">
      <c r="K13224"/>
    </row>
    <row r="13225" spans="11:11" x14ac:dyDescent="0.25">
      <c r="K13225"/>
    </row>
    <row r="13226" spans="11:11" x14ac:dyDescent="0.25">
      <c r="K13226"/>
    </row>
    <row r="13227" spans="11:11" x14ac:dyDescent="0.25">
      <c r="K13227"/>
    </row>
    <row r="13228" spans="11:11" x14ac:dyDescent="0.25">
      <c r="K13228"/>
    </row>
    <row r="13229" spans="11:11" x14ac:dyDescent="0.25">
      <c r="K13229"/>
    </row>
    <row r="13230" spans="11:11" x14ac:dyDescent="0.25">
      <c r="K13230"/>
    </row>
    <row r="13231" spans="11:11" x14ac:dyDescent="0.25">
      <c r="K13231"/>
    </row>
    <row r="13232" spans="11:11" x14ac:dyDescent="0.25">
      <c r="K13232"/>
    </row>
    <row r="13233" spans="11:11" x14ac:dyDescent="0.25">
      <c r="K13233"/>
    </row>
    <row r="13234" spans="11:11" x14ac:dyDescent="0.25">
      <c r="K13234"/>
    </row>
    <row r="13235" spans="11:11" x14ac:dyDescent="0.25">
      <c r="K13235"/>
    </row>
    <row r="13236" spans="11:11" x14ac:dyDescent="0.25">
      <c r="K13236"/>
    </row>
    <row r="13237" spans="11:11" x14ac:dyDescent="0.25">
      <c r="K13237"/>
    </row>
    <row r="13238" spans="11:11" x14ac:dyDescent="0.25">
      <c r="K13238"/>
    </row>
    <row r="13239" spans="11:11" x14ac:dyDescent="0.25">
      <c r="K13239"/>
    </row>
    <row r="13240" spans="11:11" x14ac:dyDescent="0.25">
      <c r="K13240"/>
    </row>
    <row r="13241" spans="11:11" x14ac:dyDescent="0.25">
      <c r="K13241"/>
    </row>
    <row r="13242" spans="11:11" x14ac:dyDescent="0.25">
      <c r="K13242"/>
    </row>
    <row r="13243" spans="11:11" x14ac:dyDescent="0.25">
      <c r="K13243"/>
    </row>
    <row r="13244" spans="11:11" x14ac:dyDescent="0.25">
      <c r="K13244"/>
    </row>
    <row r="13245" spans="11:11" x14ac:dyDescent="0.25">
      <c r="K13245"/>
    </row>
    <row r="13246" spans="11:11" x14ac:dyDescent="0.25">
      <c r="K13246"/>
    </row>
    <row r="13247" spans="11:11" x14ac:dyDescent="0.25">
      <c r="K13247"/>
    </row>
    <row r="13248" spans="11:11" x14ac:dyDescent="0.25">
      <c r="K13248"/>
    </row>
    <row r="13249" spans="11:11" x14ac:dyDescent="0.25">
      <c r="K13249"/>
    </row>
    <row r="13250" spans="11:11" x14ac:dyDescent="0.25">
      <c r="K13250"/>
    </row>
    <row r="13251" spans="11:11" x14ac:dyDescent="0.25">
      <c r="K13251"/>
    </row>
    <row r="13252" spans="11:11" x14ac:dyDescent="0.25">
      <c r="K13252"/>
    </row>
    <row r="13253" spans="11:11" x14ac:dyDescent="0.25">
      <c r="K13253"/>
    </row>
    <row r="13254" spans="11:11" x14ac:dyDescent="0.25">
      <c r="K13254"/>
    </row>
    <row r="13255" spans="11:11" x14ac:dyDescent="0.25">
      <c r="K13255"/>
    </row>
    <row r="13256" spans="11:11" x14ac:dyDescent="0.25">
      <c r="K13256"/>
    </row>
    <row r="13257" spans="11:11" x14ac:dyDescent="0.25">
      <c r="K13257"/>
    </row>
    <row r="13258" spans="11:11" x14ac:dyDescent="0.25">
      <c r="K13258"/>
    </row>
    <row r="13259" spans="11:11" x14ac:dyDescent="0.25">
      <c r="K13259"/>
    </row>
    <row r="13260" spans="11:11" x14ac:dyDescent="0.25">
      <c r="K13260"/>
    </row>
    <row r="13261" spans="11:11" x14ac:dyDescent="0.25">
      <c r="K13261"/>
    </row>
    <row r="13262" spans="11:11" x14ac:dyDescent="0.25">
      <c r="K13262"/>
    </row>
    <row r="13263" spans="11:11" x14ac:dyDescent="0.25">
      <c r="K13263"/>
    </row>
    <row r="13264" spans="11:11" x14ac:dyDescent="0.25">
      <c r="K13264"/>
    </row>
    <row r="13265" spans="11:11" x14ac:dyDescent="0.25">
      <c r="K13265"/>
    </row>
    <row r="13266" spans="11:11" x14ac:dyDescent="0.25">
      <c r="K13266"/>
    </row>
    <row r="13267" spans="11:11" x14ac:dyDescent="0.25">
      <c r="K13267"/>
    </row>
    <row r="13268" spans="11:11" x14ac:dyDescent="0.25">
      <c r="K13268"/>
    </row>
    <row r="13269" spans="11:11" x14ac:dyDescent="0.25">
      <c r="K13269"/>
    </row>
    <row r="13270" spans="11:11" x14ac:dyDescent="0.25">
      <c r="K13270"/>
    </row>
    <row r="13271" spans="11:11" x14ac:dyDescent="0.25">
      <c r="K13271"/>
    </row>
    <row r="13272" spans="11:11" x14ac:dyDescent="0.25">
      <c r="K13272"/>
    </row>
    <row r="13273" spans="11:11" x14ac:dyDescent="0.25">
      <c r="K13273"/>
    </row>
    <row r="13274" spans="11:11" x14ac:dyDescent="0.25">
      <c r="K13274"/>
    </row>
    <row r="13275" spans="11:11" x14ac:dyDescent="0.25">
      <c r="K13275"/>
    </row>
    <row r="13276" spans="11:11" x14ac:dyDescent="0.25">
      <c r="K13276"/>
    </row>
    <row r="13277" spans="11:11" x14ac:dyDescent="0.25">
      <c r="K13277"/>
    </row>
    <row r="13278" spans="11:11" x14ac:dyDescent="0.25">
      <c r="K13278"/>
    </row>
    <row r="13279" spans="11:11" x14ac:dyDescent="0.25">
      <c r="K13279"/>
    </row>
    <row r="13280" spans="11:11" x14ac:dyDescent="0.25">
      <c r="K13280"/>
    </row>
    <row r="13281" spans="11:11" x14ac:dyDescent="0.25">
      <c r="K13281"/>
    </row>
    <row r="13282" spans="11:11" x14ac:dyDescent="0.25">
      <c r="K13282"/>
    </row>
    <row r="13283" spans="11:11" x14ac:dyDescent="0.25">
      <c r="K13283"/>
    </row>
    <row r="13284" spans="11:11" x14ac:dyDescent="0.25">
      <c r="K13284"/>
    </row>
    <row r="13285" spans="11:11" x14ac:dyDescent="0.25">
      <c r="K13285"/>
    </row>
    <row r="13286" spans="11:11" x14ac:dyDescent="0.25">
      <c r="K13286"/>
    </row>
    <row r="13287" spans="11:11" x14ac:dyDescent="0.25">
      <c r="K13287"/>
    </row>
    <row r="13288" spans="11:11" x14ac:dyDescent="0.25">
      <c r="K13288"/>
    </row>
    <row r="13289" spans="11:11" x14ac:dyDescent="0.25">
      <c r="K13289"/>
    </row>
    <row r="13290" spans="11:11" x14ac:dyDescent="0.25">
      <c r="K13290"/>
    </row>
    <row r="13291" spans="11:11" x14ac:dyDescent="0.25">
      <c r="K13291"/>
    </row>
    <row r="13292" spans="11:11" x14ac:dyDescent="0.25">
      <c r="K13292"/>
    </row>
    <row r="13293" spans="11:11" x14ac:dyDescent="0.25">
      <c r="K13293"/>
    </row>
    <row r="13294" spans="11:11" x14ac:dyDescent="0.25">
      <c r="K13294"/>
    </row>
    <row r="13295" spans="11:11" x14ac:dyDescent="0.25">
      <c r="K13295"/>
    </row>
    <row r="13296" spans="11:11" x14ac:dyDescent="0.25">
      <c r="K13296"/>
    </row>
    <row r="13297" spans="11:11" x14ac:dyDescent="0.25">
      <c r="K13297"/>
    </row>
    <row r="13298" spans="11:11" x14ac:dyDescent="0.25">
      <c r="K13298"/>
    </row>
    <row r="13299" spans="11:11" x14ac:dyDescent="0.25">
      <c r="K13299"/>
    </row>
    <row r="13300" spans="11:11" x14ac:dyDescent="0.25">
      <c r="K13300"/>
    </row>
    <row r="13301" spans="11:11" x14ac:dyDescent="0.25">
      <c r="K13301"/>
    </row>
    <row r="13302" spans="11:11" x14ac:dyDescent="0.25">
      <c r="K13302"/>
    </row>
    <row r="13303" spans="11:11" x14ac:dyDescent="0.25">
      <c r="K13303"/>
    </row>
    <row r="13304" spans="11:11" x14ac:dyDescent="0.25">
      <c r="K13304"/>
    </row>
    <row r="13305" spans="11:11" x14ac:dyDescent="0.25">
      <c r="K13305"/>
    </row>
    <row r="13306" spans="11:11" x14ac:dyDescent="0.25">
      <c r="K13306"/>
    </row>
    <row r="13307" spans="11:11" x14ac:dyDescent="0.25">
      <c r="K13307"/>
    </row>
    <row r="13308" spans="11:11" x14ac:dyDescent="0.25">
      <c r="K13308"/>
    </row>
    <row r="13309" spans="11:11" x14ac:dyDescent="0.25">
      <c r="K13309"/>
    </row>
    <row r="13310" spans="11:11" x14ac:dyDescent="0.25">
      <c r="K13310"/>
    </row>
    <row r="13311" spans="11:11" x14ac:dyDescent="0.25">
      <c r="K13311"/>
    </row>
    <row r="13312" spans="11:11" x14ac:dyDescent="0.25">
      <c r="K13312"/>
    </row>
    <row r="13313" spans="11:11" x14ac:dyDescent="0.25">
      <c r="K13313"/>
    </row>
    <row r="13314" spans="11:11" x14ac:dyDescent="0.25">
      <c r="K13314"/>
    </row>
    <row r="13315" spans="11:11" x14ac:dyDescent="0.25">
      <c r="K13315"/>
    </row>
    <row r="13316" spans="11:11" x14ac:dyDescent="0.25">
      <c r="K13316"/>
    </row>
    <row r="13317" spans="11:11" x14ac:dyDescent="0.25">
      <c r="K13317"/>
    </row>
    <row r="13318" spans="11:11" x14ac:dyDescent="0.25">
      <c r="K13318"/>
    </row>
    <row r="13319" spans="11:11" x14ac:dyDescent="0.25">
      <c r="K13319"/>
    </row>
    <row r="13320" spans="11:11" x14ac:dyDescent="0.25">
      <c r="K13320"/>
    </row>
    <row r="13321" spans="11:11" x14ac:dyDescent="0.25">
      <c r="K13321"/>
    </row>
    <row r="13322" spans="11:11" x14ac:dyDescent="0.25">
      <c r="K13322"/>
    </row>
    <row r="13323" spans="11:11" x14ac:dyDescent="0.25">
      <c r="K13323"/>
    </row>
    <row r="13324" spans="11:11" x14ac:dyDescent="0.25">
      <c r="K13324"/>
    </row>
    <row r="13325" spans="11:11" x14ac:dyDescent="0.25">
      <c r="K13325"/>
    </row>
    <row r="13326" spans="11:11" x14ac:dyDescent="0.25">
      <c r="K13326"/>
    </row>
    <row r="13327" spans="11:11" x14ac:dyDescent="0.25">
      <c r="K13327"/>
    </row>
    <row r="13328" spans="11:11" x14ac:dyDescent="0.25">
      <c r="K13328"/>
    </row>
    <row r="13329" spans="11:11" x14ac:dyDescent="0.25">
      <c r="K13329"/>
    </row>
    <row r="13330" spans="11:11" x14ac:dyDescent="0.25">
      <c r="K13330"/>
    </row>
    <row r="13331" spans="11:11" x14ac:dyDescent="0.25">
      <c r="K13331"/>
    </row>
    <row r="13332" spans="11:11" x14ac:dyDescent="0.25">
      <c r="K13332"/>
    </row>
    <row r="13333" spans="11:11" x14ac:dyDescent="0.25">
      <c r="K13333"/>
    </row>
    <row r="13334" spans="11:11" x14ac:dyDescent="0.25">
      <c r="K13334"/>
    </row>
    <row r="13335" spans="11:11" x14ac:dyDescent="0.25">
      <c r="K13335"/>
    </row>
    <row r="13336" spans="11:11" x14ac:dyDescent="0.25">
      <c r="K13336"/>
    </row>
    <row r="13337" spans="11:11" x14ac:dyDescent="0.25">
      <c r="K13337"/>
    </row>
    <row r="13338" spans="11:11" x14ac:dyDescent="0.25">
      <c r="K13338"/>
    </row>
    <row r="13339" spans="11:11" x14ac:dyDescent="0.25">
      <c r="K13339"/>
    </row>
    <row r="13340" spans="11:11" x14ac:dyDescent="0.25">
      <c r="K13340"/>
    </row>
    <row r="13341" spans="11:11" x14ac:dyDescent="0.25">
      <c r="K13341"/>
    </row>
    <row r="13342" spans="11:11" x14ac:dyDescent="0.25">
      <c r="K13342"/>
    </row>
    <row r="13343" spans="11:11" x14ac:dyDescent="0.25">
      <c r="K13343"/>
    </row>
    <row r="13344" spans="11:11" x14ac:dyDescent="0.25">
      <c r="K13344"/>
    </row>
    <row r="13345" spans="11:11" x14ac:dyDescent="0.25">
      <c r="K13345"/>
    </row>
    <row r="13346" spans="11:11" x14ac:dyDescent="0.25">
      <c r="K13346"/>
    </row>
    <row r="13347" spans="11:11" x14ac:dyDescent="0.25">
      <c r="K13347"/>
    </row>
    <row r="13348" spans="11:11" x14ac:dyDescent="0.25">
      <c r="K13348"/>
    </row>
    <row r="13349" spans="11:11" x14ac:dyDescent="0.25">
      <c r="K13349"/>
    </row>
    <row r="13350" spans="11:11" x14ac:dyDescent="0.25">
      <c r="K13350"/>
    </row>
    <row r="13351" spans="11:11" x14ac:dyDescent="0.25">
      <c r="K13351"/>
    </row>
    <row r="13352" spans="11:11" x14ac:dyDescent="0.25">
      <c r="K13352"/>
    </row>
    <row r="13353" spans="11:11" x14ac:dyDescent="0.25">
      <c r="K13353"/>
    </row>
    <row r="13354" spans="11:11" x14ac:dyDescent="0.25">
      <c r="K13354"/>
    </row>
    <row r="13355" spans="11:11" x14ac:dyDescent="0.25">
      <c r="K13355"/>
    </row>
    <row r="13356" spans="11:11" x14ac:dyDescent="0.25">
      <c r="K13356"/>
    </row>
    <row r="13357" spans="11:11" x14ac:dyDescent="0.25">
      <c r="K13357"/>
    </row>
    <row r="13358" spans="11:11" x14ac:dyDescent="0.25">
      <c r="K13358"/>
    </row>
    <row r="13359" spans="11:11" x14ac:dyDescent="0.25">
      <c r="K13359"/>
    </row>
    <row r="13360" spans="11:11" x14ac:dyDescent="0.25">
      <c r="K13360"/>
    </row>
    <row r="13361" spans="11:11" x14ac:dyDescent="0.25">
      <c r="K13361"/>
    </row>
    <row r="13362" spans="11:11" x14ac:dyDescent="0.25">
      <c r="K13362"/>
    </row>
    <row r="13363" spans="11:11" x14ac:dyDescent="0.25">
      <c r="K13363"/>
    </row>
    <row r="13364" spans="11:11" x14ac:dyDescent="0.25">
      <c r="K13364"/>
    </row>
    <row r="13365" spans="11:11" x14ac:dyDescent="0.25">
      <c r="K13365"/>
    </row>
    <row r="13366" spans="11:11" x14ac:dyDescent="0.25">
      <c r="K13366"/>
    </row>
    <row r="13367" spans="11:11" x14ac:dyDescent="0.25">
      <c r="K13367"/>
    </row>
    <row r="13368" spans="11:11" x14ac:dyDescent="0.25">
      <c r="K13368"/>
    </row>
    <row r="13369" spans="11:11" x14ac:dyDescent="0.25">
      <c r="K13369"/>
    </row>
    <row r="13370" spans="11:11" x14ac:dyDescent="0.25">
      <c r="K13370"/>
    </row>
    <row r="13371" spans="11:11" x14ac:dyDescent="0.25">
      <c r="K13371"/>
    </row>
    <row r="13372" spans="11:11" x14ac:dyDescent="0.25">
      <c r="K13372"/>
    </row>
    <row r="13373" spans="11:11" x14ac:dyDescent="0.25">
      <c r="K13373"/>
    </row>
    <row r="13374" spans="11:11" x14ac:dyDescent="0.25">
      <c r="K13374"/>
    </row>
    <row r="13375" spans="11:11" x14ac:dyDescent="0.25">
      <c r="K13375"/>
    </row>
    <row r="13376" spans="11:11" x14ac:dyDescent="0.25">
      <c r="K13376"/>
    </row>
    <row r="13377" spans="11:11" x14ac:dyDescent="0.25">
      <c r="K13377"/>
    </row>
    <row r="13378" spans="11:11" x14ac:dyDescent="0.25">
      <c r="K13378"/>
    </row>
    <row r="13379" spans="11:11" x14ac:dyDescent="0.25">
      <c r="K13379"/>
    </row>
    <row r="13380" spans="11:11" x14ac:dyDescent="0.25">
      <c r="K13380"/>
    </row>
    <row r="13381" spans="11:11" x14ac:dyDescent="0.25">
      <c r="K13381"/>
    </row>
    <row r="13382" spans="11:11" x14ac:dyDescent="0.25">
      <c r="K13382"/>
    </row>
    <row r="13383" spans="11:11" x14ac:dyDescent="0.25">
      <c r="K13383"/>
    </row>
    <row r="13384" spans="11:11" x14ac:dyDescent="0.25">
      <c r="K13384"/>
    </row>
    <row r="13385" spans="11:11" x14ac:dyDescent="0.25">
      <c r="K13385"/>
    </row>
    <row r="13386" spans="11:11" x14ac:dyDescent="0.25">
      <c r="K13386"/>
    </row>
    <row r="13387" spans="11:11" x14ac:dyDescent="0.25">
      <c r="K13387"/>
    </row>
    <row r="13388" spans="11:11" x14ac:dyDescent="0.25">
      <c r="K13388"/>
    </row>
    <row r="13389" spans="11:11" x14ac:dyDescent="0.25">
      <c r="K13389"/>
    </row>
    <row r="13390" spans="11:11" x14ac:dyDescent="0.25">
      <c r="K13390"/>
    </row>
    <row r="13391" spans="11:11" x14ac:dyDescent="0.25">
      <c r="K13391"/>
    </row>
    <row r="13392" spans="11:11" x14ac:dyDescent="0.25">
      <c r="K13392"/>
    </row>
    <row r="13393" spans="11:11" x14ac:dyDescent="0.25">
      <c r="K13393"/>
    </row>
    <row r="13394" spans="11:11" x14ac:dyDescent="0.25">
      <c r="K13394"/>
    </row>
    <row r="13395" spans="11:11" x14ac:dyDescent="0.25">
      <c r="K13395"/>
    </row>
    <row r="13396" spans="11:11" x14ac:dyDescent="0.25">
      <c r="K13396"/>
    </row>
    <row r="13397" spans="11:11" x14ac:dyDescent="0.25">
      <c r="K13397"/>
    </row>
    <row r="13398" spans="11:11" x14ac:dyDescent="0.25">
      <c r="K13398"/>
    </row>
    <row r="13399" spans="11:11" x14ac:dyDescent="0.25">
      <c r="K13399"/>
    </row>
    <row r="13400" spans="11:11" x14ac:dyDescent="0.25">
      <c r="K13400"/>
    </row>
    <row r="13401" spans="11:11" x14ac:dyDescent="0.25">
      <c r="K13401"/>
    </row>
    <row r="13402" spans="11:11" x14ac:dyDescent="0.25">
      <c r="K13402"/>
    </row>
    <row r="13403" spans="11:11" x14ac:dyDescent="0.25">
      <c r="K13403"/>
    </row>
    <row r="13404" spans="11:11" x14ac:dyDescent="0.25">
      <c r="K13404"/>
    </row>
    <row r="13405" spans="11:11" x14ac:dyDescent="0.25">
      <c r="K13405"/>
    </row>
    <row r="13406" spans="11:11" x14ac:dyDescent="0.25">
      <c r="K13406"/>
    </row>
    <row r="13407" spans="11:11" x14ac:dyDescent="0.25">
      <c r="K13407"/>
    </row>
    <row r="13408" spans="11:11" x14ac:dyDescent="0.25">
      <c r="K13408"/>
    </row>
    <row r="13409" spans="11:11" x14ac:dyDescent="0.25">
      <c r="K13409"/>
    </row>
    <row r="13410" spans="11:11" x14ac:dyDescent="0.25">
      <c r="K13410"/>
    </row>
    <row r="13411" spans="11:11" x14ac:dyDescent="0.25">
      <c r="K13411"/>
    </row>
    <row r="13412" spans="11:11" x14ac:dyDescent="0.25">
      <c r="K13412"/>
    </row>
    <row r="13413" spans="11:11" x14ac:dyDescent="0.25">
      <c r="K13413"/>
    </row>
    <row r="13414" spans="11:11" x14ac:dyDescent="0.25">
      <c r="K13414"/>
    </row>
    <row r="13415" spans="11:11" x14ac:dyDescent="0.25">
      <c r="K13415"/>
    </row>
    <row r="13416" spans="11:11" x14ac:dyDescent="0.25">
      <c r="K13416"/>
    </row>
    <row r="13417" spans="11:11" x14ac:dyDescent="0.25">
      <c r="K13417"/>
    </row>
    <row r="13418" spans="11:11" x14ac:dyDescent="0.25">
      <c r="K13418"/>
    </row>
    <row r="13419" spans="11:11" x14ac:dyDescent="0.25">
      <c r="K13419"/>
    </row>
    <row r="13420" spans="11:11" x14ac:dyDescent="0.25">
      <c r="K13420"/>
    </row>
    <row r="13421" spans="11:11" x14ac:dyDescent="0.25">
      <c r="K13421"/>
    </row>
    <row r="13422" spans="11:11" x14ac:dyDescent="0.25">
      <c r="K13422"/>
    </row>
    <row r="13423" spans="11:11" x14ac:dyDescent="0.25">
      <c r="K13423"/>
    </row>
    <row r="13424" spans="11:11" x14ac:dyDescent="0.25">
      <c r="K13424"/>
    </row>
    <row r="13425" spans="11:11" x14ac:dyDescent="0.25">
      <c r="K13425"/>
    </row>
    <row r="13426" spans="11:11" x14ac:dyDescent="0.25">
      <c r="K13426"/>
    </row>
    <row r="13427" spans="11:11" x14ac:dyDescent="0.25">
      <c r="K13427"/>
    </row>
    <row r="13428" spans="11:11" x14ac:dyDescent="0.25">
      <c r="K13428"/>
    </row>
    <row r="13429" spans="11:11" x14ac:dyDescent="0.25">
      <c r="K13429"/>
    </row>
    <row r="13430" spans="11:11" x14ac:dyDescent="0.25">
      <c r="K13430"/>
    </row>
    <row r="13431" spans="11:11" x14ac:dyDescent="0.25">
      <c r="K13431"/>
    </row>
    <row r="13432" spans="11:11" x14ac:dyDescent="0.25">
      <c r="K13432"/>
    </row>
    <row r="13433" spans="11:11" x14ac:dyDescent="0.25">
      <c r="K13433"/>
    </row>
    <row r="13434" spans="11:11" x14ac:dyDescent="0.25">
      <c r="K13434"/>
    </row>
    <row r="13435" spans="11:11" x14ac:dyDescent="0.25">
      <c r="K13435"/>
    </row>
    <row r="13436" spans="11:11" x14ac:dyDescent="0.25">
      <c r="K13436"/>
    </row>
    <row r="13437" spans="11:11" x14ac:dyDescent="0.25">
      <c r="K13437"/>
    </row>
    <row r="13438" spans="11:11" x14ac:dyDescent="0.25">
      <c r="K13438"/>
    </row>
    <row r="13439" spans="11:11" x14ac:dyDescent="0.25">
      <c r="K13439"/>
    </row>
    <row r="13440" spans="11:11" x14ac:dyDescent="0.25">
      <c r="K13440"/>
    </row>
    <row r="13441" spans="11:11" x14ac:dyDescent="0.25">
      <c r="K13441"/>
    </row>
    <row r="13442" spans="11:11" x14ac:dyDescent="0.25">
      <c r="K13442"/>
    </row>
    <row r="13443" spans="11:11" x14ac:dyDescent="0.25">
      <c r="K13443"/>
    </row>
    <row r="13444" spans="11:11" x14ac:dyDescent="0.25">
      <c r="K13444"/>
    </row>
    <row r="13445" spans="11:11" x14ac:dyDescent="0.25">
      <c r="K13445"/>
    </row>
    <row r="13446" spans="11:11" x14ac:dyDescent="0.25">
      <c r="K13446"/>
    </row>
    <row r="13447" spans="11:11" x14ac:dyDescent="0.25">
      <c r="K13447"/>
    </row>
    <row r="13448" spans="11:11" x14ac:dyDescent="0.25">
      <c r="K13448"/>
    </row>
    <row r="13449" spans="11:11" x14ac:dyDescent="0.25">
      <c r="K13449"/>
    </row>
    <row r="13450" spans="11:11" x14ac:dyDescent="0.25">
      <c r="K13450"/>
    </row>
    <row r="13451" spans="11:11" x14ac:dyDescent="0.25">
      <c r="K13451"/>
    </row>
    <row r="13452" spans="11:11" x14ac:dyDescent="0.25">
      <c r="K13452"/>
    </row>
    <row r="13453" spans="11:11" x14ac:dyDescent="0.25">
      <c r="K13453"/>
    </row>
    <row r="13454" spans="11:11" x14ac:dyDescent="0.25">
      <c r="K13454"/>
    </row>
    <row r="13455" spans="11:11" x14ac:dyDescent="0.25">
      <c r="K13455"/>
    </row>
    <row r="13456" spans="11:11" x14ac:dyDescent="0.25">
      <c r="K13456"/>
    </row>
    <row r="13457" spans="11:11" x14ac:dyDescent="0.25">
      <c r="K13457"/>
    </row>
    <row r="13458" spans="11:11" x14ac:dyDescent="0.25">
      <c r="K13458"/>
    </row>
    <row r="13459" spans="11:11" x14ac:dyDescent="0.25">
      <c r="K13459"/>
    </row>
    <row r="13460" spans="11:11" x14ac:dyDescent="0.25">
      <c r="K13460"/>
    </row>
    <row r="13461" spans="11:11" x14ac:dyDescent="0.25">
      <c r="K13461"/>
    </row>
    <row r="13462" spans="11:11" x14ac:dyDescent="0.25">
      <c r="K13462"/>
    </row>
    <row r="13463" spans="11:11" x14ac:dyDescent="0.25">
      <c r="K13463"/>
    </row>
    <row r="13464" spans="11:11" x14ac:dyDescent="0.25">
      <c r="K13464"/>
    </row>
    <row r="13465" spans="11:11" x14ac:dyDescent="0.25">
      <c r="K13465"/>
    </row>
    <row r="13466" spans="11:11" x14ac:dyDescent="0.25">
      <c r="K13466"/>
    </row>
    <row r="13467" spans="11:11" x14ac:dyDescent="0.25">
      <c r="K13467"/>
    </row>
    <row r="13468" spans="11:11" x14ac:dyDescent="0.25">
      <c r="K13468"/>
    </row>
    <row r="13469" spans="11:11" x14ac:dyDescent="0.25">
      <c r="K13469"/>
    </row>
    <row r="13470" spans="11:11" x14ac:dyDescent="0.25">
      <c r="K13470"/>
    </row>
    <row r="13471" spans="11:11" x14ac:dyDescent="0.25">
      <c r="K13471"/>
    </row>
    <row r="13472" spans="11:11" x14ac:dyDescent="0.25">
      <c r="K13472"/>
    </row>
    <row r="13473" spans="11:11" x14ac:dyDescent="0.25">
      <c r="K13473"/>
    </row>
    <row r="13474" spans="11:11" x14ac:dyDescent="0.25">
      <c r="K13474"/>
    </row>
    <row r="13475" spans="11:11" x14ac:dyDescent="0.25">
      <c r="K13475"/>
    </row>
    <row r="13476" spans="11:11" x14ac:dyDescent="0.25">
      <c r="K13476"/>
    </row>
    <row r="13477" spans="11:11" x14ac:dyDescent="0.25">
      <c r="K13477"/>
    </row>
    <row r="13478" spans="11:11" x14ac:dyDescent="0.25">
      <c r="K13478"/>
    </row>
    <row r="13479" spans="11:11" x14ac:dyDescent="0.25">
      <c r="K13479"/>
    </row>
    <row r="13480" spans="11:11" x14ac:dyDescent="0.25">
      <c r="K13480"/>
    </row>
    <row r="13481" spans="11:11" x14ac:dyDescent="0.25">
      <c r="K13481"/>
    </row>
    <row r="13482" spans="11:11" x14ac:dyDescent="0.25">
      <c r="K13482"/>
    </row>
    <row r="13483" spans="11:11" x14ac:dyDescent="0.25">
      <c r="K13483"/>
    </row>
    <row r="13484" spans="11:11" x14ac:dyDescent="0.25">
      <c r="K13484"/>
    </row>
    <row r="13485" spans="11:11" x14ac:dyDescent="0.25">
      <c r="K13485"/>
    </row>
    <row r="13486" spans="11:11" x14ac:dyDescent="0.25">
      <c r="K13486"/>
    </row>
    <row r="13487" spans="11:11" x14ac:dyDescent="0.25">
      <c r="K13487"/>
    </row>
    <row r="13488" spans="11:11" x14ac:dyDescent="0.25">
      <c r="K13488"/>
    </row>
    <row r="13489" spans="11:11" x14ac:dyDescent="0.25">
      <c r="K13489"/>
    </row>
    <row r="13490" spans="11:11" x14ac:dyDescent="0.25">
      <c r="K13490"/>
    </row>
    <row r="13491" spans="11:11" x14ac:dyDescent="0.25">
      <c r="K13491"/>
    </row>
    <row r="13492" spans="11:11" x14ac:dyDescent="0.25">
      <c r="K13492"/>
    </row>
    <row r="13493" spans="11:11" x14ac:dyDescent="0.25">
      <c r="K13493"/>
    </row>
    <row r="13494" spans="11:11" x14ac:dyDescent="0.25">
      <c r="K13494"/>
    </row>
    <row r="13495" spans="11:11" x14ac:dyDescent="0.25">
      <c r="K13495"/>
    </row>
    <row r="13496" spans="11:11" x14ac:dyDescent="0.25">
      <c r="K13496"/>
    </row>
    <row r="13497" spans="11:11" x14ac:dyDescent="0.25">
      <c r="K13497"/>
    </row>
    <row r="13498" spans="11:11" x14ac:dyDescent="0.25">
      <c r="K13498"/>
    </row>
    <row r="13499" spans="11:11" x14ac:dyDescent="0.25">
      <c r="K13499"/>
    </row>
    <row r="13500" spans="11:11" x14ac:dyDescent="0.25">
      <c r="K13500"/>
    </row>
    <row r="13501" spans="11:11" x14ac:dyDescent="0.25">
      <c r="K13501"/>
    </row>
    <row r="13502" spans="11:11" x14ac:dyDescent="0.25">
      <c r="K13502"/>
    </row>
    <row r="13503" spans="11:11" x14ac:dyDescent="0.25">
      <c r="K13503"/>
    </row>
    <row r="13504" spans="11:11" x14ac:dyDescent="0.25">
      <c r="K13504"/>
    </row>
    <row r="13505" spans="11:11" x14ac:dyDescent="0.25">
      <c r="K13505"/>
    </row>
    <row r="13506" spans="11:11" x14ac:dyDescent="0.25">
      <c r="K13506"/>
    </row>
    <row r="13507" spans="11:11" x14ac:dyDescent="0.25">
      <c r="K13507"/>
    </row>
    <row r="13508" spans="11:11" x14ac:dyDescent="0.25">
      <c r="K13508"/>
    </row>
    <row r="13509" spans="11:11" x14ac:dyDescent="0.25">
      <c r="K13509"/>
    </row>
    <row r="13510" spans="11:11" x14ac:dyDescent="0.25">
      <c r="K13510"/>
    </row>
    <row r="13511" spans="11:11" x14ac:dyDescent="0.25">
      <c r="K13511"/>
    </row>
    <row r="13512" spans="11:11" x14ac:dyDescent="0.25">
      <c r="K13512"/>
    </row>
    <row r="13513" spans="11:11" x14ac:dyDescent="0.25">
      <c r="K13513"/>
    </row>
    <row r="13514" spans="11:11" x14ac:dyDescent="0.25">
      <c r="K13514"/>
    </row>
    <row r="13515" spans="11:11" x14ac:dyDescent="0.25">
      <c r="K13515"/>
    </row>
    <row r="13516" spans="11:11" x14ac:dyDescent="0.25">
      <c r="K13516"/>
    </row>
    <row r="13517" spans="11:11" x14ac:dyDescent="0.25">
      <c r="K13517"/>
    </row>
    <row r="13518" spans="11:11" x14ac:dyDescent="0.25">
      <c r="K13518"/>
    </row>
    <row r="13519" spans="11:11" x14ac:dyDescent="0.25">
      <c r="K13519"/>
    </row>
    <row r="13520" spans="11:11" x14ac:dyDescent="0.25">
      <c r="K13520"/>
    </row>
    <row r="13521" spans="11:11" x14ac:dyDescent="0.25">
      <c r="K13521"/>
    </row>
    <row r="13522" spans="11:11" x14ac:dyDescent="0.25">
      <c r="K13522"/>
    </row>
    <row r="13523" spans="11:11" x14ac:dyDescent="0.25">
      <c r="K13523"/>
    </row>
    <row r="13524" spans="11:11" x14ac:dyDescent="0.25">
      <c r="K13524"/>
    </row>
    <row r="13525" spans="11:11" x14ac:dyDescent="0.25">
      <c r="K13525"/>
    </row>
    <row r="13526" spans="11:11" x14ac:dyDescent="0.25">
      <c r="K13526"/>
    </row>
    <row r="13527" spans="11:11" x14ac:dyDescent="0.25">
      <c r="K13527"/>
    </row>
    <row r="13528" spans="11:11" x14ac:dyDescent="0.25">
      <c r="K13528"/>
    </row>
    <row r="13529" spans="11:11" x14ac:dyDescent="0.25">
      <c r="K13529"/>
    </row>
    <row r="13530" spans="11:11" x14ac:dyDescent="0.25">
      <c r="K13530"/>
    </row>
    <row r="13531" spans="11:11" x14ac:dyDescent="0.25">
      <c r="K13531"/>
    </row>
    <row r="13532" spans="11:11" x14ac:dyDescent="0.25">
      <c r="K13532"/>
    </row>
    <row r="13533" spans="11:11" x14ac:dyDescent="0.25">
      <c r="K13533"/>
    </row>
    <row r="13534" spans="11:11" x14ac:dyDescent="0.25">
      <c r="K13534"/>
    </row>
    <row r="13535" spans="11:11" x14ac:dyDescent="0.25">
      <c r="K13535"/>
    </row>
    <row r="13536" spans="11:11" x14ac:dyDescent="0.25">
      <c r="K13536"/>
    </row>
    <row r="13537" spans="11:11" x14ac:dyDescent="0.25">
      <c r="K13537"/>
    </row>
    <row r="13538" spans="11:11" x14ac:dyDescent="0.25">
      <c r="K13538"/>
    </row>
    <row r="13539" spans="11:11" x14ac:dyDescent="0.25">
      <c r="K13539"/>
    </row>
    <row r="13540" spans="11:11" x14ac:dyDescent="0.25">
      <c r="K13540"/>
    </row>
    <row r="13541" spans="11:11" x14ac:dyDescent="0.25">
      <c r="K13541"/>
    </row>
    <row r="13542" spans="11:11" x14ac:dyDescent="0.25">
      <c r="K13542"/>
    </row>
    <row r="13543" spans="11:11" x14ac:dyDescent="0.25">
      <c r="K13543"/>
    </row>
    <row r="13544" spans="11:11" x14ac:dyDescent="0.25">
      <c r="K13544"/>
    </row>
    <row r="13545" spans="11:11" x14ac:dyDescent="0.25">
      <c r="K13545"/>
    </row>
    <row r="13546" spans="11:11" x14ac:dyDescent="0.25">
      <c r="K13546"/>
    </row>
    <row r="13547" spans="11:11" x14ac:dyDescent="0.25">
      <c r="K13547"/>
    </row>
    <row r="13548" spans="11:11" x14ac:dyDescent="0.25">
      <c r="K13548"/>
    </row>
    <row r="13549" spans="11:11" x14ac:dyDescent="0.25">
      <c r="K13549"/>
    </row>
    <row r="13550" spans="11:11" x14ac:dyDescent="0.25">
      <c r="K13550"/>
    </row>
    <row r="13551" spans="11:11" x14ac:dyDescent="0.25">
      <c r="K13551"/>
    </row>
    <row r="13552" spans="11:11" x14ac:dyDescent="0.25">
      <c r="K13552"/>
    </row>
    <row r="13553" spans="11:11" x14ac:dyDescent="0.25">
      <c r="K13553"/>
    </row>
    <row r="13554" spans="11:11" x14ac:dyDescent="0.25">
      <c r="K13554"/>
    </row>
    <row r="13555" spans="11:11" x14ac:dyDescent="0.25">
      <c r="K13555"/>
    </row>
    <row r="13556" spans="11:11" x14ac:dyDescent="0.25">
      <c r="K13556"/>
    </row>
    <row r="13557" spans="11:11" x14ac:dyDescent="0.25">
      <c r="K13557"/>
    </row>
    <row r="13558" spans="11:11" x14ac:dyDescent="0.25">
      <c r="K13558"/>
    </row>
    <row r="13559" spans="11:11" x14ac:dyDescent="0.25">
      <c r="K13559"/>
    </row>
    <row r="13560" spans="11:11" x14ac:dyDescent="0.25">
      <c r="K13560"/>
    </row>
    <row r="13561" spans="11:11" x14ac:dyDescent="0.25">
      <c r="K13561"/>
    </row>
    <row r="13562" spans="11:11" x14ac:dyDescent="0.25">
      <c r="K13562"/>
    </row>
    <row r="13563" spans="11:11" x14ac:dyDescent="0.25">
      <c r="K13563"/>
    </row>
    <row r="13564" spans="11:11" x14ac:dyDescent="0.25">
      <c r="K13564"/>
    </row>
    <row r="13565" spans="11:11" x14ac:dyDescent="0.25">
      <c r="K13565"/>
    </row>
    <row r="13566" spans="11:11" x14ac:dyDescent="0.25">
      <c r="K13566"/>
    </row>
    <row r="13567" spans="11:11" x14ac:dyDescent="0.25">
      <c r="K13567"/>
    </row>
    <row r="13568" spans="11:11" x14ac:dyDescent="0.25">
      <c r="K13568"/>
    </row>
    <row r="13569" spans="11:11" x14ac:dyDescent="0.25">
      <c r="K13569"/>
    </row>
    <row r="13570" spans="11:11" x14ac:dyDescent="0.25">
      <c r="K13570"/>
    </row>
    <row r="13571" spans="11:11" x14ac:dyDescent="0.25">
      <c r="K13571"/>
    </row>
    <row r="13572" spans="11:11" x14ac:dyDescent="0.25">
      <c r="K13572"/>
    </row>
    <row r="13573" spans="11:11" x14ac:dyDescent="0.25">
      <c r="K13573"/>
    </row>
    <row r="13574" spans="11:11" x14ac:dyDescent="0.25">
      <c r="K13574"/>
    </row>
    <row r="13575" spans="11:11" x14ac:dyDescent="0.25">
      <c r="K13575"/>
    </row>
    <row r="13576" spans="11:11" x14ac:dyDescent="0.25">
      <c r="K13576"/>
    </row>
    <row r="13577" spans="11:11" x14ac:dyDescent="0.25">
      <c r="K13577"/>
    </row>
    <row r="13578" spans="11:11" x14ac:dyDescent="0.25">
      <c r="K13578"/>
    </row>
    <row r="13579" spans="11:11" x14ac:dyDescent="0.25">
      <c r="K13579"/>
    </row>
    <row r="13580" spans="11:11" x14ac:dyDescent="0.25">
      <c r="K13580"/>
    </row>
    <row r="13581" spans="11:11" x14ac:dyDescent="0.25">
      <c r="K13581"/>
    </row>
    <row r="13582" spans="11:11" x14ac:dyDescent="0.25">
      <c r="K13582"/>
    </row>
    <row r="13583" spans="11:11" x14ac:dyDescent="0.25">
      <c r="K13583"/>
    </row>
    <row r="13584" spans="11:11" x14ac:dyDescent="0.25">
      <c r="K13584"/>
    </row>
    <row r="13585" spans="11:11" x14ac:dyDescent="0.25">
      <c r="K13585"/>
    </row>
    <row r="13586" spans="11:11" x14ac:dyDescent="0.25">
      <c r="K13586"/>
    </row>
    <row r="13587" spans="11:11" x14ac:dyDescent="0.25">
      <c r="K13587"/>
    </row>
    <row r="13588" spans="11:11" x14ac:dyDescent="0.25">
      <c r="K13588"/>
    </row>
    <row r="13589" spans="11:11" x14ac:dyDescent="0.25">
      <c r="K13589"/>
    </row>
    <row r="13590" spans="11:11" x14ac:dyDescent="0.25">
      <c r="K13590"/>
    </row>
    <row r="13591" spans="11:11" x14ac:dyDescent="0.25">
      <c r="K13591"/>
    </row>
    <row r="13592" spans="11:11" x14ac:dyDescent="0.25">
      <c r="K13592"/>
    </row>
    <row r="13593" spans="11:11" x14ac:dyDescent="0.25">
      <c r="K13593"/>
    </row>
    <row r="13594" spans="11:11" x14ac:dyDescent="0.25">
      <c r="K13594"/>
    </row>
    <row r="13595" spans="11:11" x14ac:dyDescent="0.25">
      <c r="K13595"/>
    </row>
    <row r="13596" spans="11:11" x14ac:dyDescent="0.25">
      <c r="K13596"/>
    </row>
    <row r="13597" spans="11:11" x14ac:dyDescent="0.25">
      <c r="K13597"/>
    </row>
    <row r="13598" spans="11:11" x14ac:dyDescent="0.25">
      <c r="K13598"/>
    </row>
    <row r="13599" spans="11:11" x14ac:dyDescent="0.25">
      <c r="K13599"/>
    </row>
    <row r="13600" spans="11:11" x14ac:dyDescent="0.25">
      <c r="K13600"/>
    </row>
    <row r="13601" spans="11:11" x14ac:dyDescent="0.25">
      <c r="K13601"/>
    </row>
    <row r="13602" spans="11:11" x14ac:dyDescent="0.25">
      <c r="K13602"/>
    </row>
    <row r="13603" spans="11:11" x14ac:dyDescent="0.25">
      <c r="K13603"/>
    </row>
    <row r="13604" spans="11:11" x14ac:dyDescent="0.25">
      <c r="K13604"/>
    </row>
    <row r="13605" spans="11:11" x14ac:dyDescent="0.25">
      <c r="K13605"/>
    </row>
    <row r="13606" spans="11:11" x14ac:dyDescent="0.25">
      <c r="K13606"/>
    </row>
    <row r="13607" spans="11:11" x14ac:dyDescent="0.25">
      <c r="K13607"/>
    </row>
    <row r="13608" spans="11:11" x14ac:dyDescent="0.25">
      <c r="K13608"/>
    </row>
    <row r="13609" spans="11:11" x14ac:dyDescent="0.25">
      <c r="K13609"/>
    </row>
    <row r="13610" spans="11:11" x14ac:dyDescent="0.25">
      <c r="K13610"/>
    </row>
    <row r="13611" spans="11:11" x14ac:dyDescent="0.25">
      <c r="K13611"/>
    </row>
    <row r="13612" spans="11:11" x14ac:dyDescent="0.25">
      <c r="K13612"/>
    </row>
    <row r="13613" spans="11:11" x14ac:dyDescent="0.25">
      <c r="K13613"/>
    </row>
    <row r="13614" spans="11:11" x14ac:dyDescent="0.25">
      <c r="K13614"/>
    </row>
    <row r="13615" spans="11:11" x14ac:dyDescent="0.25">
      <c r="K13615"/>
    </row>
    <row r="13616" spans="11:11" x14ac:dyDescent="0.25">
      <c r="K13616"/>
    </row>
    <row r="13617" spans="11:11" x14ac:dyDescent="0.25">
      <c r="K13617"/>
    </row>
    <row r="13618" spans="11:11" x14ac:dyDescent="0.25">
      <c r="K13618"/>
    </row>
    <row r="13619" spans="11:11" x14ac:dyDescent="0.25">
      <c r="K13619"/>
    </row>
    <row r="13620" spans="11:11" x14ac:dyDescent="0.25">
      <c r="K13620"/>
    </row>
    <row r="13621" spans="11:11" x14ac:dyDescent="0.25">
      <c r="K13621"/>
    </row>
    <row r="13622" spans="11:11" x14ac:dyDescent="0.25">
      <c r="K13622"/>
    </row>
    <row r="13623" spans="11:11" x14ac:dyDescent="0.25">
      <c r="K13623"/>
    </row>
    <row r="13624" spans="11:11" x14ac:dyDescent="0.25">
      <c r="K13624"/>
    </row>
    <row r="13625" spans="11:11" x14ac:dyDescent="0.25">
      <c r="K13625"/>
    </row>
    <row r="13626" spans="11:11" x14ac:dyDescent="0.25">
      <c r="K13626"/>
    </row>
    <row r="13627" spans="11:11" x14ac:dyDescent="0.25">
      <c r="K13627"/>
    </row>
    <row r="13628" spans="11:11" x14ac:dyDescent="0.25">
      <c r="K13628"/>
    </row>
    <row r="13629" spans="11:11" x14ac:dyDescent="0.25">
      <c r="K13629"/>
    </row>
    <row r="13630" spans="11:11" x14ac:dyDescent="0.25">
      <c r="K13630"/>
    </row>
    <row r="13631" spans="11:11" x14ac:dyDescent="0.25">
      <c r="K13631"/>
    </row>
    <row r="13632" spans="11:11" x14ac:dyDescent="0.25">
      <c r="K13632"/>
    </row>
    <row r="13633" spans="11:11" x14ac:dyDescent="0.25">
      <c r="K13633"/>
    </row>
    <row r="13634" spans="11:11" x14ac:dyDescent="0.25">
      <c r="K13634"/>
    </row>
    <row r="13635" spans="11:11" x14ac:dyDescent="0.25">
      <c r="K13635"/>
    </row>
    <row r="13636" spans="11:11" x14ac:dyDescent="0.25">
      <c r="K13636"/>
    </row>
    <row r="13637" spans="11:11" x14ac:dyDescent="0.25">
      <c r="K13637"/>
    </row>
    <row r="13638" spans="11:11" x14ac:dyDescent="0.25">
      <c r="K13638"/>
    </row>
    <row r="13639" spans="11:11" x14ac:dyDescent="0.25">
      <c r="K13639"/>
    </row>
    <row r="13640" spans="11:11" x14ac:dyDescent="0.25">
      <c r="K13640"/>
    </row>
    <row r="13641" spans="11:11" x14ac:dyDescent="0.25">
      <c r="K13641"/>
    </row>
    <row r="13642" spans="11:11" x14ac:dyDescent="0.25">
      <c r="K13642"/>
    </row>
    <row r="13643" spans="11:11" x14ac:dyDescent="0.25">
      <c r="K13643"/>
    </row>
    <row r="13644" spans="11:11" x14ac:dyDescent="0.25">
      <c r="K13644"/>
    </row>
    <row r="13645" spans="11:11" x14ac:dyDescent="0.25">
      <c r="K13645"/>
    </row>
    <row r="13646" spans="11:11" x14ac:dyDescent="0.25">
      <c r="K13646"/>
    </row>
    <row r="13647" spans="11:11" x14ac:dyDescent="0.25">
      <c r="K13647"/>
    </row>
    <row r="13648" spans="11:11" x14ac:dyDescent="0.25">
      <c r="K13648"/>
    </row>
    <row r="13649" spans="11:11" x14ac:dyDescent="0.25">
      <c r="K13649"/>
    </row>
    <row r="13650" spans="11:11" x14ac:dyDescent="0.25">
      <c r="K13650"/>
    </row>
    <row r="13651" spans="11:11" x14ac:dyDescent="0.25">
      <c r="K13651"/>
    </row>
    <row r="13652" spans="11:11" x14ac:dyDescent="0.25">
      <c r="K13652"/>
    </row>
    <row r="13653" spans="11:11" x14ac:dyDescent="0.25">
      <c r="K13653"/>
    </row>
    <row r="13654" spans="11:11" x14ac:dyDescent="0.25">
      <c r="K13654"/>
    </row>
    <row r="13655" spans="11:11" x14ac:dyDescent="0.25">
      <c r="K13655"/>
    </row>
    <row r="13656" spans="11:11" x14ac:dyDescent="0.25">
      <c r="K13656"/>
    </row>
    <row r="13657" spans="11:11" x14ac:dyDescent="0.25">
      <c r="K13657"/>
    </row>
    <row r="13658" spans="11:11" x14ac:dyDescent="0.25">
      <c r="K13658"/>
    </row>
    <row r="13659" spans="11:11" x14ac:dyDescent="0.25">
      <c r="K13659"/>
    </row>
    <row r="13660" spans="11:11" x14ac:dyDescent="0.25">
      <c r="K13660"/>
    </row>
    <row r="13661" spans="11:11" x14ac:dyDescent="0.25">
      <c r="K13661"/>
    </row>
    <row r="13662" spans="11:11" x14ac:dyDescent="0.25">
      <c r="K13662"/>
    </row>
    <row r="13663" spans="11:11" x14ac:dyDescent="0.25">
      <c r="K13663"/>
    </row>
    <row r="13664" spans="11:11" x14ac:dyDescent="0.25">
      <c r="K13664"/>
    </row>
    <row r="13665" spans="11:11" x14ac:dyDescent="0.25">
      <c r="K13665"/>
    </row>
    <row r="13666" spans="11:11" x14ac:dyDescent="0.25">
      <c r="K13666"/>
    </row>
    <row r="13667" spans="11:11" x14ac:dyDescent="0.25">
      <c r="K13667"/>
    </row>
    <row r="13668" spans="11:11" x14ac:dyDescent="0.25">
      <c r="K13668"/>
    </row>
    <row r="13669" spans="11:11" x14ac:dyDescent="0.25">
      <c r="K13669"/>
    </row>
    <row r="13670" spans="11:11" x14ac:dyDescent="0.25">
      <c r="K13670"/>
    </row>
    <row r="13671" spans="11:11" x14ac:dyDescent="0.25">
      <c r="K13671"/>
    </row>
    <row r="13672" spans="11:11" x14ac:dyDescent="0.25">
      <c r="K13672"/>
    </row>
    <row r="13673" spans="11:11" x14ac:dyDescent="0.25">
      <c r="K13673"/>
    </row>
    <row r="13674" spans="11:11" x14ac:dyDescent="0.25">
      <c r="K13674"/>
    </row>
    <row r="13675" spans="11:11" x14ac:dyDescent="0.25">
      <c r="K13675"/>
    </row>
    <row r="13676" spans="11:11" x14ac:dyDescent="0.25">
      <c r="K13676"/>
    </row>
    <row r="13677" spans="11:11" x14ac:dyDescent="0.25">
      <c r="K13677"/>
    </row>
    <row r="13678" spans="11:11" x14ac:dyDescent="0.25">
      <c r="K13678"/>
    </row>
    <row r="13679" spans="11:11" x14ac:dyDescent="0.25">
      <c r="K13679"/>
    </row>
    <row r="13680" spans="11:11" x14ac:dyDescent="0.25">
      <c r="K13680"/>
    </row>
    <row r="13681" spans="11:11" x14ac:dyDescent="0.25">
      <c r="K13681"/>
    </row>
    <row r="13682" spans="11:11" x14ac:dyDescent="0.25">
      <c r="K13682"/>
    </row>
    <row r="13683" spans="11:11" x14ac:dyDescent="0.25">
      <c r="K13683"/>
    </row>
    <row r="13684" spans="11:11" x14ac:dyDescent="0.25">
      <c r="K13684"/>
    </row>
    <row r="13685" spans="11:11" x14ac:dyDescent="0.25">
      <c r="K13685"/>
    </row>
    <row r="13686" spans="11:11" x14ac:dyDescent="0.25">
      <c r="K13686"/>
    </row>
    <row r="13687" spans="11:11" x14ac:dyDescent="0.25">
      <c r="K13687"/>
    </row>
    <row r="13688" spans="11:11" x14ac:dyDescent="0.25">
      <c r="K13688"/>
    </row>
    <row r="13689" spans="11:11" x14ac:dyDescent="0.25">
      <c r="K13689"/>
    </row>
    <row r="13690" spans="11:11" x14ac:dyDescent="0.25">
      <c r="K13690"/>
    </row>
    <row r="13691" spans="11:11" x14ac:dyDescent="0.25">
      <c r="K13691"/>
    </row>
    <row r="13692" spans="11:11" x14ac:dyDescent="0.25">
      <c r="K13692"/>
    </row>
    <row r="13693" spans="11:11" x14ac:dyDescent="0.25">
      <c r="K13693"/>
    </row>
    <row r="13694" spans="11:11" x14ac:dyDescent="0.25">
      <c r="K13694"/>
    </row>
    <row r="13695" spans="11:11" x14ac:dyDescent="0.25">
      <c r="K13695"/>
    </row>
    <row r="13696" spans="11:11" x14ac:dyDescent="0.25">
      <c r="K13696"/>
    </row>
    <row r="13697" spans="11:11" x14ac:dyDescent="0.25">
      <c r="K13697"/>
    </row>
    <row r="13698" spans="11:11" x14ac:dyDescent="0.25">
      <c r="K13698"/>
    </row>
    <row r="13699" spans="11:11" x14ac:dyDescent="0.25">
      <c r="K13699"/>
    </row>
    <row r="13700" spans="11:11" x14ac:dyDescent="0.25">
      <c r="K13700"/>
    </row>
    <row r="13701" spans="11:11" x14ac:dyDescent="0.25">
      <c r="K13701"/>
    </row>
    <row r="13702" spans="11:11" x14ac:dyDescent="0.25">
      <c r="K13702"/>
    </row>
    <row r="13703" spans="11:11" x14ac:dyDescent="0.25">
      <c r="K13703"/>
    </row>
    <row r="13704" spans="11:11" x14ac:dyDescent="0.25">
      <c r="K13704"/>
    </row>
    <row r="13705" spans="11:11" x14ac:dyDescent="0.25">
      <c r="K13705"/>
    </row>
    <row r="13706" spans="11:11" x14ac:dyDescent="0.25">
      <c r="K13706"/>
    </row>
    <row r="13707" spans="11:11" x14ac:dyDescent="0.25">
      <c r="K13707"/>
    </row>
    <row r="13708" spans="11:11" x14ac:dyDescent="0.25">
      <c r="K13708"/>
    </row>
    <row r="13709" spans="11:11" x14ac:dyDescent="0.25">
      <c r="K13709"/>
    </row>
    <row r="13710" spans="11:11" x14ac:dyDescent="0.25">
      <c r="K13710"/>
    </row>
    <row r="13711" spans="11:11" x14ac:dyDescent="0.25">
      <c r="K13711"/>
    </row>
    <row r="13712" spans="11:11" x14ac:dyDescent="0.25">
      <c r="K13712"/>
    </row>
    <row r="13713" spans="11:11" x14ac:dyDescent="0.25">
      <c r="K13713"/>
    </row>
    <row r="13714" spans="11:11" x14ac:dyDescent="0.25">
      <c r="K13714"/>
    </row>
    <row r="13715" spans="11:11" x14ac:dyDescent="0.25">
      <c r="K13715"/>
    </row>
    <row r="13716" spans="11:11" x14ac:dyDescent="0.25">
      <c r="K13716"/>
    </row>
    <row r="13717" spans="11:11" x14ac:dyDescent="0.25">
      <c r="K13717"/>
    </row>
    <row r="13718" spans="11:11" x14ac:dyDescent="0.25">
      <c r="K13718"/>
    </row>
    <row r="13719" spans="11:11" x14ac:dyDescent="0.25">
      <c r="K13719"/>
    </row>
    <row r="13720" spans="11:11" x14ac:dyDescent="0.25">
      <c r="K13720"/>
    </row>
    <row r="13721" spans="11:11" x14ac:dyDescent="0.25">
      <c r="K13721"/>
    </row>
    <row r="13722" spans="11:11" x14ac:dyDescent="0.25">
      <c r="K13722"/>
    </row>
    <row r="13723" spans="11:11" x14ac:dyDescent="0.25">
      <c r="K13723"/>
    </row>
    <row r="13724" spans="11:11" x14ac:dyDescent="0.25">
      <c r="K13724"/>
    </row>
    <row r="13725" spans="11:11" x14ac:dyDescent="0.25">
      <c r="K13725"/>
    </row>
    <row r="13726" spans="11:11" x14ac:dyDescent="0.25">
      <c r="K13726"/>
    </row>
    <row r="13727" spans="11:11" x14ac:dyDescent="0.25">
      <c r="K13727"/>
    </row>
    <row r="13728" spans="11:11" x14ac:dyDescent="0.25">
      <c r="K13728"/>
    </row>
    <row r="13729" spans="11:11" x14ac:dyDescent="0.25">
      <c r="K13729"/>
    </row>
    <row r="13730" spans="11:11" x14ac:dyDescent="0.25">
      <c r="K13730"/>
    </row>
    <row r="13731" spans="11:11" x14ac:dyDescent="0.25">
      <c r="K13731"/>
    </row>
    <row r="13732" spans="11:11" x14ac:dyDescent="0.25">
      <c r="K13732"/>
    </row>
    <row r="13733" spans="11:11" x14ac:dyDescent="0.25">
      <c r="K13733"/>
    </row>
    <row r="13734" spans="11:11" x14ac:dyDescent="0.25">
      <c r="K13734"/>
    </row>
    <row r="13735" spans="11:11" x14ac:dyDescent="0.25">
      <c r="K13735"/>
    </row>
    <row r="13736" spans="11:11" x14ac:dyDescent="0.25">
      <c r="K13736"/>
    </row>
    <row r="13737" spans="11:11" x14ac:dyDescent="0.25">
      <c r="K13737"/>
    </row>
    <row r="13738" spans="11:11" x14ac:dyDescent="0.25">
      <c r="K13738"/>
    </row>
    <row r="13739" spans="11:11" x14ac:dyDescent="0.25">
      <c r="K13739"/>
    </row>
    <row r="13740" spans="11:11" x14ac:dyDescent="0.25">
      <c r="K13740"/>
    </row>
    <row r="13741" spans="11:11" x14ac:dyDescent="0.25">
      <c r="K13741"/>
    </row>
    <row r="13742" spans="11:11" x14ac:dyDescent="0.25">
      <c r="K13742"/>
    </row>
    <row r="13743" spans="11:11" x14ac:dyDescent="0.25">
      <c r="K13743"/>
    </row>
    <row r="13744" spans="11:11" x14ac:dyDescent="0.25">
      <c r="K13744"/>
    </row>
    <row r="13745" spans="11:11" x14ac:dyDescent="0.25">
      <c r="K13745"/>
    </row>
    <row r="13746" spans="11:11" x14ac:dyDescent="0.25">
      <c r="K13746"/>
    </row>
    <row r="13747" spans="11:11" x14ac:dyDescent="0.25">
      <c r="K13747"/>
    </row>
    <row r="13748" spans="11:11" x14ac:dyDescent="0.25">
      <c r="K13748"/>
    </row>
    <row r="13749" spans="11:11" x14ac:dyDescent="0.25">
      <c r="K13749"/>
    </row>
    <row r="13750" spans="11:11" x14ac:dyDescent="0.25">
      <c r="K13750"/>
    </row>
    <row r="13751" spans="11:11" x14ac:dyDescent="0.25">
      <c r="K13751"/>
    </row>
    <row r="13752" spans="11:11" x14ac:dyDescent="0.25">
      <c r="K13752"/>
    </row>
    <row r="13753" spans="11:11" x14ac:dyDescent="0.25">
      <c r="K13753"/>
    </row>
    <row r="13754" spans="11:11" x14ac:dyDescent="0.25">
      <c r="K13754"/>
    </row>
    <row r="13755" spans="11:11" x14ac:dyDescent="0.25">
      <c r="K13755"/>
    </row>
    <row r="13756" spans="11:11" x14ac:dyDescent="0.25">
      <c r="K13756"/>
    </row>
    <row r="13757" spans="11:11" x14ac:dyDescent="0.25">
      <c r="K13757"/>
    </row>
    <row r="13758" spans="11:11" x14ac:dyDescent="0.25">
      <c r="K13758"/>
    </row>
    <row r="13759" spans="11:11" x14ac:dyDescent="0.25">
      <c r="K13759"/>
    </row>
    <row r="13760" spans="11:11" x14ac:dyDescent="0.25">
      <c r="K13760"/>
    </row>
    <row r="13761" spans="11:11" x14ac:dyDescent="0.25">
      <c r="K13761"/>
    </row>
    <row r="13762" spans="11:11" x14ac:dyDescent="0.25">
      <c r="K13762"/>
    </row>
    <row r="13763" spans="11:11" x14ac:dyDescent="0.25">
      <c r="K13763"/>
    </row>
    <row r="13764" spans="11:11" x14ac:dyDescent="0.25">
      <c r="K13764"/>
    </row>
    <row r="13765" spans="11:11" x14ac:dyDescent="0.25">
      <c r="K13765"/>
    </row>
    <row r="13766" spans="11:11" x14ac:dyDescent="0.25">
      <c r="K13766"/>
    </row>
    <row r="13767" spans="11:11" x14ac:dyDescent="0.25">
      <c r="K13767"/>
    </row>
    <row r="13768" spans="11:11" x14ac:dyDescent="0.25">
      <c r="K13768"/>
    </row>
    <row r="13769" spans="11:11" x14ac:dyDescent="0.25">
      <c r="K13769"/>
    </row>
    <row r="13770" spans="11:11" x14ac:dyDescent="0.25">
      <c r="K13770"/>
    </row>
    <row r="13771" spans="11:11" x14ac:dyDescent="0.25">
      <c r="K13771"/>
    </row>
    <row r="13772" spans="11:11" x14ac:dyDescent="0.25">
      <c r="K13772"/>
    </row>
    <row r="13773" spans="11:11" x14ac:dyDescent="0.25">
      <c r="K13773"/>
    </row>
    <row r="13774" spans="11:11" x14ac:dyDescent="0.25">
      <c r="K13774"/>
    </row>
    <row r="13775" spans="11:11" x14ac:dyDescent="0.25">
      <c r="K13775"/>
    </row>
    <row r="13776" spans="11:11" x14ac:dyDescent="0.25">
      <c r="K13776"/>
    </row>
    <row r="13777" spans="11:11" x14ac:dyDescent="0.25">
      <c r="K13777"/>
    </row>
    <row r="13778" spans="11:11" x14ac:dyDescent="0.25">
      <c r="K13778"/>
    </row>
    <row r="13779" spans="11:11" x14ac:dyDescent="0.25">
      <c r="K13779"/>
    </row>
    <row r="13780" spans="11:11" x14ac:dyDescent="0.25">
      <c r="K13780"/>
    </row>
    <row r="13781" spans="11:11" x14ac:dyDescent="0.25">
      <c r="K13781"/>
    </row>
    <row r="13782" spans="11:11" x14ac:dyDescent="0.25">
      <c r="K13782"/>
    </row>
    <row r="13783" spans="11:11" x14ac:dyDescent="0.25">
      <c r="K13783"/>
    </row>
    <row r="13784" spans="11:11" x14ac:dyDescent="0.25">
      <c r="K13784"/>
    </row>
    <row r="13785" spans="11:11" x14ac:dyDescent="0.25">
      <c r="K13785"/>
    </row>
    <row r="13786" spans="11:11" x14ac:dyDescent="0.25">
      <c r="K13786"/>
    </row>
    <row r="13787" spans="11:11" x14ac:dyDescent="0.25">
      <c r="K13787"/>
    </row>
    <row r="13788" spans="11:11" x14ac:dyDescent="0.25">
      <c r="K13788"/>
    </row>
    <row r="13789" spans="11:11" x14ac:dyDescent="0.25">
      <c r="K13789"/>
    </row>
    <row r="13790" spans="11:11" x14ac:dyDescent="0.25">
      <c r="K13790"/>
    </row>
    <row r="13791" spans="11:11" x14ac:dyDescent="0.25">
      <c r="K13791"/>
    </row>
    <row r="13792" spans="11:11" x14ac:dyDescent="0.25">
      <c r="K13792"/>
    </row>
    <row r="13793" spans="11:11" x14ac:dyDescent="0.25">
      <c r="K13793"/>
    </row>
    <row r="13794" spans="11:11" x14ac:dyDescent="0.25">
      <c r="K13794"/>
    </row>
    <row r="13795" spans="11:11" x14ac:dyDescent="0.25">
      <c r="K13795"/>
    </row>
    <row r="13796" spans="11:11" x14ac:dyDescent="0.25">
      <c r="K13796"/>
    </row>
    <row r="13797" spans="11:11" x14ac:dyDescent="0.25">
      <c r="K13797"/>
    </row>
    <row r="13798" spans="11:11" x14ac:dyDescent="0.25">
      <c r="K13798"/>
    </row>
    <row r="13799" spans="11:11" x14ac:dyDescent="0.25">
      <c r="K13799"/>
    </row>
    <row r="13800" spans="11:11" x14ac:dyDescent="0.25">
      <c r="K13800"/>
    </row>
    <row r="13801" spans="11:11" x14ac:dyDescent="0.25">
      <c r="K13801"/>
    </row>
    <row r="13802" spans="11:11" x14ac:dyDescent="0.25">
      <c r="K13802"/>
    </row>
    <row r="13803" spans="11:11" x14ac:dyDescent="0.25">
      <c r="K13803"/>
    </row>
    <row r="13804" spans="11:11" x14ac:dyDescent="0.25">
      <c r="K13804"/>
    </row>
    <row r="13805" spans="11:11" x14ac:dyDescent="0.25">
      <c r="K13805"/>
    </row>
    <row r="13806" spans="11:11" x14ac:dyDescent="0.25">
      <c r="K13806"/>
    </row>
    <row r="13807" spans="11:11" x14ac:dyDescent="0.25">
      <c r="K13807"/>
    </row>
    <row r="13808" spans="11:11" x14ac:dyDescent="0.25">
      <c r="K13808"/>
    </row>
    <row r="13809" spans="11:11" x14ac:dyDescent="0.25">
      <c r="K13809"/>
    </row>
    <row r="13810" spans="11:11" x14ac:dyDescent="0.25">
      <c r="K13810"/>
    </row>
    <row r="13811" spans="11:11" x14ac:dyDescent="0.25">
      <c r="K13811"/>
    </row>
    <row r="13812" spans="11:11" x14ac:dyDescent="0.25">
      <c r="K13812"/>
    </row>
    <row r="13813" spans="11:11" x14ac:dyDescent="0.25">
      <c r="K13813"/>
    </row>
    <row r="13814" spans="11:11" x14ac:dyDescent="0.25">
      <c r="K13814"/>
    </row>
    <row r="13815" spans="11:11" x14ac:dyDescent="0.25">
      <c r="K13815"/>
    </row>
    <row r="13816" spans="11:11" x14ac:dyDescent="0.25">
      <c r="K13816"/>
    </row>
    <row r="13817" spans="11:11" x14ac:dyDescent="0.25">
      <c r="K13817"/>
    </row>
    <row r="13818" spans="11:11" x14ac:dyDescent="0.25">
      <c r="K13818"/>
    </row>
    <row r="13819" spans="11:11" x14ac:dyDescent="0.25">
      <c r="K13819"/>
    </row>
    <row r="13820" spans="11:11" x14ac:dyDescent="0.25">
      <c r="K13820"/>
    </row>
    <row r="13821" spans="11:11" x14ac:dyDescent="0.25">
      <c r="K13821"/>
    </row>
    <row r="13822" spans="11:11" x14ac:dyDescent="0.25">
      <c r="K13822"/>
    </row>
    <row r="13823" spans="11:11" x14ac:dyDescent="0.25">
      <c r="K13823"/>
    </row>
    <row r="13824" spans="11:11" x14ac:dyDescent="0.25">
      <c r="K13824"/>
    </row>
    <row r="13825" spans="11:11" x14ac:dyDescent="0.25">
      <c r="K13825"/>
    </row>
    <row r="13826" spans="11:11" x14ac:dyDescent="0.25">
      <c r="K13826"/>
    </row>
    <row r="13827" spans="11:11" x14ac:dyDescent="0.25">
      <c r="K13827"/>
    </row>
    <row r="13828" spans="11:11" x14ac:dyDescent="0.25">
      <c r="K13828"/>
    </row>
    <row r="13829" spans="11:11" x14ac:dyDescent="0.25">
      <c r="K13829"/>
    </row>
    <row r="13830" spans="11:11" x14ac:dyDescent="0.25">
      <c r="K13830"/>
    </row>
    <row r="13831" spans="11:11" x14ac:dyDescent="0.25">
      <c r="K13831"/>
    </row>
    <row r="13832" spans="11:11" x14ac:dyDescent="0.25">
      <c r="K13832"/>
    </row>
    <row r="13833" spans="11:11" x14ac:dyDescent="0.25">
      <c r="K13833"/>
    </row>
    <row r="13834" spans="11:11" x14ac:dyDescent="0.25">
      <c r="K13834"/>
    </row>
    <row r="13835" spans="11:11" x14ac:dyDescent="0.25">
      <c r="K13835"/>
    </row>
    <row r="13836" spans="11:11" x14ac:dyDescent="0.25">
      <c r="K13836"/>
    </row>
    <row r="13837" spans="11:11" x14ac:dyDescent="0.25">
      <c r="K13837"/>
    </row>
    <row r="13838" spans="11:11" x14ac:dyDescent="0.25">
      <c r="K13838"/>
    </row>
    <row r="13839" spans="11:11" x14ac:dyDescent="0.25">
      <c r="K13839"/>
    </row>
    <row r="13840" spans="11:11" x14ac:dyDescent="0.25">
      <c r="K13840"/>
    </row>
    <row r="13841" spans="11:11" x14ac:dyDescent="0.25">
      <c r="K13841"/>
    </row>
    <row r="13842" spans="11:11" x14ac:dyDescent="0.25">
      <c r="K13842"/>
    </row>
    <row r="13843" spans="11:11" x14ac:dyDescent="0.25">
      <c r="K13843"/>
    </row>
    <row r="13844" spans="11:11" x14ac:dyDescent="0.25">
      <c r="K13844"/>
    </row>
    <row r="13845" spans="11:11" x14ac:dyDescent="0.25">
      <c r="K13845"/>
    </row>
    <row r="13846" spans="11:11" x14ac:dyDescent="0.25">
      <c r="K13846"/>
    </row>
    <row r="13847" spans="11:11" x14ac:dyDescent="0.25">
      <c r="K13847"/>
    </row>
    <row r="13848" spans="11:11" x14ac:dyDescent="0.25">
      <c r="K13848"/>
    </row>
    <row r="13849" spans="11:11" x14ac:dyDescent="0.25">
      <c r="K13849"/>
    </row>
    <row r="13850" spans="11:11" x14ac:dyDescent="0.25">
      <c r="K13850"/>
    </row>
    <row r="13851" spans="11:11" x14ac:dyDescent="0.25">
      <c r="K13851"/>
    </row>
    <row r="13852" spans="11:11" x14ac:dyDescent="0.25">
      <c r="K13852"/>
    </row>
    <row r="13853" spans="11:11" x14ac:dyDescent="0.25">
      <c r="K13853"/>
    </row>
    <row r="13854" spans="11:11" x14ac:dyDescent="0.25">
      <c r="K13854"/>
    </row>
    <row r="13855" spans="11:11" x14ac:dyDescent="0.25">
      <c r="K13855"/>
    </row>
    <row r="13856" spans="11:11" x14ac:dyDescent="0.25">
      <c r="K13856"/>
    </row>
    <row r="13857" spans="11:11" x14ac:dyDescent="0.25">
      <c r="K13857"/>
    </row>
    <row r="13858" spans="11:11" x14ac:dyDescent="0.25">
      <c r="K13858"/>
    </row>
    <row r="13859" spans="11:11" x14ac:dyDescent="0.25">
      <c r="K13859"/>
    </row>
    <row r="13860" spans="11:11" x14ac:dyDescent="0.25">
      <c r="K13860"/>
    </row>
    <row r="13861" spans="11:11" x14ac:dyDescent="0.25">
      <c r="K13861"/>
    </row>
    <row r="13862" spans="11:11" x14ac:dyDescent="0.25">
      <c r="K13862"/>
    </row>
    <row r="13863" spans="11:11" x14ac:dyDescent="0.25">
      <c r="K13863"/>
    </row>
    <row r="13864" spans="11:11" x14ac:dyDescent="0.25">
      <c r="K13864"/>
    </row>
    <row r="13865" spans="11:11" x14ac:dyDescent="0.25">
      <c r="K13865"/>
    </row>
    <row r="13866" spans="11:11" x14ac:dyDescent="0.25">
      <c r="K13866"/>
    </row>
    <row r="13867" spans="11:11" x14ac:dyDescent="0.25">
      <c r="K13867"/>
    </row>
    <row r="13868" spans="11:11" x14ac:dyDescent="0.25">
      <c r="K13868"/>
    </row>
    <row r="13869" spans="11:11" x14ac:dyDescent="0.25">
      <c r="K13869"/>
    </row>
    <row r="13870" spans="11:11" x14ac:dyDescent="0.25">
      <c r="K13870"/>
    </row>
    <row r="13871" spans="11:11" x14ac:dyDescent="0.25">
      <c r="K13871"/>
    </row>
    <row r="13872" spans="11:11" x14ac:dyDescent="0.25">
      <c r="K13872"/>
    </row>
    <row r="13873" spans="11:11" x14ac:dyDescent="0.25">
      <c r="K13873"/>
    </row>
    <row r="13874" spans="11:11" x14ac:dyDescent="0.25">
      <c r="K13874"/>
    </row>
    <row r="13875" spans="11:11" x14ac:dyDescent="0.25">
      <c r="K13875"/>
    </row>
    <row r="13876" spans="11:11" x14ac:dyDescent="0.25">
      <c r="K13876"/>
    </row>
    <row r="13877" spans="11:11" x14ac:dyDescent="0.25">
      <c r="K13877"/>
    </row>
    <row r="13878" spans="11:11" x14ac:dyDescent="0.25">
      <c r="K13878"/>
    </row>
    <row r="13879" spans="11:11" x14ac:dyDescent="0.25">
      <c r="K13879"/>
    </row>
    <row r="13880" spans="11:11" x14ac:dyDescent="0.25">
      <c r="K13880"/>
    </row>
    <row r="13881" spans="11:11" x14ac:dyDescent="0.25">
      <c r="K13881"/>
    </row>
    <row r="13882" spans="11:11" x14ac:dyDescent="0.25">
      <c r="K13882"/>
    </row>
    <row r="13883" spans="11:11" x14ac:dyDescent="0.25">
      <c r="K13883"/>
    </row>
    <row r="13884" spans="11:11" x14ac:dyDescent="0.25">
      <c r="K13884"/>
    </row>
    <row r="13885" spans="11:11" x14ac:dyDescent="0.25">
      <c r="K13885"/>
    </row>
    <row r="13886" spans="11:11" x14ac:dyDescent="0.25">
      <c r="K13886"/>
    </row>
    <row r="13887" spans="11:11" x14ac:dyDescent="0.25">
      <c r="K13887"/>
    </row>
    <row r="13888" spans="11:11" x14ac:dyDescent="0.25">
      <c r="K13888"/>
    </row>
    <row r="13889" spans="11:11" x14ac:dyDescent="0.25">
      <c r="K13889"/>
    </row>
    <row r="13890" spans="11:11" x14ac:dyDescent="0.25">
      <c r="K13890"/>
    </row>
    <row r="13891" spans="11:11" x14ac:dyDescent="0.25">
      <c r="K13891"/>
    </row>
    <row r="13892" spans="11:11" x14ac:dyDescent="0.25">
      <c r="K13892"/>
    </row>
    <row r="13893" spans="11:11" x14ac:dyDescent="0.25">
      <c r="K13893"/>
    </row>
    <row r="13894" spans="11:11" x14ac:dyDescent="0.25">
      <c r="K13894"/>
    </row>
    <row r="13895" spans="11:11" x14ac:dyDescent="0.25">
      <c r="K13895"/>
    </row>
    <row r="13896" spans="11:11" x14ac:dyDescent="0.25">
      <c r="K13896"/>
    </row>
    <row r="13897" spans="11:11" x14ac:dyDescent="0.25">
      <c r="K13897"/>
    </row>
    <row r="13898" spans="11:11" x14ac:dyDescent="0.25">
      <c r="K13898"/>
    </row>
    <row r="13899" spans="11:11" x14ac:dyDescent="0.25">
      <c r="K13899"/>
    </row>
    <row r="13900" spans="11:11" x14ac:dyDescent="0.25">
      <c r="K13900"/>
    </row>
    <row r="13901" spans="11:11" x14ac:dyDescent="0.25">
      <c r="K13901"/>
    </row>
    <row r="13902" spans="11:11" x14ac:dyDescent="0.25">
      <c r="K13902"/>
    </row>
    <row r="13903" spans="11:11" x14ac:dyDescent="0.25">
      <c r="K13903"/>
    </row>
    <row r="13904" spans="11:11" x14ac:dyDescent="0.25">
      <c r="K13904"/>
    </row>
    <row r="13905" spans="11:11" x14ac:dyDescent="0.25">
      <c r="K13905"/>
    </row>
    <row r="13906" spans="11:11" x14ac:dyDescent="0.25">
      <c r="K13906"/>
    </row>
    <row r="13907" spans="11:11" x14ac:dyDescent="0.25">
      <c r="K13907"/>
    </row>
    <row r="13908" spans="11:11" x14ac:dyDescent="0.25">
      <c r="K13908"/>
    </row>
    <row r="13909" spans="11:11" x14ac:dyDescent="0.25">
      <c r="K13909"/>
    </row>
    <row r="13910" spans="11:11" x14ac:dyDescent="0.25">
      <c r="K13910"/>
    </row>
    <row r="13911" spans="11:11" x14ac:dyDescent="0.25">
      <c r="K13911"/>
    </row>
    <row r="13912" spans="11:11" x14ac:dyDescent="0.25">
      <c r="K13912"/>
    </row>
    <row r="13913" spans="11:11" x14ac:dyDescent="0.25">
      <c r="K13913"/>
    </row>
    <row r="13914" spans="11:11" x14ac:dyDescent="0.25">
      <c r="K13914"/>
    </row>
    <row r="13915" spans="11:11" x14ac:dyDescent="0.25">
      <c r="K13915"/>
    </row>
    <row r="13916" spans="11:11" x14ac:dyDescent="0.25">
      <c r="K13916"/>
    </row>
    <row r="13917" spans="11:11" x14ac:dyDescent="0.25">
      <c r="K13917"/>
    </row>
    <row r="13918" spans="11:11" x14ac:dyDescent="0.25">
      <c r="K13918"/>
    </row>
    <row r="13919" spans="11:11" x14ac:dyDescent="0.25">
      <c r="K13919"/>
    </row>
    <row r="13920" spans="11:11" x14ac:dyDescent="0.25">
      <c r="K13920"/>
    </row>
    <row r="13921" spans="11:11" x14ac:dyDescent="0.25">
      <c r="K13921"/>
    </row>
    <row r="13922" spans="11:11" x14ac:dyDescent="0.25">
      <c r="K13922"/>
    </row>
    <row r="13923" spans="11:11" x14ac:dyDescent="0.25">
      <c r="K13923"/>
    </row>
    <row r="13924" spans="11:11" x14ac:dyDescent="0.25">
      <c r="K13924"/>
    </row>
    <row r="13925" spans="11:11" x14ac:dyDescent="0.25">
      <c r="K13925"/>
    </row>
    <row r="13926" spans="11:11" x14ac:dyDescent="0.25">
      <c r="K13926"/>
    </row>
    <row r="13927" spans="11:11" x14ac:dyDescent="0.25">
      <c r="K13927"/>
    </row>
    <row r="13928" spans="11:11" x14ac:dyDescent="0.25">
      <c r="K13928"/>
    </row>
    <row r="13929" spans="11:11" x14ac:dyDescent="0.25">
      <c r="K13929"/>
    </row>
    <row r="13930" spans="11:11" x14ac:dyDescent="0.25">
      <c r="K13930"/>
    </row>
    <row r="13931" spans="11:11" x14ac:dyDescent="0.25">
      <c r="K13931"/>
    </row>
    <row r="13932" spans="11:11" x14ac:dyDescent="0.25">
      <c r="K13932"/>
    </row>
    <row r="13933" spans="11:11" x14ac:dyDescent="0.25">
      <c r="K13933"/>
    </row>
    <row r="13934" spans="11:11" x14ac:dyDescent="0.25">
      <c r="K13934"/>
    </row>
    <row r="13935" spans="11:11" x14ac:dyDescent="0.25">
      <c r="K13935"/>
    </row>
    <row r="13936" spans="11:11" x14ac:dyDescent="0.25">
      <c r="K13936"/>
    </row>
    <row r="13937" spans="11:11" x14ac:dyDescent="0.25">
      <c r="K13937"/>
    </row>
    <row r="13938" spans="11:11" x14ac:dyDescent="0.25">
      <c r="K13938"/>
    </row>
    <row r="13939" spans="11:11" x14ac:dyDescent="0.25">
      <c r="K13939"/>
    </row>
    <row r="13940" spans="11:11" x14ac:dyDescent="0.25">
      <c r="K13940"/>
    </row>
    <row r="13941" spans="11:11" x14ac:dyDescent="0.25">
      <c r="K13941"/>
    </row>
    <row r="13942" spans="11:11" x14ac:dyDescent="0.25">
      <c r="K13942"/>
    </row>
    <row r="13943" spans="11:11" x14ac:dyDescent="0.25">
      <c r="K13943"/>
    </row>
    <row r="13944" spans="11:11" x14ac:dyDescent="0.25">
      <c r="K13944"/>
    </row>
    <row r="13945" spans="11:11" x14ac:dyDescent="0.25">
      <c r="K13945"/>
    </row>
    <row r="13946" spans="11:11" x14ac:dyDescent="0.25">
      <c r="K13946"/>
    </row>
    <row r="13947" spans="11:11" x14ac:dyDescent="0.25">
      <c r="K13947"/>
    </row>
    <row r="13948" spans="11:11" x14ac:dyDescent="0.25">
      <c r="K13948"/>
    </row>
    <row r="13949" spans="11:11" x14ac:dyDescent="0.25">
      <c r="K13949"/>
    </row>
    <row r="13950" spans="11:11" x14ac:dyDescent="0.25">
      <c r="K13950"/>
    </row>
    <row r="13951" spans="11:11" x14ac:dyDescent="0.25">
      <c r="K13951"/>
    </row>
    <row r="13952" spans="11:11" x14ac:dyDescent="0.25">
      <c r="K13952"/>
    </row>
    <row r="13953" spans="11:11" x14ac:dyDescent="0.25">
      <c r="K13953"/>
    </row>
    <row r="13954" spans="11:11" x14ac:dyDescent="0.25">
      <c r="K13954"/>
    </row>
    <row r="13955" spans="11:11" x14ac:dyDescent="0.25">
      <c r="K13955"/>
    </row>
    <row r="13956" spans="11:11" x14ac:dyDescent="0.25">
      <c r="K13956"/>
    </row>
    <row r="13957" spans="11:11" x14ac:dyDescent="0.25">
      <c r="K13957"/>
    </row>
    <row r="13958" spans="11:11" x14ac:dyDescent="0.25">
      <c r="K13958"/>
    </row>
    <row r="13959" spans="11:11" x14ac:dyDescent="0.25">
      <c r="K13959"/>
    </row>
    <row r="13960" spans="11:11" x14ac:dyDescent="0.25">
      <c r="K13960"/>
    </row>
    <row r="13961" spans="11:11" x14ac:dyDescent="0.25">
      <c r="K13961"/>
    </row>
    <row r="13962" spans="11:11" x14ac:dyDescent="0.25">
      <c r="K13962"/>
    </row>
    <row r="13963" spans="11:11" x14ac:dyDescent="0.25">
      <c r="K13963"/>
    </row>
    <row r="13964" spans="11:11" x14ac:dyDescent="0.25">
      <c r="K13964"/>
    </row>
    <row r="13965" spans="11:11" x14ac:dyDescent="0.25">
      <c r="K13965"/>
    </row>
    <row r="13966" spans="11:11" x14ac:dyDescent="0.25">
      <c r="K13966"/>
    </row>
    <row r="13967" spans="11:11" x14ac:dyDescent="0.25">
      <c r="K13967"/>
    </row>
    <row r="13968" spans="11:11" x14ac:dyDescent="0.25">
      <c r="K13968"/>
    </row>
    <row r="13969" spans="11:11" x14ac:dyDescent="0.25">
      <c r="K13969"/>
    </row>
    <row r="13970" spans="11:11" x14ac:dyDescent="0.25">
      <c r="K13970"/>
    </row>
    <row r="13971" spans="11:11" x14ac:dyDescent="0.25">
      <c r="K13971"/>
    </row>
    <row r="13972" spans="11:11" x14ac:dyDescent="0.25">
      <c r="K13972"/>
    </row>
    <row r="13973" spans="11:11" x14ac:dyDescent="0.25">
      <c r="K13973"/>
    </row>
    <row r="13974" spans="11:11" x14ac:dyDescent="0.25">
      <c r="K13974"/>
    </row>
    <row r="13975" spans="11:11" x14ac:dyDescent="0.25">
      <c r="K13975"/>
    </row>
    <row r="13976" spans="11:11" x14ac:dyDescent="0.25">
      <c r="K13976"/>
    </row>
    <row r="13977" spans="11:11" x14ac:dyDescent="0.25">
      <c r="K13977"/>
    </row>
    <row r="13978" spans="11:11" x14ac:dyDescent="0.25">
      <c r="K13978"/>
    </row>
    <row r="13979" spans="11:11" x14ac:dyDescent="0.25">
      <c r="K13979"/>
    </row>
    <row r="13980" spans="11:11" x14ac:dyDescent="0.25">
      <c r="K13980"/>
    </row>
    <row r="13981" spans="11:11" x14ac:dyDescent="0.25">
      <c r="K13981"/>
    </row>
    <row r="13982" spans="11:11" x14ac:dyDescent="0.25">
      <c r="K13982"/>
    </row>
    <row r="13983" spans="11:11" x14ac:dyDescent="0.25">
      <c r="K13983"/>
    </row>
    <row r="13984" spans="11:11" x14ac:dyDescent="0.25">
      <c r="K13984"/>
    </row>
    <row r="13985" spans="11:11" x14ac:dyDescent="0.25">
      <c r="K13985"/>
    </row>
    <row r="13986" spans="11:11" x14ac:dyDescent="0.25">
      <c r="K13986"/>
    </row>
    <row r="13987" spans="11:11" x14ac:dyDescent="0.25">
      <c r="K13987"/>
    </row>
    <row r="13988" spans="11:11" x14ac:dyDescent="0.25">
      <c r="K13988"/>
    </row>
    <row r="13989" spans="11:11" x14ac:dyDescent="0.25">
      <c r="K13989"/>
    </row>
    <row r="13990" spans="11:11" x14ac:dyDescent="0.25">
      <c r="K13990"/>
    </row>
    <row r="13991" spans="11:11" x14ac:dyDescent="0.25">
      <c r="K13991"/>
    </row>
    <row r="13992" spans="11:11" x14ac:dyDescent="0.25">
      <c r="K13992"/>
    </row>
    <row r="13993" spans="11:11" x14ac:dyDescent="0.25">
      <c r="K13993"/>
    </row>
    <row r="13994" spans="11:11" x14ac:dyDescent="0.25">
      <c r="K13994"/>
    </row>
    <row r="13995" spans="11:11" x14ac:dyDescent="0.25">
      <c r="K13995"/>
    </row>
    <row r="13996" spans="11:11" x14ac:dyDescent="0.25">
      <c r="K13996"/>
    </row>
    <row r="13997" spans="11:11" x14ac:dyDescent="0.25">
      <c r="K13997"/>
    </row>
    <row r="13998" spans="11:11" x14ac:dyDescent="0.25">
      <c r="K13998"/>
    </row>
    <row r="13999" spans="11:11" x14ac:dyDescent="0.25">
      <c r="K13999"/>
    </row>
    <row r="14000" spans="11:11" x14ac:dyDescent="0.25">
      <c r="K14000"/>
    </row>
    <row r="14001" spans="11:11" x14ac:dyDescent="0.25">
      <c r="K14001"/>
    </row>
    <row r="14002" spans="11:11" x14ac:dyDescent="0.25">
      <c r="K14002"/>
    </row>
    <row r="14003" spans="11:11" x14ac:dyDescent="0.25">
      <c r="K14003"/>
    </row>
    <row r="14004" spans="11:11" x14ac:dyDescent="0.25">
      <c r="K14004"/>
    </row>
    <row r="14005" spans="11:11" x14ac:dyDescent="0.25">
      <c r="K14005"/>
    </row>
    <row r="14006" spans="11:11" x14ac:dyDescent="0.25">
      <c r="K14006"/>
    </row>
    <row r="14007" spans="11:11" x14ac:dyDescent="0.25">
      <c r="K14007"/>
    </row>
    <row r="14008" spans="11:11" x14ac:dyDescent="0.25">
      <c r="K14008"/>
    </row>
    <row r="14009" spans="11:11" x14ac:dyDescent="0.25">
      <c r="K14009"/>
    </row>
    <row r="14010" spans="11:11" x14ac:dyDescent="0.25">
      <c r="K14010"/>
    </row>
    <row r="14011" spans="11:11" x14ac:dyDescent="0.25">
      <c r="K14011"/>
    </row>
    <row r="14012" spans="11:11" x14ac:dyDescent="0.25">
      <c r="K14012"/>
    </row>
    <row r="14013" spans="11:11" x14ac:dyDescent="0.25">
      <c r="K14013"/>
    </row>
    <row r="14014" spans="11:11" x14ac:dyDescent="0.25">
      <c r="K14014"/>
    </row>
    <row r="14015" spans="11:11" x14ac:dyDescent="0.25">
      <c r="K14015"/>
    </row>
    <row r="14016" spans="11:11" x14ac:dyDescent="0.25">
      <c r="K14016"/>
    </row>
    <row r="14017" spans="11:11" x14ac:dyDescent="0.25">
      <c r="K14017"/>
    </row>
    <row r="14018" spans="11:11" x14ac:dyDescent="0.25">
      <c r="K14018"/>
    </row>
    <row r="14019" spans="11:11" x14ac:dyDescent="0.25">
      <c r="K14019"/>
    </row>
    <row r="14020" spans="11:11" x14ac:dyDescent="0.25">
      <c r="K14020"/>
    </row>
    <row r="14021" spans="11:11" x14ac:dyDescent="0.25">
      <c r="K14021"/>
    </row>
    <row r="14022" spans="11:11" x14ac:dyDescent="0.25">
      <c r="K14022"/>
    </row>
    <row r="14023" spans="11:11" x14ac:dyDescent="0.25">
      <c r="K14023"/>
    </row>
    <row r="14024" spans="11:11" x14ac:dyDescent="0.25">
      <c r="K14024"/>
    </row>
    <row r="14025" spans="11:11" x14ac:dyDescent="0.25">
      <c r="K14025"/>
    </row>
    <row r="14026" spans="11:11" x14ac:dyDescent="0.25">
      <c r="K14026"/>
    </row>
    <row r="14027" spans="11:11" x14ac:dyDescent="0.25">
      <c r="K14027"/>
    </row>
    <row r="14028" spans="11:11" x14ac:dyDescent="0.25">
      <c r="K14028"/>
    </row>
    <row r="14029" spans="11:11" x14ac:dyDescent="0.25">
      <c r="K14029"/>
    </row>
    <row r="14030" spans="11:11" x14ac:dyDescent="0.25">
      <c r="K14030"/>
    </row>
    <row r="14031" spans="11:11" x14ac:dyDescent="0.25">
      <c r="K14031"/>
    </row>
    <row r="14032" spans="11:11" x14ac:dyDescent="0.25">
      <c r="K14032"/>
    </row>
    <row r="14033" spans="11:11" x14ac:dyDescent="0.25">
      <c r="K14033"/>
    </row>
    <row r="14034" spans="11:11" x14ac:dyDescent="0.25">
      <c r="K14034"/>
    </row>
    <row r="14035" spans="11:11" x14ac:dyDescent="0.25">
      <c r="K14035"/>
    </row>
    <row r="14036" spans="11:11" x14ac:dyDescent="0.25">
      <c r="K14036"/>
    </row>
    <row r="14037" spans="11:11" x14ac:dyDescent="0.25">
      <c r="K14037"/>
    </row>
    <row r="14038" spans="11:11" x14ac:dyDescent="0.25">
      <c r="K14038"/>
    </row>
    <row r="14039" spans="11:11" x14ac:dyDescent="0.25">
      <c r="K14039"/>
    </row>
    <row r="14040" spans="11:11" x14ac:dyDescent="0.25">
      <c r="K14040"/>
    </row>
    <row r="14041" spans="11:11" x14ac:dyDescent="0.25">
      <c r="K14041"/>
    </row>
    <row r="14042" spans="11:11" x14ac:dyDescent="0.25">
      <c r="K14042"/>
    </row>
    <row r="14043" spans="11:11" x14ac:dyDescent="0.25">
      <c r="K14043"/>
    </row>
    <row r="14044" spans="11:11" x14ac:dyDescent="0.25">
      <c r="K14044"/>
    </row>
    <row r="14045" spans="11:11" x14ac:dyDescent="0.25">
      <c r="K14045"/>
    </row>
    <row r="14046" spans="11:11" x14ac:dyDescent="0.25">
      <c r="K14046"/>
    </row>
    <row r="14047" spans="11:11" x14ac:dyDescent="0.25">
      <c r="K14047"/>
    </row>
    <row r="14048" spans="11:11" x14ac:dyDescent="0.25">
      <c r="K14048"/>
    </row>
    <row r="14049" spans="11:11" x14ac:dyDescent="0.25">
      <c r="K14049"/>
    </row>
    <row r="14050" spans="11:11" x14ac:dyDescent="0.25">
      <c r="K14050"/>
    </row>
    <row r="14051" spans="11:11" x14ac:dyDescent="0.25">
      <c r="K14051"/>
    </row>
    <row r="14052" spans="11:11" x14ac:dyDescent="0.25">
      <c r="K14052"/>
    </row>
    <row r="14053" spans="11:11" x14ac:dyDescent="0.25">
      <c r="K14053"/>
    </row>
    <row r="14054" spans="11:11" x14ac:dyDescent="0.25">
      <c r="K14054"/>
    </row>
    <row r="14055" spans="11:11" x14ac:dyDescent="0.25">
      <c r="K14055"/>
    </row>
    <row r="14056" spans="11:11" x14ac:dyDescent="0.25">
      <c r="K14056"/>
    </row>
    <row r="14057" spans="11:11" x14ac:dyDescent="0.25">
      <c r="K14057"/>
    </row>
    <row r="14058" spans="11:11" x14ac:dyDescent="0.25">
      <c r="K14058"/>
    </row>
    <row r="14059" spans="11:11" x14ac:dyDescent="0.25">
      <c r="K14059"/>
    </row>
    <row r="14060" spans="11:11" x14ac:dyDescent="0.25">
      <c r="K14060"/>
    </row>
    <row r="14061" spans="11:11" x14ac:dyDescent="0.25">
      <c r="K14061"/>
    </row>
    <row r="14062" spans="11:11" x14ac:dyDescent="0.25">
      <c r="K14062"/>
    </row>
    <row r="14063" spans="11:11" x14ac:dyDescent="0.25">
      <c r="K14063"/>
    </row>
    <row r="14064" spans="11:11" x14ac:dyDescent="0.25">
      <c r="K14064"/>
    </row>
    <row r="14065" spans="11:11" x14ac:dyDescent="0.25">
      <c r="K14065"/>
    </row>
    <row r="14066" spans="11:11" x14ac:dyDescent="0.25">
      <c r="K14066"/>
    </row>
    <row r="14067" spans="11:11" x14ac:dyDescent="0.25">
      <c r="K14067"/>
    </row>
    <row r="14068" spans="11:11" x14ac:dyDescent="0.25">
      <c r="K14068"/>
    </row>
    <row r="14069" spans="11:11" x14ac:dyDescent="0.25">
      <c r="K14069"/>
    </row>
    <row r="14070" spans="11:11" x14ac:dyDescent="0.25">
      <c r="K14070"/>
    </row>
    <row r="14071" spans="11:11" x14ac:dyDescent="0.25">
      <c r="K14071"/>
    </row>
    <row r="14072" spans="11:11" x14ac:dyDescent="0.25">
      <c r="K14072"/>
    </row>
    <row r="14073" spans="11:11" x14ac:dyDescent="0.25">
      <c r="K14073"/>
    </row>
    <row r="14074" spans="11:11" x14ac:dyDescent="0.25">
      <c r="K14074"/>
    </row>
    <row r="14075" spans="11:11" x14ac:dyDescent="0.25">
      <c r="K14075"/>
    </row>
    <row r="14076" spans="11:11" x14ac:dyDescent="0.25">
      <c r="K14076"/>
    </row>
    <row r="14077" spans="11:11" x14ac:dyDescent="0.25">
      <c r="K14077"/>
    </row>
    <row r="14078" spans="11:11" x14ac:dyDescent="0.25">
      <c r="K14078"/>
    </row>
    <row r="14079" spans="11:11" x14ac:dyDescent="0.25">
      <c r="K14079"/>
    </row>
    <row r="14080" spans="11:11" x14ac:dyDescent="0.25">
      <c r="K14080"/>
    </row>
    <row r="14081" spans="11:11" x14ac:dyDescent="0.25">
      <c r="K14081"/>
    </row>
    <row r="14082" spans="11:11" x14ac:dyDescent="0.25">
      <c r="K14082"/>
    </row>
    <row r="14083" spans="11:11" x14ac:dyDescent="0.25">
      <c r="K14083"/>
    </row>
    <row r="14084" spans="11:11" x14ac:dyDescent="0.25">
      <c r="K14084"/>
    </row>
    <row r="14085" spans="11:11" x14ac:dyDescent="0.25">
      <c r="K14085"/>
    </row>
    <row r="14086" spans="11:11" x14ac:dyDescent="0.25">
      <c r="K14086"/>
    </row>
    <row r="14087" spans="11:11" x14ac:dyDescent="0.25">
      <c r="K14087"/>
    </row>
    <row r="14088" spans="11:11" x14ac:dyDescent="0.25">
      <c r="K14088"/>
    </row>
    <row r="14089" spans="11:11" x14ac:dyDescent="0.25">
      <c r="K14089"/>
    </row>
    <row r="14090" spans="11:11" x14ac:dyDescent="0.25">
      <c r="K14090"/>
    </row>
    <row r="14091" spans="11:11" x14ac:dyDescent="0.25">
      <c r="K14091"/>
    </row>
    <row r="14092" spans="11:11" x14ac:dyDescent="0.25">
      <c r="K14092"/>
    </row>
    <row r="14093" spans="11:11" x14ac:dyDescent="0.25">
      <c r="K14093"/>
    </row>
    <row r="14094" spans="11:11" x14ac:dyDescent="0.25">
      <c r="K14094"/>
    </row>
    <row r="14095" spans="11:11" x14ac:dyDescent="0.25">
      <c r="K14095"/>
    </row>
    <row r="14096" spans="11:11" x14ac:dyDescent="0.25">
      <c r="K14096"/>
    </row>
    <row r="14097" spans="11:11" x14ac:dyDescent="0.25">
      <c r="K14097"/>
    </row>
    <row r="14098" spans="11:11" x14ac:dyDescent="0.25">
      <c r="K14098"/>
    </row>
    <row r="14099" spans="11:11" x14ac:dyDescent="0.25">
      <c r="K14099"/>
    </row>
    <row r="14100" spans="11:11" x14ac:dyDescent="0.25">
      <c r="K14100"/>
    </row>
    <row r="14101" spans="11:11" x14ac:dyDescent="0.25">
      <c r="K14101"/>
    </row>
    <row r="14102" spans="11:11" x14ac:dyDescent="0.25">
      <c r="K14102"/>
    </row>
    <row r="14103" spans="11:11" x14ac:dyDescent="0.25">
      <c r="K14103"/>
    </row>
    <row r="14104" spans="11:11" x14ac:dyDescent="0.25">
      <c r="K14104"/>
    </row>
    <row r="14105" spans="11:11" x14ac:dyDescent="0.25">
      <c r="K14105"/>
    </row>
    <row r="14106" spans="11:11" x14ac:dyDescent="0.25">
      <c r="K14106"/>
    </row>
    <row r="14107" spans="11:11" x14ac:dyDescent="0.25">
      <c r="K14107"/>
    </row>
    <row r="14108" spans="11:11" x14ac:dyDescent="0.25">
      <c r="K14108"/>
    </row>
    <row r="14109" spans="11:11" x14ac:dyDescent="0.25">
      <c r="K14109"/>
    </row>
    <row r="14110" spans="11:11" x14ac:dyDescent="0.25">
      <c r="K14110"/>
    </row>
    <row r="14111" spans="11:11" x14ac:dyDescent="0.25">
      <c r="K14111"/>
    </row>
    <row r="14112" spans="11:11" x14ac:dyDescent="0.25">
      <c r="K14112"/>
    </row>
    <row r="14113" spans="11:11" x14ac:dyDescent="0.25">
      <c r="K14113"/>
    </row>
    <row r="14114" spans="11:11" x14ac:dyDescent="0.25">
      <c r="K14114"/>
    </row>
    <row r="14115" spans="11:11" x14ac:dyDescent="0.25">
      <c r="K14115"/>
    </row>
    <row r="14116" spans="11:11" x14ac:dyDescent="0.25">
      <c r="K14116"/>
    </row>
    <row r="14117" spans="11:11" x14ac:dyDescent="0.25">
      <c r="K14117"/>
    </row>
    <row r="14118" spans="11:11" x14ac:dyDescent="0.25">
      <c r="K14118"/>
    </row>
    <row r="14119" spans="11:11" x14ac:dyDescent="0.25">
      <c r="K14119"/>
    </row>
    <row r="14120" spans="11:11" x14ac:dyDescent="0.25">
      <c r="K14120"/>
    </row>
    <row r="14121" spans="11:11" x14ac:dyDescent="0.25">
      <c r="K14121"/>
    </row>
    <row r="14122" spans="11:11" x14ac:dyDescent="0.25">
      <c r="K14122"/>
    </row>
    <row r="14123" spans="11:11" x14ac:dyDescent="0.25">
      <c r="K14123"/>
    </row>
    <row r="14124" spans="11:11" x14ac:dyDescent="0.25">
      <c r="K14124"/>
    </row>
    <row r="14125" spans="11:11" x14ac:dyDescent="0.25">
      <c r="K14125"/>
    </row>
    <row r="14126" spans="11:11" x14ac:dyDescent="0.25">
      <c r="K14126"/>
    </row>
    <row r="14127" spans="11:11" x14ac:dyDescent="0.25">
      <c r="K14127"/>
    </row>
    <row r="14128" spans="11:11" x14ac:dyDescent="0.25">
      <c r="K14128"/>
    </row>
    <row r="14129" spans="11:11" x14ac:dyDescent="0.25">
      <c r="K14129"/>
    </row>
    <row r="14130" spans="11:11" x14ac:dyDescent="0.25">
      <c r="K14130"/>
    </row>
    <row r="14131" spans="11:11" x14ac:dyDescent="0.25">
      <c r="K14131"/>
    </row>
    <row r="14132" spans="11:11" x14ac:dyDescent="0.25">
      <c r="K14132"/>
    </row>
    <row r="14133" spans="11:11" x14ac:dyDescent="0.25">
      <c r="K14133"/>
    </row>
    <row r="14134" spans="11:11" x14ac:dyDescent="0.25">
      <c r="K14134"/>
    </row>
    <row r="14135" spans="11:11" x14ac:dyDescent="0.25">
      <c r="K14135"/>
    </row>
    <row r="14136" spans="11:11" x14ac:dyDescent="0.25">
      <c r="K14136"/>
    </row>
    <row r="14137" spans="11:11" x14ac:dyDescent="0.25">
      <c r="K14137"/>
    </row>
    <row r="14138" spans="11:11" x14ac:dyDescent="0.25">
      <c r="K14138"/>
    </row>
    <row r="14139" spans="11:11" x14ac:dyDescent="0.25">
      <c r="K14139"/>
    </row>
    <row r="14140" spans="11:11" x14ac:dyDescent="0.25">
      <c r="K14140"/>
    </row>
    <row r="14141" spans="11:11" x14ac:dyDescent="0.25">
      <c r="K14141"/>
    </row>
    <row r="14142" spans="11:11" x14ac:dyDescent="0.25">
      <c r="K14142"/>
    </row>
    <row r="14143" spans="11:11" x14ac:dyDescent="0.25">
      <c r="K14143"/>
    </row>
    <row r="14144" spans="11:11" x14ac:dyDescent="0.25">
      <c r="K14144"/>
    </row>
    <row r="14145" spans="11:11" x14ac:dyDescent="0.25">
      <c r="K14145"/>
    </row>
    <row r="14146" spans="11:11" x14ac:dyDescent="0.25">
      <c r="K14146"/>
    </row>
    <row r="14147" spans="11:11" x14ac:dyDescent="0.25">
      <c r="K14147"/>
    </row>
    <row r="14148" spans="11:11" x14ac:dyDescent="0.25">
      <c r="K14148"/>
    </row>
    <row r="14149" spans="11:11" x14ac:dyDescent="0.25">
      <c r="K14149"/>
    </row>
    <row r="14150" spans="11:11" x14ac:dyDescent="0.25">
      <c r="K14150"/>
    </row>
    <row r="14151" spans="11:11" x14ac:dyDescent="0.25">
      <c r="K14151"/>
    </row>
    <row r="14152" spans="11:11" x14ac:dyDescent="0.25">
      <c r="K14152"/>
    </row>
    <row r="14153" spans="11:11" x14ac:dyDescent="0.25">
      <c r="K14153"/>
    </row>
    <row r="14154" spans="11:11" x14ac:dyDescent="0.25">
      <c r="K14154"/>
    </row>
    <row r="14155" spans="11:11" x14ac:dyDescent="0.25">
      <c r="K14155"/>
    </row>
    <row r="14156" spans="11:11" x14ac:dyDescent="0.25">
      <c r="K14156"/>
    </row>
    <row r="14157" spans="11:11" x14ac:dyDescent="0.25">
      <c r="K14157"/>
    </row>
    <row r="14158" spans="11:11" x14ac:dyDescent="0.25">
      <c r="K14158"/>
    </row>
    <row r="14159" spans="11:11" x14ac:dyDescent="0.25">
      <c r="K14159"/>
    </row>
    <row r="14160" spans="11:11" x14ac:dyDescent="0.25">
      <c r="K14160"/>
    </row>
    <row r="14161" spans="11:11" x14ac:dyDescent="0.25">
      <c r="K14161"/>
    </row>
    <row r="14162" spans="11:11" x14ac:dyDescent="0.25">
      <c r="K14162"/>
    </row>
    <row r="14163" spans="11:11" x14ac:dyDescent="0.25">
      <c r="K14163"/>
    </row>
    <row r="14164" spans="11:11" x14ac:dyDescent="0.25">
      <c r="K14164"/>
    </row>
    <row r="14165" spans="11:11" x14ac:dyDescent="0.25">
      <c r="K14165"/>
    </row>
    <row r="14166" spans="11:11" x14ac:dyDescent="0.25">
      <c r="K14166"/>
    </row>
    <row r="14167" spans="11:11" x14ac:dyDescent="0.25">
      <c r="K14167"/>
    </row>
    <row r="14168" spans="11:11" x14ac:dyDescent="0.25">
      <c r="K14168"/>
    </row>
    <row r="14169" spans="11:11" x14ac:dyDescent="0.25">
      <c r="K14169"/>
    </row>
    <row r="14170" spans="11:11" x14ac:dyDescent="0.25">
      <c r="K14170"/>
    </row>
    <row r="14171" spans="11:11" x14ac:dyDescent="0.25">
      <c r="K14171"/>
    </row>
    <row r="14172" spans="11:11" x14ac:dyDescent="0.25">
      <c r="K14172"/>
    </row>
    <row r="14173" spans="11:11" x14ac:dyDescent="0.25">
      <c r="K14173"/>
    </row>
    <row r="14174" spans="11:11" x14ac:dyDescent="0.25">
      <c r="K14174"/>
    </row>
    <row r="14175" spans="11:11" x14ac:dyDescent="0.25">
      <c r="K14175"/>
    </row>
    <row r="14176" spans="11:11" x14ac:dyDescent="0.25">
      <c r="K14176"/>
    </row>
    <row r="14177" spans="11:11" x14ac:dyDescent="0.25">
      <c r="K14177"/>
    </row>
    <row r="14178" spans="11:11" x14ac:dyDescent="0.25">
      <c r="K14178"/>
    </row>
    <row r="14179" spans="11:11" x14ac:dyDescent="0.25">
      <c r="K14179"/>
    </row>
    <row r="14180" spans="11:11" x14ac:dyDescent="0.25">
      <c r="K14180"/>
    </row>
    <row r="14181" spans="11:11" x14ac:dyDescent="0.25">
      <c r="K14181"/>
    </row>
    <row r="14182" spans="11:11" x14ac:dyDescent="0.25">
      <c r="K14182"/>
    </row>
    <row r="14183" spans="11:11" x14ac:dyDescent="0.25">
      <c r="K14183"/>
    </row>
    <row r="14184" spans="11:11" x14ac:dyDescent="0.25">
      <c r="K14184"/>
    </row>
    <row r="14185" spans="11:11" x14ac:dyDescent="0.25">
      <c r="K14185"/>
    </row>
    <row r="14186" spans="11:11" x14ac:dyDescent="0.25">
      <c r="K14186"/>
    </row>
    <row r="14187" spans="11:11" x14ac:dyDescent="0.25">
      <c r="K14187"/>
    </row>
    <row r="14188" spans="11:11" x14ac:dyDescent="0.25">
      <c r="K14188"/>
    </row>
    <row r="14189" spans="11:11" x14ac:dyDescent="0.25">
      <c r="K14189"/>
    </row>
    <row r="14190" spans="11:11" x14ac:dyDescent="0.25">
      <c r="K14190"/>
    </row>
    <row r="14191" spans="11:11" x14ac:dyDescent="0.25">
      <c r="K14191"/>
    </row>
    <row r="14192" spans="11:11" x14ac:dyDescent="0.25">
      <c r="K14192"/>
    </row>
    <row r="14193" spans="11:11" x14ac:dyDescent="0.25">
      <c r="K14193"/>
    </row>
    <row r="14194" spans="11:11" x14ac:dyDescent="0.25">
      <c r="K14194"/>
    </row>
    <row r="14195" spans="11:11" x14ac:dyDescent="0.25">
      <c r="K14195"/>
    </row>
    <row r="14196" spans="11:11" x14ac:dyDescent="0.25">
      <c r="K14196"/>
    </row>
    <row r="14197" spans="11:11" x14ac:dyDescent="0.25">
      <c r="K14197"/>
    </row>
    <row r="14198" spans="11:11" x14ac:dyDescent="0.25">
      <c r="K14198"/>
    </row>
    <row r="14199" spans="11:11" x14ac:dyDescent="0.25">
      <c r="K14199"/>
    </row>
    <row r="14200" spans="11:11" x14ac:dyDescent="0.25">
      <c r="K14200"/>
    </row>
    <row r="14201" spans="11:11" x14ac:dyDescent="0.25">
      <c r="K14201"/>
    </row>
    <row r="14202" spans="11:11" x14ac:dyDescent="0.25">
      <c r="K14202"/>
    </row>
    <row r="14203" spans="11:11" x14ac:dyDescent="0.25">
      <c r="K14203"/>
    </row>
    <row r="14204" spans="11:11" x14ac:dyDescent="0.25">
      <c r="K14204"/>
    </row>
    <row r="14205" spans="11:11" x14ac:dyDescent="0.25">
      <c r="K14205"/>
    </row>
    <row r="14206" spans="11:11" x14ac:dyDescent="0.25">
      <c r="K14206"/>
    </row>
    <row r="14207" spans="11:11" x14ac:dyDescent="0.25">
      <c r="K14207"/>
    </row>
    <row r="14208" spans="11:11" x14ac:dyDescent="0.25">
      <c r="K14208"/>
    </row>
    <row r="14209" spans="11:11" x14ac:dyDescent="0.25">
      <c r="K14209"/>
    </row>
    <row r="14210" spans="11:11" x14ac:dyDescent="0.25">
      <c r="K14210"/>
    </row>
    <row r="14211" spans="11:11" x14ac:dyDescent="0.25">
      <c r="K14211"/>
    </row>
    <row r="14212" spans="11:11" x14ac:dyDescent="0.25">
      <c r="K14212"/>
    </row>
    <row r="14213" spans="11:11" x14ac:dyDescent="0.25">
      <c r="K14213"/>
    </row>
    <row r="14214" spans="11:11" x14ac:dyDescent="0.25">
      <c r="K14214"/>
    </row>
    <row r="14215" spans="11:11" x14ac:dyDescent="0.25">
      <c r="K14215"/>
    </row>
    <row r="14216" spans="11:11" x14ac:dyDescent="0.25">
      <c r="K14216"/>
    </row>
    <row r="14217" spans="11:11" x14ac:dyDescent="0.25">
      <c r="K14217"/>
    </row>
    <row r="14218" spans="11:11" x14ac:dyDescent="0.25">
      <c r="K14218"/>
    </row>
    <row r="14219" spans="11:11" x14ac:dyDescent="0.25">
      <c r="K14219"/>
    </row>
    <row r="14220" spans="11:11" x14ac:dyDescent="0.25">
      <c r="K14220"/>
    </row>
    <row r="14221" spans="11:11" x14ac:dyDescent="0.25">
      <c r="K14221"/>
    </row>
    <row r="14222" spans="11:11" x14ac:dyDescent="0.25">
      <c r="K14222"/>
    </row>
    <row r="14223" spans="11:11" x14ac:dyDescent="0.25">
      <c r="K14223"/>
    </row>
    <row r="14224" spans="11:11" x14ac:dyDescent="0.25">
      <c r="K14224"/>
    </row>
    <row r="14225" spans="11:11" x14ac:dyDescent="0.25">
      <c r="K14225"/>
    </row>
    <row r="14226" spans="11:11" x14ac:dyDescent="0.25">
      <c r="K14226"/>
    </row>
    <row r="14227" spans="11:11" x14ac:dyDescent="0.25">
      <c r="K14227"/>
    </row>
    <row r="14228" spans="11:11" x14ac:dyDescent="0.25">
      <c r="K14228"/>
    </row>
    <row r="14229" spans="11:11" x14ac:dyDescent="0.25">
      <c r="K14229"/>
    </row>
    <row r="14230" spans="11:11" x14ac:dyDescent="0.25">
      <c r="K14230"/>
    </row>
    <row r="14231" spans="11:11" x14ac:dyDescent="0.25">
      <c r="K14231"/>
    </row>
    <row r="14232" spans="11:11" x14ac:dyDescent="0.25">
      <c r="K14232"/>
    </row>
    <row r="14233" spans="11:11" x14ac:dyDescent="0.25">
      <c r="K14233"/>
    </row>
    <row r="14234" spans="11:11" x14ac:dyDescent="0.25">
      <c r="K14234"/>
    </row>
    <row r="14235" spans="11:11" x14ac:dyDescent="0.25">
      <c r="K14235"/>
    </row>
    <row r="14236" spans="11:11" x14ac:dyDescent="0.25">
      <c r="K14236"/>
    </row>
    <row r="14237" spans="11:11" x14ac:dyDescent="0.25">
      <c r="K14237"/>
    </row>
    <row r="14238" spans="11:11" x14ac:dyDescent="0.25">
      <c r="K14238"/>
    </row>
    <row r="14239" spans="11:11" x14ac:dyDescent="0.25">
      <c r="K14239"/>
    </row>
    <row r="14240" spans="11:11" x14ac:dyDescent="0.25">
      <c r="K14240"/>
    </row>
    <row r="14241" spans="11:11" x14ac:dyDescent="0.25">
      <c r="K14241"/>
    </row>
    <row r="14242" spans="11:11" x14ac:dyDescent="0.25">
      <c r="K14242"/>
    </row>
    <row r="14243" spans="11:11" x14ac:dyDescent="0.25">
      <c r="K14243"/>
    </row>
    <row r="14244" spans="11:11" x14ac:dyDescent="0.25">
      <c r="K14244"/>
    </row>
    <row r="14245" spans="11:11" x14ac:dyDescent="0.25">
      <c r="K14245"/>
    </row>
    <row r="14246" spans="11:11" x14ac:dyDescent="0.25">
      <c r="K14246"/>
    </row>
    <row r="14247" spans="11:11" x14ac:dyDescent="0.25">
      <c r="K14247"/>
    </row>
    <row r="14248" spans="11:11" x14ac:dyDescent="0.25">
      <c r="K14248"/>
    </row>
    <row r="14249" spans="11:11" x14ac:dyDescent="0.25">
      <c r="K14249"/>
    </row>
    <row r="14250" spans="11:11" x14ac:dyDescent="0.25">
      <c r="K14250"/>
    </row>
    <row r="14251" spans="11:11" x14ac:dyDescent="0.25">
      <c r="K14251"/>
    </row>
    <row r="14252" spans="11:11" x14ac:dyDescent="0.25">
      <c r="K14252"/>
    </row>
    <row r="14253" spans="11:11" x14ac:dyDescent="0.25">
      <c r="K14253"/>
    </row>
    <row r="14254" spans="11:11" x14ac:dyDescent="0.25">
      <c r="K14254"/>
    </row>
    <row r="14255" spans="11:11" x14ac:dyDescent="0.25">
      <c r="K14255"/>
    </row>
    <row r="14256" spans="11:11" x14ac:dyDescent="0.25">
      <c r="K14256"/>
    </row>
    <row r="14257" spans="11:11" x14ac:dyDescent="0.25">
      <c r="K14257"/>
    </row>
    <row r="14258" spans="11:11" x14ac:dyDescent="0.25">
      <c r="K14258"/>
    </row>
    <row r="14259" spans="11:11" x14ac:dyDescent="0.25">
      <c r="K14259"/>
    </row>
    <row r="14260" spans="11:11" x14ac:dyDescent="0.25">
      <c r="K14260"/>
    </row>
    <row r="14261" spans="11:11" x14ac:dyDescent="0.25">
      <c r="K14261"/>
    </row>
    <row r="14262" spans="11:11" x14ac:dyDescent="0.25">
      <c r="K14262"/>
    </row>
    <row r="14263" spans="11:11" x14ac:dyDescent="0.25">
      <c r="K14263"/>
    </row>
    <row r="14264" spans="11:11" x14ac:dyDescent="0.25">
      <c r="K14264"/>
    </row>
    <row r="14265" spans="11:11" x14ac:dyDescent="0.25">
      <c r="K14265"/>
    </row>
    <row r="14266" spans="11:11" x14ac:dyDescent="0.25">
      <c r="K14266"/>
    </row>
    <row r="14267" spans="11:11" x14ac:dyDescent="0.25">
      <c r="K14267"/>
    </row>
    <row r="14268" spans="11:11" x14ac:dyDescent="0.25">
      <c r="K14268"/>
    </row>
    <row r="14269" spans="11:11" x14ac:dyDescent="0.25">
      <c r="K14269"/>
    </row>
    <row r="14270" spans="11:11" x14ac:dyDescent="0.25">
      <c r="K14270"/>
    </row>
    <row r="14271" spans="11:11" x14ac:dyDescent="0.25">
      <c r="K14271"/>
    </row>
    <row r="14272" spans="11:11" x14ac:dyDescent="0.25">
      <c r="K14272"/>
    </row>
    <row r="14273" spans="11:11" x14ac:dyDescent="0.25">
      <c r="K14273"/>
    </row>
    <row r="14274" spans="11:11" x14ac:dyDescent="0.25">
      <c r="K14274"/>
    </row>
    <row r="14275" spans="11:11" x14ac:dyDescent="0.25">
      <c r="K14275"/>
    </row>
    <row r="14276" spans="11:11" x14ac:dyDescent="0.25">
      <c r="K14276"/>
    </row>
    <row r="14277" spans="11:11" x14ac:dyDescent="0.25">
      <c r="K14277"/>
    </row>
    <row r="14278" spans="11:11" x14ac:dyDescent="0.25">
      <c r="K14278"/>
    </row>
    <row r="14279" spans="11:11" x14ac:dyDescent="0.25">
      <c r="K14279"/>
    </row>
    <row r="14280" spans="11:11" x14ac:dyDescent="0.25">
      <c r="K14280"/>
    </row>
    <row r="14281" spans="11:11" x14ac:dyDescent="0.25">
      <c r="K14281"/>
    </row>
    <row r="14282" spans="11:11" x14ac:dyDescent="0.25">
      <c r="K14282"/>
    </row>
    <row r="14283" spans="11:11" x14ac:dyDescent="0.25">
      <c r="K14283"/>
    </row>
    <row r="14284" spans="11:11" x14ac:dyDescent="0.25">
      <c r="K14284"/>
    </row>
    <row r="14285" spans="11:11" x14ac:dyDescent="0.25">
      <c r="K14285"/>
    </row>
    <row r="14286" spans="11:11" x14ac:dyDescent="0.25">
      <c r="K14286"/>
    </row>
    <row r="14287" spans="11:11" x14ac:dyDescent="0.25">
      <c r="K14287"/>
    </row>
    <row r="14288" spans="11:11" x14ac:dyDescent="0.25">
      <c r="K14288"/>
    </row>
    <row r="14289" spans="11:11" x14ac:dyDescent="0.25">
      <c r="K14289"/>
    </row>
    <row r="14290" spans="11:11" x14ac:dyDescent="0.25">
      <c r="K14290"/>
    </row>
    <row r="14291" spans="11:11" x14ac:dyDescent="0.25">
      <c r="K14291"/>
    </row>
    <row r="14292" spans="11:11" x14ac:dyDescent="0.25">
      <c r="K14292"/>
    </row>
    <row r="14293" spans="11:11" x14ac:dyDescent="0.25">
      <c r="K14293"/>
    </row>
    <row r="14294" spans="11:11" x14ac:dyDescent="0.25">
      <c r="K14294"/>
    </row>
    <row r="14295" spans="11:11" x14ac:dyDescent="0.25">
      <c r="K14295"/>
    </row>
    <row r="14296" spans="11:11" x14ac:dyDescent="0.25">
      <c r="K14296"/>
    </row>
    <row r="14297" spans="11:11" x14ac:dyDescent="0.25">
      <c r="K14297"/>
    </row>
    <row r="14298" spans="11:11" x14ac:dyDescent="0.25">
      <c r="K14298"/>
    </row>
    <row r="14299" spans="11:11" x14ac:dyDescent="0.25">
      <c r="K14299"/>
    </row>
    <row r="14300" spans="11:11" x14ac:dyDescent="0.25">
      <c r="K14300"/>
    </row>
    <row r="14301" spans="11:11" x14ac:dyDescent="0.25">
      <c r="K14301"/>
    </row>
    <row r="14302" spans="11:11" x14ac:dyDescent="0.25">
      <c r="K14302"/>
    </row>
    <row r="14303" spans="11:11" x14ac:dyDescent="0.25">
      <c r="K14303"/>
    </row>
    <row r="14304" spans="11:11" x14ac:dyDescent="0.25">
      <c r="K14304"/>
    </row>
    <row r="14305" spans="11:11" x14ac:dyDescent="0.25">
      <c r="K14305"/>
    </row>
    <row r="14306" spans="11:11" x14ac:dyDescent="0.25">
      <c r="K14306"/>
    </row>
    <row r="14307" spans="11:11" x14ac:dyDescent="0.25">
      <c r="K14307"/>
    </row>
    <row r="14308" spans="11:11" x14ac:dyDescent="0.25">
      <c r="K14308"/>
    </row>
    <row r="14309" spans="11:11" x14ac:dyDescent="0.25">
      <c r="K14309"/>
    </row>
    <row r="14310" spans="11:11" x14ac:dyDescent="0.25">
      <c r="K14310"/>
    </row>
    <row r="14311" spans="11:11" x14ac:dyDescent="0.25">
      <c r="K14311"/>
    </row>
    <row r="14312" spans="11:11" x14ac:dyDescent="0.25">
      <c r="K14312"/>
    </row>
    <row r="14313" spans="11:11" x14ac:dyDescent="0.25">
      <c r="K14313"/>
    </row>
    <row r="14314" spans="11:11" x14ac:dyDescent="0.25">
      <c r="K14314"/>
    </row>
    <row r="14315" spans="11:11" x14ac:dyDescent="0.25">
      <c r="K14315"/>
    </row>
    <row r="14316" spans="11:11" x14ac:dyDescent="0.25">
      <c r="K14316"/>
    </row>
    <row r="14317" spans="11:11" x14ac:dyDescent="0.25">
      <c r="K14317"/>
    </row>
    <row r="14318" spans="11:11" x14ac:dyDescent="0.25">
      <c r="K14318"/>
    </row>
    <row r="14319" spans="11:11" x14ac:dyDescent="0.25">
      <c r="K14319"/>
    </row>
    <row r="14320" spans="11:11" x14ac:dyDescent="0.25">
      <c r="K14320"/>
    </row>
    <row r="14321" spans="11:11" x14ac:dyDescent="0.25">
      <c r="K14321"/>
    </row>
    <row r="14322" spans="11:11" x14ac:dyDescent="0.25">
      <c r="K14322"/>
    </row>
    <row r="14323" spans="11:11" x14ac:dyDescent="0.25">
      <c r="K14323"/>
    </row>
    <row r="14324" spans="11:11" x14ac:dyDescent="0.25">
      <c r="K14324"/>
    </row>
    <row r="14325" spans="11:11" x14ac:dyDescent="0.25">
      <c r="K14325"/>
    </row>
    <row r="14326" spans="11:11" x14ac:dyDescent="0.25">
      <c r="K14326"/>
    </row>
    <row r="14327" spans="11:11" x14ac:dyDescent="0.25">
      <c r="K14327"/>
    </row>
    <row r="14328" spans="11:11" x14ac:dyDescent="0.25">
      <c r="K14328"/>
    </row>
    <row r="14329" spans="11:11" x14ac:dyDescent="0.25">
      <c r="K14329"/>
    </row>
    <row r="14330" spans="11:11" x14ac:dyDescent="0.25">
      <c r="K14330"/>
    </row>
    <row r="14331" spans="11:11" x14ac:dyDescent="0.25">
      <c r="K14331"/>
    </row>
    <row r="14332" spans="11:11" x14ac:dyDescent="0.25">
      <c r="K14332"/>
    </row>
    <row r="14333" spans="11:11" x14ac:dyDescent="0.25">
      <c r="K14333"/>
    </row>
    <row r="14334" spans="11:11" x14ac:dyDescent="0.25">
      <c r="K14334"/>
    </row>
    <row r="14335" spans="11:11" x14ac:dyDescent="0.25">
      <c r="K14335"/>
    </row>
    <row r="14336" spans="11:11" x14ac:dyDescent="0.25">
      <c r="K14336"/>
    </row>
    <row r="14337" spans="11:11" x14ac:dyDescent="0.25">
      <c r="K14337"/>
    </row>
    <row r="14338" spans="11:11" x14ac:dyDescent="0.25">
      <c r="K14338"/>
    </row>
    <row r="14339" spans="11:11" x14ac:dyDescent="0.25">
      <c r="K14339"/>
    </row>
    <row r="14340" spans="11:11" x14ac:dyDescent="0.25">
      <c r="K14340"/>
    </row>
    <row r="14341" spans="11:11" x14ac:dyDescent="0.25">
      <c r="K14341"/>
    </row>
    <row r="14342" spans="11:11" x14ac:dyDescent="0.25">
      <c r="K14342"/>
    </row>
    <row r="14343" spans="11:11" x14ac:dyDescent="0.25">
      <c r="K14343"/>
    </row>
    <row r="14344" spans="11:11" x14ac:dyDescent="0.25">
      <c r="K14344"/>
    </row>
    <row r="14345" spans="11:11" x14ac:dyDescent="0.25">
      <c r="K14345"/>
    </row>
    <row r="14346" spans="11:11" x14ac:dyDescent="0.25">
      <c r="K14346"/>
    </row>
    <row r="14347" spans="11:11" x14ac:dyDescent="0.25">
      <c r="K14347"/>
    </row>
    <row r="14348" spans="11:11" x14ac:dyDescent="0.25">
      <c r="K14348"/>
    </row>
    <row r="14349" spans="11:11" x14ac:dyDescent="0.25">
      <c r="K14349"/>
    </row>
    <row r="14350" spans="11:11" x14ac:dyDescent="0.25">
      <c r="K14350"/>
    </row>
    <row r="14351" spans="11:11" x14ac:dyDescent="0.25">
      <c r="K14351"/>
    </row>
    <row r="14352" spans="11:11" x14ac:dyDescent="0.25">
      <c r="K14352"/>
    </row>
    <row r="14353" spans="11:11" x14ac:dyDescent="0.25">
      <c r="K14353"/>
    </row>
    <row r="14354" spans="11:11" x14ac:dyDescent="0.25">
      <c r="K14354"/>
    </row>
    <row r="14355" spans="11:11" x14ac:dyDescent="0.25">
      <c r="K14355"/>
    </row>
    <row r="14356" spans="11:11" x14ac:dyDescent="0.25">
      <c r="K14356"/>
    </row>
    <row r="14357" spans="11:11" x14ac:dyDescent="0.25">
      <c r="K14357"/>
    </row>
    <row r="14358" spans="11:11" x14ac:dyDescent="0.25">
      <c r="K14358"/>
    </row>
    <row r="14359" spans="11:11" x14ac:dyDescent="0.25">
      <c r="K14359"/>
    </row>
    <row r="14360" spans="11:11" x14ac:dyDescent="0.25">
      <c r="K14360"/>
    </row>
    <row r="14361" spans="11:11" x14ac:dyDescent="0.25">
      <c r="K14361"/>
    </row>
    <row r="14362" spans="11:11" x14ac:dyDescent="0.25">
      <c r="K14362"/>
    </row>
    <row r="14363" spans="11:11" x14ac:dyDescent="0.25">
      <c r="K14363"/>
    </row>
    <row r="14364" spans="11:11" x14ac:dyDescent="0.25">
      <c r="K14364"/>
    </row>
    <row r="14365" spans="11:11" x14ac:dyDescent="0.25">
      <c r="K14365"/>
    </row>
    <row r="14366" spans="11:11" x14ac:dyDescent="0.25">
      <c r="K14366"/>
    </row>
    <row r="14367" spans="11:11" x14ac:dyDescent="0.25">
      <c r="K14367"/>
    </row>
    <row r="14368" spans="11:11" x14ac:dyDescent="0.25">
      <c r="K14368"/>
    </row>
    <row r="14369" spans="11:11" x14ac:dyDescent="0.25">
      <c r="K14369"/>
    </row>
    <row r="14370" spans="11:11" x14ac:dyDescent="0.25">
      <c r="K14370"/>
    </row>
    <row r="14371" spans="11:11" x14ac:dyDescent="0.25">
      <c r="K14371"/>
    </row>
    <row r="14372" spans="11:11" x14ac:dyDescent="0.25">
      <c r="K14372"/>
    </row>
    <row r="14373" spans="11:11" x14ac:dyDescent="0.25">
      <c r="K14373"/>
    </row>
    <row r="14374" spans="11:11" x14ac:dyDescent="0.25">
      <c r="K14374"/>
    </row>
    <row r="14375" spans="11:11" x14ac:dyDescent="0.25">
      <c r="K14375"/>
    </row>
    <row r="14376" spans="11:11" x14ac:dyDescent="0.25">
      <c r="K14376"/>
    </row>
    <row r="14377" spans="11:11" x14ac:dyDescent="0.25">
      <c r="K14377"/>
    </row>
    <row r="14378" spans="11:11" x14ac:dyDescent="0.25">
      <c r="K14378"/>
    </row>
    <row r="14379" spans="11:11" x14ac:dyDescent="0.25">
      <c r="K14379"/>
    </row>
    <row r="14380" spans="11:11" x14ac:dyDescent="0.25">
      <c r="K14380"/>
    </row>
    <row r="14381" spans="11:11" x14ac:dyDescent="0.25">
      <c r="K14381"/>
    </row>
    <row r="14382" spans="11:11" x14ac:dyDescent="0.25">
      <c r="K14382"/>
    </row>
    <row r="14383" spans="11:11" x14ac:dyDescent="0.25">
      <c r="K14383"/>
    </row>
    <row r="14384" spans="11:11" x14ac:dyDescent="0.25">
      <c r="K14384"/>
    </row>
    <row r="14385" spans="11:11" x14ac:dyDescent="0.25">
      <c r="K14385"/>
    </row>
    <row r="14386" spans="11:11" x14ac:dyDescent="0.25">
      <c r="K14386"/>
    </row>
    <row r="14387" spans="11:11" x14ac:dyDescent="0.25">
      <c r="K14387"/>
    </row>
    <row r="14388" spans="11:11" x14ac:dyDescent="0.25">
      <c r="K14388"/>
    </row>
    <row r="14389" spans="11:11" x14ac:dyDescent="0.25">
      <c r="K14389"/>
    </row>
    <row r="14390" spans="11:11" x14ac:dyDescent="0.25">
      <c r="K14390"/>
    </row>
    <row r="14391" spans="11:11" x14ac:dyDescent="0.25">
      <c r="K14391"/>
    </row>
    <row r="14392" spans="11:11" x14ac:dyDescent="0.25">
      <c r="K14392"/>
    </row>
    <row r="14393" spans="11:11" x14ac:dyDescent="0.25">
      <c r="K14393"/>
    </row>
    <row r="14394" spans="11:11" x14ac:dyDescent="0.25">
      <c r="K14394"/>
    </row>
    <row r="14395" spans="11:11" x14ac:dyDescent="0.25">
      <c r="K14395"/>
    </row>
    <row r="14396" spans="11:11" x14ac:dyDescent="0.25">
      <c r="K14396"/>
    </row>
    <row r="14397" spans="11:11" x14ac:dyDescent="0.25">
      <c r="K14397"/>
    </row>
    <row r="14398" spans="11:11" x14ac:dyDescent="0.25">
      <c r="K14398"/>
    </row>
    <row r="14399" spans="11:11" x14ac:dyDescent="0.25">
      <c r="K14399"/>
    </row>
    <row r="14400" spans="11:11" x14ac:dyDescent="0.25">
      <c r="K14400"/>
    </row>
    <row r="14401" spans="11:11" x14ac:dyDescent="0.25">
      <c r="K14401"/>
    </row>
    <row r="14402" spans="11:11" x14ac:dyDescent="0.25">
      <c r="K14402"/>
    </row>
    <row r="14403" spans="11:11" x14ac:dyDescent="0.25">
      <c r="K14403"/>
    </row>
    <row r="14404" spans="11:11" x14ac:dyDescent="0.25">
      <c r="K14404"/>
    </row>
    <row r="14405" spans="11:11" x14ac:dyDescent="0.25">
      <c r="K14405"/>
    </row>
    <row r="14406" spans="11:11" x14ac:dyDescent="0.25">
      <c r="K14406"/>
    </row>
    <row r="14407" spans="11:11" x14ac:dyDescent="0.25">
      <c r="K14407"/>
    </row>
    <row r="14408" spans="11:11" x14ac:dyDescent="0.25">
      <c r="K14408"/>
    </row>
    <row r="14409" spans="11:11" x14ac:dyDescent="0.25">
      <c r="K14409"/>
    </row>
    <row r="14410" spans="11:11" x14ac:dyDescent="0.25">
      <c r="K14410"/>
    </row>
    <row r="14411" spans="11:11" x14ac:dyDescent="0.25">
      <c r="K14411"/>
    </row>
    <row r="14412" spans="11:11" x14ac:dyDescent="0.25">
      <c r="K14412"/>
    </row>
    <row r="14413" spans="11:11" x14ac:dyDescent="0.25">
      <c r="K14413"/>
    </row>
    <row r="14414" spans="11:11" x14ac:dyDescent="0.25">
      <c r="K14414"/>
    </row>
    <row r="14415" spans="11:11" x14ac:dyDescent="0.25">
      <c r="K14415"/>
    </row>
    <row r="14416" spans="11:11" x14ac:dyDescent="0.25">
      <c r="K14416"/>
    </row>
    <row r="14417" spans="11:11" x14ac:dyDescent="0.25">
      <c r="K14417"/>
    </row>
    <row r="14418" spans="11:11" x14ac:dyDescent="0.25">
      <c r="K14418"/>
    </row>
    <row r="14419" spans="11:11" x14ac:dyDescent="0.25">
      <c r="K14419"/>
    </row>
    <row r="14420" spans="11:11" x14ac:dyDescent="0.25">
      <c r="K14420"/>
    </row>
    <row r="14421" spans="11:11" x14ac:dyDescent="0.25">
      <c r="K14421"/>
    </row>
    <row r="14422" spans="11:11" x14ac:dyDescent="0.25">
      <c r="K14422"/>
    </row>
    <row r="14423" spans="11:11" x14ac:dyDescent="0.25">
      <c r="K14423"/>
    </row>
    <row r="14424" spans="11:11" x14ac:dyDescent="0.25">
      <c r="K14424"/>
    </row>
    <row r="14425" spans="11:11" x14ac:dyDescent="0.25">
      <c r="K14425"/>
    </row>
    <row r="14426" spans="11:11" x14ac:dyDescent="0.25">
      <c r="K14426"/>
    </row>
    <row r="14427" spans="11:11" x14ac:dyDescent="0.25">
      <c r="K14427"/>
    </row>
    <row r="14428" spans="11:11" x14ac:dyDescent="0.25">
      <c r="K14428"/>
    </row>
    <row r="14429" spans="11:11" x14ac:dyDescent="0.25">
      <c r="K14429"/>
    </row>
    <row r="14430" spans="11:11" x14ac:dyDescent="0.25">
      <c r="K14430"/>
    </row>
    <row r="14431" spans="11:11" x14ac:dyDescent="0.25">
      <c r="K14431"/>
    </row>
    <row r="14432" spans="11:11" x14ac:dyDescent="0.25">
      <c r="K14432"/>
    </row>
    <row r="14433" spans="11:11" x14ac:dyDescent="0.25">
      <c r="K14433"/>
    </row>
    <row r="14434" spans="11:11" x14ac:dyDescent="0.25">
      <c r="K14434"/>
    </row>
    <row r="14435" spans="11:11" x14ac:dyDescent="0.25">
      <c r="K14435"/>
    </row>
    <row r="14436" spans="11:11" x14ac:dyDescent="0.25">
      <c r="K14436"/>
    </row>
    <row r="14437" spans="11:11" x14ac:dyDescent="0.25">
      <c r="K14437"/>
    </row>
    <row r="14438" spans="11:11" x14ac:dyDescent="0.25">
      <c r="K14438"/>
    </row>
    <row r="14439" spans="11:11" x14ac:dyDescent="0.25">
      <c r="K14439"/>
    </row>
    <row r="14440" spans="11:11" x14ac:dyDescent="0.25">
      <c r="K14440"/>
    </row>
    <row r="14441" spans="11:11" x14ac:dyDescent="0.25">
      <c r="K14441"/>
    </row>
    <row r="14442" spans="11:11" x14ac:dyDescent="0.25">
      <c r="K14442"/>
    </row>
    <row r="14443" spans="11:11" x14ac:dyDescent="0.25">
      <c r="K14443"/>
    </row>
    <row r="14444" spans="11:11" x14ac:dyDescent="0.25">
      <c r="K14444"/>
    </row>
    <row r="14445" spans="11:11" x14ac:dyDescent="0.25">
      <c r="K14445"/>
    </row>
    <row r="14446" spans="11:11" x14ac:dyDescent="0.25">
      <c r="K14446"/>
    </row>
    <row r="14447" spans="11:11" x14ac:dyDescent="0.25">
      <c r="K14447"/>
    </row>
    <row r="14448" spans="11:11" x14ac:dyDescent="0.25">
      <c r="K14448"/>
    </row>
    <row r="14449" spans="11:11" x14ac:dyDescent="0.25">
      <c r="K14449"/>
    </row>
    <row r="14450" spans="11:11" x14ac:dyDescent="0.25">
      <c r="K14450"/>
    </row>
    <row r="14451" spans="11:11" x14ac:dyDescent="0.25">
      <c r="K14451"/>
    </row>
    <row r="14452" spans="11:11" x14ac:dyDescent="0.25">
      <c r="K14452"/>
    </row>
    <row r="14453" spans="11:11" x14ac:dyDescent="0.25">
      <c r="K14453"/>
    </row>
    <row r="14454" spans="11:11" x14ac:dyDescent="0.25">
      <c r="K14454"/>
    </row>
    <row r="14455" spans="11:11" x14ac:dyDescent="0.25">
      <c r="K14455"/>
    </row>
    <row r="14456" spans="11:11" x14ac:dyDescent="0.25">
      <c r="K14456"/>
    </row>
    <row r="14457" spans="11:11" x14ac:dyDescent="0.25">
      <c r="K14457"/>
    </row>
    <row r="14458" spans="11:11" x14ac:dyDescent="0.25">
      <c r="K14458"/>
    </row>
    <row r="14459" spans="11:11" x14ac:dyDescent="0.25">
      <c r="K14459"/>
    </row>
    <row r="14460" spans="11:11" x14ac:dyDescent="0.25">
      <c r="K14460"/>
    </row>
    <row r="14461" spans="11:11" x14ac:dyDescent="0.25">
      <c r="K14461"/>
    </row>
    <row r="14462" spans="11:11" x14ac:dyDescent="0.25">
      <c r="K14462"/>
    </row>
    <row r="14463" spans="11:11" x14ac:dyDescent="0.25">
      <c r="K14463"/>
    </row>
    <row r="14464" spans="11:11" x14ac:dyDescent="0.25">
      <c r="K14464"/>
    </row>
    <row r="14465" spans="11:11" x14ac:dyDescent="0.25">
      <c r="K14465"/>
    </row>
    <row r="14466" spans="11:11" x14ac:dyDescent="0.25">
      <c r="K14466"/>
    </row>
    <row r="14467" spans="11:11" x14ac:dyDescent="0.25">
      <c r="K14467"/>
    </row>
    <row r="14468" spans="11:11" x14ac:dyDescent="0.25">
      <c r="K14468"/>
    </row>
    <row r="14469" spans="11:11" x14ac:dyDescent="0.25">
      <c r="K14469"/>
    </row>
    <row r="14470" spans="11:11" x14ac:dyDescent="0.25">
      <c r="K14470"/>
    </row>
    <row r="14471" spans="11:11" x14ac:dyDescent="0.25">
      <c r="K14471"/>
    </row>
    <row r="14472" spans="11:11" x14ac:dyDescent="0.25">
      <c r="K14472"/>
    </row>
    <row r="14473" spans="11:11" x14ac:dyDescent="0.25">
      <c r="K14473"/>
    </row>
    <row r="14474" spans="11:11" x14ac:dyDescent="0.25">
      <c r="K14474"/>
    </row>
    <row r="14475" spans="11:11" x14ac:dyDescent="0.25">
      <c r="K14475"/>
    </row>
    <row r="14476" spans="11:11" x14ac:dyDescent="0.25">
      <c r="K14476"/>
    </row>
    <row r="14477" spans="11:11" x14ac:dyDescent="0.25">
      <c r="K14477"/>
    </row>
    <row r="14478" spans="11:11" x14ac:dyDescent="0.25">
      <c r="K14478"/>
    </row>
    <row r="14479" spans="11:11" x14ac:dyDescent="0.25">
      <c r="K14479"/>
    </row>
    <row r="14480" spans="11:11" x14ac:dyDescent="0.25">
      <c r="K14480"/>
    </row>
    <row r="14481" spans="11:11" x14ac:dyDescent="0.25">
      <c r="K14481"/>
    </row>
    <row r="14482" spans="11:11" x14ac:dyDescent="0.25">
      <c r="K14482"/>
    </row>
    <row r="14483" spans="11:11" x14ac:dyDescent="0.25">
      <c r="K14483"/>
    </row>
    <row r="14484" spans="11:11" x14ac:dyDescent="0.25">
      <c r="K14484"/>
    </row>
    <row r="14485" spans="11:11" x14ac:dyDescent="0.25">
      <c r="K14485"/>
    </row>
    <row r="14486" spans="11:11" x14ac:dyDescent="0.25">
      <c r="K14486"/>
    </row>
    <row r="14487" spans="11:11" x14ac:dyDescent="0.25">
      <c r="K14487"/>
    </row>
    <row r="14488" spans="11:11" x14ac:dyDescent="0.25">
      <c r="K14488"/>
    </row>
    <row r="14489" spans="11:11" x14ac:dyDescent="0.25">
      <c r="K14489"/>
    </row>
    <row r="14490" spans="11:11" x14ac:dyDescent="0.25">
      <c r="K14490"/>
    </row>
    <row r="14491" spans="11:11" x14ac:dyDescent="0.25">
      <c r="K14491"/>
    </row>
    <row r="14492" spans="11:11" x14ac:dyDescent="0.25">
      <c r="K14492"/>
    </row>
    <row r="14493" spans="11:11" x14ac:dyDescent="0.25">
      <c r="K14493"/>
    </row>
    <row r="14494" spans="11:11" x14ac:dyDescent="0.25">
      <c r="K14494"/>
    </row>
    <row r="14495" spans="11:11" x14ac:dyDescent="0.25">
      <c r="K14495"/>
    </row>
    <row r="14496" spans="11:11" x14ac:dyDescent="0.25">
      <c r="K14496"/>
    </row>
    <row r="14497" spans="11:11" x14ac:dyDescent="0.25">
      <c r="K14497"/>
    </row>
    <row r="14498" spans="11:11" x14ac:dyDescent="0.25">
      <c r="K14498"/>
    </row>
    <row r="14499" spans="11:11" x14ac:dyDescent="0.25">
      <c r="K14499"/>
    </row>
    <row r="14500" spans="11:11" x14ac:dyDescent="0.25">
      <c r="K14500"/>
    </row>
    <row r="14501" spans="11:11" x14ac:dyDescent="0.25">
      <c r="K14501"/>
    </row>
    <row r="14502" spans="11:11" x14ac:dyDescent="0.25">
      <c r="K14502"/>
    </row>
    <row r="14503" spans="11:11" x14ac:dyDescent="0.25">
      <c r="K14503"/>
    </row>
    <row r="14504" spans="11:11" x14ac:dyDescent="0.25">
      <c r="K14504"/>
    </row>
    <row r="14505" spans="11:11" x14ac:dyDescent="0.25">
      <c r="K14505"/>
    </row>
    <row r="14506" spans="11:11" x14ac:dyDescent="0.25">
      <c r="K14506"/>
    </row>
    <row r="14507" spans="11:11" x14ac:dyDescent="0.25">
      <c r="K14507"/>
    </row>
    <row r="14508" spans="11:11" x14ac:dyDescent="0.25">
      <c r="K14508"/>
    </row>
    <row r="14509" spans="11:11" x14ac:dyDescent="0.25">
      <c r="K14509"/>
    </row>
    <row r="14510" spans="11:11" x14ac:dyDescent="0.25">
      <c r="K14510"/>
    </row>
    <row r="14511" spans="11:11" x14ac:dyDescent="0.25">
      <c r="K14511"/>
    </row>
    <row r="14512" spans="11:11" x14ac:dyDescent="0.25">
      <c r="K14512"/>
    </row>
    <row r="14513" spans="11:11" x14ac:dyDescent="0.25">
      <c r="K14513"/>
    </row>
    <row r="14514" spans="11:11" x14ac:dyDescent="0.25">
      <c r="K14514"/>
    </row>
    <row r="14515" spans="11:11" x14ac:dyDescent="0.25">
      <c r="K14515"/>
    </row>
    <row r="14516" spans="11:11" x14ac:dyDescent="0.25">
      <c r="K14516"/>
    </row>
    <row r="14517" spans="11:11" x14ac:dyDescent="0.25">
      <c r="K14517"/>
    </row>
    <row r="14518" spans="11:11" x14ac:dyDescent="0.25">
      <c r="K14518"/>
    </row>
    <row r="14519" spans="11:11" x14ac:dyDescent="0.25">
      <c r="K14519"/>
    </row>
    <row r="14520" spans="11:11" x14ac:dyDescent="0.25">
      <c r="K14520"/>
    </row>
    <row r="14521" spans="11:11" x14ac:dyDescent="0.25">
      <c r="K14521"/>
    </row>
    <row r="14522" spans="11:11" x14ac:dyDescent="0.25">
      <c r="K14522"/>
    </row>
    <row r="14523" spans="11:11" x14ac:dyDescent="0.25">
      <c r="K14523"/>
    </row>
    <row r="14524" spans="11:11" x14ac:dyDescent="0.25">
      <c r="K14524"/>
    </row>
    <row r="14525" spans="11:11" x14ac:dyDescent="0.25">
      <c r="K14525"/>
    </row>
    <row r="14526" spans="11:11" x14ac:dyDescent="0.25">
      <c r="K14526"/>
    </row>
    <row r="14527" spans="11:11" x14ac:dyDescent="0.25">
      <c r="K14527"/>
    </row>
    <row r="14528" spans="11:11" x14ac:dyDescent="0.25">
      <c r="K14528"/>
    </row>
    <row r="14529" spans="11:11" x14ac:dyDescent="0.25">
      <c r="K14529"/>
    </row>
    <row r="14530" spans="11:11" x14ac:dyDescent="0.25">
      <c r="K14530"/>
    </row>
    <row r="14531" spans="11:11" x14ac:dyDescent="0.25">
      <c r="K14531"/>
    </row>
    <row r="14532" spans="11:11" x14ac:dyDescent="0.25">
      <c r="K14532"/>
    </row>
    <row r="14533" spans="11:11" x14ac:dyDescent="0.25">
      <c r="K14533"/>
    </row>
    <row r="14534" spans="11:11" x14ac:dyDescent="0.25">
      <c r="K14534"/>
    </row>
    <row r="14535" spans="11:11" x14ac:dyDescent="0.25">
      <c r="K14535"/>
    </row>
    <row r="14536" spans="11:11" x14ac:dyDescent="0.25">
      <c r="K14536"/>
    </row>
    <row r="14537" spans="11:11" x14ac:dyDescent="0.25">
      <c r="K14537"/>
    </row>
    <row r="14538" spans="11:11" x14ac:dyDescent="0.25">
      <c r="K14538"/>
    </row>
    <row r="14539" spans="11:11" x14ac:dyDescent="0.25">
      <c r="K14539"/>
    </row>
    <row r="14540" spans="11:11" x14ac:dyDescent="0.25">
      <c r="K14540"/>
    </row>
    <row r="14541" spans="11:11" x14ac:dyDescent="0.25">
      <c r="K14541"/>
    </row>
    <row r="14542" spans="11:11" x14ac:dyDescent="0.25">
      <c r="K14542"/>
    </row>
    <row r="14543" spans="11:11" x14ac:dyDescent="0.25">
      <c r="K14543"/>
    </row>
    <row r="14544" spans="11:11" x14ac:dyDescent="0.25">
      <c r="K14544"/>
    </row>
    <row r="14545" spans="11:11" x14ac:dyDescent="0.25">
      <c r="K14545"/>
    </row>
    <row r="14546" spans="11:11" x14ac:dyDescent="0.25">
      <c r="K14546"/>
    </row>
    <row r="14547" spans="11:11" x14ac:dyDescent="0.25">
      <c r="K14547"/>
    </row>
    <row r="14548" spans="11:11" x14ac:dyDescent="0.25">
      <c r="K14548"/>
    </row>
    <row r="14549" spans="11:11" x14ac:dyDescent="0.25">
      <c r="K14549"/>
    </row>
    <row r="14550" spans="11:11" x14ac:dyDescent="0.25">
      <c r="K14550"/>
    </row>
    <row r="14551" spans="11:11" x14ac:dyDescent="0.25">
      <c r="K14551"/>
    </row>
    <row r="14552" spans="11:11" x14ac:dyDescent="0.25">
      <c r="K14552"/>
    </row>
    <row r="14553" spans="11:11" x14ac:dyDescent="0.25">
      <c r="K14553"/>
    </row>
    <row r="14554" spans="11:11" x14ac:dyDescent="0.25">
      <c r="K14554"/>
    </row>
    <row r="14555" spans="11:11" x14ac:dyDescent="0.25">
      <c r="K14555"/>
    </row>
    <row r="14556" spans="11:11" x14ac:dyDescent="0.25">
      <c r="K14556"/>
    </row>
    <row r="14557" spans="11:11" x14ac:dyDescent="0.25">
      <c r="K14557"/>
    </row>
    <row r="14558" spans="11:11" x14ac:dyDescent="0.25">
      <c r="K14558"/>
    </row>
    <row r="14559" spans="11:11" x14ac:dyDescent="0.25">
      <c r="K14559"/>
    </row>
    <row r="14560" spans="11:11" x14ac:dyDescent="0.25">
      <c r="K14560"/>
    </row>
    <row r="14561" spans="11:11" x14ac:dyDescent="0.25">
      <c r="K14561"/>
    </row>
    <row r="14562" spans="11:11" x14ac:dyDescent="0.25">
      <c r="K14562"/>
    </row>
    <row r="14563" spans="11:11" x14ac:dyDescent="0.25">
      <c r="K14563"/>
    </row>
    <row r="14564" spans="11:11" x14ac:dyDescent="0.25">
      <c r="K14564"/>
    </row>
    <row r="14565" spans="11:11" x14ac:dyDescent="0.25">
      <c r="K14565"/>
    </row>
    <row r="14566" spans="11:11" x14ac:dyDescent="0.25">
      <c r="K14566"/>
    </row>
    <row r="14567" spans="11:11" x14ac:dyDescent="0.25">
      <c r="K14567"/>
    </row>
    <row r="14568" spans="11:11" x14ac:dyDescent="0.25">
      <c r="K14568"/>
    </row>
    <row r="14569" spans="11:11" x14ac:dyDescent="0.25">
      <c r="K14569"/>
    </row>
    <row r="14570" spans="11:11" x14ac:dyDescent="0.25">
      <c r="K14570"/>
    </row>
    <row r="14571" spans="11:11" x14ac:dyDescent="0.25">
      <c r="K14571"/>
    </row>
    <row r="14572" spans="11:11" x14ac:dyDescent="0.25">
      <c r="K14572"/>
    </row>
    <row r="14573" spans="11:11" x14ac:dyDescent="0.25">
      <c r="K14573"/>
    </row>
    <row r="14574" spans="11:11" x14ac:dyDescent="0.25">
      <c r="K14574"/>
    </row>
    <row r="14575" spans="11:11" x14ac:dyDescent="0.25">
      <c r="K14575"/>
    </row>
    <row r="14576" spans="11:11" x14ac:dyDescent="0.25">
      <c r="K14576"/>
    </row>
    <row r="14577" spans="11:11" x14ac:dyDescent="0.25">
      <c r="K14577"/>
    </row>
    <row r="14578" spans="11:11" x14ac:dyDescent="0.25">
      <c r="K14578"/>
    </row>
    <row r="14579" spans="11:11" x14ac:dyDescent="0.25">
      <c r="K14579"/>
    </row>
    <row r="14580" spans="11:11" x14ac:dyDescent="0.25">
      <c r="K14580"/>
    </row>
    <row r="14581" spans="11:11" x14ac:dyDescent="0.25">
      <c r="K14581"/>
    </row>
    <row r="14582" spans="11:11" x14ac:dyDescent="0.25">
      <c r="K14582"/>
    </row>
    <row r="14583" spans="11:11" x14ac:dyDescent="0.25">
      <c r="K14583"/>
    </row>
    <row r="14584" spans="11:11" x14ac:dyDescent="0.25">
      <c r="K14584"/>
    </row>
    <row r="14585" spans="11:11" x14ac:dyDescent="0.25">
      <c r="K14585"/>
    </row>
    <row r="14586" spans="11:11" x14ac:dyDescent="0.25">
      <c r="K14586"/>
    </row>
    <row r="14587" spans="11:11" x14ac:dyDescent="0.25">
      <c r="K14587"/>
    </row>
    <row r="14588" spans="11:11" x14ac:dyDescent="0.25">
      <c r="K14588"/>
    </row>
    <row r="14589" spans="11:11" x14ac:dyDescent="0.25">
      <c r="K14589"/>
    </row>
    <row r="14590" spans="11:11" x14ac:dyDescent="0.25">
      <c r="K14590"/>
    </row>
    <row r="14591" spans="11:11" x14ac:dyDescent="0.25">
      <c r="K14591"/>
    </row>
    <row r="14592" spans="11:11" x14ac:dyDescent="0.25">
      <c r="K14592"/>
    </row>
    <row r="14593" spans="11:11" x14ac:dyDescent="0.25">
      <c r="K14593"/>
    </row>
    <row r="14594" spans="11:11" x14ac:dyDescent="0.25">
      <c r="K14594"/>
    </row>
    <row r="14595" spans="11:11" x14ac:dyDescent="0.25">
      <c r="K14595"/>
    </row>
    <row r="14596" spans="11:11" x14ac:dyDescent="0.25">
      <c r="K14596"/>
    </row>
    <row r="14597" spans="11:11" x14ac:dyDescent="0.25">
      <c r="K14597"/>
    </row>
    <row r="14598" spans="11:11" x14ac:dyDescent="0.25">
      <c r="K14598"/>
    </row>
    <row r="14599" spans="11:11" x14ac:dyDescent="0.25">
      <c r="K14599"/>
    </row>
    <row r="14600" spans="11:11" x14ac:dyDescent="0.25">
      <c r="K14600"/>
    </row>
    <row r="14601" spans="11:11" x14ac:dyDescent="0.25">
      <c r="K14601"/>
    </row>
    <row r="14602" spans="11:11" x14ac:dyDescent="0.25">
      <c r="K14602"/>
    </row>
    <row r="14603" spans="11:11" x14ac:dyDescent="0.25">
      <c r="K14603"/>
    </row>
    <row r="14604" spans="11:11" x14ac:dyDescent="0.25">
      <c r="K14604"/>
    </row>
    <row r="14605" spans="11:11" x14ac:dyDescent="0.25">
      <c r="K14605"/>
    </row>
    <row r="14606" spans="11:11" x14ac:dyDescent="0.25">
      <c r="K14606"/>
    </row>
    <row r="14607" spans="11:11" x14ac:dyDescent="0.25">
      <c r="K14607"/>
    </row>
    <row r="14608" spans="11:11" x14ac:dyDescent="0.25">
      <c r="K14608"/>
    </row>
    <row r="14609" spans="11:11" x14ac:dyDescent="0.25">
      <c r="K14609"/>
    </row>
    <row r="14610" spans="11:11" x14ac:dyDescent="0.25">
      <c r="K14610"/>
    </row>
    <row r="14611" spans="11:11" x14ac:dyDescent="0.25">
      <c r="K14611"/>
    </row>
    <row r="14612" spans="11:11" x14ac:dyDescent="0.25">
      <c r="K14612"/>
    </row>
    <row r="14613" spans="11:11" x14ac:dyDescent="0.25">
      <c r="K14613"/>
    </row>
    <row r="14614" spans="11:11" x14ac:dyDescent="0.25">
      <c r="K14614"/>
    </row>
    <row r="14615" spans="11:11" x14ac:dyDescent="0.25">
      <c r="K14615"/>
    </row>
    <row r="14616" spans="11:11" x14ac:dyDescent="0.25">
      <c r="K14616"/>
    </row>
    <row r="14617" spans="11:11" x14ac:dyDescent="0.25">
      <c r="K14617"/>
    </row>
    <row r="14618" spans="11:11" x14ac:dyDescent="0.25">
      <c r="K14618"/>
    </row>
    <row r="14619" spans="11:11" x14ac:dyDescent="0.25">
      <c r="K14619"/>
    </row>
    <row r="14620" spans="11:11" x14ac:dyDescent="0.25">
      <c r="K14620"/>
    </row>
    <row r="14621" spans="11:11" x14ac:dyDescent="0.25">
      <c r="K14621"/>
    </row>
    <row r="14622" spans="11:11" x14ac:dyDescent="0.25">
      <c r="K14622"/>
    </row>
    <row r="14623" spans="11:11" x14ac:dyDescent="0.25">
      <c r="K14623"/>
    </row>
    <row r="14624" spans="11:11" x14ac:dyDescent="0.25">
      <c r="K14624"/>
    </row>
    <row r="14625" spans="11:11" x14ac:dyDescent="0.25">
      <c r="K14625"/>
    </row>
    <row r="14626" spans="11:11" x14ac:dyDescent="0.25">
      <c r="K14626"/>
    </row>
    <row r="14627" spans="11:11" x14ac:dyDescent="0.25">
      <c r="K14627"/>
    </row>
    <row r="14628" spans="11:11" x14ac:dyDescent="0.25">
      <c r="K14628"/>
    </row>
    <row r="14629" spans="11:11" x14ac:dyDescent="0.25">
      <c r="K14629"/>
    </row>
    <row r="14630" spans="11:11" x14ac:dyDescent="0.25">
      <c r="K14630"/>
    </row>
    <row r="14631" spans="11:11" x14ac:dyDescent="0.25">
      <c r="K14631"/>
    </row>
    <row r="14632" spans="11:11" x14ac:dyDescent="0.25">
      <c r="K14632"/>
    </row>
    <row r="14633" spans="11:11" x14ac:dyDescent="0.25">
      <c r="K14633"/>
    </row>
    <row r="14634" spans="11:11" x14ac:dyDescent="0.25">
      <c r="K14634"/>
    </row>
    <row r="14635" spans="11:11" x14ac:dyDescent="0.25">
      <c r="K14635"/>
    </row>
    <row r="14636" spans="11:11" x14ac:dyDescent="0.25">
      <c r="K14636"/>
    </row>
    <row r="14637" spans="11:11" x14ac:dyDescent="0.25">
      <c r="K14637"/>
    </row>
    <row r="14638" spans="11:11" x14ac:dyDescent="0.25">
      <c r="K14638"/>
    </row>
    <row r="14639" spans="11:11" x14ac:dyDescent="0.25">
      <c r="K14639"/>
    </row>
    <row r="14640" spans="11:11" x14ac:dyDescent="0.25">
      <c r="K14640"/>
    </row>
    <row r="14641" spans="11:11" x14ac:dyDescent="0.25">
      <c r="K14641"/>
    </row>
    <row r="14642" spans="11:11" x14ac:dyDescent="0.25">
      <c r="K14642"/>
    </row>
    <row r="14643" spans="11:11" x14ac:dyDescent="0.25">
      <c r="K14643"/>
    </row>
    <row r="14644" spans="11:11" x14ac:dyDescent="0.25">
      <c r="K14644"/>
    </row>
    <row r="14645" spans="11:11" x14ac:dyDescent="0.25">
      <c r="K14645"/>
    </row>
    <row r="14646" spans="11:11" x14ac:dyDescent="0.25">
      <c r="K14646"/>
    </row>
    <row r="14647" spans="11:11" x14ac:dyDescent="0.25">
      <c r="K14647"/>
    </row>
    <row r="14648" spans="11:11" x14ac:dyDescent="0.25">
      <c r="K14648"/>
    </row>
    <row r="14649" spans="11:11" x14ac:dyDescent="0.25">
      <c r="K14649"/>
    </row>
    <row r="14650" spans="11:11" x14ac:dyDescent="0.25">
      <c r="K14650"/>
    </row>
    <row r="14651" spans="11:11" x14ac:dyDescent="0.25">
      <c r="K14651"/>
    </row>
    <row r="14652" spans="11:11" x14ac:dyDescent="0.25">
      <c r="K14652"/>
    </row>
    <row r="14653" spans="11:11" x14ac:dyDescent="0.25">
      <c r="K14653"/>
    </row>
    <row r="14654" spans="11:11" x14ac:dyDescent="0.25">
      <c r="K14654"/>
    </row>
    <row r="14655" spans="11:11" x14ac:dyDescent="0.25">
      <c r="K14655"/>
    </row>
    <row r="14656" spans="11:11" x14ac:dyDescent="0.25">
      <c r="K14656"/>
    </row>
    <row r="14657" spans="11:11" x14ac:dyDescent="0.25">
      <c r="K14657"/>
    </row>
    <row r="14658" spans="11:11" x14ac:dyDescent="0.25">
      <c r="K14658"/>
    </row>
    <row r="14659" spans="11:11" x14ac:dyDescent="0.25">
      <c r="K14659"/>
    </row>
    <row r="14660" spans="11:11" x14ac:dyDescent="0.25">
      <c r="K14660"/>
    </row>
    <row r="14661" spans="11:11" x14ac:dyDescent="0.25">
      <c r="K14661"/>
    </row>
    <row r="14662" spans="11:11" x14ac:dyDescent="0.25">
      <c r="K14662"/>
    </row>
    <row r="14663" spans="11:11" x14ac:dyDescent="0.25">
      <c r="K14663"/>
    </row>
    <row r="14664" spans="11:11" x14ac:dyDescent="0.25">
      <c r="K14664"/>
    </row>
    <row r="14665" spans="11:11" x14ac:dyDescent="0.25">
      <c r="K14665"/>
    </row>
    <row r="14666" spans="11:11" x14ac:dyDescent="0.25">
      <c r="K14666"/>
    </row>
    <row r="14667" spans="11:11" x14ac:dyDescent="0.25">
      <c r="K14667"/>
    </row>
    <row r="14668" spans="11:11" x14ac:dyDescent="0.25">
      <c r="K14668"/>
    </row>
    <row r="14669" spans="11:11" x14ac:dyDescent="0.25">
      <c r="K14669"/>
    </row>
    <row r="14670" spans="11:11" x14ac:dyDescent="0.25">
      <c r="K14670"/>
    </row>
    <row r="14671" spans="11:11" x14ac:dyDescent="0.25">
      <c r="K14671"/>
    </row>
    <row r="14672" spans="11:11" x14ac:dyDescent="0.25">
      <c r="K14672"/>
    </row>
    <row r="14673" spans="11:11" x14ac:dyDescent="0.25">
      <c r="K14673"/>
    </row>
    <row r="14674" spans="11:11" x14ac:dyDescent="0.25">
      <c r="K14674"/>
    </row>
    <row r="14675" spans="11:11" x14ac:dyDescent="0.25">
      <c r="K14675"/>
    </row>
    <row r="14676" spans="11:11" x14ac:dyDescent="0.25">
      <c r="K14676"/>
    </row>
    <row r="14677" spans="11:11" x14ac:dyDescent="0.25">
      <c r="K14677"/>
    </row>
    <row r="14678" spans="11:11" x14ac:dyDescent="0.25">
      <c r="K14678"/>
    </row>
    <row r="14679" spans="11:11" x14ac:dyDescent="0.25">
      <c r="K14679"/>
    </row>
    <row r="14680" spans="11:11" x14ac:dyDescent="0.25">
      <c r="K14680"/>
    </row>
    <row r="14681" spans="11:11" x14ac:dyDescent="0.25">
      <c r="K14681"/>
    </row>
    <row r="14682" spans="11:11" x14ac:dyDescent="0.25">
      <c r="K14682"/>
    </row>
    <row r="14683" spans="11:11" x14ac:dyDescent="0.25">
      <c r="K14683"/>
    </row>
    <row r="14684" spans="11:11" x14ac:dyDescent="0.25">
      <c r="K14684"/>
    </row>
    <row r="14685" spans="11:11" x14ac:dyDescent="0.25">
      <c r="K14685"/>
    </row>
    <row r="14686" spans="11:11" x14ac:dyDescent="0.25">
      <c r="K14686"/>
    </row>
    <row r="14687" spans="11:11" x14ac:dyDescent="0.25">
      <c r="K14687"/>
    </row>
    <row r="14688" spans="11:11" x14ac:dyDescent="0.25">
      <c r="K14688"/>
    </row>
    <row r="14689" spans="11:11" x14ac:dyDescent="0.25">
      <c r="K14689"/>
    </row>
    <row r="14690" spans="11:11" x14ac:dyDescent="0.25">
      <c r="K14690"/>
    </row>
    <row r="14691" spans="11:11" x14ac:dyDescent="0.25">
      <c r="K14691"/>
    </row>
    <row r="14692" spans="11:11" x14ac:dyDescent="0.25">
      <c r="K14692"/>
    </row>
    <row r="14693" spans="11:11" x14ac:dyDescent="0.25">
      <c r="K14693"/>
    </row>
    <row r="14694" spans="11:11" x14ac:dyDescent="0.25">
      <c r="K14694"/>
    </row>
    <row r="14695" spans="11:11" x14ac:dyDescent="0.25">
      <c r="K14695"/>
    </row>
    <row r="14696" spans="11:11" x14ac:dyDescent="0.25">
      <c r="K14696"/>
    </row>
    <row r="14697" spans="11:11" x14ac:dyDescent="0.25">
      <c r="K14697"/>
    </row>
    <row r="14698" spans="11:11" x14ac:dyDescent="0.25">
      <c r="K14698"/>
    </row>
    <row r="14699" spans="11:11" x14ac:dyDescent="0.25">
      <c r="K14699"/>
    </row>
    <row r="14700" spans="11:11" x14ac:dyDescent="0.25">
      <c r="K14700"/>
    </row>
    <row r="14701" spans="11:11" x14ac:dyDescent="0.25">
      <c r="K14701"/>
    </row>
    <row r="14702" spans="11:11" x14ac:dyDescent="0.25">
      <c r="K14702"/>
    </row>
    <row r="14703" spans="11:11" x14ac:dyDescent="0.25">
      <c r="K14703"/>
    </row>
    <row r="14704" spans="11:11" x14ac:dyDescent="0.25">
      <c r="K14704"/>
    </row>
    <row r="14705" spans="11:11" x14ac:dyDescent="0.25">
      <c r="K14705"/>
    </row>
    <row r="14706" spans="11:11" x14ac:dyDescent="0.25">
      <c r="K14706"/>
    </row>
    <row r="14707" spans="11:11" x14ac:dyDescent="0.25">
      <c r="K14707"/>
    </row>
    <row r="14708" spans="11:11" x14ac:dyDescent="0.25">
      <c r="K14708"/>
    </row>
    <row r="14709" spans="11:11" x14ac:dyDescent="0.25">
      <c r="K14709"/>
    </row>
    <row r="14710" spans="11:11" x14ac:dyDescent="0.25">
      <c r="K14710"/>
    </row>
    <row r="14711" spans="11:11" x14ac:dyDescent="0.25">
      <c r="K14711"/>
    </row>
    <row r="14712" spans="11:11" x14ac:dyDescent="0.25">
      <c r="K14712"/>
    </row>
    <row r="14713" spans="11:11" x14ac:dyDescent="0.25">
      <c r="K14713"/>
    </row>
    <row r="14714" spans="11:11" x14ac:dyDescent="0.25">
      <c r="K14714"/>
    </row>
    <row r="14715" spans="11:11" x14ac:dyDescent="0.25">
      <c r="K14715"/>
    </row>
    <row r="14716" spans="11:11" x14ac:dyDescent="0.25">
      <c r="K14716"/>
    </row>
    <row r="14717" spans="11:11" x14ac:dyDescent="0.25">
      <c r="K14717"/>
    </row>
    <row r="14718" spans="11:11" x14ac:dyDescent="0.25">
      <c r="K14718"/>
    </row>
    <row r="14719" spans="11:11" x14ac:dyDescent="0.25">
      <c r="K14719"/>
    </row>
    <row r="14720" spans="11:11" x14ac:dyDescent="0.25">
      <c r="K14720"/>
    </row>
    <row r="14721" spans="11:11" x14ac:dyDescent="0.25">
      <c r="K14721"/>
    </row>
    <row r="14722" spans="11:11" x14ac:dyDescent="0.25">
      <c r="K14722"/>
    </row>
    <row r="14723" spans="11:11" x14ac:dyDescent="0.25">
      <c r="K14723"/>
    </row>
    <row r="14724" spans="11:11" x14ac:dyDescent="0.25">
      <c r="K14724"/>
    </row>
    <row r="14725" spans="11:11" x14ac:dyDescent="0.25">
      <c r="K14725"/>
    </row>
    <row r="14726" spans="11:11" x14ac:dyDescent="0.25">
      <c r="K14726"/>
    </row>
    <row r="14727" spans="11:11" x14ac:dyDescent="0.25">
      <c r="K14727"/>
    </row>
    <row r="14728" spans="11:11" x14ac:dyDescent="0.25">
      <c r="K14728"/>
    </row>
    <row r="14729" spans="11:11" x14ac:dyDescent="0.25">
      <c r="K14729"/>
    </row>
    <row r="14730" spans="11:11" x14ac:dyDescent="0.25">
      <c r="K14730"/>
    </row>
    <row r="14731" spans="11:11" x14ac:dyDescent="0.25">
      <c r="K14731"/>
    </row>
    <row r="14732" spans="11:11" x14ac:dyDescent="0.25">
      <c r="K14732"/>
    </row>
    <row r="14733" spans="11:11" x14ac:dyDescent="0.25">
      <c r="K14733"/>
    </row>
    <row r="14734" spans="11:11" x14ac:dyDescent="0.25">
      <c r="K14734"/>
    </row>
    <row r="14735" spans="11:11" x14ac:dyDescent="0.25">
      <c r="K14735"/>
    </row>
    <row r="14736" spans="11:11" x14ac:dyDescent="0.25">
      <c r="K14736"/>
    </row>
    <row r="14737" spans="11:11" x14ac:dyDescent="0.25">
      <c r="K14737"/>
    </row>
    <row r="14738" spans="11:11" x14ac:dyDescent="0.25">
      <c r="K14738"/>
    </row>
    <row r="14739" spans="11:11" x14ac:dyDescent="0.25">
      <c r="K14739"/>
    </row>
    <row r="14740" spans="11:11" x14ac:dyDescent="0.25">
      <c r="K14740"/>
    </row>
    <row r="14741" spans="11:11" x14ac:dyDescent="0.25">
      <c r="K14741"/>
    </row>
    <row r="14742" spans="11:11" x14ac:dyDescent="0.25">
      <c r="K14742"/>
    </row>
    <row r="14743" spans="11:11" x14ac:dyDescent="0.25">
      <c r="K14743"/>
    </row>
    <row r="14744" spans="11:11" x14ac:dyDescent="0.25">
      <c r="K14744"/>
    </row>
    <row r="14745" spans="11:11" x14ac:dyDescent="0.25">
      <c r="K14745"/>
    </row>
    <row r="14746" spans="11:11" x14ac:dyDescent="0.25">
      <c r="K14746"/>
    </row>
    <row r="14747" spans="11:11" x14ac:dyDescent="0.25">
      <c r="K14747"/>
    </row>
    <row r="14748" spans="11:11" x14ac:dyDescent="0.25">
      <c r="K14748"/>
    </row>
    <row r="14749" spans="11:11" x14ac:dyDescent="0.25">
      <c r="K14749"/>
    </row>
    <row r="14750" spans="11:11" x14ac:dyDescent="0.25">
      <c r="K14750"/>
    </row>
    <row r="14751" spans="11:11" x14ac:dyDescent="0.25">
      <c r="K14751"/>
    </row>
    <row r="14752" spans="11:11" x14ac:dyDescent="0.25">
      <c r="K14752"/>
    </row>
    <row r="14753" spans="11:11" x14ac:dyDescent="0.25">
      <c r="K14753"/>
    </row>
    <row r="14754" spans="11:11" x14ac:dyDescent="0.25">
      <c r="K14754"/>
    </row>
    <row r="14755" spans="11:11" x14ac:dyDescent="0.25">
      <c r="K14755"/>
    </row>
    <row r="14756" spans="11:11" x14ac:dyDescent="0.25">
      <c r="K14756"/>
    </row>
    <row r="14757" spans="11:11" x14ac:dyDescent="0.25">
      <c r="K14757"/>
    </row>
    <row r="14758" spans="11:11" x14ac:dyDescent="0.25">
      <c r="K14758"/>
    </row>
    <row r="14759" spans="11:11" x14ac:dyDescent="0.25">
      <c r="K14759"/>
    </row>
    <row r="14760" spans="11:11" x14ac:dyDescent="0.25">
      <c r="K14760"/>
    </row>
    <row r="14761" spans="11:11" x14ac:dyDescent="0.25">
      <c r="K14761"/>
    </row>
    <row r="14762" spans="11:11" x14ac:dyDescent="0.25">
      <c r="K14762"/>
    </row>
    <row r="14763" spans="11:11" x14ac:dyDescent="0.25">
      <c r="K14763"/>
    </row>
    <row r="14764" spans="11:11" x14ac:dyDescent="0.25">
      <c r="K14764"/>
    </row>
    <row r="14765" spans="11:11" x14ac:dyDescent="0.25">
      <c r="K14765"/>
    </row>
    <row r="14766" spans="11:11" x14ac:dyDescent="0.25">
      <c r="K14766"/>
    </row>
    <row r="14767" spans="11:11" x14ac:dyDescent="0.25">
      <c r="K14767"/>
    </row>
    <row r="14768" spans="11:11" x14ac:dyDescent="0.25">
      <c r="K14768"/>
    </row>
    <row r="14769" spans="11:11" x14ac:dyDescent="0.25">
      <c r="K14769"/>
    </row>
    <row r="14770" spans="11:11" x14ac:dyDescent="0.25">
      <c r="K14770"/>
    </row>
    <row r="14771" spans="11:11" x14ac:dyDescent="0.25">
      <c r="K14771"/>
    </row>
    <row r="14772" spans="11:11" x14ac:dyDescent="0.25">
      <c r="K14772"/>
    </row>
    <row r="14773" spans="11:11" x14ac:dyDescent="0.25">
      <c r="K14773"/>
    </row>
    <row r="14774" spans="11:11" x14ac:dyDescent="0.25">
      <c r="K14774"/>
    </row>
    <row r="14775" spans="11:11" x14ac:dyDescent="0.25">
      <c r="K14775"/>
    </row>
    <row r="14776" spans="11:11" x14ac:dyDescent="0.25">
      <c r="K14776"/>
    </row>
    <row r="14777" spans="11:11" x14ac:dyDescent="0.25">
      <c r="K14777"/>
    </row>
    <row r="14778" spans="11:11" x14ac:dyDescent="0.25">
      <c r="K14778"/>
    </row>
    <row r="14779" spans="11:11" x14ac:dyDescent="0.25">
      <c r="K14779"/>
    </row>
    <row r="14780" spans="11:11" x14ac:dyDescent="0.25">
      <c r="K14780"/>
    </row>
    <row r="14781" spans="11:11" x14ac:dyDescent="0.25">
      <c r="K14781"/>
    </row>
    <row r="14782" spans="11:11" x14ac:dyDescent="0.25">
      <c r="K14782"/>
    </row>
    <row r="14783" spans="11:11" x14ac:dyDescent="0.25">
      <c r="K14783"/>
    </row>
    <row r="14784" spans="11:11" x14ac:dyDescent="0.25">
      <c r="K14784"/>
    </row>
    <row r="14785" spans="11:11" x14ac:dyDescent="0.25">
      <c r="K14785"/>
    </row>
    <row r="14786" spans="11:11" x14ac:dyDescent="0.25">
      <c r="K14786"/>
    </row>
    <row r="14787" spans="11:11" x14ac:dyDescent="0.25">
      <c r="K14787"/>
    </row>
    <row r="14788" spans="11:11" x14ac:dyDescent="0.25">
      <c r="K14788"/>
    </row>
    <row r="14789" spans="11:11" x14ac:dyDescent="0.25">
      <c r="K14789"/>
    </row>
    <row r="14790" spans="11:11" x14ac:dyDescent="0.25">
      <c r="K14790"/>
    </row>
    <row r="14791" spans="11:11" x14ac:dyDescent="0.25">
      <c r="K14791"/>
    </row>
    <row r="14792" spans="11:11" x14ac:dyDescent="0.25">
      <c r="K14792"/>
    </row>
    <row r="14793" spans="11:11" x14ac:dyDescent="0.25">
      <c r="K14793"/>
    </row>
    <row r="14794" spans="11:11" x14ac:dyDescent="0.25">
      <c r="K14794"/>
    </row>
    <row r="14795" spans="11:11" x14ac:dyDescent="0.25">
      <c r="K14795"/>
    </row>
    <row r="14796" spans="11:11" x14ac:dyDescent="0.25">
      <c r="K14796"/>
    </row>
    <row r="14797" spans="11:11" x14ac:dyDescent="0.25">
      <c r="K14797"/>
    </row>
    <row r="14798" spans="11:11" x14ac:dyDescent="0.25">
      <c r="K14798"/>
    </row>
    <row r="14799" spans="11:11" x14ac:dyDescent="0.25">
      <c r="K14799"/>
    </row>
    <row r="14800" spans="11:11" x14ac:dyDescent="0.25">
      <c r="K14800"/>
    </row>
    <row r="14801" spans="11:11" x14ac:dyDescent="0.25">
      <c r="K14801"/>
    </row>
    <row r="14802" spans="11:11" x14ac:dyDescent="0.25">
      <c r="K14802"/>
    </row>
    <row r="14803" spans="11:11" x14ac:dyDescent="0.25">
      <c r="K14803"/>
    </row>
    <row r="14804" spans="11:11" x14ac:dyDescent="0.25">
      <c r="K14804"/>
    </row>
    <row r="14805" spans="11:11" x14ac:dyDescent="0.25">
      <c r="K14805"/>
    </row>
    <row r="14806" spans="11:11" x14ac:dyDescent="0.25">
      <c r="K14806"/>
    </row>
    <row r="14807" spans="11:11" x14ac:dyDescent="0.25">
      <c r="K14807"/>
    </row>
    <row r="14808" spans="11:11" x14ac:dyDescent="0.25">
      <c r="K14808"/>
    </row>
    <row r="14809" spans="11:11" x14ac:dyDescent="0.25">
      <c r="K14809"/>
    </row>
    <row r="14810" spans="11:11" x14ac:dyDescent="0.25">
      <c r="K14810"/>
    </row>
    <row r="14811" spans="11:11" x14ac:dyDescent="0.25">
      <c r="K14811"/>
    </row>
    <row r="14812" spans="11:11" x14ac:dyDescent="0.25">
      <c r="K14812"/>
    </row>
    <row r="14813" spans="11:11" x14ac:dyDescent="0.25">
      <c r="K14813"/>
    </row>
    <row r="14814" spans="11:11" x14ac:dyDescent="0.25">
      <c r="K14814"/>
    </row>
    <row r="14815" spans="11:11" x14ac:dyDescent="0.25">
      <c r="K14815"/>
    </row>
    <row r="14816" spans="11:11" x14ac:dyDescent="0.25">
      <c r="K14816"/>
    </row>
    <row r="14817" spans="11:11" x14ac:dyDescent="0.25">
      <c r="K14817"/>
    </row>
    <row r="14818" spans="11:11" x14ac:dyDescent="0.25">
      <c r="K14818"/>
    </row>
    <row r="14819" spans="11:11" x14ac:dyDescent="0.25">
      <c r="K14819"/>
    </row>
    <row r="14820" spans="11:11" x14ac:dyDescent="0.25">
      <c r="K14820"/>
    </row>
    <row r="14821" spans="11:11" x14ac:dyDescent="0.25">
      <c r="K14821"/>
    </row>
    <row r="14822" spans="11:11" x14ac:dyDescent="0.25">
      <c r="K14822"/>
    </row>
    <row r="14823" spans="11:11" x14ac:dyDescent="0.25">
      <c r="K14823"/>
    </row>
    <row r="14824" spans="11:11" x14ac:dyDescent="0.25">
      <c r="K14824"/>
    </row>
    <row r="14825" spans="11:11" x14ac:dyDescent="0.25">
      <c r="K14825"/>
    </row>
    <row r="14826" spans="11:11" x14ac:dyDescent="0.25">
      <c r="K14826"/>
    </row>
    <row r="14827" spans="11:11" x14ac:dyDescent="0.25">
      <c r="K14827"/>
    </row>
    <row r="14828" spans="11:11" x14ac:dyDescent="0.25">
      <c r="K14828"/>
    </row>
    <row r="14829" spans="11:11" x14ac:dyDescent="0.25">
      <c r="K14829"/>
    </row>
    <row r="14830" spans="11:11" x14ac:dyDescent="0.25">
      <c r="K14830"/>
    </row>
    <row r="14831" spans="11:11" x14ac:dyDescent="0.25">
      <c r="K14831"/>
    </row>
    <row r="14832" spans="11:11" x14ac:dyDescent="0.25">
      <c r="K14832"/>
    </row>
    <row r="14833" spans="11:11" x14ac:dyDescent="0.25">
      <c r="K14833"/>
    </row>
    <row r="14834" spans="11:11" x14ac:dyDescent="0.25">
      <c r="K14834"/>
    </row>
    <row r="14835" spans="11:11" x14ac:dyDescent="0.25">
      <c r="K14835"/>
    </row>
    <row r="14836" spans="11:11" x14ac:dyDescent="0.25">
      <c r="K14836"/>
    </row>
    <row r="14837" spans="11:11" x14ac:dyDescent="0.25">
      <c r="K14837"/>
    </row>
    <row r="14838" spans="11:11" x14ac:dyDescent="0.25">
      <c r="K14838"/>
    </row>
    <row r="14839" spans="11:11" x14ac:dyDescent="0.25">
      <c r="K14839"/>
    </row>
    <row r="14840" spans="11:11" x14ac:dyDescent="0.25">
      <c r="K14840"/>
    </row>
    <row r="14841" spans="11:11" x14ac:dyDescent="0.25">
      <c r="K14841"/>
    </row>
    <row r="14842" spans="11:11" x14ac:dyDescent="0.25">
      <c r="K14842"/>
    </row>
    <row r="14843" spans="11:11" x14ac:dyDescent="0.25">
      <c r="K14843"/>
    </row>
    <row r="14844" spans="11:11" x14ac:dyDescent="0.25">
      <c r="K14844"/>
    </row>
    <row r="14845" spans="11:11" x14ac:dyDescent="0.25">
      <c r="K14845"/>
    </row>
    <row r="14846" spans="11:11" x14ac:dyDescent="0.25">
      <c r="K14846"/>
    </row>
    <row r="14847" spans="11:11" x14ac:dyDescent="0.25">
      <c r="K14847"/>
    </row>
    <row r="14848" spans="11:11" x14ac:dyDescent="0.25">
      <c r="K14848"/>
    </row>
    <row r="14849" spans="11:11" x14ac:dyDescent="0.25">
      <c r="K14849"/>
    </row>
    <row r="14850" spans="11:11" x14ac:dyDescent="0.25">
      <c r="K14850"/>
    </row>
    <row r="14851" spans="11:11" x14ac:dyDescent="0.25">
      <c r="K14851"/>
    </row>
    <row r="14852" spans="11:11" x14ac:dyDescent="0.25">
      <c r="K14852"/>
    </row>
    <row r="14853" spans="11:11" x14ac:dyDescent="0.25">
      <c r="K14853"/>
    </row>
    <row r="14854" spans="11:11" x14ac:dyDescent="0.25">
      <c r="K14854"/>
    </row>
    <row r="14855" spans="11:11" x14ac:dyDescent="0.25">
      <c r="K14855"/>
    </row>
    <row r="14856" spans="11:11" x14ac:dyDescent="0.25">
      <c r="K14856"/>
    </row>
    <row r="14857" spans="11:11" x14ac:dyDescent="0.25">
      <c r="K14857"/>
    </row>
    <row r="14858" spans="11:11" x14ac:dyDescent="0.25">
      <c r="K14858"/>
    </row>
    <row r="14859" spans="11:11" x14ac:dyDescent="0.25">
      <c r="K14859"/>
    </row>
    <row r="14860" spans="11:11" x14ac:dyDescent="0.25">
      <c r="K14860"/>
    </row>
    <row r="14861" spans="11:11" x14ac:dyDescent="0.25">
      <c r="K14861"/>
    </row>
    <row r="14862" spans="11:11" x14ac:dyDescent="0.25">
      <c r="K14862"/>
    </row>
    <row r="14863" spans="11:11" x14ac:dyDescent="0.25">
      <c r="K14863"/>
    </row>
    <row r="14864" spans="11:11" x14ac:dyDescent="0.25">
      <c r="K14864"/>
    </row>
    <row r="14865" spans="11:11" x14ac:dyDescent="0.25">
      <c r="K14865"/>
    </row>
    <row r="14866" spans="11:11" x14ac:dyDescent="0.25">
      <c r="K14866"/>
    </row>
    <row r="14867" spans="11:11" x14ac:dyDescent="0.25">
      <c r="K14867"/>
    </row>
    <row r="14868" spans="11:11" x14ac:dyDescent="0.25">
      <c r="K14868"/>
    </row>
    <row r="14869" spans="11:11" x14ac:dyDescent="0.25">
      <c r="K14869"/>
    </row>
    <row r="14870" spans="11:11" x14ac:dyDescent="0.25">
      <c r="K14870"/>
    </row>
    <row r="14871" spans="11:11" x14ac:dyDescent="0.25">
      <c r="K14871"/>
    </row>
    <row r="14872" spans="11:11" x14ac:dyDescent="0.25">
      <c r="K14872"/>
    </row>
    <row r="14873" spans="11:11" x14ac:dyDescent="0.25">
      <c r="K14873"/>
    </row>
    <row r="14874" spans="11:11" x14ac:dyDescent="0.25">
      <c r="K14874"/>
    </row>
    <row r="14875" spans="11:11" x14ac:dyDescent="0.25">
      <c r="K14875"/>
    </row>
    <row r="14876" spans="11:11" x14ac:dyDescent="0.25">
      <c r="K14876"/>
    </row>
    <row r="14877" spans="11:11" x14ac:dyDescent="0.25">
      <c r="K14877"/>
    </row>
    <row r="14878" spans="11:11" x14ac:dyDescent="0.25">
      <c r="K14878"/>
    </row>
    <row r="14879" spans="11:11" x14ac:dyDescent="0.25">
      <c r="K14879"/>
    </row>
    <row r="14880" spans="11:11" x14ac:dyDescent="0.25">
      <c r="K14880"/>
    </row>
    <row r="14881" spans="11:11" x14ac:dyDescent="0.25">
      <c r="K14881"/>
    </row>
    <row r="14882" spans="11:11" x14ac:dyDescent="0.25">
      <c r="K14882"/>
    </row>
    <row r="14883" spans="11:11" x14ac:dyDescent="0.25">
      <c r="K14883"/>
    </row>
    <row r="14884" spans="11:11" x14ac:dyDescent="0.25">
      <c r="K14884"/>
    </row>
    <row r="14885" spans="11:11" x14ac:dyDescent="0.25">
      <c r="K14885"/>
    </row>
    <row r="14886" spans="11:11" x14ac:dyDescent="0.25">
      <c r="K14886"/>
    </row>
    <row r="14887" spans="11:11" x14ac:dyDescent="0.25">
      <c r="K14887"/>
    </row>
    <row r="14888" spans="11:11" x14ac:dyDescent="0.25">
      <c r="K14888"/>
    </row>
    <row r="14889" spans="11:11" x14ac:dyDescent="0.25">
      <c r="K14889"/>
    </row>
    <row r="14890" spans="11:11" x14ac:dyDescent="0.25">
      <c r="K14890"/>
    </row>
    <row r="14891" spans="11:11" x14ac:dyDescent="0.25">
      <c r="K14891"/>
    </row>
    <row r="14892" spans="11:11" x14ac:dyDescent="0.25">
      <c r="K14892"/>
    </row>
    <row r="14893" spans="11:11" x14ac:dyDescent="0.25">
      <c r="K14893"/>
    </row>
    <row r="14894" spans="11:11" x14ac:dyDescent="0.25">
      <c r="K14894"/>
    </row>
    <row r="14895" spans="11:11" x14ac:dyDescent="0.25">
      <c r="K14895"/>
    </row>
    <row r="14896" spans="11:11" x14ac:dyDescent="0.25">
      <c r="K14896"/>
    </row>
    <row r="14897" spans="11:11" x14ac:dyDescent="0.25">
      <c r="K14897"/>
    </row>
    <row r="14898" spans="11:11" x14ac:dyDescent="0.25">
      <c r="K14898"/>
    </row>
    <row r="14899" spans="11:11" x14ac:dyDescent="0.25">
      <c r="K14899"/>
    </row>
    <row r="14900" spans="11:11" x14ac:dyDescent="0.25">
      <c r="K14900"/>
    </row>
    <row r="14901" spans="11:11" x14ac:dyDescent="0.25">
      <c r="K14901"/>
    </row>
    <row r="14902" spans="11:11" x14ac:dyDescent="0.25">
      <c r="K14902"/>
    </row>
    <row r="14903" spans="11:11" x14ac:dyDescent="0.25">
      <c r="K14903"/>
    </row>
    <row r="14904" spans="11:11" x14ac:dyDescent="0.25">
      <c r="K14904"/>
    </row>
    <row r="14905" spans="11:11" x14ac:dyDescent="0.25">
      <c r="K14905"/>
    </row>
    <row r="14906" spans="11:11" x14ac:dyDescent="0.25">
      <c r="K14906"/>
    </row>
    <row r="14907" spans="11:11" x14ac:dyDescent="0.25">
      <c r="K14907"/>
    </row>
    <row r="14908" spans="11:11" x14ac:dyDescent="0.25">
      <c r="K14908"/>
    </row>
    <row r="14909" spans="11:11" x14ac:dyDescent="0.25">
      <c r="K14909"/>
    </row>
    <row r="14910" spans="11:11" x14ac:dyDescent="0.25">
      <c r="K14910"/>
    </row>
    <row r="14911" spans="11:11" x14ac:dyDescent="0.25">
      <c r="K14911"/>
    </row>
    <row r="14912" spans="11:11" x14ac:dyDescent="0.25">
      <c r="K14912"/>
    </row>
    <row r="14913" spans="11:11" x14ac:dyDescent="0.25">
      <c r="K14913"/>
    </row>
    <row r="14914" spans="11:11" x14ac:dyDescent="0.25">
      <c r="K14914"/>
    </row>
    <row r="14915" spans="11:11" x14ac:dyDescent="0.25">
      <c r="K14915"/>
    </row>
    <row r="14916" spans="11:11" x14ac:dyDescent="0.25">
      <c r="K14916"/>
    </row>
    <row r="14917" spans="11:11" x14ac:dyDescent="0.25">
      <c r="K14917"/>
    </row>
    <row r="14918" spans="11:11" x14ac:dyDescent="0.25">
      <c r="K14918"/>
    </row>
    <row r="14919" spans="11:11" x14ac:dyDescent="0.25">
      <c r="K14919"/>
    </row>
    <row r="14920" spans="11:11" x14ac:dyDescent="0.25">
      <c r="K14920"/>
    </row>
    <row r="14921" spans="11:11" x14ac:dyDescent="0.25">
      <c r="K14921"/>
    </row>
    <row r="14922" spans="11:11" x14ac:dyDescent="0.25">
      <c r="K14922"/>
    </row>
    <row r="14923" spans="11:11" x14ac:dyDescent="0.25">
      <c r="K14923"/>
    </row>
    <row r="14924" spans="11:11" x14ac:dyDescent="0.25">
      <c r="K14924"/>
    </row>
    <row r="14925" spans="11:11" x14ac:dyDescent="0.25">
      <c r="K14925"/>
    </row>
    <row r="14926" spans="11:11" x14ac:dyDescent="0.25">
      <c r="K14926"/>
    </row>
    <row r="14927" spans="11:11" x14ac:dyDescent="0.25">
      <c r="K14927"/>
    </row>
    <row r="14928" spans="11:11" x14ac:dyDescent="0.25">
      <c r="K14928"/>
    </row>
    <row r="14929" spans="11:11" x14ac:dyDescent="0.25">
      <c r="K14929"/>
    </row>
    <row r="14930" spans="11:11" x14ac:dyDescent="0.25">
      <c r="K14930"/>
    </row>
    <row r="14931" spans="11:11" x14ac:dyDescent="0.25">
      <c r="K14931"/>
    </row>
    <row r="14932" spans="11:11" x14ac:dyDescent="0.25">
      <c r="K14932"/>
    </row>
    <row r="14933" spans="11:11" x14ac:dyDescent="0.25">
      <c r="K14933"/>
    </row>
    <row r="14934" spans="11:11" x14ac:dyDescent="0.25">
      <c r="K14934"/>
    </row>
    <row r="14935" spans="11:11" x14ac:dyDescent="0.25">
      <c r="K14935"/>
    </row>
    <row r="14936" spans="11:11" x14ac:dyDescent="0.25">
      <c r="K14936"/>
    </row>
    <row r="14937" spans="11:11" x14ac:dyDescent="0.25">
      <c r="K14937"/>
    </row>
    <row r="14938" spans="11:11" x14ac:dyDescent="0.25">
      <c r="K14938"/>
    </row>
    <row r="14939" spans="11:11" x14ac:dyDescent="0.25">
      <c r="K14939"/>
    </row>
    <row r="14940" spans="11:11" x14ac:dyDescent="0.25">
      <c r="K14940"/>
    </row>
    <row r="14941" spans="11:11" x14ac:dyDescent="0.25">
      <c r="K14941"/>
    </row>
    <row r="14942" spans="11:11" x14ac:dyDescent="0.25">
      <c r="K14942"/>
    </row>
    <row r="14943" spans="11:11" x14ac:dyDescent="0.25">
      <c r="K14943"/>
    </row>
    <row r="14944" spans="11:11" x14ac:dyDescent="0.25">
      <c r="K14944"/>
    </row>
    <row r="14945" spans="11:11" x14ac:dyDescent="0.25">
      <c r="K14945"/>
    </row>
    <row r="14946" spans="11:11" x14ac:dyDescent="0.25">
      <c r="K14946"/>
    </row>
    <row r="14947" spans="11:11" x14ac:dyDescent="0.25">
      <c r="K14947"/>
    </row>
    <row r="14948" spans="11:11" x14ac:dyDescent="0.25">
      <c r="K14948"/>
    </row>
    <row r="14949" spans="11:11" x14ac:dyDescent="0.25">
      <c r="K14949"/>
    </row>
    <row r="14950" spans="11:11" x14ac:dyDescent="0.25">
      <c r="K14950"/>
    </row>
    <row r="14951" spans="11:11" x14ac:dyDescent="0.25">
      <c r="K14951"/>
    </row>
    <row r="14952" spans="11:11" x14ac:dyDescent="0.25">
      <c r="K14952"/>
    </row>
    <row r="14953" spans="11:11" x14ac:dyDescent="0.25">
      <c r="K14953"/>
    </row>
    <row r="14954" spans="11:11" x14ac:dyDescent="0.25">
      <c r="K14954"/>
    </row>
    <row r="14955" spans="11:11" x14ac:dyDescent="0.25">
      <c r="K14955"/>
    </row>
    <row r="14956" spans="11:11" x14ac:dyDescent="0.25">
      <c r="K14956"/>
    </row>
    <row r="14957" spans="11:11" x14ac:dyDescent="0.25">
      <c r="K14957"/>
    </row>
    <row r="14958" spans="11:11" x14ac:dyDescent="0.25">
      <c r="K14958"/>
    </row>
    <row r="14959" spans="11:11" x14ac:dyDescent="0.25">
      <c r="K14959"/>
    </row>
    <row r="14960" spans="11:11" x14ac:dyDescent="0.25">
      <c r="K14960"/>
    </row>
    <row r="14961" spans="11:11" x14ac:dyDescent="0.25">
      <c r="K14961"/>
    </row>
    <row r="14962" spans="11:11" x14ac:dyDescent="0.25">
      <c r="K14962"/>
    </row>
    <row r="14963" spans="11:11" x14ac:dyDescent="0.25">
      <c r="K14963"/>
    </row>
    <row r="14964" spans="11:11" x14ac:dyDescent="0.25">
      <c r="K14964"/>
    </row>
    <row r="14965" spans="11:11" x14ac:dyDescent="0.25">
      <c r="K14965"/>
    </row>
    <row r="14966" spans="11:11" x14ac:dyDescent="0.25">
      <c r="K14966"/>
    </row>
    <row r="14967" spans="11:11" x14ac:dyDescent="0.25">
      <c r="K14967"/>
    </row>
    <row r="14968" spans="11:11" x14ac:dyDescent="0.25">
      <c r="K14968"/>
    </row>
    <row r="14969" spans="11:11" x14ac:dyDescent="0.25">
      <c r="K14969"/>
    </row>
    <row r="14970" spans="11:11" x14ac:dyDescent="0.25">
      <c r="K14970"/>
    </row>
    <row r="14971" spans="11:11" x14ac:dyDescent="0.25">
      <c r="K14971"/>
    </row>
    <row r="14972" spans="11:11" x14ac:dyDescent="0.25">
      <c r="K14972"/>
    </row>
    <row r="14973" spans="11:11" x14ac:dyDescent="0.25">
      <c r="K14973"/>
    </row>
    <row r="14974" spans="11:11" x14ac:dyDescent="0.25">
      <c r="K14974"/>
    </row>
    <row r="14975" spans="11:11" x14ac:dyDescent="0.25">
      <c r="K14975"/>
    </row>
    <row r="14976" spans="11:11" x14ac:dyDescent="0.25">
      <c r="K14976"/>
    </row>
    <row r="14977" spans="11:11" x14ac:dyDescent="0.25">
      <c r="K14977"/>
    </row>
    <row r="14978" spans="11:11" x14ac:dyDescent="0.25">
      <c r="K14978"/>
    </row>
    <row r="14979" spans="11:11" x14ac:dyDescent="0.25">
      <c r="K14979"/>
    </row>
    <row r="14980" spans="11:11" x14ac:dyDescent="0.25">
      <c r="K14980"/>
    </row>
    <row r="14981" spans="11:11" x14ac:dyDescent="0.25">
      <c r="K14981"/>
    </row>
    <row r="14982" spans="11:11" x14ac:dyDescent="0.25">
      <c r="K14982"/>
    </row>
    <row r="14983" spans="11:11" x14ac:dyDescent="0.25">
      <c r="K14983"/>
    </row>
    <row r="14984" spans="11:11" x14ac:dyDescent="0.25">
      <c r="K14984"/>
    </row>
    <row r="14985" spans="11:11" x14ac:dyDescent="0.25">
      <c r="K14985"/>
    </row>
    <row r="14986" spans="11:11" x14ac:dyDescent="0.25">
      <c r="K14986"/>
    </row>
    <row r="14987" spans="11:11" x14ac:dyDescent="0.25">
      <c r="K14987"/>
    </row>
    <row r="14988" spans="11:11" x14ac:dyDescent="0.25">
      <c r="K14988"/>
    </row>
    <row r="14989" spans="11:11" x14ac:dyDescent="0.25">
      <c r="K14989"/>
    </row>
    <row r="14990" spans="11:11" x14ac:dyDescent="0.25">
      <c r="K14990"/>
    </row>
    <row r="14991" spans="11:11" x14ac:dyDescent="0.25">
      <c r="K14991"/>
    </row>
    <row r="14992" spans="11:11" x14ac:dyDescent="0.25">
      <c r="K14992"/>
    </row>
    <row r="14993" spans="11:11" x14ac:dyDescent="0.25">
      <c r="K14993"/>
    </row>
    <row r="14994" spans="11:11" x14ac:dyDescent="0.25">
      <c r="K14994"/>
    </row>
    <row r="14995" spans="11:11" x14ac:dyDescent="0.25">
      <c r="K14995"/>
    </row>
    <row r="14996" spans="11:11" x14ac:dyDescent="0.25">
      <c r="K14996"/>
    </row>
    <row r="14997" spans="11:11" x14ac:dyDescent="0.25">
      <c r="K14997"/>
    </row>
    <row r="14998" spans="11:11" x14ac:dyDescent="0.25">
      <c r="K14998"/>
    </row>
    <row r="14999" spans="11:11" x14ac:dyDescent="0.25">
      <c r="K14999"/>
    </row>
    <row r="15000" spans="11:11" x14ac:dyDescent="0.25">
      <c r="K15000"/>
    </row>
    <row r="15001" spans="11:11" x14ac:dyDescent="0.25">
      <c r="K15001"/>
    </row>
    <row r="15002" spans="11:11" x14ac:dyDescent="0.25">
      <c r="K15002"/>
    </row>
    <row r="15003" spans="11:11" x14ac:dyDescent="0.25">
      <c r="K15003"/>
    </row>
    <row r="15004" spans="11:11" x14ac:dyDescent="0.25">
      <c r="K15004"/>
    </row>
    <row r="15005" spans="11:11" x14ac:dyDescent="0.25">
      <c r="K15005"/>
    </row>
    <row r="15006" spans="11:11" x14ac:dyDescent="0.25">
      <c r="K15006"/>
    </row>
    <row r="15007" spans="11:11" x14ac:dyDescent="0.25">
      <c r="K15007"/>
    </row>
    <row r="15008" spans="11:11" x14ac:dyDescent="0.25">
      <c r="K15008"/>
    </row>
    <row r="15009" spans="11:11" x14ac:dyDescent="0.25">
      <c r="K15009"/>
    </row>
    <row r="15010" spans="11:11" x14ac:dyDescent="0.25">
      <c r="K15010"/>
    </row>
    <row r="15011" spans="11:11" x14ac:dyDescent="0.25">
      <c r="K15011"/>
    </row>
    <row r="15012" spans="11:11" x14ac:dyDescent="0.25">
      <c r="K15012"/>
    </row>
    <row r="15013" spans="11:11" x14ac:dyDescent="0.25">
      <c r="K15013"/>
    </row>
    <row r="15014" spans="11:11" x14ac:dyDescent="0.25">
      <c r="K15014"/>
    </row>
    <row r="15015" spans="11:11" x14ac:dyDescent="0.25">
      <c r="K15015"/>
    </row>
    <row r="15016" spans="11:11" x14ac:dyDescent="0.25">
      <c r="K15016"/>
    </row>
    <row r="15017" spans="11:11" x14ac:dyDescent="0.25">
      <c r="K15017"/>
    </row>
    <row r="15018" spans="11:11" x14ac:dyDescent="0.25">
      <c r="K15018"/>
    </row>
    <row r="15019" spans="11:11" x14ac:dyDescent="0.25">
      <c r="K15019"/>
    </row>
    <row r="15020" spans="11:11" x14ac:dyDescent="0.25">
      <c r="K15020"/>
    </row>
    <row r="15021" spans="11:11" x14ac:dyDescent="0.25">
      <c r="K15021"/>
    </row>
    <row r="15022" spans="11:11" x14ac:dyDescent="0.25">
      <c r="K15022"/>
    </row>
    <row r="15023" spans="11:11" x14ac:dyDescent="0.25">
      <c r="K15023"/>
    </row>
    <row r="15024" spans="11:11" x14ac:dyDescent="0.25">
      <c r="K15024"/>
    </row>
    <row r="15025" spans="11:11" x14ac:dyDescent="0.25">
      <c r="K15025"/>
    </row>
    <row r="15026" spans="11:11" x14ac:dyDescent="0.25">
      <c r="K15026"/>
    </row>
    <row r="15027" spans="11:11" x14ac:dyDescent="0.25">
      <c r="K15027"/>
    </row>
    <row r="15028" spans="11:11" x14ac:dyDescent="0.25">
      <c r="K15028"/>
    </row>
    <row r="15029" spans="11:11" x14ac:dyDescent="0.25">
      <c r="K15029"/>
    </row>
    <row r="15030" spans="11:11" x14ac:dyDescent="0.25">
      <c r="K15030"/>
    </row>
    <row r="15031" spans="11:11" x14ac:dyDescent="0.25">
      <c r="K15031"/>
    </row>
    <row r="15032" spans="11:11" x14ac:dyDescent="0.25">
      <c r="K15032"/>
    </row>
    <row r="15033" spans="11:11" x14ac:dyDescent="0.25">
      <c r="K15033"/>
    </row>
    <row r="15034" spans="11:11" x14ac:dyDescent="0.25">
      <c r="K15034"/>
    </row>
    <row r="15035" spans="11:11" x14ac:dyDescent="0.25">
      <c r="K15035"/>
    </row>
    <row r="15036" spans="11:11" x14ac:dyDescent="0.25">
      <c r="K15036"/>
    </row>
    <row r="15037" spans="11:11" x14ac:dyDescent="0.25">
      <c r="K15037"/>
    </row>
    <row r="15038" spans="11:11" x14ac:dyDescent="0.25">
      <c r="K15038"/>
    </row>
    <row r="15039" spans="11:11" x14ac:dyDescent="0.25">
      <c r="K15039"/>
    </row>
    <row r="15040" spans="11:11" x14ac:dyDescent="0.25">
      <c r="K15040"/>
    </row>
    <row r="15041" spans="11:11" x14ac:dyDescent="0.25">
      <c r="K15041"/>
    </row>
    <row r="15042" spans="11:11" x14ac:dyDescent="0.25">
      <c r="K15042"/>
    </row>
    <row r="15043" spans="11:11" x14ac:dyDescent="0.25">
      <c r="K15043"/>
    </row>
    <row r="15044" spans="11:11" x14ac:dyDescent="0.25">
      <c r="K15044"/>
    </row>
    <row r="15045" spans="11:11" x14ac:dyDescent="0.25">
      <c r="K15045"/>
    </row>
    <row r="15046" spans="11:11" x14ac:dyDescent="0.25">
      <c r="K15046"/>
    </row>
    <row r="15047" spans="11:11" x14ac:dyDescent="0.25">
      <c r="K15047"/>
    </row>
    <row r="15048" spans="11:11" x14ac:dyDescent="0.25">
      <c r="K15048"/>
    </row>
    <row r="15049" spans="11:11" x14ac:dyDescent="0.25">
      <c r="K15049"/>
    </row>
    <row r="15050" spans="11:11" x14ac:dyDescent="0.25">
      <c r="K15050"/>
    </row>
    <row r="15051" spans="11:11" x14ac:dyDescent="0.25">
      <c r="K15051"/>
    </row>
    <row r="15052" spans="11:11" x14ac:dyDescent="0.25">
      <c r="K15052"/>
    </row>
    <row r="15053" spans="11:11" x14ac:dyDescent="0.25">
      <c r="K15053"/>
    </row>
    <row r="15054" spans="11:11" x14ac:dyDescent="0.25">
      <c r="K15054"/>
    </row>
    <row r="15055" spans="11:11" x14ac:dyDescent="0.25">
      <c r="K15055"/>
    </row>
    <row r="15056" spans="11:11" x14ac:dyDescent="0.25">
      <c r="K15056"/>
    </row>
    <row r="15057" spans="11:11" x14ac:dyDescent="0.25">
      <c r="K15057"/>
    </row>
    <row r="15058" spans="11:11" x14ac:dyDescent="0.25">
      <c r="K15058"/>
    </row>
    <row r="15059" spans="11:11" x14ac:dyDescent="0.25">
      <c r="K15059"/>
    </row>
    <row r="15060" spans="11:11" x14ac:dyDescent="0.25">
      <c r="K15060"/>
    </row>
    <row r="15061" spans="11:11" x14ac:dyDescent="0.25">
      <c r="K15061"/>
    </row>
    <row r="15062" spans="11:11" x14ac:dyDescent="0.25">
      <c r="K15062"/>
    </row>
    <row r="15063" spans="11:11" x14ac:dyDescent="0.25">
      <c r="K15063"/>
    </row>
    <row r="15064" spans="11:11" x14ac:dyDescent="0.25">
      <c r="K15064"/>
    </row>
    <row r="15065" spans="11:11" x14ac:dyDescent="0.25">
      <c r="K15065"/>
    </row>
    <row r="15066" spans="11:11" x14ac:dyDescent="0.25">
      <c r="K15066"/>
    </row>
    <row r="15067" spans="11:11" x14ac:dyDescent="0.25">
      <c r="K15067"/>
    </row>
    <row r="15068" spans="11:11" x14ac:dyDescent="0.25">
      <c r="K15068"/>
    </row>
    <row r="15069" spans="11:11" x14ac:dyDescent="0.25">
      <c r="K15069"/>
    </row>
    <row r="15070" spans="11:11" x14ac:dyDescent="0.25">
      <c r="K15070"/>
    </row>
    <row r="15071" spans="11:11" x14ac:dyDescent="0.25">
      <c r="K15071"/>
    </row>
    <row r="15072" spans="11:11" x14ac:dyDescent="0.25">
      <c r="K15072"/>
    </row>
    <row r="15073" spans="11:11" x14ac:dyDescent="0.25">
      <c r="K15073"/>
    </row>
    <row r="15074" spans="11:11" x14ac:dyDescent="0.25">
      <c r="K15074"/>
    </row>
    <row r="15075" spans="11:11" x14ac:dyDescent="0.25">
      <c r="K15075"/>
    </row>
    <row r="15076" spans="11:11" x14ac:dyDescent="0.25">
      <c r="K15076"/>
    </row>
    <row r="15077" spans="11:11" x14ac:dyDescent="0.25">
      <c r="K15077"/>
    </row>
    <row r="15078" spans="11:11" x14ac:dyDescent="0.25">
      <c r="K15078"/>
    </row>
    <row r="15079" spans="11:11" x14ac:dyDescent="0.25">
      <c r="K15079"/>
    </row>
    <row r="15080" spans="11:11" x14ac:dyDescent="0.25">
      <c r="K15080"/>
    </row>
    <row r="15081" spans="11:11" x14ac:dyDescent="0.25">
      <c r="K15081"/>
    </row>
    <row r="15082" spans="11:11" x14ac:dyDescent="0.25">
      <c r="K15082"/>
    </row>
    <row r="15083" spans="11:11" x14ac:dyDescent="0.25">
      <c r="K15083"/>
    </row>
    <row r="15084" spans="11:11" x14ac:dyDescent="0.25">
      <c r="K15084"/>
    </row>
    <row r="15085" spans="11:11" x14ac:dyDescent="0.25">
      <c r="K15085"/>
    </row>
    <row r="15086" spans="11:11" x14ac:dyDescent="0.25">
      <c r="K15086"/>
    </row>
    <row r="15087" spans="11:11" x14ac:dyDescent="0.25">
      <c r="K15087"/>
    </row>
    <row r="15088" spans="11:11" x14ac:dyDescent="0.25">
      <c r="K15088"/>
    </row>
    <row r="15089" spans="11:11" x14ac:dyDescent="0.25">
      <c r="K15089"/>
    </row>
    <row r="15090" spans="11:11" x14ac:dyDescent="0.25">
      <c r="K15090"/>
    </row>
    <row r="15091" spans="11:11" x14ac:dyDescent="0.25">
      <c r="K15091"/>
    </row>
    <row r="15092" spans="11:11" x14ac:dyDescent="0.25">
      <c r="K15092"/>
    </row>
    <row r="15093" spans="11:11" x14ac:dyDescent="0.25">
      <c r="K15093"/>
    </row>
    <row r="15094" spans="11:11" x14ac:dyDescent="0.25">
      <c r="K15094"/>
    </row>
    <row r="15095" spans="11:11" x14ac:dyDescent="0.25">
      <c r="K15095"/>
    </row>
    <row r="15096" spans="11:11" x14ac:dyDescent="0.25">
      <c r="K15096"/>
    </row>
    <row r="15097" spans="11:11" x14ac:dyDescent="0.25">
      <c r="K15097"/>
    </row>
    <row r="15098" spans="11:11" x14ac:dyDescent="0.25">
      <c r="K15098"/>
    </row>
    <row r="15099" spans="11:11" x14ac:dyDescent="0.25">
      <c r="K15099"/>
    </row>
    <row r="15100" spans="11:11" x14ac:dyDescent="0.25">
      <c r="K15100"/>
    </row>
    <row r="15101" spans="11:11" x14ac:dyDescent="0.25">
      <c r="K15101"/>
    </row>
    <row r="15102" spans="11:11" x14ac:dyDescent="0.25">
      <c r="K15102"/>
    </row>
    <row r="15103" spans="11:11" x14ac:dyDescent="0.25">
      <c r="K15103"/>
    </row>
    <row r="15104" spans="11:11" x14ac:dyDescent="0.25">
      <c r="K15104"/>
    </row>
    <row r="15105" spans="11:11" x14ac:dyDescent="0.25">
      <c r="K15105"/>
    </row>
    <row r="15106" spans="11:11" x14ac:dyDescent="0.25">
      <c r="K15106"/>
    </row>
    <row r="15107" spans="11:11" x14ac:dyDescent="0.25">
      <c r="K15107"/>
    </row>
    <row r="15108" spans="11:11" x14ac:dyDescent="0.25">
      <c r="K15108"/>
    </row>
    <row r="15109" spans="11:11" x14ac:dyDescent="0.25">
      <c r="K15109"/>
    </row>
    <row r="15110" spans="11:11" x14ac:dyDescent="0.25">
      <c r="K15110"/>
    </row>
    <row r="15111" spans="11:11" x14ac:dyDescent="0.25">
      <c r="K15111"/>
    </row>
    <row r="15112" spans="11:11" x14ac:dyDescent="0.25">
      <c r="K15112"/>
    </row>
    <row r="15113" spans="11:11" x14ac:dyDescent="0.25">
      <c r="K15113"/>
    </row>
    <row r="15114" spans="11:11" x14ac:dyDescent="0.25">
      <c r="K15114"/>
    </row>
    <row r="15115" spans="11:11" x14ac:dyDescent="0.25">
      <c r="K15115"/>
    </row>
    <row r="15116" spans="11:11" x14ac:dyDescent="0.25">
      <c r="K15116"/>
    </row>
    <row r="15117" spans="11:11" x14ac:dyDescent="0.25">
      <c r="K15117"/>
    </row>
    <row r="15118" spans="11:11" x14ac:dyDescent="0.25">
      <c r="K15118"/>
    </row>
    <row r="15119" spans="11:11" x14ac:dyDescent="0.25">
      <c r="K15119"/>
    </row>
    <row r="15120" spans="11:11" x14ac:dyDescent="0.25">
      <c r="K15120"/>
    </row>
    <row r="15121" spans="11:11" x14ac:dyDescent="0.25">
      <c r="K15121"/>
    </row>
    <row r="15122" spans="11:11" x14ac:dyDescent="0.25">
      <c r="K15122"/>
    </row>
    <row r="15123" spans="11:11" x14ac:dyDescent="0.25">
      <c r="K15123"/>
    </row>
    <row r="15124" spans="11:11" x14ac:dyDescent="0.25">
      <c r="K15124"/>
    </row>
    <row r="15125" spans="11:11" x14ac:dyDescent="0.25">
      <c r="K15125"/>
    </row>
    <row r="15126" spans="11:11" x14ac:dyDescent="0.25">
      <c r="K15126"/>
    </row>
    <row r="15127" spans="11:11" x14ac:dyDescent="0.25">
      <c r="K15127"/>
    </row>
    <row r="15128" spans="11:11" x14ac:dyDescent="0.25">
      <c r="K15128"/>
    </row>
    <row r="15129" spans="11:11" x14ac:dyDescent="0.25">
      <c r="K15129"/>
    </row>
    <row r="15130" spans="11:11" x14ac:dyDescent="0.25">
      <c r="K15130"/>
    </row>
    <row r="15131" spans="11:11" x14ac:dyDescent="0.25">
      <c r="K15131"/>
    </row>
    <row r="15132" spans="11:11" x14ac:dyDescent="0.25">
      <c r="K15132"/>
    </row>
    <row r="15133" spans="11:11" x14ac:dyDescent="0.25">
      <c r="K15133"/>
    </row>
    <row r="15134" spans="11:11" x14ac:dyDescent="0.25">
      <c r="K15134"/>
    </row>
    <row r="15135" spans="11:11" x14ac:dyDescent="0.25">
      <c r="K15135"/>
    </row>
    <row r="15136" spans="11:11" x14ac:dyDescent="0.25">
      <c r="K15136"/>
    </row>
    <row r="15137" spans="11:11" x14ac:dyDescent="0.25">
      <c r="K15137"/>
    </row>
    <row r="15138" spans="11:11" x14ac:dyDescent="0.25">
      <c r="K15138"/>
    </row>
    <row r="15139" spans="11:11" x14ac:dyDescent="0.25">
      <c r="K15139"/>
    </row>
    <row r="15140" spans="11:11" x14ac:dyDescent="0.25">
      <c r="K15140"/>
    </row>
    <row r="15141" spans="11:11" x14ac:dyDescent="0.25">
      <c r="K15141"/>
    </row>
    <row r="15142" spans="11:11" x14ac:dyDescent="0.25">
      <c r="K15142"/>
    </row>
    <row r="15143" spans="11:11" x14ac:dyDescent="0.25">
      <c r="K15143"/>
    </row>
    <row r="15144" spans="11:11" x14ac:dyDescent="0.25">
      <c r="K15144"/>
    </row>
    <row r="15145" spans="11:11" x14ac:dyDescent="0.25">
      <c r="K15145"/>
    </row>
    <row r="15146" spans="11:11" x14ac:dyDescent="0.25">
      <c r="K15146"/>
    </row>
    <row r="15147" spans="11:11" x14ac:dyDescent="0.25">
      <c r="K15147"/>
    </row>
    <row r="15148" spans="11:11" x14ac:dyDescent="0.25">
      <c r="K15148"/>
    </row>
    <row r="15149" spans="11:11" x14ac:dyDescent="0.25">
      <c r="K15149"/>
    </row>
    <row r="15150" spans="11:11" x14ac:dyDescent="0.25">
      <c r="K15150"/>
    </row>
    <row r="15151" spans="11:11" x14ac:dyDescent="0.25">
      <c r="K15151"/>
    </row>
    <row r="15152" spans="11:11" x14ac:dyDescent="0.25">
      <c r="K15152"/>
    </row>
    <row r="15153" spans="11:11" x14ac:dyDescent="0.25">
      <c r="K15153"/>
    </row>
    <row r="15154" spans="11:11" x14ac:dyDescent="0.25">
      <c r="K15154"/>
    </row>
    <row r="15155" spans="11:11" x14ac:dyDescent="0.25">
      <c r="K15155"/>
    </row>
    <row r="15156" spans="11:11" x14ac:dyDescent="0.25">
      <c r="K15156"/>
    </row>
    <row r="15157" spans="11:11" x14ac:dyDescent="0.25">
      <c r="K15157"/>
    </row>
    <row r="15158" spans="11:11" x14ac:dyDescent="0.25">
      <c r="K15158"/>
    </row>
    <row r="15159" spans="11:11" x14ac:dyDescent="0.25">
      <c r="K15159"/>
    </row>
    <row r="15160" spans="11:11" x14ac:dyDescent="0.25">
      <c r="K15160"/>
    </row>
    <row r="15161" spans="11:11" x14ac:dyDescent="0.25">
      <c r="K15161"/>
    </row>
    <row r="15162" spans="11:11" x14ac:dyDescent="0.25">
      <c r="K15162"/>
    </row>
    <row r="15163" spans="11:11" x14ac:dyDescent="0.25">
      <c r="K15163"/>
    </row>
    <row r="15164" spans="11:11" x14ac:dyDescent="0.25">
      <c r="K15164"/>
    </row>
    <row r="15165" spans="11:11" x14ac:dyDescent="0.25">
      <c r="K15165"/>
    </row>
    <row r="15166" spans="11:11" x14ac:dyDescent="0.25">
      <c r="K15166"/>
    </row>
    <row r="15167" spans="11:11" x14ac:dyDescent="0.25">
      <c r="K15167"/>
    </row>
    <row r="15168" spans="11:11" x14ac:dyDescent="0.25">
      <c r="K15168"/>
    </row>
    <row r="15169" spans="11:11" x14ac:dyDescent="0.25">
      <c r="K15169"/>
    </row>
    <row r="15170" spans="11:11" x14ac:dyDescent="0.25">
      <c r="K15170"/>
    </row>
    <row r="15171" spans="11:11" x14ac:dyDescent="0.25">
      <c r="K15171"/>
    </row>
    <row r="15172" spans="11:11" x14ac:dyDescent="0.25">
      <c r="K15172"/>
    </row>
    <row r="15173" spans="11:11" x14ac:dyDescent="0.25">
      <c r="K15173"/>
    </row>
    <row r="15174" spans="11:11" x14ac:dyDescent="0.25">
      <c r="K15174"/>
    </row>
    <row r="15175" spans="11:11" x14ac:dyDescent="0.25">
      <c r="K15175"/>
    </row>
    <row r="15176" spans="11:11" x14ac:dyDescent="0.25">
      <c r="K15176"/>
    </row>
    <row r="15177" spans="11:11" x14ac:dyDescent="0.25">
      <c r="K15177"/>
    </row>
    <row r="15178" spans="11:11" x14ac:dyDescent="0.25">
      <c r="K15178"/>
    </row>
    <row r="15179" spans="11:11" x14ac:dyDescent="0.25">
      <c r="K15179"/>
    </row>
    <row r="15180" spans="11:11" x14ac:dyDescent="0.25">
      <c r="K15180"/>
    </row>
    <row r="15181" spans="11:11" x14ac:dyDescent="0.25">
      <c r="K15181"/>
    </row>
    <row r="15182" spans="11:11" x14ac:dyDescent="0.25">
      <c r="K15182"/>
    </row>
    <row r="15183" spans="11:11" x14ac:dyDescent="0.25">
      <c r="K15183"/>
    </row>
    <row r="15184" spans="11:11" x14ac:dyDescent="0.25">
      <c r="K15184"/>
    </row>
    <row r="15185" spans="11:11" x14ac:dyDescent="0.25">
      <c r="K15185"/>
    </row>
    <row r="15186" spans="11:11" x14ac:dyDescent="0.25">
      <c r="K15186"/>
    </row>
    <row r="15187" spans="11:11" x14ac:dyDescent="0.25">
      <c r="K15187"/>
    </row>
    <row r="15188" spans="11:11" x14ac:dyDescent="0.25">
      <c r="K15188"/>
    </row>
    <row r="15189" spans="11:11" x14ac:dyDescent="0.25">
      <c r="K15189"/>
    </row>
    <row r="15190" spans="11:11" x14ac:dyDescent="0.25">
      <c r="K15190"/>
    </row>
    <row r="15191" spans="11:11" x14ac:dyDescent="0.25">
      <c r="K15191"/>
    </row>
    <row r="15192" spans="11:11" x14ac:dyDescent="0.25">
      <c r="K15192"/>
    </row>
    <row r="15193" spans="11:11" x14ac:dyDescent="0.25">
      <c r="K15193"/>
    </row>
    <row r="15194" spans="11:11" x14ac:dyDescent="0.25">
      <c r="K15194"/>
    </row>
    <row r="15195" spans="11:11" x14ac:dyDescent="0.25">
      <c r="K15195"/>
    </row>
    <row r="15196" spans="11:11" x14ac:dyDescent="0.25">
      <c r="K15196"/>
    </row>
    <row r="15197" spans="11:11" x14ac:dyDescent="0.25">
      <c r="K15197"/>
    </row>
    <row r="15198" spans="11:11" x14ac:dyDescent="0.25">
      <c r="K15198"/>
    </row>
    <row r="15199" spans="11:11" x14ac:dyDescent="0.25">
      <c r="K15199"/>
    </row>
    <row r="15200" spans="11:11" x14ac:dyDescent="0.25">
      <c r="K15200"/>
    </row>
    <row r="15201" spans="11:11" x14ac:dyDescent="0.25">
      <c r="K15201"/>
    </row>
    <row r="15202" spans="11:11" x14ac:dyDescent="0.25">
      <c r="K15202"/>
    </row>
    <row r="15203" spans="11:11" x14ac:dyDescent="0.25">
      <c r="K15203"/>
    </row>
    <row r="15204" spans="11:11" x14ac:dyDescent="0.25">
      <c r="K15204"/>
    </row>
    <row r="15205" spans="11:11" x14ac:dyDescent="0.25">
      <c r="K15205"/>
    </row>
    <row r="15206" spans="11:11" x14ac:dyDescent="0.25">
      <c r="K15206"/>
    </row>
    <row r="15207" spans="11:11" x14ac:dyDescent="0.25">
      <c r="K15207"/>
    </row>
    <row r="15208" spans="11:11" x14ac:dyDescent="0.25">
      <c r="K15208"/>
    </row>
    <row r="15209" spans="11:11" x14ac:dyDescent="0.25">
      <c r="K15209"/>
    </row>
    <row r="15210" spans="11:11" x14ac:dyDescent="0.25">
      <c r="K15210"/>
    </row>
    <row r="15211" spans="11:11" x14ac:dyDescent="0.25">
      <c r="K15211"/>
    </row>
    <row r="15212" spans="11:11" x14ac:dyDescent="0.25">
      <c r="K15212"/>
    </row>
    <row r="15213" spans="11:11" x14ac:dyDescent="0.25">
      <c r="K15213"/>
    </row>
    <row r="15214" spans="11:11" x14ac:dyDescent="0.25">
      <c r="K15214"/>
    </row>
    <row r="15215" spans="11:11" x14ac:dyDescent="0.25">
      <c r="K15215"/>
    </row>
    <row r="15216" spans="11:11" x14ac:dyDescent="0.25">
      <c r="K15216"/>
    </row>
    <row r="15217" spans="11:11" x14ac:dyDescent="0.25">
      <c r="K15217"/>
    </row>
    <row r="15218" spans="11:11" x14ac:dyDescent="0.25">
      <c r="K15218"/>
    </row>
    <row r="15219" spans="11:11" x14ac:dyDescent="0.25">
      <c r="K15219"/>
    </row>
    <row r="15220" spans="11:11" x14ac:dyDescent="0.25">
      <c r="K15220"/>
    </row>
    <row r="15221" spans="11:11" x14ac:dyDescent="0.25">
      <c r="K15221"/>
    </row>
    <row r="15222" spans="11:11" x14ac:dyDescent="0.25">
      <c r="K15222"/>
    </row>
    <row r="15223" spans="11:11" x14ac:dyDescent="0.25">
      <c r="K15223"/>
    </row>
    <row r="15224" spans="11:11" x14ac:dyDescent="0.25">
      <c r="K15224"/>
    </row>
    <row r="15225" spans="11:11" x14ac:dyDescent="0.25">
      <c r="K15225"/>
    </row>
    <row r="15226" spans="11:11" x14ac:dyDescent="0.25">
      <c r="K15226"/>
    </row>
    <row r="15227" spans="11:11" x14ac:dyDescent="0.25">
      <c r="K15227"/>
    </row>
    <row r="15228" spans="11:11" x14ac:dyDescent="0.25">
      <c r="K15228"/>
    </row>
    <row r="15229" spans="11:11" x14ac:dyDescent="0.25">
      <c r="K15229"/>
    </row>
    <row r="15230" spans="11:11" x14ac:dyDescent="0.25">
      <c r="K15230"/>
    </row>
    <row r="15231" spans="11:11" x14ac:dyDescent="0.25">
      <c r="K15231"/>
    </row>
    <row r="15232" spans="11:11" x14ac:dyDescent="0.25">
      <c r="K15232"/>
    </row>
    <row r="15233" spans="11:11" x14ac:dyDescent="0.25">
      <c r="K15233"/>
    </row>
    <row r="15234" spans="11:11" x14ac:dyDescent="0.25">
      <c r="K15234"/>
    </row>
    <row r="15235" spans="11:11" x14ac:dyDescent="0.25">
      <c r="K15235"/>
    </row>
    <row r="15236" spans="11:11" x14ac:dyDescent="0.25">
      <c r="K15236"/>
    </row>
    <row r="15237" spans="11:11" x14ac:dyDescent="0.25">
      <c r="K15237"/>
    </row>
    <row r="15238" spans="11:11" x14ac:dyDescent="0.25">
      <c r="K15238"/>
    </row>
    <row r="15239" spans="11:11" x14ac:dyDescent="0.25">
      <c r="K15239"/>
    </row>
    <row r="15240" spans="11:11" x14ac:dyDescent="0.25">
      <c r="K15240"/>
    </row>
    <row r="15241" spans="11:11" x14ac:dyDescent="0.25">
      <c r="K15241"/>
    </row>
    <row r="15242" spans="11:11" x14ac:dyDescent="0.25">
      <c r="K15242"/>
    </row>
    <row r="15243" spans="11:11" x14ac:dyDescent="0.25">
      <c r="K15243"/>
    </row>
    <row r="15244" spans="11:11" x14ac:dyDescent="0.25">
      <c r="K15244"/>
    </row>
    <row r="15245" spans="11:11" x14ac:dyDescent="0.25">
      <c r="K15245"/>
    </row>
    <row r="15246" spans="11:11" x14ac:dyDescent="0.25">
      <c r="K15246"/>
    </row>
    <row r="15247" spans="11:11" x14ac:dyDescent="0.25">
      <c r="K15247"/>
    </row>
    <row r="15248" spans="11:11" x14ac:dyDescent="0.25">
      <c r="K15248"/>
    </row>
    <row r="15249" spans="11:11" x14ac:dyDescent="0.25">
      <c r="K15249"/>
    </row>
    <row r="15250" spans="11:11" x14ac:dyDescent="0.25">
      <c r="K15250"/>
    </row>
    <row r="15251" spans="11:11" x14ac:dyDescent="0.25">
      <c r="K15251"/>
    </row>
    <row r="15252" spans="11:11" x14ac:dyDescent="0.25">
      <c r="K15252"/>
    </row>
    <row r="15253" spans="11:11" x14ac:dyDescent="0.25">
      <c r="K15253"/>
    </row>
    <row r="15254" spans="11:11" x14ac:dyDescent="0.25">
      <c r="K15254"/>
    </row>
    <row r="15255" spans="11:11" x14ac:dyDescent="0.25">
      <c r="K15255"/>
    </row>
    <row r="15256" spans="11:11" x14ac:dyDescent="0.25">
      <c r="K15256"/>
    </row>
    <row r="15257" spans="11:11" x14ac:dyDescent="0.25">
      <c r="K15257"/>
    </row>
    <row r="15258" spans="11:11" x14ac:dyDescent="0.25">
      <c r="K15258"/>
    </row>
    <row r="15259" spans="11:11" x14ac:dyDescent="0.25">
      <c r="K15259"/>
    </row>
    <row r="15260" spans="11:11" x14ac:dyDescent="0.25">
      <c r="K15260"/>
    </row>
    <row r="15261" spans="11:11" x14ac:dyDescent="0.25">
      <c r="K15261"/>
    </row>
    <row r="15262" spans="11:11" x14ac:dyDescent="0.25">
      <c r="K15262"/>
    </row>
    <row r="15263" spans="11:11" x14ac:dyDescent="0.25">
      <c r="K15263"/>
    </row>
    <row r="15264" spans="11:11" x14ac:dyDescent="0.25">
      <c r="K15264"/>
    </row>
    <row r="15265" spans="11:11" x14ac:dyDescent="0.25">
      <c r="K15265"/>
    </row>
    <row r="15266" spans="11:11" x14ac:dyDescent="0.25">
      <c r="K15266"/>
    </row>
    <row r="15267" spans="11:11" x14ac:dyDescent="0.25">
      <c r="K15267"/>
    </row>
    <row r="15268" spans="11:11" x14ac:dyDescent="0.25">
      <c r="K15268"/>
    </row>
    <row r="15269" spans="11:11" x14ac:dyDescent="0.25">
      <c r="K15269"/>
    </row>
    <row r="15270" spans="11:11" x14ac:dyDescent="0.25">
      <c r="K15270"/>
    </row>
    <row r="15271" spans="11:11" x14ac:dyDescent="0.25">
      <c r="K15271"/>
    </row>
    <row r="15272" spans="11:11" x14ac:dyDescent="0.25">
      <c r="K15272"/>
    </row>
    <row r="15273" spans="11:11" x14ac:dyDescent="0.25">
      <c r="K15273"/>
    </row>
    <row r="15274" spans="11:11" x14ac:dyDescent="0.25">
      <c r="K15274"/>
    </row>
    <row r="15275" spans="11:11" x14ac:dyDescent="0.25">
      <c r="K15275"/>
    </row>
    <row r="15276" spans="11:11" x14ac:dyDescent="0.25">
      <c r="K15276"/>
    </row>
    <row r="15277" spans="11:11" x14ac:dyDescent="0.25">
      <c r="K15277"/>
    </row>
    <row r="15278" spans="11:11" x14ac:dyDescent="0.25">
      <c r="K15278"/>
    </row>
    <row r="15279" spans="11:11" x14ac:dyDescent="0.25">
      <c r="K15279"/>
    </row>
    <row r="15280" spans="11:11" x14ac:dyDescent="0.25">
      <c r="K15280"/>
    </row>
    <row r="15281" spans="11:11" x14ac:dyDescent="0.25">
      <c r="K15281"/>
    </row>
    <row r="15282" spans="11:11" x14ac:dyDescent="0.25">
      <c r="K15282"/>
    </row>
    <row r="15283" spans="11:11" x14ac:dyDescent="0.25">
      <c r="K15283"/>
    </row>
    <row r="15284" spans="11:11" x14ac:dyDescent="0.25">
      <c r="K15284"/>
    </row>
    <row r="15285" spans="11:11" x14ac:dyDescent="0.25">
      <c r="K15285"/>
    </row>
    <row r="15286" spans="11:11" x14ac:dyDescent="0.25">
      <c r="K15286"/>
    </row>
    <row r="15287" spans="11:11" x14ac:dyDescent="0.25">
      <c r="K15287"/>
    </row>
    <row r="15288" spans="11:11" x14ac:dyDescent="0.25">
      <c r="K15288"/>
    </row>
    <row r="15289" spans="11:11" x14ac:dyDescent="0.25">
      <c r="K15289"/>
    </row>
    <row r="15290" spans="11:11" x14ac:dyDescent="0.25">
      <c r="K15290"/>
    </row>
    <row r="15291" spans="11:11" x14ac:dyDescent="0.25">
      <c r="K15291"/>
    </row>
    <row r="15292" spans="11:11" x14ac:dyDescent="0.25">
      <c r="K15292"/>
    </row>
    <row r="15293" spans="11:11" x14ac:dyDescent="0.25">
      <c r="K15293"/>
    </row>
    <row r="15294" spans="11:11" x14ac:dyDescent="0.25">
      <c r="K15294"/>
    </row>
    <row r="15295" spans="11:11" x14ac:dyDescent="0.25">
      <c r="K15295"/>
    </row>
    <row r="15296" spans="11:11" x14ac:dyDescent="0.25">
      <c r="K15296"/>
    </row>
    <row r="15297" spans="11:11" x14ac:dyDescent="0.25">
      <c r="K15297"/>
    </row>
    <row r="15298" spans="11:11" x14ac:dyDescent="0.25">
      <c r="K15298"/>
    </row>
    <row r="15299" spans="11:11" x14ac:dyDescent="0.25">
      <c r="K15299"/>
    </row>
    <row r="15300" spans="11:11" x14ac:dyDescent="0.25">
      <c r="K15300"/>
    </row>
    <row r="15301" spans="11:11" x14ac:dyDescent="0.25">
      <c r="K15301"/>
    </row>
    <row r="15302" spans="11:11" x14ac:dyDescent="0.25">
      <c r="K15302"/>
    </row>
    <row r="15303" spans="11:11" x14ac:dyDescent="0.25">
      <c r="K15303"/>
    </row>
    <row r="15304" spans="11:11" x14ac:dyDescent="0.25">
      <c r="K15304"/>
    </row>
    <row r="15305" spans="11:11" x14ac:dyDescent="0.25">
      <c r="K15305"/>
    </row>
    <row r="15306" spans="11:11" x14ac:dyDescent="0.25">
      <c r="K15306"/>
    </row>
    <row r="15307" spans="11:11" x14ac:dyDescent="0.25">
      <c r="K15307"/>
    </row>
    <row r="15308" spans="11:11" x14ac:dyDescent="0.25">
      <c r="K15308"/>
    </row>
    <row r="15309" spans="11:11" x14ac:dyDescent="0.25">
      <c r="K15309"/>
    </row>
    <row r="15310" spans="11:11" x14ac:dyDescent="0.25">
      <c r="K15310"/>
    </row>
    <row r="15311" spans="11:11" x14ac:dyDescent="0.25">
      <c r="K15311"/>
    </row>
    <row r="15312" spans="11:11" x14ac:dyDescent="0.25">
      <c r="K15312"/>
    </row>
    <row r="15313" spans="11:11" x14ac:dyDescent="0.25">
      <c r="K15313"/>
    </row>
    <row r="15314" spans="11:11" x14ac:dyDescent="0.25">
      <c r="K15314"/>
    </row>
    <row r="15315" spans="11:11" x14ac:dyDescent="0.25">
      <c r="K15315"/>
    </row>
    <row r="15316" spans="11:11" x14ac:dyDescent="0.25">
      <c r="K15316"/>
    </row>
    <row r="15317" spans="11:11" x14ac:dyDescent="0.25">
      <c r="K15317"/>
    </row>
    <row r="15318" spans="11:11" x14ac:dyDescent="0.25">
      <c r="K15318"/>
    </row>
    <row r="15319" spans="11:11" x14ac:dyDescent="0.25">
      <c r="K15319"/>
    </row>
    <row r="15320" spans="11:11" x14ac:dyDescent="0.25">
      <c r="K15320"/>
    </row>
    <row r="15321" spans="11:11" x14ac:dyDescent="0.25">
      <c r="K15321"/>
    </row>
    <row r="15322" spans="11:11" x14ac:dyDescent="0.25">
      <c r="K15322"/>
    </row>
    <row r="15323" spans="11:11" x14ac:dyDescent="0.25">
      <c r="K15323"/>
    </row>
    <row r="15324" spans="11:11" x14ac:dyDescent="0.25">
      <c r="K15324"/>
    </row>
    <row r="15325" spans="11:11" x14ac:dyDescent="0.25">
      <c r="K15325"/>
    </row>
    <row r="15326" spans="11:11" x14ac:dyDescent="0.25">
      <c r="K15326"/>
    </row>
    <row r="15327" spans="11:11" x14ac:dyDescent="0.25">
      <c r="K15327"/>
    </row>
    <row r="15328" spans="11:11" x14ac:dyDescent="0.25">
      <c r="K15328"/>
    </row>
    <row r="15329" spans="11:11" x14ac:dyDescent="0.25">
      <c r="K15329"/>
    </row>
    <row r="15330" spans="11:11" x14ac:dyDescent="0.25">
      <c r="K15330"/>
    </row>
    <row r="15331" spans="11:11" x14ac:dyDescent="0.25">
      <c r="K15331"/>
    </row>
    <row r="15332" spans="11:11" x14ac:dyDescent="0.25">
      <c r="K15332"/>
    </row>
    <row r="15333" spans="11:11" x14ac:dyDescent="0.25">
      <c r="K15333"/>
    </row>
    <row r="15334" spans="11:11" x14ac:dyDescent="0.25">
      <c r="K15334"/>
    </row>
    <row r="15335" spans="11:11" x14ac:dyDescent="0.25">
      <c r="K15335"/>
    </row>
    <row r="15336" spans="11:11" x14ac:dyDescent="0.25">
      <c r="K15336"/>
    </row>
    <row r="15337" spans="11:11" x14ac:dyDescent="0.25">
      <c r="K15337"/>
    </row>
    <row r="15338" spans="11:11" x14ac:dyDescent="0.25">
      <c r="K15338"/>
    </row>
    <row r="15339" spans="11:11" x14ac:dyDescent="0.25">
      <c r="K15339"/>
    </row>
    <row r="15340" spans="11:11" x14ac:dyDescent="0.25">
      <c r="K15340"/>
    </row>
    <row r="15341" spans="11:11" x14ac:dyDescent="0.25">
      <c r="K15341"/>
    </row>
    <row r="15342" spans="11:11" x14ac:dyDescent="0.25">
      <c r="K15342"/>
    </row>
    <row r="15343" spans="11:11" x14ac:dyDescent="0.25">
      <c r="K15343"/>
    </row>
    <row r="15344" spans="11:11" x14ac:dyDescent="0.25">
      <c r="K15344"/>
    </row>
    <row r="15345" spans="11:11" x14ac:dyDescent="0.25">
      <c r="K15345"/>
    </row>
    <row r="15346" spans="11:11" x14ac:dyDescent="0.25">
      <c r="K15346"/>
    </row>
    <row r="15347" spans="11:11" x14ac:dyDescent="0.25">
      <c r="K15347"/>
    </row>
    <row r="15348" spans="11:11" x14ac:dyDescent="0.25">
      <c r="K15348"/>
    </row>
    <row r="15349" spans="11:11" x14ac:dyDescent="0.25">
      <c r="K15349"/>
    </row>
    <row r="15350" spans="11:11" x14ac:dyDescent="0.25">
      <c r="K15350"/>
    </row>
    <row r="15351" spans="11:11" x14ac:dyDescent="0.25">
      <c r="K15351"/>
    </row>
    <row r="15352" spans="11:11" x14ac:dyDescent="0.25">
      <c r="K15352"/>
    </row>
    <row r="15353" spans="11:11" x14ac:dyDescent="0.25">
      <c r="K15353"/>
    </row>
    <row r="15354" spans="11:11" x14ac:dyDescent="0.25">
      <c r="K15354"/>
    </row>
    <row r="15355" spans="11:11" x14ac:dyDescent="0.25">
      <c r="K15355"/>
    </row>
    <row r="15356" spans="11:11" x14ac:dyDescent="0.25">
      <c r="K15356"/>
    </row>
    <row r="15357" spans="11:11" x14ac:dyDescent="0.25">
      <c r="K15357"/>
    </row>
    <row r="15358" spans="11:11" x14ac:dyDescent="0.25">
      <c r="K15358"/>
    </row>
    <row r="15359" spans="11:11" x14ac:dyDescent="0.25">
      <c r="K15359"/>
    </row>
    <row r="15360" spans="11:11" x14ac:dyDescent="0.25">
      <c r="K15360"/>
    </row>
    <row r="15361" spans="11:11" x14ac:dyDescent="0.25">
      <c r="K15361"/>
    </row>
    <row r="15362" spans="11:11" x14ac:dyDescent="0.25">
      <c r="K15362"/>
    </row>
    <row r="15363" spans="11:11" x14ac:dyDescent="0.25">
      <c r="K15363"/>
    </row>
    <row r="15364" spans="11:11" x14ac:dyDescent="0.25">
      <c r="K15364"/>
    </row>
    <row r="15365" spans="11:11" x14ac:dyDescent="0.25">
      <c r="K15365"/>
    </row>
    <row r="15366" spans="11:11" x14ac:dyDescent="0.25">
      <c r="K15366"/>
    </row>
    <row r="15367" spans="11:11" x14ac:dyDescent="0.25">
      <c r="K15367"/>
    </row>
    <row r="15368" spans="11:11" x14ac:dyDescent="0.25">
      <c r="K15368"/>
    </row>
    <row r="15369" spans="11:11" x14ac:dyDescent="0.25">
      <c r="K15369"/>
    </row>
    <row r="15370" spans="11:11" x14ac:dyDescent="0.25">
      <c r="K15370"/>
    </row>
    <row r="15371" spans="11:11" x14ac:dyDescent="0.25">
      <c r="K15371"/>
    </row>
    <row r="15372" spans="11:11" x14ac:dyDescent="0.25">
      <c r="K15372"/>
    </row>
    <row r="15373" spans="11:11" x14ac:dyDescent="0.25">
      <c r="K15373"/>
    </row>
    <row r="15374" spans="11:11" x14ac:dyDescent="0.25">
      <c r="K15374"/>
    </row>
    <row r="15375" spans="11:11" x14ac:dyDescent="0.25">
      <c r="K15375"/>
    </row>
    <row r="15376" spans="11:11" x14ac:dyDescent="0.25">
      <c r="K15376"/>
    </row>
    <row r="15377" spans="11:11" x14ac:dyDescent="0.25">
      <c r="K15377"/>
    </row>
    <row r="15378" spans="11:11" x14ac:dyDescent="0.25">
      <c r="K15378"/>
    </row>
    <row r="15379" spans="11:11" x14ac:dyDescent="0.25">
      <c r="K15379"/>
    </row>
    <row r="15380" spans="11:11" x14ac:dyDescent="0.25">
      <c r="K15380"/>
    </row>
    <row r="15381" spans="11:11" x14ac:dyDescent="0.25">
      <c r="K15381"/>
    </row>
    <row r="15382" spans="11:11" x14ac:dyDescent="0.25">
      <c r="K15382"/>
    </row>
    <row r="15383" spans="11:11" x14ac:dyDescent="0.25">
      <c r="K15383"/>
    </row>
    <row r="15384" spans="11:11" x14ac:dyDescent="0.25">
      <c r="K15384"/>
    </row>
    <row r="15385" spans="11:11" x14ac:dyDescent="0.25">
      <c r="K15385"/>
    </row>
    <row r="15386" spans="11:11" x14ac:dyDescent="0.25">
      <c r="K15386"/>
    </row>
    <row r="15387" spans="11:11" x14ac:dyDescent="0.25">
      <c r="K15387"/>
    </row>
    <row r="15388" spans="11:11" x14ac:dyDescent="0.25">
      <c r="K15388"/>
    </row>
    <row r="15389" spans="11:11" x14ac:dyDescent="0.25">
      <c r="K15389"/>
    </row>
    <row r="15390" spans="11:11" x14ac:dyDescent="0.25">
      <c r="K15390"/>
    </row>
    <row r="15391" spans="11:11" x14ac:dyDescent="0.25">
      <c r="K15391"/>
    </row>
    <row r="15392" spans="11:11" x14ac:dyDescent="0.25">
      <c r="K15392"/>
    </row>
    <row r="15393" spans="11:11" x14ac:dyDescent="0.25">
      <c r="K15393"/>
    </row>
    <row r="15394" spans="11:11" x14ac:dyDescent="0.25">
      <c r="K15394"/>
    </row>
    <row r="15395" spans="11:11" x14ac:dyDescent="0.25">
      <c r="K15395"/>
    </row>
    <row r="15396" spans="11:11" x14ac:dyDescent="0.25">
      <c r="K15396"/>
    </row>
    <row r="15397" spans="11:11" x14ac:dyDescent="0.25">
      <c r="K15397"/>
    </row>
    <row r="15398" spans="11:11" x14ac:dyDescent="0.25">
      <c r="K15398"/>
    </row>
    <row r="15399" spans="11:11" x14ac:dyDescent="0.25">
      <c r="K15399"/>
    </row>
    <row r="15400" spans="11:11" x14ac:dyDescent="0.25">
      <c r="K15400"/>
    </row>
    <row r="15401" spans="11:11" x14ac:dyDescent="0.25">
      <c r="K15401"/>
    </row>
    <row r="15402" spans="11:11" x14ac:dyDescent="0.25">
      <c r="K15402"/>
    </row>
    <row r="15403" spans="11:11" x14ac:dyDescent="0.25">
      <c r="K15403"/>
    </row>
    <row r="15404" spans="11:11" x14ac:dyDescent="0.25">
      <c r="K15404"/>
    </row>
    <row r="15405" spans="11:11" x14ac:dyDescent="0.25">
      <c r="K15405"/>
    </row>
    <row r="15406" spans="11:11" x14ac:dyDescent="0.25">
      <c r="K15406"/>
    </row>
    <row r="15407" spans="11:11" x14ac:dyDescent="0.25">
      <c r="K15407"/>
    </row>
    <row r="15408" spans="11:11" x14ac:dyDescent="0.25">
      <c r="K15408"/>
    </row>
    <row r="15409" spans="11:11" x14ac:dyDescent="0.25">
      <c r="K15409"/>
    </row>
    <row r="15410" spans="11:11" x14ac:dyDescent="0.25">
      <c r="K15410"/>
    </row>
    <row r="15411" spans="11:11" x14ac:dyDescent="0.25">
      <c r="K15411"/>
    </row>
    <row r="15412" spans="11:11" x14ac:dyDescent="0.25">
      <c r="K15412"/>
    </row>
    <row r="15413" spans="11:11" x14ac:dyDescent="0.25">
      <c r="K15413"/>
    </row>
    <row r="15414" spans="11:11" x14ac:dyDescent="0.25">
      <c r="K15414"/>
    </row>
    <row r="15415" spans="11:11" x14ac:dyDescent="0.25">
      <c r="K15415"/>
    </row>
    <row r="15416" spans="11:11" x14ac:dyDescent="0.25">
      <c r="K15416"/>
    </row>
    <row r="15417" spans="11:11" x14ac:dyDescent="0.25">
      <c r="K15417"/>
    </row>
    <row r="15418" spans="11:11" x14ac:dyDescent="0.25">
      <c r="K15418"/>
    </row>
    <row r="15419" spans="11:11" x14ac:dyDescent="0.25">
      <c r="K15419"/>
    </row>
    <row r="15420" spans="11:11" x14ac:dyDescent="0.25">
      <c r="K15420"/>
    </row>
    <row r="15421" spans="11:11" x14ac:dyDescent="0.25">
      <c r="K15421"/>
    </row>
    <row r="15422" spans="11:11" x14ac:dyDescent="0.25">
      <c r="K15422"/>
    </row>
    <row r="15423" spans="11:11" x14ac:dyDescent="0.25">
      <c r="K15423"/>
    </row>
    <row r="15424" spans="11:11" x14ac:dyDescent="0.25">
      <c r="K15424"/>
    </row>
    <row r="15425" spans="11:11" x14ac:dyDescent="0.25">
      <c r="K15425"/>
    </row>
    <row r="15426" spans="11:11" x14ac:dyDescent="0.25">
      <c r="K15426"/>
    </row>
    <row r="15427" spans="11:11" x14ac:dyDescent="0.25">
      <c r="K15427"/>
    </row>
    <row r="15428" spans="11:11" x14ac:dyDescent="0.25">
      <c r="K15428"/>
    </row>
    <row r="15429" spans="11:11" x14ac:dyDescent="0.25">
      <c r="K15429"/>
    </row>
    <row r="15430" spans="11:11" x14ac:dyDescent="0.25">
      <c r="K15430"/>
    </row>
    <row r="15431" spans="11:11" x14ac:dyDescent="0.25">
      <c r="K15431"/>
    </row>
    <row r="15432" spans="11:11" x14ac:dyDescent="0.25">
      <c r="K15432"/>
    </row>
    <row r="15433" spans="11:11" x14ac:dyDescent="0.25">
      <c r="K15433"/>
    </row>
    <row r="15434" spans="11:11" x14ac:dyDescent="0.25">
      <c r="K15434"/>
    </row>
    <row r="15435" spans="11:11" x14ac:dyDescent="0.25">
      <c r="K15435"/>
    </row>
    <row r="15436" spans="11:11" x14ac:dyDescent="0.25">
      <c r="K15436"/>
    </row>
    <row r="15437" spans="11:11" x14ac:dyDescent="0.25">
      <c r="K15437"/>
    </row>
    <row r="15438" spans="11:11" x14ac:dyDescent="0.25">
      <c r="K15438"/>
    </row>
    <row r="15439" spans="11:11" x14ac:dyDescent="0.25">
      <c r="K15439"/>
    </row>
    <row r="15440" spans="11:11" x14ac:dyDescent="0.25">
      <c r="K15440"/>
    </row>
    <row r="15441" spans="11:11" x14ac:dyDescent="0.25">
      <c r="K15441"/>
    </row>
    <row r="15442" spans="11:11" x14ac:dyDescent="0.25">
      <c r="K15442"/>
    </row>
    <row r="15443" spans="11:11" x14ac:dyDescent="0.25">
      <c r="K15443"/>
    </row>
    <row r="15444" spans="11:11" x14ac:dyDescent="0.25">
      <c r="K15444"/>
    </row>
    <row r="15445" spans="11:11" x14ac:dyDescent="0.25">
      <c r="K15445"/>
    </row>
    <row r="15446" spans="11:11" x14ac:dyDescent="0.25">
      <c r="K15446"/>
    </row>
    <row r="15447" spans="11:11" x14ac:dyDescent="0.25">
      <c r="K15447"/>
    </row>
    <row r="15448" spans="11:11" x14ac:dyDescent="0.25">
      <c r="K15448"/>
    </row>
    <row r="15449" spans="11:11" x14ac:dyDescent="0.25">
      <c r="K15449"/>
    </row>
    <row r="15450" spans="11:11" x14ac:dyDescent="0.25">
      <c r="K15450"/>
    </row>
    <row r="15451" spans="11:11" x14ac:dyDescent="0.25">
      <c r="K15451"/>
    </row>
    <row r="15452" spans="11:11" x14ac:dyDescent="0.25">
      <c r="K15452"/>
    </row>
    <row r="15453" spans="11:11" x14ac:dyDescent="0.25">
      <c r="K15453"/>
    </row>
    <row r="15454" spans="11:11" x14ac:dyDescent="0.25">
      <c r="K15454"/>
    </row>
    <row r="15455" spans="11:11" x14ac:dyDescent="0.25">
      <c r="K15455"/>
    </row>
    <row r="15456" spans="11:11" x14ac:dyDescent="0.25">
      <c r="K15456"/>
    </row>
    <row r="15457" spans="11:11" x14ac:dyDescent="0.25">
      <c r="K15457"/>
    </row>
    <row r="15458" spans="11:11" x14ac:dyDescent="0.25">
      <c r="K15458"/>
    </row>
    <row r="15459" spans="11:11" x14ac:dyDescent="0.25">
      <c r="K15459"/>
    </row>
    <row r="15460" spans="11:11" x14ac:dyDescent="0.25">
      <c r="K15460"/>
    </row>
    <row r="15461" spans="11:11" x14ac:dyDescent="0.25">
      <c r="K15461"/>
    </row>
    <row r="15462" spans="11:11" x14ac:dyDescent="0.25">
      <c r="K15462"/>
    </row>
    <row r="15463" spans="11:11" x14ac:dyDescent="0.25">
      <c r="K15463"/>
    </row>
    <row r="15464" spans="11:11" x14ac:dyDescent="0.25">
      <c r="K15464"/>
    </row>
    <row r="15465" spans="11:11" x14ac:dyDescent="0.25">
      <c r="K15465"/>
    </row>
    <row r="15466" spans="11:11" x14ac:dyDescent="0.25">
      <c r="K15466"/>
    </row>
    <row r="15467" spans="11:11" x14ac:dyDescent="0.25">
      <c r="K15467"/>
    </row>
    <row r="15468" spans="11:11" x14ac:dyDescent="0.25">
      <c r="K15468"/>
    </row>
    <row r="15469" spans="11:11" x14ac:dyDescent="0.25">
      <c r="K15469"/>
    </row>
    <row r="15470" spans="11:11" x14ac:dyDescent="0.25">
      <c r="K15470"/>
    </row>
    <row r="15471" spans="11:11" x14ac:dyDescent="0.25">
      <c r="K15471"/>
    </row>
    <row r="15472" spans="11:11" x14ac:dyDescent="0.25">
      <c r="K15472"/>
    </row>
    <row r="15473" spans="11:11" x14ac:dyDescent="0.25">
      <c r="K15473"/>
    </row>
    <row r="15474" spans="11:11" x14ac:dyDescent="0.25">
      <c r="K15474"/>
    </row>
    <row r="15475" spans="11:11" x14ac:dyDescent="0.25">
      <c r="K15475"/>
    </row>
    <row r="15476" spans="11:11" x14ac:dyDescent="0.25">
      <c r="K15476"/>
    </row>
    <row r="15477" spans="11:11" x14ac:dyDescent="0.25">
      <c r="K15477"/>
    </row>
    <row r="15478" spans="11:11" x14ac:dyDescent="0.25">
      <c r="K15478"/>
    </row>
    <row r="15479" spans="11:11" x14ac:dyDescent="0.25">
      <c r="K15479"/>
    </row>
    <row r="15480" spans="11:11" x14ac:dyDescent="0.25">
      <c r="K15480"/>
    </row>
    <row r="15481" spans="11:11" x14ac:dyDescent="0.25">
      <c r="K15481"/>
    </row>
    <row r="15482" spans="11:11" x14ac:dyDescent="0.25">
      <c r="K15482"/>
    </row>
    <row r="15483" spans="11:11" x14ac:dyDescent="0.25">
      <c r="K15483"/>
    </row>
    <row r="15484" spans="11:11" x14ac:dyDescent="0.25">
      <c r="K15484"/>
    </row>
    <row r="15485" spans="11:11" x14ac:dyDescent="0.25">
      <c r="K15485"/>
    </row>
    <row r="15486" spans="11:11" x14ac:dyDescent="0.25">
      <c r="K15486"/>
    </row>
    <row r="15487" spans="11:11" x14ac:dyDescent="0.25">
      <c r="K15487"/>
    </row>
    <row r="15488" spans="11:11" x14ac:dyDescent="0.25">
      <c r="K15488"/>
    </row>
    <row r="15489" spans="11:11" x14ac:dyDescent="0.25">
      <c r="K15489"/>
    </row>
    <row r="15490" spans="11:11" x14ac:dyDescent="0.25">
      <c r="K15490"/>
    </row>
    <row r="15491" spans="11:11" x14ac:dyDescent="0.25">
      <c r="K15491"/>
    </row>
    <row r="15492" spans="11:11" x14ac:dyDescent="0.25">
      <c r="K15492"/>
    </row>
    <row r="15493" spans="11:11" x14ac:dyDescent="0.25">
      <c r="K15493"/>
    </row>
    <row r="15494" spans="11:11" x14ac:dyDescent="0.25">
      <c r="K15494"/>
    </row>
    <row r="15495" spans="11:11" x14ac:dyDescent="0.25">
      <c r="K15495"/>
    </row>
    <row r="15496" spans="11:11" x14ac:dyDescent="0.25">
      <c r="K15496"/>
    </row>
    <row r="15497" spans="11:11" x14ac:dyDescent="0.25">
      <c r="K15497"/>
    </row>
    <row r="15498" spans="11:11" x14ac:dyDescent="0.25">
      <c r="K15498"/>
    </row>
    <row r="15499" spans="11:11" x14ac:dyDescent="0.25">
      <c r="K15499"/>
    </row>
    <row r="15500" spans="11:11" x14ac:dyDescent="0.25">
      <c r="K15500"/>
    </row>
    <row r="15501" spans="11:11" x14ac:dyDescent="0.25">
      <c r="K15501"/>
    </row>
    <row r="15502" spans="11:11" x14ac:dyDescent="0.25">
      <c r="K15502"/>
    </row>
    <row r="15503" spans="11:11" x14ac:dyDescent="0.25">
      <c r="K15503"/>
    </row>
    <row r="15504" spans="11:11" x14ac:dyDescent="0.25">
      <c r="K15504"/>
    </row>
    <row r="15505" spans="11:11" x14ac:dyDescent="0.25">
      <c r="K15505"/>
    </row>
    <row r="15506" spans="11:11" x14ac:dyDescent="0.25">
      <c r="K15506"/>
    </row>
    <row r="15507" spans="11:11" x14ac:dyDescent="0.25">
      <c r="K15507"/>
    </row>
    <row r="15508" spans="11:11" x14ac:dyDescent="0.25">
      <c r="K15508"/>
    </row>
    <row r="15509" spans="11:11" x14ac:dyDescent="0.25">
      <c r="K15509"/>
    </row>
    <row r="15510" spans="11:11" x14ac:dyDescent="0.25">
      <c r="K15510"/>
    </row>
    <row r="15511" spans="11:11" x14ac:dyDescent="0.25">
      <c r="K15511"/>
    </row>
    <row r="15512" spans="11:11" x14ac:dyDescent="0.25">
      <c r="K15512"/>
    </row>
    <row r="15513" spans="11:11" x14ac:dyDescent="0.25">
      <c r="K15513"/>
    </row>
    <row r="15514" spans="11:11" x14ac:dyDescent="0.25">
      <c r="K15514"/>
    </row>
    <row r="15515" spans="11:11" x14ac:dyDescent="0.25">
      <c r="K15515"/>
    </row>
    <row r="15516" spans="11:11" x14ac:dyDescent="0.25">
      <c r="K15516"/>
    </row>
    <row r="15517" spans="11:11" x14ac:dyDescent="0.25">
      <c r="K15517"/>
    </row>
    <row r="15518" spans="11:11" x14ac:dyDescent="0.25">
      <c r="K15518"/>
    </row>
    <row r="15519" spans="11:11" x14ac:dyDescent="0.25">
      <c r="K15519"/>
    </row>
    <row r="15520" spans="11:11" x14ac:dyDescent="0.25">
      <c r="K15520"/>
    </row>
    <row r="15521" spans="11:11" x14ac:dyDescent="0.25">
      <c r="K15521"/>
    </row>
    <row r="15522" spans="11:11" x14ac:dyDescent="0.25">
      <c r="K15522"/>
    </row>
    <row r="15523" spans="11:11" x14ac:dyDescent="0.25">
      <c r="K15523"/>
    </row>
    <row r="15524" spans="11:11" x14ac:dyDescent="0.25">
      <c r="K15524"/>
    </row>
    <row r="15525" spans="11:11" x14ac:dyDescent="0.25">
      <c r="K15525"/>
    </row>
    <row r="15526" spans="11:11" x14ac:dyDescent="0.25">
      <c r="K15526"/>
    </row>
    <row r="15527" spans="11:11" x14ac:dyDescent="0.25">
      <c r="K15527"/>
    </row>
    <row r="15528" spans="11:11" x14ac:dyDescent="0.25">
      <c r="K15528"/>
    </row>
    <row r="15529" spans="11:11" x14ac:dyDescent="0.25">
      <c r="K15529"/>
    </row>
    <row r="15530" spans="11:11" x14ac:dyDescent="0.25">
      <c r="K15530"/>
    </row>
    <row r="15531" spans="11:11" x14ac:dyDescent="0.25">
      <c r="K15531"/>
    </row>
    <row r="15532" spans="11:11" x14ac:dyDescent="0.25">
      <c r="K15532"/>
    </row>
    <row r="15533" spans="11:11" x14ac:dyDescent="0.25">
      <c r="K15533"/>
    </row>
    <row r="15534" spans="11:11" x14ac:dyDescent="0.25">
      <c r="K15534"/>
    </row>
    <row r="15535" spans="11:11" x14ac:dyDescent="0.25">
      <c r="K15535"/>
    </row>
    <row r="15536" spans="11:11" x14ac:dyDescent="0.25">
      <c r="K15536"/>
    </row>
    <row r="15537" spans="11:11" x14ac:dyDescent="0.25">
      <c r="K15537"/>
    </row>
    <row r="15538" spans="11:11" x14ac:dyDescent="0.25">
      <c r="K15538"/>
    </row>
    <row r="15539" spans="11:11" x14ac:dyDescent="0.25">
      <c r="K15539"/>
    </row>
    <row r="15540" spans="11:11" x14ac:dyDescent="0.25">
      <c r="K15540"/>
    </row>
    <row r="15541" spans="11:11" x14ac:dyDescent="0.25">
      <c r="K15541"/>
    </row>
    <row r="15542" spans="11:11" x14ac:dyDescent="0.25">
      <c r="K15542"/>
    </row>
    <row r="15543" spans="11:11" x14ac:dyDescent="0.25">
      <c r="K15543"/>
    </row>
    <row r="15544" spans="11:11" x14ac:dyDescent="0.25">
      <c r="K15544"/>
    </row>
    <row r="15545" spans="11:11" x14ac:dyDescent="0.25">
      <c r="K15545"/>
    </row>
    <row r="15546" spans="11:11" x14ac:dyDescent="0.25">
      <c r="K15546"/>
    </row>
    <row r="15547" spans="11:11" x14ac:dyDescent="0.25">
      <c r="K15547"/>
    </row>
    <row r="15548" spans="11:11" x14ac:dyDescent="0.25">
      <c r="K15548"/>
    </row>
    <row r="15549" spans="11:11" x14ac:dyDescent="0.25">
      <c r="K15549"/>
    </row>
    <row r="15550" spans="11:11" x14ac:dyDescent="0.25">
      <c r="K15550"/>
    </row>
    <row r="15551" spans="11:11" x14ac:dyDescent="0.25">
      <c r="K15551"/>
    </row>
    <row r="15552" spans="11:11" x14ac:dyDescent="0.25">
      <c r="K15552"/>
    </row>
    <row r="15553" spans="11:11" x14ac:dyDescent="0.25">
      <c r="K15553"/>
    </row>
    <row r="15554" spans="11:11" x14ac:dyDescent="0.25">
      <c r="K15554"/>
    </row>
    <row r="15555" spans="11:11" x14ac:dyDescent="0.25">
      <c r="K15555"/>
    </row>
    <row r="15556" spans="11:11" x14ac:dyDescent="0.25">
      <c r="K15556"/>
    </row>
    <row r="15557" spans="11:11" x14ac:dyDescent="0.25">
      <c r="K15557"/>
    </row>
    <row r="15558" spans="11:11" x14ac:dyDescent="0.25">
      <c r="K15558"/>
    </row>
    <row r="15559" spans="11:11" x14ac:dyDescent="0.25">
      <c r="K15559"/>
    </row>
    <row r="15560" spans="11:11" x14ac:dyDescent="0.25">
      <c r="K15560"/>
    </row>
    <row r="15561" spans="11:11" x14ac:dyDescent="0.25">
      <c r="K15561"/>
    </row>
    <row r="15562" spans="11:11" x14ac:dyDescent="0.25">
      <c r="K15562"/>
    </row>
    <row r="15563" spans="11:11" x14ac:dyDescent="0.25">
      <c r="K15563"/>
    </row>
    <row r="15564" spans="11:11" x14ac:dyDescent="0.25">
      <c r="K15564"/>
    </row>
    <row r="15565" spans="11:11" x14ac:dyDescent="0.25">
      <c r="K15565"/>
    </row>
    <row r="15566" spans="11:11" x14ac:dyDescent="0.25">
      <c r="K15566"/>
    </row>
    <row r="15567" spans="11:11" x14ac:dyDescent="0.25">
      <c r="K15567"/>
    </row>
    <row r="15568" spans="11:11" x14ac:dyDescent="0.25">
      <c r="K15568"/>
    </row>
    <row r="15569" spans="11:11" x14ac:dyDescent="0.25">
      <c r="K15569"/>
    </row>
    <row r="15570" spans="11:11" x14ac:dyDescent="0.25">
      <c r="K15570"/>
    </row>
    <row r="15571" spans="11:11" x14ac:dyDescent="0.25">
      <c r="K15571"/>
    </row>
    <row r="15572" spans="11:11" x14ac:dyDescent="0.25">
      <c r="K15572"/>
    </row>
    <row r="15573" spans="11:11" x14ac:dyDescent="0.25">
      <c r="K15573"/>
    </row>
    <row r="15574" spans="11:11" x14ac:dyDescent="0.25">
      <c r="K15574"/>
    </row>
    <row r="15575" spans="11:11" x14ac:dyDescent="0.25">
      <c r="K15575"/>
    </row>
    <row r="15576" spans="11:11" x14ac:dyDescent="0.25">
      <c r="K15576"/>
    </row>
    <row r="15577" spans="11:11" x14ac:dyDescent="0.25">
      <c r="K15577"/>
    </row>
    <row r="15578" spans="11:11" x14ac:dyDescent="0.25">
      <c r="K15578"/>
    </row>
    <row r="15579" spans="11:11" x14ac:dyDescent="0.25">
      <c r="K15579"/>
    </row>
    <row r="15580" spans="11:11" x14ac:dyDescent="0.25">
      <c r="K15580"/>
    </row>
    <row r="15581" spans="11:11" x14ac:dyDescent="0.25">
      <c r="K15581"/>
    </row>
    <row r="15582" spans="11:11" x14ac:dyDescent="0.25">
      <c r="K15582"/>
    </row>
    <row r="15583" spans="11:11" x14ac:dyDescent="0.25">
      <c r="K15583"/>
    </row>
    <row r="15584" spans="11:11" x14ac:dyDescent="0.25">
      <c r="K15584"/>
    </row>
    <row r="15585" spans="11:11" x14ac:dyDescent="0.25">
      <c r="K15585"/>
    </row>
    <row r="15586" spans="11:11" x14ac:dyDescent="0.25">
      <c r="K15586"/>
    </row>
    <row r="15587" spans="11:11" x14ac:dyDescent="0.25">
      <c r="K15587"/>
    </row>
    <row r="15588" spans="11:11" x14ac:dyDescent="0.25">
      <c r="K15588"/>
    </row>
    <row r="15589" spans="11:11" x14ac:dyDescent="0.25">
      <c r="K15589"/>
    </row>
    <row r="15590" spans="11:11" x14ac:dyDescent="0.25">
      <c r="K15590"/>
    </row>
    <row r="15591" spans="11:11" x14ac:dyDescent="0.25">
      <c r="K15591"/>
    </row>
    <row r="15592" spans="11:11" x14ac:dyDescent="0.25">
      <c r="K15592"/>
    </row>
    <row r="15593" spans="11:11" x14ac:dyDescent="0.25">
      <c r="K15593"/>
    </row>
    <row r="15594" spans="11:11" x14ac:dyDescent="0.25">
      <c r="K15594"/>
    </row>
    <row r="15595" spans="11:11" x14ac:dyDescent="0.25">
      <c r="K15595"/>
    </row>
    <row r="15596" spans="11:11" x14ac:dyDescent="0.25">
      <c r="K15596"/>
    </row>
    <row r="15597" spans="11:11" x14ac:dyDescent="0.25">
      <c r="K15597"/>
    </row>
    <row r="15598" spans="11:11" x14ac:dyDescent="0.25">
      <c r="K15598"/>
    </row>
    <row r="15599" spans="11:11" x14ac:dyDescent="0.25">
      <c r="K15599"/>
    </row>
    <row r="15600" spans="11:11" x14ac:dyDescent="0.25">
      <c r="K15600"/>
    </row>
    <row r="15601" spans="11:11" x14ac:dyDescent="0.25">
      <c r="K15601"/>
    </row>
    <row r="15602" spans="11:11" x14ac:dyDescent="0.25">
      <c r="K15602"/>
    </row>
    <row r="15603" spans="11:11" x14ac:dyDescent="0.25">
      <c r="K15603"/>
    </row>
    <row r="15604" spans="11:11" x14ac:dyDescent="0.25">
      <c r="K15604"/>
    </row>
    <row r="15605" spans="11:11" x14ac:dyDescent="0.25">
      <c r="K15605"/>
    </row>
    <row r="15606" spans="11:11" x14ac:dyDescent="0.25">
      <c r="K15606"/>
    </row>
    <row r="15607" spans="11:11" x14ac:dyDescent="0.25">
      <c r="K15607"/>
    </row>
    <row r="15608" spans="11:11" x14ac:dyDescent="0.25">
      <c r="K15608"/>
    </row>
    <row r="15609" spans="11:11" x14ac:dyDescent="0.25">
      <c r="K15609"/>
    </row>
    <row r="15610" spans="11:11" x14ac:dyDescent="0.25">
      <c r="K15610"/>
    </row>
    <row r="15611" spans="11:11" x14ac:dyDescent="0.25">
      <c r="K15611"/>
    </row>
    <row r="15612" spans="11:11" x14ac:dyDescent="0.25">
      <c r="K15612"/>
    </row>
    <row r="15613" spans="11:11" x14ac:dyDescent="0.25">
      <c r="K15613"/>
    </row>
    <row r="15614" spans="11:11" x14ac:dyDescent="0.25">
      <c r="K15614"/>
    </row>
    <row r="15615" spans="11:11" x14ac:dyDescent="0.25">
      <c r="K15615"/>
    </row>
    <row r="15616" spans="11:11" x14ac:dyDescent="0.25">
      <c r="K15616"/>
    </row>
    <row r="15617" spans="11:11" x14ac:dyDescent="0.25">
      <c r="K15617"/>
    </row>
    <row r="15618" spans="11:11" x14ac:dyDescent="0.25">
      <c r="K15618"/>
    </row>
    <row r="15619" spans="11:11" x14ac:dyDescent="0.25">
      <c r="K15619"/>
    </row>
    <row r="15620" spans="11:11" x14ac:dyDescent="0.25">
      <c r="K15620"/>
    </row>
    <row r="15621" spans="11:11" x14ac:dyDescent="0.25">
      <c r="K15621"/>
    </row>
    <row r="15622" spans="11:11" x14ac:dyDescent="0.25">
      <c r="K15622"/>
    </row>
    <row r="15623" spans="11:11" x14ac:dyDescent="0.25">
      <c r="K15623"/>
    </row>
    <row r="15624" spans="11:11" x14ac:dyDescent="0.25">
      <c r="K15624"/>
    </row>
    <row r="15625" spans="11:11" x14ac:dyDescent="0.25">
      <c r="K15625"/>
    </row>
    <row r="15626" spans="11:11" x14ac:dyDescent="0.25">
      <c r="K15626"/>
    </row>
    <row r="15627" spans="11:11" x14ac:dyDescent="0.25">
      <c r="K15627"/>
    </row>
    <row r="15628" spans="11:11" x14ac:dyDescent="0.25">
      <c r="K15628"/>
    </row>
    <row r="15629" spans="11:11" x14ac:dyDescent="0.25">
      <c r="K15629"/>
    </row>
    <row r="15630" spans="11:11" x14ac:dyDescent="0.25">
      <c r="K15630"/>
    </row>
    <row r="15631" spans="11:11" x14ac:dyDescent="0.25">
      <c r="K15631"/>
    </row>
    <row r="15632" spans="11:11" x14ac:dyDescent="0.25">
      <c r="K15632"/>
    </row>
    <row r="15633" spans="11:11" x14ac:dyDescent="0.25">
      <c r="K15633"/>
    </row>
    <row r="15634" spans="11:11" x14ac:dyDescent="0.25">
      <c r="K15634"/>
    </row>
    <row r="15635" spans="11:11" x14ac:dyDescent="0.25">
      <c r="K15635"/>
    </row>
    <row r="15636" spans="11:11" x14ac:dyDescent="0.25">
      <c r="K15636"/>
    </row>
    <row r="15637" spans="11:11" x14ac:dyDescent="0.25">
      <c r="K15637"/>
    </row>
    <row r="15638" spans="11:11" x14ac:dyDescent="0.25">
      <c r="K15638"/>
    </row>
    <row r="15639" spans="11:11" x14ac:dyDescent="0.25">
      <c r="K15639"/>
    </row>
    <row r="15640" spans="11:11" x14ac:dyDescent="0.25">
      <c r="K15640"/>
    </row>
    <row r="15641" spans="11:11" x14ac:dyDescent="0.25">
      <c r="K15641"/>
    </row>
    <row r="15642" spans="11:11" x14ac:dyDescent="0.25">
      <c r="K15642"/>
    </row>
    <row r="15643" spans="11:11" x14ac:dyDescent="0.25">
      <c r="K15643"/>
    </row>
    <row r="15644" spans="11:11" x14ac:dyDescent="0.25">
      <c r="K15644"/>
    </row>
    <row r="15645" spans="11:11" x14ac:dyDescent="0.25">
      <c r="K15645"/>
    </row>
    <row r="15646" spans="11:11" x14ac:dyDescent="0.25">
      <c r="K15646"/>
    </row>
    <row r="15647" spans="11:11" x14ac:dyDescent="0.25">
      <c r="K15647"/>
    </row>
    <row r="15648" spans="11:11" x14ac:dyDescent="0.25">
      <c r="K15648"/>
    </row>
    <row r="15649" spans="11:11" x14ac:dyDescent="0.25">
      <c r="K15649"/>
    </row>
    <row r="15650" spans="11:11" x14ac:dyDescent="0.25">
      <c r="K15650"/>
    </row>
    <row r="15651" spans="11:11" x14ac:dyDescent="0.25">
      <c r="K15651"/>
    </row>
    <row r="15652" spans="11:11" x14ac:dyDescent="0.25">
      <c r="K15652"/>
    </row>
    <row r="15653" spans="11:11" x14ac:dyDescent="0.25">
      <c r="K15653"/>
    </row>
    <row r="15654" spans="11:11" x14ac:dyDescent="0.25">
      <c r="K15654"/>
    </row>
    <row r="15655" spans="11:11" x14ac:dyDescent="0.25">
      <c r="K15655"/>
    </row>
    <row r="15656" spans="11:11" x14ac:dyDescent="0.25">
      <c r="K15656"/>
    </row>
    <row r="15657" spans="11:11" x14ac:dyDescent="0.25">
      <c r="K15657"/>
    </row>
    <row r="15658" spans="11:11" x14ac:dyDescent="0.25">
      <c r="K15658"/>
    </row>
    <row r="15659" spans="11:11" x14ac:dyDescent="0.25">
      <c r="K15659"/>
    </row>
    <row r="15660" spans="11:11" x14ac:dyDescent="0.25">
      <c r="K15660"/>
    </row>
    <row r="15661" spans="11:11" x14ac:dyDescent="0.25">
      <c r="K15661"/>
    </row>
    <row r="15662" spans="11:11" x14ac:dyDescent="0.25">
      <c r="K15662"/>
    </row>
    <row r="15663" spans="11:11" x14ac:dyDescent="0.25">
      <c r="K15663"/>
    </row>
    <row r="15664" spans="11:11" x14ac:dyDescent="0.25">
      <c r="K15664"/>
    </row>
    <row r="15665" spans="11:11" x14ac:dyDescent="0.25">
      <c r="K15665"/>
    </row>
    <row r="15666" spans="11:11" x14ac:dyDescent="0.25">
      <c r="K15666"/>
    </row>
    <row r="15667" spans="11:11" x14ac:dyDescent="0.25">
      <c r="K15667"/>
    </row>
    <row r="15668" spans="11:11" x14ac:dyDescent="0.25">
      <c r="K15668"/>
    </row>
    <row r="15669" spans="11:11" x14ac:dyDescent="0.25">
      <c r="K15669"/>
    </row>
    <row r="15670" spans="11:11" x14ac:dyDescent="0.25">
      <c r="K15670"/>
    </row>
    <row r="15671" spans="11:11" x14ac:dyDescent="0.25">
      <c r="K15671"/>
    </row>
    <row r="15672" spans="11:11" x14ac:dyDescent="0.25">
      <c r="K15672"/>
    </row>
    <row r="15673" spans="11:11" x14ac:dyDescent="0.25">
      <c r="K15673"/>
    </row>
    <row r="15674" spans="11:11" x14ac:dyDescent="0.25">
      <c r="K15674"/>
    </row>
    <row r="15675" spans="11:11" x14ac:dyDescent="0.25">
      <c r="K15675"/>
    </row>
    <row r="15676" spans="11:11" x14ac:dyDescent="0.25">
      <c r="K15676"/>
    </row>
    <row r="15677" spans="11:11" x14ac:dyDescent="0.25">
      <c r="K15677"/>
    </row>
    <row r="15678" spans="11:11" x14ac:dyDescent="0.25">
      <c r="K15678"/>
    </row>
    <row r="15679" spans="11:11" x14ac:dyDescent="0.25">
      <c r="K15679"/>
    </row>
    <row r="15680" spans="11:11" x14ac:dyDescent="0.25">
      <c r="K15680"/>
    </row>
    <row r="15681" spans="11:11" x14ac:dyDescent="0.25">
      <c r="K15681"/>
    </row>
    <row r="15682" spans="11:11" x14ac:dyDescent="0.25">
      <c r="K15682"/>
    </row>
    <row r="15683" spans="11:11" x14ac:dyDescent="0.25">
      <c r="K15683"/>
    </row>
    <row r="15684" spans="11:11" x14ac:dyDescent="0.25">
      <c r="K15684"/>
    </row>
    <row r="15685" spans="11:11" x14ac:dyDescent="0.25">
      <c r="K15685"/>
    </row>
    <row r="15686" spans="11:11" x14ac:dyDescent="0.25">
      <c r="K15686"/>
    </row>
    <row r="15687" spans="11:11" x14ac:dyDescent="0.25">
      <c r="K15687"/>
    </row>
    <row r="15688" spans="11:11" x14ac:dyDescent="0.25">
      <c r="K15688"/>
    </row>
    <row r="15689" spans="11:11" x14ac:dyDescent="0.25">
      <c r="K15689"/>
    </row>
    <row r="15690" spans="11:11" x14ac:dyDescent="0.25">
      <c r="K15690"/>
    </row>
    <row r="15691" spans="11:11" x14ac:dyDescent="0.25">
      <c r="K15691"/>
    </row>
    <row r="15692" spans="11:11" x14ac:dyDescent="0.25">
      <c r="K15692"/>
    </row>
    <row r="15693" spans="11:11" x14ac:dyDescent="0.25">
      <c r="K15693"/>
    </row>
    <row r="15694" spans="11:11" x14ac:dyDescent="0.25">
      <c r="K15694"/>
    </row>
    <row r="15695" spans="11:11" x14ac:dyDescent="0.25">
      <c r="K15695"/>
    </row>
    <row r="15696" spans="11:11" x14ac:dyDescent="0.25">
      <c r="K15696"/>
    </row>
    <row r="15697" spans="11:11" x14ac:dyDescent="0.25">
      <c r="K15697"/>
    </row>
    <row r="15698" spans="11:11" x14ac:dyDescent="0.25">
      <c r="K15698"/>
    </row>
    <row r="15699" spans="11:11" x14ac:dyDescent="0.25">
      <c r="K15699"/>
    </row>
    <row r="15700" spans="11:11" x14ac:dyDescent="0.25">
      <c r="K15700"/>
    </row>
    <row r="15701" spans="11:11" x14ac:dyDescent="0.25">
      <c r="K15701"/>
    </row>
    <row r="15702" spans="11:11" x14ac:dyDescent="0.25">
      <c r="K15702"/>
    </row>
    <row r="15703" spans="11:11" x14ac:dyDescent="0.25">
      <c r="K15703"/>
    </row>
    <row r="15704" spans="11:11" x14ac:dyDescent="0.25">
      <c r="K15704"/>
    </row>
    <row r="15705" spans="11:11" x14ac:dyDescent="0.25">
      <c r="K15705"/>
    </row>
    <row r="15706" spans="11:11" x14ac:dyDescent="0.25">
      <c r="K15706"/>
    </row>
    <row r="15707" spans="11:11" x14ac:dyDescent="0.25">
      <c r="K15707"/>
    </row>
    <row r="15708" spans="11:11" x14ac:dyDescent="0.25">
      <c r="K15708"/>
    </row>
    <row r="15709" spans="11:11" x14ac:dyDescent="0.25">
      <c r="K15709"/>
    </row>
    <row r="15710" spans="11:11" x14ac:dyDescent="0.25">
      <c r="K15710"/>
    </row>
    <row r="15711" spans="11:11" x14ac:dyDescent="0.25">
      <c r="K15711"/>
    </row>
    <row r="15712" spans="11:11" x14ac:dyDescent="0.25">
      <c r="K15712"/>
    </row>
    <row r="15713" spans="11:11" x14ac:dyDescent="0.25">
      <c r="K15713"/>
    </row>
    <row r="15714" spans="11:11" x14ac:dyDescent="0.25">
      <c r="K15714"/>
    </row>
    <row r="15715" spans="11:11" x14ac:dyDescent="0.25">
      <c r="K15715"/>
    </row>
    <row r="15716" spans="11:11" x14ac:dyDescent="0.25">
      <c r="K15716"/>
    </row>
    <row r="15717" spans="11:11" x14ac:dyDescent="0.25">
      <c r="K15717"/>
    </row>
    <row r="15718" spans="11:11" x14ac:dyDescent="0.25">
      <c r="K15718"/>
    </row>
    <row r="15719" spans="11:11" x14ac:dyDescent="0.25">
      <c r="K15719"/>
    </row>
    <row r="15720" spans="11:11" x14ac:dyDescent="0.25">
      <c r="K15720"/>
    </row>
    <row r="15721" spans="11:11" x14ac:dyDescent="0.25">
      <c r="K15721"/>
    </row>
    <row r="15722" spans="11:11" x14ac:dyDescent="0.25">
      <c r="K15722"/>
    </row>
    <row r="15723" spans="11:11" x14ac:dyDescent="0.25">
      <c r="K15723"/>
    </row>
    <row r="15724" spans="11:11" x14ac:dyDescent="0.25">
      <c r="K15724"/>
    </row>
    <row r="15725" spans="11:11" x14ac:dyDescent="0.25">
      <c r="K15725"/>
    </row>
    <row r="15726" spans="11:11" x14ac:dyDescent="0.25">
      <c r="K15726"/>
    </row>
    <row r="15727" spans="11:11" x14ac:dyDescent="0.25">
      <c r="K15727"/>
    </row>
    <row r="15728" spans="11:11" x14ac:dyDescent="0.25">
      <c r="K15728"/>
    </row>
    <row r="15729" spans="11:11" x14ac:dyDescent="0.25">
      <c r="K15729"/>
    </row>
    <row r="15730" spans="11:11" x14ac:dyDescent="0.25">
      <c r="K15730"/>
    </row>
    <row r="15731" spans="11:11" x14ac:dyDescent="0.25">
      <c r="K15731"/>
    </row>
    <row r="15732" spans="11:11" x14ac:dyDescent="0.25">
      <c r="K15732"/>
    </row>
    <row r="15733" spans="11:11" x14ac:dyDescent="0.25">
      <c r="K15733"/>
    </row>
    <row r="15734" spans="11:11" x14ac:dyDescent="0.25">
      <c r="K15734"/>
    </row>
    <row r="15735" spans="11:11" x14ac:dyDescent="0.25">
      <c r="K15735"/>
    </row>
    <row r="15736" spans="11:11" x14ac:dyDescent="0.25">
      <c r="K15736"/>
    </row>
    <row r="15737" spans="11:11" x14ac:dyDescent="0.25">
      <c r="K15737"/>
    </row>
    <row r="15738" spans="11:11" x14ac:dyDescent="0.25">
      <c r="K15738"/>
    </row>
    <row r="15739" spans="11:11" x14ac:dyDescent="0.25">
      <c r="K15739"/>
    </row>
    <row r="15740" spans="11:11" x14ac:dyDescent="0.25">
      <c r="K15740"/>
    </row>
    <row r="15741" spans="11:11" x14ac:dyDescent="0.25">
      <c r="K15741"/>
    </row>
    <row r="15742" spans="11:11" x14ac:dyDescent="0.25">
      <c r="K15742"/>
    </row>
    <row r="15743" spans="11:11" x14ac:dyDescent="0.25">
      <c r="K15743"/>
    </row>
    <row r="15744" spans="11:11" x14ac:dyDescent="0.25">
      <c r="K15744"/>
    </row>
    <row r="15745" spans="11:11" x14ac:dyDescent="0.25">
      <c r="K15745"/>
    </row>
    <row r="15746" spans="11:11" x14ac:dyDescent="0.25">
      <c r="K15746"/>
    </row>
    <row r="15747" spans="11:11" x14ac:dyDescent="0.25">
      <c r="K15747"/>
    </row>
    <row r="15748" spans="11:11" x14ac:dyDescent="0.25">
      <c r="K15748"/>
    </row>
    <row r="15749" spans="11:11" x14ac:dyDescent="0.25">
      <c r="K15749"/>
    </row>
    <row r="15750" spans="11:11" x14ac:dyDescent="0.25">
      <c r="K15750"/>
    </row>
    <row r="15751" spans="11:11" x14ac:dyDescent="0.25">
      <c r="K15751"/>
    </row>
    <row r="15752" spans="11:11" x14ac:dyDescent="0.25">
      <c r="K15752"/>
    </row>
    <row r="15753" spans="11:11" x14ac:dyDescent="0.25">
      <c r="K15753"/>
    </row>
    <row r="15754" spans="11:11" x14ac:dyDescent="0.25">
      <c r="K15754"/>
    </row>
    <row r="15755" spans="11:11" x14ac:dyDescent="0.25">
      <c r="K15755"/>
    </row>
    <row r="15756" spans="11:11" x14ac:dyDescent="0.25">
      <c r="K15756"/>
    </row>
    <row r="15757" spans="11:11" x14ac:dyDescent="0.25">
      <c r="K15757"/>
    </row>
    <row r="15758" spans="11:11" x14ac:dyDescent="0.25">
      <c r="K15758"/>
    </row>
    <row r="15759" spans="11:11" x14ac:dyDescent="0.25">
      <c r="K15759"/>
    </row>
    <row r="15760" spans="11:11" x14ac:dyDescent="0.25">
      <c r="K15760"/>
    </row>
    <row r="15761" spans="11:11" x14ac:dyDescent="0.25">
      <c r="K15761"/>
    </row>
    <row r="15762" spans="11:11" x14ac:dyDescent="0.25">
      <c r="K15762"/>
    </row>
    <row r="15763" spans="11:11" x14ac:dyDescent="0.25">
      <c r="K15763"/>
    </row>
    <row r="15764" spans="11:11" x14ac:dyDescent="0.25">
      <c r="K15764"/>
    </row>
    <row r="15765" spans="11:11" x14ac:dyDescent="0.25">
      <c r="K15765"/>
    </row>
    <row r="15766" spans="11:11" x14ac:dyDescent="0.25">
      <c r="K15766"/>
    </row>
    <row r="15767" spans="11:11" x14ac:dyDescent="0.25">
      <c r="K15767"/>
    </row>
    <row r="15768" spans="11:11" x14ac:dyDescent="0.25">
      <c r="K15768"/>
    </row>
    <row r="15769" spans="11:11" x14ac:dyDescent="0.25">
      <c r="K15769"/>
    </row>
    <row r="15770" spans="11:11" x14ac:dyDescent="0.25">
      <c r="K15770"/>
    </row>
    <row r="15771" spans="11:11" x14ac:dyDescent="0.25">
      <c r="K15771"/>
    </row>
    <row r="15772" spans="11:11" x14ac:dyDescent="0.25">
      <c r="K15772"/>
    </row>
    <row r="15773" spans="11:11" x14ac:dyDescent="0.25">
      <c r="K15773"/>
    </row>
    <row r="15774" spans="11:11" x14ac:dyDescent="0.25">
      <c r="K15774"/>
    </row>
    <row r="15775" spans="11:11" x14ac:dyDescent="0.25">
      <c r="K15775"/>
    </row>
    <row r="15776" spans="11:11" x14ac:dyDescent="0.25">
      <c r="K15776"/>
    </row>
    <row r="15777" spans="11:11" x14ac:dyDescent="0.25">
      <c r="K15777"/>
    </row>
    <row r="15778" spans="11:11" x14ac:dyDescent="0.25">
      <c r="K15778"/>
    </row>
    <row r="15779" spans="11:11" x14ac:dyDescent="0.25">
      <c r="K15779"/>
    </row>
    <row r="15780" spans="11:11" x14ac:dyDescent="0.25">
      <c r="K15780"/>
    </row>
    <row r="15781" spans="11:11" x14ac:dyDescent="0.25">
      <c r="K15781"/>
    </row>
    <row r="15782" spans="11:11" x14ac:dyDescent="0.25">
      <c r="K15782"/>
    </row>
    <row r="15783" spans="11:11" x14ac:dyDescent="0.25">
      <c r="K15783"/>
    </row>
    <row r="15784" spans="11:11" x14ac:dyDescent="0.25">
      <c r="K15784"/>
    </row>
    <row r="15785" spans="11:11" x14ac:dyDescent="0.25">
      <c r="K15785"/>
    </row>
    <row r="15786" spans="11:11" x14ac:dyDescent="0.25">
      <c r="K15786"/>
    </row>
    <row r="15787" spans="11:11" x14ac:dyDescent="0.25">
      <c r="K15787"/>
    </row>
    <row r="15788" spans="11:11" x14ac:dyDescent="0.25">
      <c r="K15788"/>
    </row>
    <row r="15789" spans="11:11" x14ac:dyDescent="0.25">
      <c r="K15789"/>
    </row>
    <row r="15790" spans="11:11" x14ac:dyDescent="0.25">
      <c r="K15790"/>
    </row>
    <row r="15791" spans="11:11" x14ac:dyDescent="0.25">
      <c r="K15791"/>
    </row>
    <row r="15792" spans="11:11" x14ac:dyDescent="0.25">
      <c r="K15792"/>
    </row>
    <row r="15793" spans="11:11" x14ac:dyDescent="0.25">
      <c r="K15793"/>
    </row>
    <row r="15794" spans="11:11" x14ac:dyDescent="0.25">
      <c r="K15794"/>
    </row>
    <row r="15795" spans="11:11" x14ac:dyDescent="0.25">
      <c r="K15795"/>
    </row>
    <row r="15796" spans="11:11" x14ac:dyDescent="0.25">
      <c r="K15796"/>
    </row>
    <row r="15797" spans="11:11" x14ac:dyDescent="0.25">
      <c r="K15797"/>
    </row>
    <row r="15798" spans="11:11" x14ac:dyDescent="0.25">
      <c r="K15798"/>
    </row>
    <row r="15799" spans="11:11" x14ac:dyDescent="0.25">
      <c r="K15799"/>
    </row>
    <row r="15800" spans="11:11" x14ac:dyDescent="0.25">
      <c r="K15800"/>
    </row>
    <row r="15801" spans="11:11" x14ac:dyDescent="0.25">
      <c r="K15801"/>
    </row>
    <row r="15802" spans="11:11" x14ac:dyDescent="0.25">
      <c r="K15802"/>
    </row>
    <row r="15803" spans="11:11" x14ac:dyDescent="0.25">
      <c r="K15803"/>
    </row>
    <row r="15804" spans="11:11" x14ac:dyDescent="0.25">
      <c r="K15804"/>
    </row>
    <row r="15805" spans="11:11" x14ac:dyDescent="0.25">
      <c r="K15805"/>
    </row>
    <row r="15806" spans="11:11" x14ac:dyDescent="0.25">
      <c r="K15806"/>
    </row>
    <row r="15807" spans="11:11" x14ac:dyDescent="0.25">
      <c r="K15807"/>
    </row>
    <row r="15808" spans="11:11" x14ac:dyDescent="0.25">
      <c r="K15808"/>
    </row>
    <row r="15809" spans="11:11" x14ac:dyDescent="0.25">
      <c r="K15809"/>
    </row>
    <row r="15810" spans="11:11" x14ac:dyDescent="0.25">
      <c r="K15810"/>
    </row>
    <row r="15811" spans="11:11" x14ac:dyDescent="0.25">
      <c r="K15811"/>
    </row>
    <row r="15812" spans="11:11" x14ac:dyDescent="0.25">
      <c r="K15812"/>
    </row>
    <row r="15813" spans="11:11" x14ac:dyDescent="0.25">
      <c r="K15813"/>
    </row>
    <row r="15814" spans="11:11" x14ac:dyDescent="0.25">
      <c r="K15814"/>
    </row>
    <row r="15815" spans="11:11" x14ac:dyDescent="0.25">
      <c r="K15815"/>
    </row>
    <row r="15816" spans="11:11" x14ac:dyDescent="0.25">
      <c r="K15816"/>
    </row>
    <row r="15817" spans="11:11" x14ac:dyDescent="0.25">
      <c r="K15817"/>
    </row>
    <row r="15818" spans="11:11" x14ac:dyDescent="0.25">
      <c r="K15818"/>
    </row>
    <row r="15819" spans="11:11" x14ac:dyDescent="0.25">
      <c r="K15819"/>
    </row>
    <row r="15820" spans="11:11" x14ac:dyDescent="0.25">
      <c r="K15820"/>
    </row>
    <row r="15821" spans="11:11" x14ac:dyDescent="0.25">
      <c r="K15821"/>
    </row>
    <row r="15822" spans="11:11" x14ac:dyDescent="0.25">
      <c r="K15822"/>
    </row>
    <row r="15823" spans="11:11" x14ac:dyDescent="0.25">
      <c r="K15823"/>
    </row>
    <row r="15824" spans="11:11" x14ac:dyDescent="0.25">
      <c r="K15824"/>
    </row>
    <row r="15825" spans="11:11" x14ac:dyDescent="0.25">
      <c r="K15825"/>
    </row>
    <row r="15826" spans="11:11" x14ac:dyDescent="0.25">
      <c r="K15826"/>
    </row>
    <row r="15827" spans="11:11" x14ac:dyDescent="0.25">
      <c r="K15827"/>
    </row>
    <row r="15828" spans="11:11" x14ac:dyDescent="0.25">
      <c r="K15828"/>
    </row>
    <row r="15829" spans="11:11" x14ac:dyDescent="0.25">
      <c r="K15829"/>
    </row>
    <row r="15830" spans="11:11" x14ac:dyDescent="0.25">
      <c r="K15830"/>
    </row>
    <row r="15831" spans="11:11" x14ac:dyDescent="0.25">
      <c r="K15831"/>
    </row>
    <row r="15832" spans="11:11" x14ac:dyDescent="0.25">
      <c r="K15832"/>
    </row>
    <row r="15833" spans="11:11" x14ac:dyDescent="0.25">
      <c r="K15833"/>
    </row>
    <row r="15834" spans="11:11" x14ac:dyDescent="0.25">
      <c r="K15834"/>
    </row>
    <row r="15835" spans="11:11" x14ac:dyDescent="0.25">
      <c r="K15835"/>
    </row>
    <row r="15836" spans="11:11" x14ac:dyDescent="0.25">
      <c r="K15836"/>
    </row>
    <row r="15837" spans="11:11" x14ac:dyDescent="0.25">
      <c r="K15837"/>
    </row>
    <row r="15838" spans="11:11" x14ac:dyDescent="0.25">
      <c r="K15838"/>
    </row>
    <row r="15839" spans="11:11" x14ac:dyDescent="0.25">
      <c r="K15839"/>
    </row>
    <row r="15840" spans="11:11" x14ac:dyDescent="0.25">
      <c r="K15840"/>
    </row>
    <row r="15841" spans="11:11" x14ac:dyDescent="0.25">
      <c r="K15841"/>
    </row>
    <row r="15842" spans="11:11" x14ac:dyDescent="0.25">
      <c r="K15842"/>
    </row>
    <row r="15843" spans="11:11" x14ac:dyDescent="0.25">
      <c r="K15843"/>
    </row>
    <row r="15844" spans="11:11" x14ac:dyDescent="0.25">
      <c r="K15844"/>
    </row>
    <row r="15845" spans="11:11" x14ac:dyDescent="0.25">
      <c r="K15845"/>
    </row>
    <row r="15846" spans="11:11" x14ac:dyDescent="0.25">
      <c r="K15846"/>
    </row>
    <row r="15847" spans="11:11" x14ac:dyDescent="0.25">
      <c r="K15847"/>
    </row>
    <row r="15848" spans="11:11" x14ac:dyDescent="0.25">
      <c r="K15848"/>
    </row>
    <row r="15849" spans="11:11" x14ac:dyDescent="0.25">
      <c r="K15849"/>
    </row>
    <row r="15850" spans="11:11" x14ac:dyDescent="0.25">
      <c r="K15850"/>
    </row>
    <row r="15851" spans="11:11" x14ac:dyDescent="0.25">
      <c r="K15851"/>
    </row>
    <row r="15852" spans="11:11" x14ac:dyDescent="0.25">
      <c r="K15852"/>
    </row>
    <row r="15853" spans="11:11" x14ac:dyDescent="0.25">
      <c r="K15853"/>
    </row>
    <row r="15854" spans="11:11" x14ac:dyDescent="0.25">
      <c r="K15854"/>
    </row>
    <row r="15855" spans="11:11" x14ac:dyDescent="0.25">
      <c r="K15855"/>
    </row>
    <row r="15856" spans="11:11" x14ac:dyDescent="0.25">
      <c r="K15856"/>
    </row>
    <row r="15857" spans="11:11" x14ac:dyDescent="0.25">
      <c r="K15857"/>
    </row>
    <row r="15858" spans="11:11" x14ac:dyDescent="0.25">
      <c r="K15858"/>
    </row>
    <row r="15859" spans="11:11" x14ac:dyDescent="0.25">
      <c r="K15859"/>
    </row>
    <row r="15860" spans="11:11" x14ac:dyDescent="0.25">
      <c r="K15860"/>
    </row>
    <row r="15861" spans="11:11" x14ac:dyDescent="0.25">
      <c r="K15861"/>
    </row>
    <row r="15862" spans="11:11" x14ac:dyDescent="0.25">
      <c r="K15862"/>
    </row>
    <row r="15863" spans="11:11" x14ac:dyDescent="0.25">
      <c r="K15863"/>
    </row>
    <row r="15864" spans="11:11" x14ac:dyDescent="0.25">
      <c r="K15864"/>
    </row>
    <row r="15865" spans="11:11" x14ac:dyDescent="0.25">
      <c r="K15865"/>
    </row>
    <row r="15866" spans="11:11" x14ac:dyDescent="0.25">
      <c r="K15866"/>
    </row>
    <row r="15867" spans="11:11" x14ac:dyDescent="0.25">
      <c r="K15867"/>
    </row>
    <row r="15868" spans="11:11" x14ac:dyDescent="0.25">
      <c r="K15868"/>
    </row>
    <row r="15869" spans="11:11" x14ac:dyDescent="0.25">
      <c r="K15869"/>
    </row>
    <row r="15870" spans="11:11" x14ac:dyDescent="0.25">
      <c r="K15870"/>
    </row>
    <row r="15871" spans="11:11" x14ac:dyDescent="0.25">
      <c r="K15871"/>
    </row>
    <row r="15872" spans="11:11" x14ac:dyDescent="0.25">
      <c r="K15872"/>
    </row>
    <row r="15873" spans="11:11" x14ac:dyDescent="0.25">
      <c r="K15873"/>
    </row>
    <row r="15874" spans="11:11" x14ac:dyDescent="0.25">
      <c r="K15874"/>
    </row>
    <row r="15875" spans="11:11" x14ac:dyDescent="0.25">
      <c r="K15875"/>
    </row>
    <row r="15876" spans="11:11" x14ac:dyDescent="0.25">
      <c r="K15876"/>
    </row>
    <row r="15877" spans="11:11" x14ac:dyDescent="0.25">
      <c r="K15877"/>
    </row>
    <row r="15878" spans="11:11" x14ac:dyDescent="0.25">
      <c r="K15878"/>
    </row>
    <row r="15879" spans="11:11" x14ac:dyDescent="0.25">
      <c r="K15879"/>
    </row>
    <row r="15880" spans="11:11" x14ac:dyDescent="0.25">
      <c r="K15880"/>
    </row>
    <row r="15881" spans="11:11" x14ac:dyDescent="0.25">
      <c r="K15881"/>
    </row>
    <row r="15882" spans="11:11" x14ac:dyDescent="0.25">
      <c r="K15882"/>
    </row>
    <row r="15883" spans="11:11" x14ac:dyDescent="0.25">
      <c r="K15883"/>
    </row>
    <row r="15884" spans="11:11" x14ac:dyDescent="0.25">
      <c r="K15884"/>
    </row>
    <row r="15885" spans="11:11" x14ac:dyDescent="0.25">
      <c r="K15885"/>
    </row>
    <row r="15886" spans="11:11" x14ac:dyDescent="0.25">
      <c r="K15886"/>
    </row>
    <row r="15887" spans="11:11" x14ac:dyDescent="0.25">
      <c r="K15887"/>
    </row>
    <row r="15888" spans="11:11" x14ac:dyDescent="0.25">
      <c r="K15888"/>
    </row>
    <row r="15889" spans="11:11" x14ac:dyDescent="0.25">
      <c r="K15889"/>
    </row>
    <row r="15890" spans="11:11" x14ac:dyDescent="0.25">
      <c r="K15890"/>
    </row>
    <row r="15891" spans="11:11" x14ac:dyDescent="0.25">
      <c r="K15891"/>
    </row>
    <row r="15892" spans="11:11" x14ac:dyDescent="0.25">
      <c r="K15892"/>
    </row>
    <row r="15893" spans="11:11" x14ac:dyDescent="0.25">
      <c r="K15893"/>
    </row>
    <row r="15894" spans="11:11" x14ac:dyDescent="0.25">
      <c r="K15894"/>
    </row>
    <row r="15895" spans="11:11" x14ac:dyDescent="0.25">
      <c r="K15895"/>
    </row>
    <row r="15896" spans="11:11" x14ac:dyDescent="0.25">
      <c r="K15896"/>
    </row>
    <row r="15897" spans="11:11" x14ac:dyDescent="0.25">
      <c r="K15897"/>
    </row>
    <row r="15898" spans="11:11" x14ac:dyDescent="0.25">
      <c r="K15898"/>
    </row>
    <row r="15899" spans="11:11" x14ac:dyDescent="0.25">
      <c r="K15899"/>
    </row>
    <row r="15900" spans="11:11" x14ac:dyDescent="0.25">
      <c r="K15900"/>
    </row>
    <row r="15901" spans="11:11" x14ac:dyDescent="0.25">
      <c r="K15901"/>
    </row>
    <row r="15902" spans="11:11" x14ac:dyDescent="0.25">
      <c r="K15902"/>
    </row>
    <row r="15903" spans="11:11" x14ac:dyDescent="0.25">
      <c r="K15903"/>
    </row>
    <row r="15904" spans="11:11" x14ac:dyDescent="0.25">
      <c r="K15904"/>
    </row>
    <row r="15905" spans="11:11" x14ac:dyDescent="0.25">
      <c r="K15905"/>
    </row>
    <row r="15906" spans="11:11" x14ac:dyDescent="0.25">
      <c r="K15906"/>
    </row>
    <row r="15907" spans="11:11" x14ac:dyDescent="0.25">
      <c r="K15907"/>
    </row>
    <row r="15908" spans="11:11" x14ac:dyDescent="0.25">
      <c r="K15908"/>
    </row>
    <row r="15909" spans="11:11" x14ac:dyDescent="0.25">
      <c r="K15909"/>
    </row>
    <row r="15910" spans="11:11" x14ac:dyDescent="0.25">
      <c r="K15910"/>
    </row>
    <row r="15911" spans="11:11" x14ac:dyDescent="0.25">
      <c r="K15911"/>
    </row>
    <row r="15912" spans="11:11" x14ac:dyDescent="0.25">
      <c r="K15912"/>
    </row>
    <row r="15913" spans="11:11" x14ac:dyDescent="0.25">
      <c r="K15913"/>
    </row>
    <row r="15914" spans="11:11" x14ac:dyDescent="0.25">
      <c r="K15914"/>
    </row>
    <row r="15915" spans="11:11" x14ac:dyDescent="0.25">
      <c r="K15915"/>
    </row>
    <row r="15916" spans="11:11" x14ac:dyDescent="0.25">
      <c r="K15916"/>
    </row>
    <row r="15917" spans="11:11" x14ac:dyDescent="0.25">
      <c r="K15917"/>
    </row>
    <row r="15918" spans="11:11" x14ac:dyDescent="0.25">
      <c r="K15918"/>
    </row>
    <row r="15919" spans="11:11" x14ac:dyDescent="0.25">
      <c r="K15919"/>
    </row>
    <row r="15920" spans="11:11" x14ac:dyDescent="0.25">
      <c r="K15920"/>
    </row>
    <row r="15921" spans="11:11" x14ac:dyDescent="0.25">
      <c r="K15921"/>
    </row>
    <row r="15922" spans="11:11" x14ac:dyDescent="0.25">
      <c r="K15922"/>
    </row>
    <row r="15923" spans="11:11" x14ac:dyDescent="0.25">
      <c r="K15923"/>
    </row>
    <row r="15924" spans="11:11" x14ac:dyDescent="0.25">
      <c r="K15924"/>
    </row>
    <row r="15925" spans="11:11" x14ac:dyDescent="0.25">
      <c r="K15925"/>
    </row>
    <row r="15926" spans="11:11" x14ac:dyDescent="0.25">
      <c r="K15926"/>
    </row>
    <row r="15927" spans="11:11" x14ac:dyDescent="0.25">
      <c r="K15927"/>
    </row>
    <row r="15928" spans="11:11" x14ac:dyDescent="0.25">
      <c r="K15928"/>
    </row>
    <row r="15929" spans="11:11" x14ac:dyDescent="0.25">
      <c r="K15929"/>
    </row>
    <row r="15930" spans="11:11" x14ac:dyDescent="0.25">
      <c r="K15930"/>
    </row>
    <row r="15931" spans="11:11" x14ac:dyDescent="0.25">
      <c r="K15931"/>
    </row>
    <row r="15932" spans="11:11" x14ac:dyDescent="0.25">
      <c r="K15932"/>
    </row>
    <row r="15933" spans="11:11" x14ac:dyDescent="0.25">
      <c r="K15933"/>
    </row>
    <row r="15934" spans="11:11" x14ac:dyDescent="0.25">
      <c r="K15934"/>
    </row>
    <row r="15935" spans="11:11" x14ac:dyDescent="0.25">
      <c r="K15935"/>
    </row>
    <row r="15936" spans="11:11" x14ac:dyDescent="0.25">
      <c r="K15936"/>
    </row>
    <row r="15937" spans="11:11" x14ac:dyDescent="0.25">
      <c r="K15937"/>
    </row>
    <row r="15938" spans="11:11" x14ac:dyDescent="0.25">
      <c r="K15938"/>
    </row>
    <row r="15939" spans="11:11" x14ac:dyDescent="0.25">
      <c r="K15939"/>
    </row>
    <row r="15940" spans="11:11" x14ac:dyDescent="0.25">
      <c r="K15940"/>
    </row>
    <row r="15941" spans="11:11" x14ac:dyDescent="0.25">
      <c r="K15941"/>
    </row>
    <row r="15942" spans="11:11" x14ac:dyDescent="0.25">
      <c r="K15942"/>
    </row>
    <row r="15943" spans="11:11" x14ac:dyDescent="0.25">
      <c r="K15943"/>
    </row>
    <row r="15944" spans="11:11" x14ac:dyDescent="0.25">
      <c r="K15944"/>
    </row>
    <row r="15945" spans="11:11" x14ac:dyDescent="0.25">
      <c r="K15945"/>
    </row>
    <row r="15946" spans="11:11" x14ac:dyDescent="0.25">
      <c r="K15946"/>
    </row>
    <row r="15947" spans="11:11" x14ac:dyDescent="0.25">
      <c r="K15947"/>
    </row>
    <row r="15948" spans="11:11" x14ac:dyDescent="0.25">
      <c r="K15948"/>
    </row>
    <row r="15949" spans="11:11" x14ac:dyDescent="0.25">
      <c r="K15949"/>
    </row>
    <row r="15950" spans="11:11" x14ac:dyDescent="0.25">
      <c r="K15950"/>
    </row>
    <row r="15951" spans="11:11" x14ac:dyDescent="0.25">
      <c r="K15951"/>
    </row>
    <row r="15952" spans="11:11" x14ac:dyDescent="0.25">
      <c r="K15952"/>
    </row>
    <row r="15953" spans="11:11" x14ac:dyDescent="0.25">
      <c r="K15953"/>
    </row>
    <row r="15954" spans="11:11" x14ac:dyDescent="0.25">
      <c r="K15954"/>
    </row>
    <row r="15955" spans="11:11" x14ac:dyDescent="0.25">
      <c r="K15955"/>
    </row>
    <row r="15956" spans="11:11" x14ac:dyDescent="0.25">
      <c r="K15956"/>
    </row>
    <row r="15957" spans="11:11" x14ac:dyDescent="0.25">
      <c r="K15957"/>
    </row>
    <row r="15958" spans="11:11" x14ac:dyDescent="0.25">
      <c r="K15958"/>
    </row>
    <row r="15959" spans="11:11" x14ac:dyDescent="0.25">
      <c r="K15959"/>
    </row>
    <row r="15960" spans="11:11" x14ac:dyDescent="0.25">
      <c r="K15960"/>
    </row>
    <row r="15961" spans="11:11" x14ac:dyDescent="0.25">
      <c r="K15961"/>
    </row>
    <row r="15962" spans="11:11" x14ac:dyDescent="0.25">
      <c r="K15962"/>
    </row>
    <row r="15963" spans="11:11" x14ac:dyDescent="0.25">
      <c r="K15963"/>
    </row>
    <row r="15964" spans="11:11" x14ac:dyDescent="0.25">
      <c r="K15964"/>
    </row>
    <row r="15965" spans="11:11" x14ac:dyDescent="0.25">
      <c r="K15965"/>
    </row>
    <row r="15966" spans="11:11" x14ac:dyDescent="0.25">
      <c r="K15966"/>
    </row>
    <row r="15967" spans="11:11" x14ac:dyDescent="0.25">
      <c r="K15967"/>
    </row>
    <row r="15968" spans="11:11" x14ac:dyDescent="0.25">
      <c r="K15968"/>
    </row>
    <row r="15969" spans="11:11" x14ac:dyDescent="0.25">
      <c r="K15969"/>
    </row>
    <row r="15970" spans="11:11" x14ac:dyDescent="0.25">
      <c r="K15970"/>
    </row>
    <row r="15971" spans="11:11" x14ac:dyDescent="0.25">
      <c r="K15971"/>
    </row>
    <row r="15972" spans="11:11" x14ac:dyDescent="0.25">
      <c r="K15972"/>
    </row>
    <row r="15973" spans="11:11" x14ac:dyDescent="0.25">
      <c r="K15973"/>
    </row>
    <row r="15974" spans="11:11" x14ac:dyDescent="0.25">
      <c r="K15974"/>
    </row>
    <row r="15975" spans="11:11" x14ac:dyDescent="0.25">
      <c r="K15975"/>
    </row>
    <row r="15976" spans="11:11" x14ac:dyDescent="0.25">
      <c r="K15976"/>
    </row>
    <row r="15977" spans="11:11" x14ac:dyDescent="0.25">
      <c r="K15977"/>
    </row>
    <row r="15978" spans="11:11" x14ac:dyDescent="0.25">
      <c r="K15978"/>
    </row>
    <row r="15979" spans="11:11" x14ac:dyDescent="0.25">
      <c r="K15979"/>
    </row>
    <row r="15980" spans="11:11" x14ac:dyDescent="0.25">
      <c r="K15980"/>
    </row>
    <row r="15981" spans="11:11" x14ac:dyDescent="0.25">
      <c r="K15981"/>
    </row>
    <row r="15982" spans="11:11" x14ac:dyDescent="0.25">
      <c r="K15982"/>
    </row>
    <row r="15983" spans="11:11" x14ac:dyDescent="0.25">
      <c r="K15983"/>
    </row>
    <row r="15984" spans="11:11" x14ac:dyDescent="0.25">
      <c r="K15984"/>
    </row>
    <row r="15985" spans="11:11" x14ac:dyDescent="0.25">
      <c r="K15985"/>
    </row>
    <row r="15986" spans="11:11" x14ac:dyDescent="0.25">
      <c r="K15986"/>
    </row>
    <row r="15987" spans="11:11" x14ac:dyDescent="0.25">
      <c r="K15987"/>
    </row>
    <row r="15988" spans="11:11" x14ac:dyDescent="0.25">
      <c r="K15988"/>
    </row>
    <row r="15989" spans="11:11" x14ac:dyDescent="0.25">
      <c r="K15989"/>
    </row>
    <row r="15990" spans="11:11" x14ac:dyDescent="0.25">
      <c r="K15990"/>
    </row>
    <row r="15991" spans="11:11" x14ac:dyDescent="0.25">
      <c r="K15991"/>
    </row>
    <row r="15992" spans="11:11" x14ac:dyDescent="0.25">
      <c r="K15992"/>
    </row>
    <row r="15993" spans="11:11" x14ac:dyDescent="0.25">
      <c r="K15993"/>
    </row>
    <row r="15994" spans="11:11" x14ac:dyDescent="0.25">
      <c r="K15994"/>
    </row>
    <row r="15995" spans="11:11" x14ac:dyDescent="0.25">
      <c r="K15995"/>
    </row>
    <row r="15996" spans="11:11" x14ac:dyDescent="0.25">
      <c r="K15996"/>
    </row>
    <row r="15997" spans="11:11" x14ac:dyDescent="0.25">
      <c r="K15997"/>
    </row>
    <row r="15998" spans="11:11" x14ac:dyDescent="0.25">
      <c r="K15998"/>
    </row>
    <row r="15999" spans="11:11" x14ac:dyDescent="0.25">
      <c r="K15999"/>
    </row>
    <row r="16000" spans="11:11" x14ac:dyDescent="0.25">
      <c r="K16000"/>
    </row>
    <row r="16001" spans="11:11" x14ac:dyDescent="0.25">
      <c r="K16001"/>
    </row>
    <row r="16002" spans="11:11" x14ac:dyDescent="0.25">
      <c r="K16002"/>
    </row>
    <row r="16003" spans="11:11" x14ac:dyDescent="0.25">
      <c r="K16003"/>
    </row>
    <row r="16004" spans="11:11" x14ac:dyDescent="0.25">
      <c r="K16004"/>
    </row>
    <row r="16005" spans="11:11" x14ac:dyDescent="0.25">
      <c r="K16005"/>
    </row>
    <row r="16006" spans="11:11" x14ac:dyDescent="0.25">
      <c r="K16006"/>
    </row>
    <row r="16007" spans="11:11" x14ac:dyDescent="0.25">
      <c r="K16007"/>
    </row>
    <row r="16008" spans="11:11" x14ac:dyDescent="0.25">
      <c r="K16008"/>
    </row>
    <row r="16009" spans="11:11" x14ac:dyDescent="0.25">
      <c r="K16009"/>
    </row>
    <row r="16010" spans="11:11" x14ac:dyDescent="0.25">
      <c r="K16010"/>
    </row>
    <row r="16011" spans="11:11" x14ac:dyDescent="0.25">
      <c r="K16011"/>
    </row>
    <row r="16012" spans="11:11" x14ac:dyDescent="0.25">
      <c r="K16012"/>
    </row>
    <row r="16013" spans="11:11" x14ac:dyDescent="0.25">
      <c r="K16013"/>
    </row>
    <row r="16014" spans="11:11" x14ac:dyDescent="0.25">
      <c r="K16014"/>
    </row>
    <row r="16015" spans="11:11" x14ac:dyDescent="0.25">
      <c r="K16015"/>
    </row>
    <row r="16016" spans="11:11" x14ac:dyDescent="0.25">
      <c r="K16016"/>
    </row>
    <row r="16017" spans="11:11" x14ac:dyDescent="0.25">
      <c r="K16017"/>
    </row>
    <row r="16018" spans="11:11" x14ac:dyDescent="0.25">
      <c r="K16018"/>
    </row>
    <row r="16019" spans="11:11" x14ac:dyDescent="0.25">
      <c r="K16019"/>
    </row>
    <row r="16020" spans="11:11" x14ac:dyDescent="0.25">
      <c r="K16020"/>
    </row>
    <row r="16021" spans="11:11" x14ac:dyDescent="0.25">
      <c r="K16021"/>
    </row>
    <row r="16022" spans="11:11" x14ac:dyDescent="0.25">
      <c r="K16022"/>
    </row>
    <row r="16023" spans="11:11" x14ac:dyDescent="0.25">
      <c r="K16023"/>
    </row>
    <row r="16024" spans="11:11" x14ac:dyDescent="0.25">
      <c r="K16024"/>
    </row>
    <row r="16025" spans="11:11" x14ac:dyDescent="0.25">
      <c r="K16025"/>
    </row>
    <row r="16026" spans="11:11" x14ac:dyDescent="0.25">
      <c r="K16026"/>
    </row>
    <row r="16027" spans="11:11" x14ac:dyDescent="0.25">
      <c r="K16027"/>
    </row>
    <row r="16028" spans="11:11" x14ac:dyDescent="0.25">
      <c r="K16028"/>
    </row>
    <row r="16029" spans="11:11" x14ac:dyDescent="0.25">
      <c r="K16029"/>
    </row>
    <row r="16030" spans="11:11" x14ac:dyDescent="0.25">
      <c r="K16030"/>
    </row>
    <row r="16031" spans="11:11" x14ac:dyDescent="0.25">
      <c r="K16031"/>
    </row>
    <row r="16032" spans="11:11" x14ac:dyDescent="0.25">
      <c r="K16032"/>
    </row>
    <row r="16033" spans="11:11" x14ac:dyDescent="0.25">
      <c r="K16033"/>
    </row>
    <row r="16034" spans="11:11" x14ac:dyDescent="0.25">
      <c r="K16034"/>
    </row>
    <row r="16035" spans="11:11" x14ac:dyDescent="0.25">
      <c r="K16035"/>
    </row>
    <row r="16036" spans="11:11" x14ac:dyDescent="0.25">
      <c r="K16036"/>
    </row>
    <row r="16037" spans="11:11" x14ac:dyDescent="0.25">
      <c r="K16037"/>
    </row>
    <row r="16038" spans="11:11" x14ac:dyDescent="0.25">
      <c r="K16038"/>
    </row>
    <row r="16039" spans="11:11" x14ac:dyDescent="0.25">
      <c r="K16039"/>
    </row>
    <row r="16040" spans="11:11" x14ac:dyDescent="0.25">
      <c r="K16040"/>
    </row>
    <row r="16041" spans="11:11" x14ac:dyDescent="0.25">
      <c r="K16041"/>
    </row>
    <row r="16042" spans="11:11" x14ac:dyDescent="0.25">
      <c r="K16042"/>
    </row>
    <row r="16043" spans="11:11" x14ac:dyDescent="0.25">
      <c r="K16043"/>
    </row>
    <row r="16044" spans="11:11" x14ac:dyDescent="0.25">
      <c r="K16044"/>
    </row>
    <row r="16045" spans="11:11" x14ac:dyDescent="0.25">
      <c r="K16045"/>
    </row>
    <row r="16046" spans="11:11" x14ac:dyDescent="0.25">
      <c r="K16046"/>
    </row>
    <row r="16047" spans="11:11" x14ac:dyDescent="0.25">
      <c r="K16047"/>
    </row>
    <row r="16048" spans="11:11" x14ac:dyDescent="0.25">
      <c r="K16048"/>
    </row>
    <row r="16049" spans="11:11" x14ac:dyDescent="0.25">
      <c r="K16049"/>
    </row>
    <row r="16050" spans="11:11" x14ac:dyDescent="0.25">
      <c r="K16050"/>
    </row>
    <row r="16051" spans="11:11" x14ac:dyDescent="0.25">
      <c r="K16051"/>
    </row>
    <row r="16052" spans="11:11" x14ac:dyDescent="0.25">
      <c r="K16052"/>
    </row>
    <row r="16053" spans="11:11" x14ac:dyDescent="0.25">
      <c r="K16053"/>
    </row>
    <row r="16054" spans="11:11" x14ac:dyDescent="0.25">
      <c r="K16054"/>
    </row>
    <row r="16055" spans="11:11" x14ac:dyDescent="0.25">
      <c r="K16055"/>
    </row>
    <row r="16056" spans="11:11" x14ac:dyDescent="0.25">
      <c r="K16056"/>
    </row>
    <row r="16057" spans="11:11" x14ac:dyDescent="0.25">
      <c r="K16057"/>
    </row>
    <row r="16058" spans="11:11" x14ac:dyDescent="0.25">
      <c r="K16058"/>
    </row>
    <row r="16059" spans="11:11" x14ac:dyDescent="0.25">
      <c r="K16059"/>
    </row>
    <row r="16060" spans="11:11" x14ac:dyDescent="0.25">
      <c r="K16060"/>
    </row>
    <row r="16061" spans="11:11" x14ac:dyDescent="0.25">
      <c r="K16061"/>
    </row>
    <row r="16062" spans="11:11" x14ac:dyDescent="0.25">
      <c r="K16062"/>
    </row>
    <row r="16063" spans="11:11" x14ac:dyDescent="0.25">
      <c r="K16063"/>
    </row>
    <row r="16064" spans="11:11" x14ac:dyDescent="0.25">
      <c r="K16064"/>
    </row>
    <row r="16065" spans="11:11" x14ac:dyDescent="0.25">
      <c r="K16065"/>
    </row>
    <row r="16066" spans="11:11" x14ac:dyDescent="0.25">
      <c r="K16066"/>
    </row>
    <row r="16067" spans="11:11" x14ac:dyDescent="0.25">
      <c r="K16067"/>
    </row>
    <row r="16068" spans="11:11" x14ac:dyDescent="0.25">
      <c r="K16068"/>
    </row>
    <row r="16069" spans="11:11" x14ac:dyDescent="0.25">
      <c r="K16069"/>
    </row>
    <row r="16070" spans="11:11" x14ac:dyDescent="0.25">
      <c r="K16070"/>
    </row>
    <row r="16071" spans="11:11" x14ac:dyDescent="0.25">
      <c r="K16071"/>
    </row>
    <row r="16072" spans="11:11" x14ac:dyDescent="0.25">
      <c r="K16072"/>
    </row>
    <row r="16073" spans="11:11" x14ac:dyDescent="0.25">
      <c r="K16073"/>
    </row>
    <row r="16074" spans="11:11" x14ac:dyDescent="0.25">
      <c r="K16074"/>
    </row>
    <row r="16075" spans="11:11" x14ac:dyDescent="0.25">
      <c r="K16075"/>
    </row>
    <row r="16076" spans="11:11" x14ac:dyDescent="0.25">
      <c r="K16076"/>
    </row>
    <row r="16077" spans="11:11" x14ac:dyDescent="0.25">
      <c r="K16077"/>
    </row>
    <row r="16078" spans="11:11" x14ac:dyDescent="0.25">
      <c r="K16078"/>
    </row>
    <row r="16079" spans="11:11" x14ac:dyDescent="0.25">
      <c r="K16079"/>
    </row>
    <row r="16080" spans="11:11" x14ac:dyDescent="0.25">
      <c r="K16080"/>
    </row>
    <row r="16081" spans="11:11" x14ac:dyDescent="0.25">
      <c r="K16081"/>
    </row>
    <row r="16082" spans="11:11" x14ac:dyDescent="0.25">
      <c r="K16082"/>
    </row>
    <row r="16083" spans="11:11" x14ac:dyDescent="0.25">
      <c r="K16083"/>
    </row>
    <row r="16084" spans="11:11" x14ac:dyDescent="0.25">
      <c r="K16084"/>
    </row>
    <row r="16085" spans="11:11" x14ac:dyDescent="0.25">
      <c r="K16085"/>
    </row>
    <row r="16086" spans="11:11" x14ac:dyDescent="0.25">
      <c r="K16086"/>
    </row>
    <row r="16087" spans="11:11" x14ac:dyDescent="0.25">
      <c r="K16087"/>
    </row>
    <row r="16088" spans="11:11" x14ac:dyDescent="0.25">
      <c r="K16088"/>
    </row>
    <row r="16089" spans="11:11" x14ac:dyDescent="0.25">
      <c r="K16089"/>
    </row>
    <row r="16090" spans="11:11" x14ac:dyDescent="0.25">
      <c r="K16090"/>
    </row>
    <row r="16091" spans="11:11" x14ac:dyDescent="0.25">
      <c r="K16091"/>
    </row>
    <row r="16092" spans="11:11" x14ac:dyDescent="0.25">
      <c r="K16092"/>
    </row>
    <row r="16093" spans="11:11" x14ac:dyDescent="0.25">
      <c r="K16093"/>
    </row>
    <row r="16094" spans="11:11" x14ac:dyDescent="0.25">
      <c r="K16094"/>
    </row>
    <row r="16095" spans="11:11" x14ac:dyDescent="0.25">
      <c r="K16095"/>
    </row>
    <row r="16096" spans="11:11" x14ac:dyDescent="0.25">
      <c r="K16096"/>
    </row>
    <row r="16097" spans="11:11" x14ac:dyDescent="0.25">
      <c r="K16097"/>
    </row>
    <row r="16098" spans="11:11" x14ac:dyDescent="0.25">
      <c r="K16098"/>
    </row>
    <row r="16099" spans="11:11" x14ac:dyDescent="0.25">
      <c r="K16099"/>
    </row>
    <row r="16100" spans="11:11" x14ac:dyDescent="0.25">
      <c r="K16100"/>
    </row>
    <row r="16101" spans="11:11" x14ac:dyDescent="0.25">
      <c r="K16101"/>
    </row>
    <row r="16102" spans="11:11" x14ac:dyDescent="0.25">
      <c r="K16102"/>
    </row>
    <row r="16103" spans="11:11" x14ac:dyDescent="0.25">
      <c r="K16103"/>
    </row>
    <row r="16104" spans="11:11" x14ac:dyDescent="0.25">
      <c r="K16104"/>
    </row>
    <row r="16105" spans="11:11" x14ac:dyDescent="0.25">
      <c r="K16105"/>
    </row>
    <row r="16106" spans="11:11" x14ac:dyDescent="0.25">
      <c r="K16106"/>
    </row>
    <row r="16107" spans="11:11" x14ac:dyDescent="0.25">
      <c r="K16107"/>
    </row>
    <row r="16108" spans="11:11" x14ac:dyDescent="0.25">
      <c r="K16108"/>
    </row>
    <row r="16109" spans="11:11" x14ac:dyDescent="0.25">
      <c r="K16109"/>
    </row>
    <row r="16110" spans="11:11" x14ac:dyDescent="0.25">
      <c r="K16110"/>
    </row>
    <row r="16111" spans="11:11" x14ac:dyDescent="0.25">
      <c r="K16111"/>
    </row>
    <row r="16112" spans="11:11" x14ac:dyDescent="0.25">
      <c r="K16112"/>
    </row>
    <row r="16113" spans="11:11" x14ac:dyDescent="0.25">
      <c r="K16113"/>
    </row>
    <row r="16114" spans="11:11" x14ac:dyDescent="0.25">
      <c r="K16114"/>
    </row>
    <row r="16115" spans="11:11" x14ac:dyDescent="0.25">
      <c r="K16115"/>
    </row>
    <row r="16116" spans="11:11" x14ac:dyDescent="0.25">
      <c r="K16116"/>
    </row>
    <row r="16117" spans="11:11" x14ac:dyDescent="0.25">
      <c r="K16117"/>
    </row>
    <row r="16118" spans="11:11" x14ac:dyDescent="0.25">
      <c r="K16118"/>
    </row>
    <row r="16119" spans="11:11" x14ac:dyDescent="0.25">
      <c r="K16119"/>
    </row>
    <row r="16120" spans="11:11" x14ac:dyDescent="0.25">
      <c r="K16120"/>
    </row>
    <row r="16121" spans="11:11" x14ac:dyDescent="0.25">
      <c r="K16121"/>
    </row>
    <row r="16122" spans="11:11" x14ac:dyDescent="0.25">
      <c r="K16122"/>
    </row>
    <row r="16123" spans="11:11" x14ac:dyDescent="0.25">
      <c r="K16123"/>
    </row>
    <row r="16124" spans="11:11" x14ac:dyDescent="0.25">
      <c r="K16124"/>
    </row>
    <row r="16125" spans="11:11" x14ac:dyDescent="0.25">
      <c r="K16125"/>
    </row>
    <row r="16126" spans="11:11" x14ac:dyDescent="0.25">
      <c r="K16126"/>
    </row>
    <row r="16127" spans="11:11" x14ac:dyDescent="0.25">
      <c r="K16127"/>
    </row>
    <row r="16128" spans="11:11" x14ac:dyDescent="0.25">
      <c r="K16128"/>
    </row>
    <row r="16129" spans="11:11" x14ac:dyDescent="0.25">
      <c r="K16129"/>
    </row>
    <row r="16130" spans="11:11" x14ac:dyDescent="0.25">
      <c r="K16130"/>
    </row>
    <row r="16131" spans="11:11" x14ac:dyDescent="0.25">
      <c r="K16131"/>
    </row>
    <row r="16132" spans="11:11" x14ac:dyDescent="0.25">
      <c r="K16132"/>
    </row>
    <row r="16133" spans="11:11" x14ac:dyDescent="0.25">
      <c r="K16133"/>
    </row>
    <row r="16134" spans="11:11" x14ac:dyDescent="0.25">
      <c r="K16134"/>
    </row>
    <row r="16135" spans="11:11" x14ac:dyDescent="0.25">
      <c r="K16135"/>
    </row>
    <row r="16136" spans="11:11" x14ac:dyDescent="0.25">
      <c r="K16136"/>
    </row>
    <row r="16137" spans="11:11" x14ac:dyDescent="0.25">
      <c r="K16137"/>
    </row>
    <row r="16138" spans="11:11" x14ac:dyDescent="0.25">
      <c r="K16138"/>
    </row>
    <row r="16139" spans="11:11" x14ac:dyDescent="0.25">
      <c r="K16139"/>
    </row>
    <row r="16140" spans="11:11" x14ac:dyDescent="0.25">
      <c r="K16140"/>
    </row>
    <row r="16141" spans="11:11" x14ac:dyDescent="0.25">
      <c r="K16141"/>
    </row>
    <row r="16142" spans="11:11" x14ac:dyDescent="0.25">
      <c r="K16142"/>
    </row>
    <row r="16143" spans="11:11" x14ac:dyDescent="0.25">
      <c r="K16143"/>
    </row>
    <row r="16144" spans="11:11" x14ac:dyDescent="0.25">
      <c r="K16144"/>
    </row>
    <row r="16145" spans="11:11" x14ac:dyDescent="0.25">
      <c r="K16145"/>
    </row>
    <row r="16146" spans="11:11" x14ac:dyDescent="0.25">
      <c r="K16146"/>
    </row>
    <row r="16147" spans="11:11" x14ac:dyDescent="0.25">
      <c r="K16147"/>
    </row>
    <row r="16148" spans="11:11" x14ac:dyDescent="0.25">
      <c r="K16148"/>
    </row>
    <row r="16149" spans="11:11" x14ac:dyDescent="0.25">
      <c r="K16149"/>
    </row>
    <row r="16150" spans="11:11" x14ac:dyDescent="0.25">
      <c r="K16150"/>
    </row>
    <row r="16151" spans="11:11" x14ac:dyDescent="0.25">
      <c r="K16151"/>
    </row>
    <row r="16152" spans="11:11" x14ac:dyDescent="0.25">
      <c r="K16152"/>
    </row>
    <row r="16153" spans="11:11" x14ac:dyDescent="0.25">
      <c r="K16153"/>
    </row>
    <row r="16154" spans="11:11" x14ac:dyDescent="0.25">
      <c r="K16154"/>
    </row>
    <row r="16155" spans="11:11" x14ac:dyDescent="0.25">
      <c r="K16155"/>
    </row>
    <row r="16156" spans="11:11" x14ac:dyDescent="0.25">
      <c r="K16156"/>
    </row>
    <row r="16157" spans="11:11" x14ac:dyDescent="0.25">
      <c r="K16157"/>
    </row>
    <row r="16158" spans="11:11" x14ac:dyDescent="0.25">
      <c r="K16158"/>
    </row>
    <row r="16159" spans="11:11" x14ac:dyDescent="0.25">
      <c r="K16159"/>
    </row>
    <row r="16160" spans="11:11" x14ac:dyDescent="0.25">
      <c r="K16160"/>
    </row>
    <row r="16161" spans="11:11" x14ac:dyDescent="0.25">
      <c r="K16161"/>
    </row>
    <row r="16162" spans="11:11" x14ac:dyDescent="0.25">
      <c r="K16162"/>
    </row>
    <row r="16163" spans="11:11" x14ac:dyDescent="0.25">
      <c r="K16163"/>
    </row>
    <row r="16164" spans="11:11" x14ac:dyDescent="0.25">
      <c r="K16164"/>
    </row>
    <row r="16165" spans="11:11" x14ac:dyDescent="0.25">
      <c r="K16165"/>
    </row>
    <row r="16166" spans="11:11" x14ac:dyDescent="0.25">
      <c r="K16166"/>
    </row>
    <row r="16167" spans="11:11" x14ac:dyDescent="0.25">
      <c r="K16167"/>
    </row>
    <row r="16168" spans="11:11" x14ac:dyDescent="0.25">
      <c r="K16168"/>
    </row>
    <row r="16169" spans="11:11" x14ac:dyDescent="0.25">
      <c r="K16169"/>
    </row>
    <row r="16170" spans="11:11" x14ac:dyDescent="0.25">
      <c r="K16170"/>
    </row>
    <row r="16171" spans="11:11" x14ac:dyDescent="0.25">
      <c r="K16171"/>
    </row>
    <row r="16172" spans="11:11" x14ac:dyDescent="0.25">
      <c r="K16172"/>
    </row>
    <row r="16173" spans="11:11" x14ac:dyDescent="0.25">
      <c r="K16173"/>
    </row>
    <row r="16174" spans="11:11" x14ac:dyDescent="0.25">
      <c r="K16174"/>
    </row>
    <row r="16175" spans="11:11" x14ac:dyDescent="0.25">
      <c r="K16175"/>
    </row>
    <row r="16176" spans="11:11" x14ac:dyDescent="0.25">
      <c r="K16176"/>
    </row>
    <row r="16177" spans="11:11" x14ac:dyDescent="0.25">
      <c r="K16177"/>
    </row>
    <row r="16178" spans="11:11" x14ac:dyDescent="0.25">
      <c r="K16178"/>
    </row>
    <row r="16179" spans="11:11" x14ac:dyDescent="0.25">
      <c r="K16179"/>
    </row>
    <row r="16180" spans="11:11" x14ac:dyDescent="0.25">
      <c r="K16180"/>
    </row>
    <row r="16181" spans="11:11" x14ac:dyDescent="0.25">
      <c r="K16181"/>
    </row>
    <row r="16182" spans="11:11" x14ac:dyDescent="0.25">
      <c r="K16182"/>
    </row>
    <row r="16183" spans="11:11" x14ac:dyDescent="0.25">
      <c r="K16183"/>
    </row>
    <row r="16184" spans="11:11" x14ac:dyDescent="0.25">
      <c r="K16184"/>
    </row>
    <row r="16185" spans="11:11" x14ac:dyDescent="0.25">
      <c r="K16185"/>
    </row>
    <row r="16186" spans="11:11" x14ac:dyDescent="0.25">
      <c r="K16186"/>
    </row>
    <row r="16187" spans="11:11" x14ac:dyDescent="0.25">
      <c r="K16187"/>
    </row>
    <row r="16188" spans="11:11" x14ac:dyDescent="0.25">
      <c r="K16188"/>
    </row>
    <row r="16189" spans="11:11" x14ac:dyDescent="0.25">
      <c r="K16189"/>
    </row>
    <row r="16190" spans="11:11" x14ac:dyDescent="0.25">
      <c r="K16190"/>
    </row>
    <row r="16191" spans="11:11" x14ac:dyDescent="0.25">
      <c r="K16191"/>
    </row>
    <row r="16192" spans="11:11" x14ac:dyDescent="0.25">
      <c r="K16192"/>
    </row>
    <row r="16193" spans="11:11" x14ac:dyDescent="0.25">
      <c r="K16193"/>
    </row>
    <row r="16194" spans="11:11" x14ac:dyDescent="0.25">
      <c r="K16194"/>
    </row>
    <row r="16195" spans="11:11" x14ac:dyDescent="0.25">
      <c r="K16195"/>
    </row>
    <row r="16196" spans="11:11" x14ac:dyDescent="0.25">
      <c r="K16196"/>
    </row>
    <row r="16197" spans="11:11" x14ac:dyDescent="0.25">
      <c r="K16197"/>
    </row>
    <row r="16198" spans="11:11" x14ac:dyDescent="0.25">
      <c r="K16198"/>
    </row>
    <row r="16199" spans="11:11" x14ac:dyDescent="0.25">
      <c r="K16199"/>
    </row>
    <row r="16200" spans="11:11" x14ac:dyDescent="0.25">
      <c r="K16200"/>
    </row>
    <row r="16201" spans="11:11" x14ac:dyDescent="0.25">
      <c r="K16201"/>
    </row>
    <row r="16202" spans="11:11" x14ac:dyDescent="0.25">
      <c r="K16202"/>
    </row>
    <row r="16203" spans="11:11" x14ac:dyDescent="0.25">
      <c r="K16203"/>
    </row>
    <row r="16204" spans="11:11" x14ac:dyDescent="0.25">
      <c r="K16204"/>
    </row>
    <row r="16205" spans="11:11" x14ac:dyDescent="0.25">
      <c r="K16205"/>
    </row>
    <row r="16206" spans="11:11" x14ac:dyDescent="0.25">
      <c r="K16206"/>
    </row>
    <row r="16207" spans="11:11" x14ac:dyDescent="0.25">
      <c r="K16207"/>
    </row>
    <row r="16208" spans="11:11" x14ac:dyDescent="0.25">
      <c r="K16208"/>
    </row>
    <row r="16209" spans="11:11" x14ac:dyDescent="0.25">
      <c r="K16209"/>
    </row>
    <row r="16210" spans="11:11" x14ac:dyDescent="0.25">
      <c r="K16210"/>
    </row>
    <row r="16211" spans="11:11" x14ac:dyDescent="0.25">
      <c r="K16211"/>
    </row>
    <row r="16212" spans="11:11" x14ac:dyDescent="0.25">
      <c r="K16212"/>
    </row>
    <row r="16213" spans="11:11" x14ac:dyDescent="0.25">
      <c r="K16213"/>
    </row>
    <row r="16214" spans="11:11" x14ac:dyDescent="0.25">
      <c r="K16214"/>
    </row>
    <row r="16215" spans="11:11" x14ac:dyDescent="0.25">
      <c r="K16215"/>
    </row>
    <row r="16216" spans="11:11" x14ac:dyDescent="0.25">
      <c r="K16216"/>
    </row>
    <row r="16217" spans="11:11" x14ac:dyDescent="0.25">
      <c r="K16217"/>
    </row>
    <row r="16218" spans="11:11" x14ac:dyDescent="0.25">
      <c r="K16218"/>
    </row>
    <row r="16219" spans="11:11" x14ac:dyDescent="0.25">
      <c r="K16219"/>
    </row>
    <row r="16220" spans="11:11" x14ac:dyDescent="0.25">
      <c r="K16220"/>
    </row>
    <row r="16221" spans="11:11" x14ac:dyDescent="0.25">
      <c r="K16221"/>
    </row>
    <row r="16222" spans="11:11" x14ac:dyDescent="0.25">
      <c r="K16222"/>
    </row>
    <row r="16223" spans="11:11" x14ac:dyDescent="0.25">
      <c r="K16223"/>
    </row>
    <row r="16224" spans="11:11" x14ac:dyDescent="0.25">
      <c r="K16224"/>
    </row>
    <row r="16225" spans="11:11" x14ac:dyDescent="0.25">
      <c r="K16225"/>
    </row>
    <row r="16226" spans="11:11" x14ac:dyDescent="0.25">
      <c r="K16226"/>
    </row>
    <row r="16227" spans="11:11" x14ac:dyDescent="0.25">
      <c r="K16227"/>
    </row>
    <row r="16228" spans="11:11" x14ac:dyDescent="0.25">
      <c r="K16228"/>
    </row>
    <row r="16229" spans="11:11" x14ac:dyDescent="0.25">
      <c r="K16229"/>
    </row>
    <row r="16230" spans="11:11" x14ac:dyDescent="0.25">
      <c r="K16230"/>
    </row>
    <row r="16231" spans="11:11" x14ac:dyDescent="0.25">
      <c r="K16231"/>
    </row>
    <row r="16232" spans="11:11" x14ac:dyDescent="0.25">
      <c r="K16232"/>
    </row>
    <row r="16233" spans="11:11" x14ac:dyDescent="0.25">
      <c r="K16233"/>
    </row>
    <row r="16234" spans="11:11" x14ac:dyDescent="0.25">
      <c r="K16234"/>
    </row>
    <row r="16235" spans="11:11" x14ac:dyDescent="0.25">
      <c r="K16235"/>
    </row>
    <row r="16236" spans="11:11" x14ac:dyDescent="0.25">
      <c r="K16236"/>
    </row>
    <row r="16237" spans="11:11" x14ac:dyDescent="0.25">
      <c r="K16237"/>
    </row>
    <row r="16238" spans="11:11" x14ac:dyDescent="0.25">
      <c r="K16238"/>
    </row>
    <row r="16239" spans="11:11" x14ac:dyDescent="0.25">
      <c r="K16239"/>
    </row>
    <row r="16240" spans="11:11" x14ac:dyDescent="0.25">
      <c r="K16240"/>
    </row>
    <row r="16241" spans="11:11" x14ac:dyDescent="0.25">
      <c r="K16241"/>
    </row>
    <row r="16242" spans="11:11" x14ac:dyDescent="0.25">
      <c r="K16242"/>
    </row>
    <row r="16243" spans="11:11" x14ac:dyDescent="0.25">
      <c r="K16243"/>
    </row>
    <row r="16244" spans="11:11" x14ac:dyDescent="0.25">
      <c r="K16244"/>
    </row>
    <row r="16245" spans="11:11" x14ac:dyDescent="0.25">
      <c r="K16245"/>
    </row>
    <row r="16246" spans="11:11" x14ac:dyDescent="0.25">
      <c r="K16246"/>
    </row>
    <row r="16247" spans="11:11" x14ac:dyDescent="0.25">
      <c r="K16247"/>
    </row>
    <row r="16248" spans="11:11" x14ac:dyDescent="0.25">
      <c r="K16248"/>
    </row>
    <row r="16249" spans="11:11" x14ac:dyDescent="0.25">
      <c r="K16249"/>
    </row>
    <row r="16250" spans="11:11" x14ac:dyDescent="0.25">
      <c r="K16250"/>
    </row>
    <row r="16251" spans="11:11" x14ac:dyDescent="0.25">
      <c r="K16251"/>
    </row>
    <row r="16252" spans="11:11" x14ac:dyDescent="0.25">
      <c r="K16252"/>
    </row>
    <row r="16253" spans="11:11" x14ac:dyDescent="0.25">
      <c r="K16253"/>
    </row>
    <row r="16254" spans="11:11" x14ac:dyDescent="0.25">
      <c r="K16254"/>
    </row>
    <row r="16255" spans="11:11" x14ac:dyDescent="0.25">
      <c r="K16255"/>
    </row>
    <row r="16256" spans="11:11" x14ac:dyDescent="0.25">
      <c r="K16256"/>
    </row>
    <row r="16257" spans="11:11" x14ac:dyDescent="0.25">
      <c r="K16257"/>
    </row>
    <row r="16258" spans="11:11" x14ac:dyDescent="0.25">
      <c r="K16258"/>
    </row>
    <row r="16259" spans="11:11" x14ac:dyDescent="0.25">
      <c r="K16259"/>
    </row>
    <row r="16260" spans="11:11" x14ac:dyDescent="0.25">
      <c r="K16260"/>
    </row>
    <row r="16261" spans="11:11" x14ac:dyDescent="0.25">
      <c r="K16261"/>
    </row>
    <row r="16262" spans="11:11" x14ac:dyDescent="0.25">
      <c r="K16262"/>
    </row>
    <row r="16263" spans="11:11" x14ac:dyDescent="0.25">
      <c r="K16263"/>
    </row>
    <row r="16264" spans="11:11" x14ac:dyDescent="0.25">
      <c r="K16264"/>
    </row>
    <row r="16265" spans="11:11" x14ac:dyDescent="0.25">
      <c r="K16265"/>
    </row>
    <row r="16266" spans="11:11" x14ac:dyDescent="0.25">
      <c r="K16266"/>
    </row>
    <row r="16267" spans="11:11" x14ac:dyDescent="0.25">
      <c r="K16267"/>
    </row>
    <row r="16268" spans="11:11" x14ac:dyDescent="0.25">
      <c r="K16268"/>
    </row>
    <row r="16269" spans="11:11" x14ac:dyDescent="0.25">
      <c r="K16269"/>
    </row>
    <row r="16270" spans="11:11" x14ac:dyDescent="0.25">
      <c r="K16270"/>
    </row>
    <row r="16271" spans="11:11" x14ac:dyDescent="0.25">
      <c r="K16271"/>
    </row>
    <row r="16272" spans="11:11" x14ac:dyDescent="0.25">
      <c r="K16272"/>
    </row>
    <row r="16273" spans="11:11" x14ac:dyDescent="0.25">
      <c r="K16273"/>
    </row>
    <row r="16274" spans="11:11" x14ac:dyDescent="0.25">
      <c r="K16274"/>
    </row>
    <row r="16275" spans="11:11" x14ac:dyDescent="0.25">
      <c r="K16275"/>
    </row>
    <row r="16276" spans="11:11" x14ac:dyDescent="0.25">
      <c r="K16276"/>
    </row>
    <row r="16277" spans="11:11" x14ac:dyDescent="0.25">
      <c r="K16277"/>
    </row>
    <row r="16278" spans="11:11" x14ac:dyDescent="0.25">
      <c r="K16278"/>
    </row>
    <row r="16279" spans="11:11" x14ac:dyDescent="0.25">
      <c r="K16279"/>
    </row>
    <row r="16280" spans="11:11" x14ac:dyDescent="0.25">
      <c r="K16280"/>
    </row>
    <row r="16281" spans="11:11" x14ac:dyDescent="0.25">
      <c r="K16281"/>
    </row>
    <row r="16282" spans="11:11" x14ac:dyDescent="0.25">
      <c r="K16282"/>
    </row>
    <row r="16283" spans="11:11" x14ac:dyDescent="0.25">
      <c r="K16283"/>
    </row>
    <row r="16284" spans="11:11" x14ac:dyDescent="0.25">
      <c r="K16284"/>
    </row>
    <row r="16285" spans="11:11" x14ac:dyDescent="0.25">
      <c r="K16285"/>
    </row>
    <row r="16286" spans="11:11" x14ac:dyDescent="0.25">
      <c r="K16286"/>
    </row>
    <row r="16287" spans="11:11" x14ac:dyDescent="0.25">
      <c r="K16287"/>
    </row>
    <row r="16288" spans="11:11" x14ac:dyDescent="0.25">
      <c r="K16288"/>
    </row>
    <row r="16289" spans="11:11" x14ac:dyDescent="0.25">
      <c r="K16289"/>
    </row>
    <row r="16290" spans="11:11" x14ac:dyDescent="0.25">
      <c r="K16290"/>
    </row>
    <row r="16291" spans="11:11" x14ac:dyDescent="0.25">
      <c r="K16291"/>
    </row>
    <row r="16292" spans="11:11" x14ac:dyDescent="0.25">
      <c r="K16292"/>
    </row>
    <row r="16293" spans="11:11" x14ac:dyDescent="0.25">
      <c r="K16293"/>
    </row>
    <row r="16294" spans="11:11" x14ac:dyDescent="0.25">
      <c r="K16294"/>
    </row>
    <row r="16295" spans="11:11" x14ac:dyDescent="0.25">
      <c r="K16295"/>
    </row>
    <row r="16296" spans="11:11" x14ac:dyDescent="0.25">
      <c r="K16296"/>
    </row>
    <row r="16297" spans="11:11" x14ac:dyDescent="0.25">
      <c r="K16297"/>
    </row>
    <row r="16298" spans="11:11" x14ac:dyDescent="0.25">
      <c r="K16298"/>
    </row>
    <row r="16299" spans="11:11" x14ac:dyDescent="0.25">
      <c r="K16299"/>
    </row>
    <row r="16300" spans="11:11" x14ac:dyDescent="0.25">
      <c r="K16300"/>
    </row>
    <row r="16301" spans="11:11" x14ac:dyDescent="0.25">
      <c r="K16301"/>
    </row>
    <row r="16302" spans="11:11" x14ac:dyDescent="0.25">
      <c r="K16302"/>
    </row>
    <row r="16303" spans="11:11" x14ac:dyDescent="0.25">
      <c r="K16303"/>
    </row>
    <row r="16304" spans="11:11" x14ac:dyDescent="0.25">
      <c r="K16304"/>
    </row>
    <row r="16305" spans="11:11" x14ac:dyDescent="0.25">
      <c r="K16305"/>
    </row>
    <row r="16306" spans="11:11" x14ac:dyDescent="0.25">
      <c r="K16306"/>
    </row>
    <row r="16307" spans="11:11" x14ac:dyDescent="0.25">
      <c r="K16307"/>
    </row>
    <row r="16308" spans="11:11" x14ac:dyDescent="0.25">
      <c r="K16308"/>
    </row>
    <row r="16309" spans="11:11" x14ac:dyDescent="0.25">
      <c r="K16309"/>
    </row>
    <row r="16310" spans="11:11" x14ac:dyDescent="0.25">
      <c r="K16310"/>
    </row>
    <row r="16311" spans="11:11" x14ac:dyDescent="0.25">
      <c r="K16311"/>
    </row>
    <row r="16312" spans="11:11" x14ac:dyDescent="0.25">
      <c r="K16312"/>
    </row>
    <row r="16313" spans="11:11" x14ac:dyDescent="0.25">
      <c r="K16313"/>
    </row>
    <row r="16314" spans="11:11" x14ac:dyDescent="0.25">
      <c r="K16314"/>
    </row>
    <row r="16315" spans="11:11" x14ac:dyDescent="0.25">
      <c r="K16315"/>
    </row>
    <row r="16316" spans="11:11" x14ac:dyDescent="0.25">
      <c r="K16316"/>
    </row>
    <row r="16317" spans="11:11" x14ac:dyDescent="0.25">
      <c r="K16317"/>
    </row>
    <row r="16318" spans="11:11" x14ac:dyDescent="0.25">
      <c r="K16318"/>
    </row>
    <row r="16319" spans="11:11" x14ac:dyDescent="0.25">
      <c r="K16319"/>
    </row>
    <row r="16320" spans="11:11" x14ac:dyDescent="0.25">
      <c r="K16320"/>
    </row>
    <row r="16321" spans="11:11" x14ac:dyDescent="0.25">
      <c r="K16321"/>
    </row>
    <row r="16322" spans="11:11" x14ac:dyDescent="0.25">
      <c r="K16322"/>
    </row>
    <row r="16323" spans="11:11" x14ac:dyDescent="0.25">
      <c r="K16323"/>
    </row>
    <row r="16324" spans="11:11" x14ac:dyDescent="0.25">
      <c r="K16324"/>
    </row>
    <row r="16325" spans="11:11" x14ac:dyDescent="0.25">
      <c r="K16325"/>
    </row>
    <row r="16326" spans="11:11" x14ac:dyDescent="0.25">
      <c r="K16326"/>
    </row>
    <row r="16327" spans="11:11" x14ac:dyDescent="0.25">
      <c r="K16327"/>
    </row>
    <row r="16328" spans="11:11" x14ac:dyDescent="0.25">
      <c r="K16328"/>
    </row>
    <row r="16329" spans="11:11" x14ac:dyDescent="0.25">
      <c r="K16329"/>
    </row>
    <row r="16330" spans="11:11" x14ac:dyDescent="0.25">
      <c r="K16330"/>
    </row>
    <row r="16331" spans="11:11" x14ac:dyDescent="0.25">
      <c r="K16331"/>
    </row>
    <row r="16332" spans="11:11" x14ac:dyDescent="0.25">
      <c r="K16332"/>
    </row>
    <row r="16333" spans="11:11" x14ac:dyDescent="0.25">
      <c r="K16333"/>
    </row>
    <row r="16334" spans="11:11" x14ac:dyDescent="0.25">
      <c r="K16334"/>
    </row>
    <row r="16335" spans="11:11" x14ac:dyDescent="0.25">
      <c r="K16335"/>
    </row>
    <row r="16336" spans="11:11" x14ac:dyDescent="0.25">
      <c r="K16336"/>
    </row>
    <row r="16337" spans="11:11" x14ac:dyDescent="0.25">
      <c r="K16337"/>
    </row>
    <row r="16338" spans="11:11" x14ac:dyDescent="0.25">
      <c r="K16338"/>
    </row>
    <row r="16339" spans="11:11" x14ac:dyDescent="0.25">
      <c r="K16339"/>
    </row>
    <row r="16340" spans="11:11" x14ac:dyDescent="0.25">
      <c r="K16340"/>
    </row>
    <row r="16341" spans="11:11" x14ac:dyDescent="0.25">
      <c r="K16341"/>
    </row>
    <row r="16342" spans="11:11" x14ac:dyDescent="0.25">
      <c r="K16342"/>
    </row>
    <row r="16343" spans="11:11" x14ac:dyDescent="0.25">
      <c r="K16343"/>
    </row>
    <row r="16344" spans="11:11" x14ac:dyDescent="0.25">
      <c r="K16344"/>
    </row>
    <row r="16345" spans="11:11" x14ac:dyDescent="0.25">
      <c r="K16345"/>
    </row>
    <row r="16346" spans="11:11" x14ac:dyDescent="0.25">
      <c r="K16346"/>
    </row>
    <row r="16347" spans="11:11" x14ac:dyDescent="0.25">
      <c r="K16347"/>
    </row>
    <row r="16348" spans="11:11" x14ac:dyDescent="0.25">
      <c r="K16348"/>
    </row>
    <row r="16349" spans="11:11" x14ac:dyDescent="0.25">
      <c r="K16349"/>
    </row>
    <row r="16350" spans="11:11" x14ac:dyDescent="0.25">
      <c r="K16350"/>
    </row>
    <row r="16351" spans="11:11" x14ac:dyDescent="0.25">
      <c r="K16351"/>
    </row>
    <row r="16352" spans="11:11" x14ac:dyDescent="0.25">
      <c r="K16352"/>
    </row>
    <row r="16353" spans="11:11" x14ac:dyDescent="0.25">
      <c r="K16353"/>
    </row>
    <row r="16354" spans="11:11" x14ac:dyDescent="0.25">
      <c r="K16354"/>
    </row>
    <row r="16355" spans="11:11" x14ac:dyDescent="0.25">
      <c r="K16355"/>
    </row>
    <row r="16356" spans="11:11" x14ac:dyDescent="0.25">
      <c r="K16356"/>
    </row>
    <row r="16357" spans="11:11" x14ac:dyDescent="0.25">
      <c r="K16357"/>
    </row>
    <row r="16358" spans="11:11" x14ac:dyDescent="0.25">
      <c r="K16358"/>
    </row>
    <row r="16359" spans="11:11" x14ac:dyDescent="0.25">
      <c r="K16359"/>
    </row>
    <row r="16360" spans="11:11" x14ac:dyDescent="0.25">
      <c r="K16360"/>
    </row>
    <row r="16361" spans="11:11" x14ac:dyDescent="0.25">
      <c r="K16361"/>
    </row>
    <row r="16362" spans="11:11" x14ac:dyDescent="0.25">
      <c r="K16362"/>
    </row>
    <row r="16363" spans="11:11" x14ac:dyDescent="0.25">
      <c r="K16363"/>
    </row>
    <row r="16364" spans="11:11" x14ac:dyDescent="0.25">
      <c r="K16364"/>
    </row>
    <row r="16365" spans="11:11" x14ac:dyDescent="0.25">
      <c r="K16365"/>
    </row>
    <row r="16366" spans="11:11" x14ac:dyDescent="0.25">
      <c r="K16366"/>
    </row>
    <row r="16367" spans="11:11" x14ac:dyDescent="0.25">
      <c r="K16367"/>
    </row>
    <row r="16368" spans="11:11" x14ac:dyDescent="0.25">
      <c r="K16368"/>
    </row>
    <row r="16369" spans="11:11" x14ac:dyDescent="0.25">
      <c r="K16369"/>
    </row>
    <row r="16370" spans="11:11" x14ac:dyDescent="0.25">
      <c r="K16370"/>
    </row>
    <row r="16371" spans="11:11" x14ac:dyDescent="0.25">
      <c r="K16371"/>
    </row>
    <row r="16372" spans="11:11" x14ac:dyDescent="0.25">
      <c r="K16372"/>
    </row>
    <row r="16373" spans="11:11" x14ac:dyDescent="0.25">
      <c r="K16373"/>
    </row>
    <row r="16374" spans="11:11" x14ac:dyDescent="0.25">
      <c r="K16374"/>
    </row>
    <row r="16375" spans="11:11" x14ac:dyDescent="0.25">
      <c r="K16375"/>
    </row>
    <row r="16376" spans="11:11" x14ac:dyDescent="0.25">
      <c r="K16376"/>
    </row>
    <row r="16377" spans="11:11" x14ac:dyDescent="0.25">
      <c r="K16377"/>
    </row>
    <row r="16378" spans="11:11" x14ac:dyDescent="0.25">
      <c r="K16378"/>
    </row>
    <row r="16379" spans="11:11" x14ac:dyDescent="0.25">
      <c r="K16379"/>
    </row>
    <row r="16380" spans="11:11" x14ac:dyDescent="0.25">
      <c r="K16380"/>
    </row>
    <row r="16381" spans="11:11" x14ac:dyDescent="0.25">
      <c r="K16381"/>
    </row>
    <row r="16382" spans="11:11" x14ac:dyDescent="0.25">
      <c r="K16382"/>
    </row>
    <row r="16383" spans="11:11" x14ac:dyDescent="0.25">
      <c r="K16383"/>
    </row>
    <row r="16384" spans="11:11" x14ac:dyDescent="0.25">
      <c r="K16384"/>
    </row>
    <row r="16385" spans="11:11" x14ac:dyDescent="0.25">
      <c r="K16385"/>
    </row>
    <row r="16386" spans="11:11" x14ac:dyDescent="0.25">
      <c r="K16386"/>
    </row>
    <row r="16387" spans="11:11" x14ac:dyDescent="0.25">
      <c r="K16387"/>
    </row>
    <row r="16388" spans="11:11" x14ac:dyDescent="0.25">
      <c r="K16388"/>
    </row>
    <row r="16389" spans="11:11" x14ac:dyDescent="0.25">
      <c r="K16389"/>
    </row>
    <row r="16390" spans="11:11" x14ac:dyDescent="0.25">
      <c r="K16390"/>
    </row>
    <row r="16391" spans="11:11" x14ac:dyDescent="0.25">
      <c r="K16391"/>
    </row>
    <row r="16392" spans="11:11" x14ac:dyDescent="0.25">
      <c r="K16392"/>
    </row>
    <row r="16393" spans="11:11" x14ac:dyDescent="0.25">
      <c r="K16393"/>
    </row>
    <row r="16394" spans="11:11" x14ac:dyDescent="0.25">
      <c r="K16394"/>
    </row>
    <row r="16395" spans="11:11" x14ac:dyDescent="0.25">
      <c r="K16395"/>
    </row>
    <row r="16396" spans="11:11" x14ac:dyDescent="0.25">
      <c r="K16396"/>
    </row>
    <row r="16397" spans="11:11" x14ac:dyDescent="0.25">
      <c r="K16397"/>
    </row>
    <row r="16398" spans="11:11" x14ac:dyDescent="0.25">
      <c r="K16398"/>
    </row>
    <row r="16399" spans="11:11" x14ac:dyDescent="0.25">
      <c r="K16399"/>
    </row>
    <row r="16400" spans="11:11" x14ac:dyDescent="0.25">
      <c r="K16400"/>
    </row>
    <row r="16401" spans="11:11" x14ac:dyDescent="0.25">
      <c r="K16401"/>
    </row>
    <row r="16402" spans="11:11" x14ac:dyDescent="0.25">
      <c r="K16402"/>
    </row>
    <row r="16403" spans="11:11" x14ac:dyDescent="0.25">
      <c r="K16403"/>
    </row>
    <row r="16404" spans="11:11" x14ac:dyDescent="0.25">
      <c r="K16404"/>
    </row>
    <row r="16405" spans="11:11" x14ac:dyDescent="0.25">
      <c r="K16405"/>
    </row>
    <row r="16406" spans="11:11" x14ac:dyDescent="0.25">
      <c r="K16406"/>
    </row>
    <row r="16407" spans="11:11" x14ac:dyDescent="0.25">
      <c r="K16407"/>
    </row>
    <row r="16408" spans="11:11" x14ac:dyDescent="0.25">
      <c r="K16408"/>
    </row>
    <row r="16409" spans="11:11" x14ac:dyDescent="0.25">
      <c r="K16409"/>
    </row>
    <row r="16410" spans="11:11" x14ac:dyDescent="0.25">
      <c r="K16410"/>
    </row>
    <row r="16411" spans="11:11" x14ac:dyDescent="0.25">
      <c r="K16411"/>
    </row>
    <row r="16412" spans="11:11" x14ac:dyDescent="0.25">
      <c r="K16412"/>
    </row>
    <row r="16413" spans="11:11" x14ac:dyDescent="0.25">
      <c r="K16413"/>
    </row>
    <row r="16414" spans="11:11" x14ac:dyDescent="0.25">
      <c r="K16414"/>
    </row>
    <row r="16415" spans="11:11" x14ac:dyDescent="0.25">
      <c r="K16415"/>
    </row>
    <row r="16416" spans="11:11" x14ac:dyDescent="0.25">
      <c r="K16416"/>
    </row>
    <row r="16417" spans="11:11" x14ac:dyDescent="0.25">
      <c r="K16417"/>
    </row>
    <row r="16418" spans="11:11" x14ac:dyDescent="0.25">
      <c r="K16418"/>
    </row>
    <row r="16419" spans="11:11" x14ac:dyDescent="0.25">
      <c r="K16419"/>
    </row>
    <row r="16420" spans="11:11" x14ac:dyDescent="0.25">
      <c r="K16420"/>
    </row>
    <row r="16421" spans="11:11" x14ac:dyDescent="0.25">
      <c r="K16421"/>
    </row>
    <row r="16422" spans="11:11" x14ac:dyDescent="0.25">
      <c r="K16422"/>
    </row>
    <row r="16423" spans="11:11" x14ac:dyDescent="0.25">
      <c r="K16423"/>
    </row>
    <row r="16424" spans="11:11" x14ac:dyDescent="0.25">
      <c r="K16424"/>
    </row>
    <row r="16425" spans="11:11" x14ac:dyDescent="0.25">
      <c r="K16425"/>
    </row>
    <row r="16426" spans="11:11" x14ac:dyDescent="0.25">
      <c r="K16426"/>
    </row>
    <row r="16427" spans="11:11" x14ac:dyDescent="0.25">
      <c r="K16427"/>
    </row>
    <row r="16428" spans="11:11" x14ac:dyDescent="0.25">
      <c r="K16428"/>
    </row>
    <row r="16429" spans="11:11" x14ac:dyDescent="0.25">
      <c r="K16429"/>
    </row>
    <row r="16430" spans="11:11" x14ac:dyDescent="0.25">
      <c r="K16430"/>
    </row>
    <row r="16431" spans="11:11" x14ac:dyDescent="0.25">
      <c r="K16431"/>
    </row>
    <row r="16432" spans="11:11" x14ac:dyDescent="0.25">
      <c r="K16432"/>
    </row>
    <row r="16433" spans="11:11" x14ac:dyDescent="0.25">
      <c r="K16433"/>
    </row>
    <row r="16434" spans="11:11" x14ac:dyDescent="0.25">
      <c r="K16434"/>
    </row>
    <row r="16435" spans="11:11" x14ac:dyDescent="0.25">
      <c r="K16435"/>
    </row>
    <row r="16436" spans="11:11" x14ac:dyDescent="0.25">
      <c r="K16436"/>
    </row>
    <row r="16437" spans="11:11" x14ac:dyDescent="0.25">
      <c r="K16437"/>
    </row>
    <row r="16438" spans="11:11" x14ac:dyDescent="0.25">
      <c r="K16438"/>
    </row>
    <row r="16439" spans="11:11" x14ac:dyDescent="0.25">
      <c r="K16439"/>
    </row>
    <row r="16440" spans="11:11" x14ac:dyDescent="0.25">
      <c r="K16440"/>
    </row>
    <row r="16441" spans="11:11" x14ac:dyDescent="0.25">
      <c r="K16441"/>
    </row>
    <row r="16442" spans="11:11" x14ac:dyDescent="0.25">
      <c r="K16442"/>
    </row>
    <row r="16443" spans="11:11" x14ac:dyDescent="0.25">
      <c r="K16443"/>
    </row>
    <row r="16444" spans="11:11" x14ac:dyDescent="0.25">
      <c r="K16444"/>
    </row>
    <row r="16445" spans="11:11" x14ac:dyDescent="0.25">
      <c r="K16445"/>
    </row>
    <row r="16446" spans="11:11" x14ac:dyDescent="0.25">
      <c r="K16446"/>
    </row>
    <row r="16447" spans="11:11" x14ac:dyDescent="0.25">
      <c r="K16447"/>
    </row>
    <row r="16448" spans="11:11" x14ac:dyDescent="0.25">
      <c r="K16448"/>
    </row>
  </sheetData>
  <conditionalFormatting sqref="R1:Z3">
    <cfRule type="expression" dxfId="17" priority="1233">
      <formula>COUNTIF(R$4:R$49568,"*")&gt;COUNTIF(R$4:R$49568,"{"&amp;R$2&amp;"}*")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4">
    <tabColor rgb="FFC00000"/>
  </sheetPr>
  <dimension ref="A1:N51"/>
  <sheetViews>
    <sheetView workbookViewId="0">
      <selection activeCell="F13" sqref="F13"/>
    </sheetView>
  </sheetViews>
  <sheetFormatPr defaultRowHeight="15" x14ac:dyDescent="0.25"/>
  <cols>
    <col min="1" max="1" width="13.7109375" customWidth="1"/>
    <col min="2" max="2" width="11.5703125" customWidth="1"/>
    <col min="3" max="3" width="24.140625" style="19" customWidth="1"/>
    <col min="4" max="4" width="4.28515625" style="19" customWidth="1"/>
    <col min="5" max="5" width="25.42578125" customWidth="1"/>
    <col min="6" max="6" width="38.42578125" customWidth="1"/>
    <col min="7" max="7" width="10.140625" customWidth="1"/>
    <col min="8" max="8" width="19.7109375" customWidth="1"/>
    <col min="9" max="9" width="7.85546875" bestFit="1" customWidth="1"/>
    <col min="10" max="10" width="4.5703125" customWidth="1"/>
    <col min="11" max="11" width="11.7109375" customWidth="1"/>
    <col min="12" max="12" width="14" customWidth="1"/>
    <col min="13" max="13" width="21.42578125" customWidth="1"/>
    <col min="14" max="14" width="28.140625" customWidth="1"/>
    <col min="16" max="16" width="18.42578125" customWidth="1"/>
    <col min="18" max="18" width="17.140625" customWidth="1"/>
    <col min="19" max="19" width="23.140625" customWidth="1"/>
    <col min="21" max="21" width="13.42578125" bestFit="1" customWidth="1"/>
    <col min="22" max="22" width="10.5703125" bestFit="1" customWidth="1"/>
    <col min="23" max="23" width="21.5703125" bestFit="1" customWidth="1"/>
  </cols>
  <sheetData>
    <row r="1" spans="1:14" ht="15.75" thickBot="1" x14ac:dyDescent="0.3">
      <c r="A1" s="24"/>
      <c r="B1" s="24" t="s">
        <v>89</v>
      </c>
      <c r="C1" s="25" t="s">
        <v>90</v>
      </c>
      <c r="E1" s="24" t="s">
        <v>91</v>
      </c>
      <c r="F1" s="24" t="s">
        <v>92</v>
      </c>
      <c r="G1" s="24" t="s">
        <v>93</v>
      </c>
      <c r="H1" s="5" t="s">
        <v>94</v>
      </c>
      <c r="I1" s="4" t="s">
        <v>95</v>
      </c>
      <c r="L1" s="74" t="s">
        <v>2</v>
      </c>
      <c r="M1" s="69" t="s">
        <v>3</v>
      </c>
      <c r="N1" s="46">
        <v>1</v>
      </c>
    </row>
    <row r="2" spans="1:14" ht="15.75" thickBot="1" x14ac:dyDescent="0.3">
      <c r="A2" s="5" t="s">
        <v>96</v>
      </c>
      <c r="B2" s="3"/>
      <c r="E2" s="27" t="s">
        <v>307</v>
      </c>
      <c r="F2" s="27" t="s">
        <v>348</v>
      </c>
      <c r="G2" s="27" t="s">
        <v>97</v>
      </c>
      <c r="H2" s="54">
        <v>45383</v>
      </c>
      <c r="I2" s="3" t="s">
        <v>308</v>
      </c>
      <c r="L2" s="74" t="s">
        <v>4</v>
      </c>
      <c r="M2" s="69" t="s">
        <v>6</v>
      </c>
      <c r="N2" s="46">
        <v>1</v>
      </c>
    </row>
    <row r="3" spans="1:14" ht="15.75" thickBot="1" x14ac:dyDescent="0.3">
      <c r="A3" s="4" t="s">
        <v>98</v>
      </c>
      <c r="B3" s="3" t="s">
        <v>89</v>
      </c>
      <c r="E3" s="27" t="s">
        <v>327</v>
      </c>
      <c r="F3" s="27" t="s">
        <v>326</v>
      </c>
      <c r="G3" s="27" t="s">
        <v>99</v>
      </c>
      <c r="H3" s="54">
        <v>45413</v>
      </c>
      <c r="L3" s="74" t="s">
        <v>7</v>
      </c>
      <c r="M3" s="69" t="s">
        <v>9</v>
      </c>
      <c r="N3" s="46">
        <v>1</v>
      </c>
    </row>
    <row r="4" spans="1:14" ht="15.75" thickBot="1" x14ac:dyDescent="0.3">
      <c r="A4" s="4" t="s">
        <v>100</v>
      </c>
      <c r="B4" s="6">
        <v>1</v>
      </c>
      <c r="E4" s="27" t="s">
        <v>328</v>
      </c>
      <c r="F4" s="27" t="s">
        <v>341</v>
      </c>
      <c r="G4" s="27" t="s">
        <v>99</v>
      </c>
      <c r="H4" s="54">
        <v>45444</v>
      </c>
      <c r="L4" s="74" t="s">
        <v>10</v>
      </c>
      <c r="M4" s="69" t="s">
        <v>3</v>
      </c>
      <c r="N4" s="46">
        <v>1</v>
      </c>
    </row>
    <row r="5" spans="1:14" ht="15.75" thickBot="1" x14ac:dyDescent="0.3">
      <c r="A5" s="1" t="s">
        <v>101</v>
      </c>
      <c r="B5" s="7" t="str">
        <f>IF(B2="N","BLANK!","'"&amp;B3&amp;"'!")</f>
        <v>'DATA'!</v>
      </c>
      <c r="C5" s="20" t="str">
        <f ca="1">$B$5&amp;ADDRESS(1,1)&amp;":"&amp;ADDRESS(B6,B7)</f>
        <v>'DATA'!$A$1:$Z$525</v>
      </c>
      <c r="E5" s="27" t="s">
        <v>329</v>
      </c>
      <c r="F5" s="27" t="s">
        <v>343</v>
      </c>
      <c r="G5" s="27" t="s">
        <v>99</v>
      </c>
      <c r="H5" s="54">
        <v>45474</v>
      </c>
      <c r="L5" s="74" t="s">
        <v>12</v>
      </c>
      <c r="M5" s="69" t="s">
        <v>3</v>
      </c>
      <c r="N5" s="46">
        <v>1</v>
      </c>
    </row>
    <row r="6" spans="1:14" ht="15.75" thickBot="1" x14ac:dyDescent="0.3">
      <c r="A6" s="1" t="s">
        <v>102</v>
      </c>
      <c r="B6" s="2">
        <f t="array" aca="1" ref="B6" ca="1">MAX(IF(NOT(ISBLANK(INDIRECT(B5&amp;"A1:A50000"))),ROW($A$1:$A$49954),0))</f>
        <v>525</v>
      </c>
      <c r="E6" s="27" t="s">
        <v>330</v>
      </c>
      <c r="F6" s="27" t="s">
        <v>346</v>
      </c>
      <c r="G6" s="27" t="s">
        <v>103</v>
      </c>
      <c r="H6" s="54">
        <v>45505</v>
      </c>
      <c r="L6" s="74" t="s">
        <v>14</v>
      </c>
      <c r="M6" s="69" t="s">
        <v>16</v>
      </c>
      <c r="N6" s="46">
        <v>1</v>
      </c>
    </row>
    <row r="7" spans="1:14" ht="15.75" thickBot="1" x14ac:dyDescent="0.3">
      <c r="A7" s="1" t="s">
        <v>104</v>
      </c>
      <c r="B7" s="2">
        <f ca="1">COUNTA(INDIRECT(B5&amp;B4&amp;":"&amp;B4))</f>
        <v>26</v>
      </c>
      <c r="E7" s="27" t="s">
        <v>331</v>
      </c>
      <c r="F7" s="143" t="s">
        <v>347</v>
      </c>
      <c r="G7" s="27" t="s">
        <v>103</v>
      </c>
      <c r="H7" s="54">
        <v>45536</v>
      </c>
      <c r="L7" s="74" t="s">
        <v>17</v>
      </c>
      <c r="M7" s="69" t="s">
        <v>3</v>
      </c>
      <c r="N7" s="46">
        <v>1</v>
      </c>
    </row>
    <row r="8" spans="1:14" ht="15.75" thickBot="1" x14ac:dyDescent="0.3">
      <c r="A8" s="8" t="s">
        <v>105</v>
      </c>
      <c r="B8" s="7" t="s">
        <v>106</v>
      </c>
      <c r="C8" s="20" t="str">
        <f ca="1">$B$5&amp;ADDRESS(B4,1)&amp;":"&amp;ADDRESS(B4,B7)</f>
        <v>'DATA'!$A$1:$Z$1</v>
      </c>
      <c r="E8" s="27" t="s">
        <v>332</v>
      </c>
      <c r="F8" s="143" t="s">
        <v>349</v>
      </c>
      <c r="G8" s="27" t="s">
        <v>103</v>
      </c>
      <c r="H8" s="54">
        <v>45566</v>
      </c>
      <c r="L8" s="74" t="s">
        <v>19</v>
      </c>
      <c r="M8" s="69" t="s">
        <v>6</v>
      </c>
      <c r="N8" s="46">
        <v>1</v>
      </c>
    </row>
    <row r="9" spans="1:14" ht="15.75" thickBot="1" x14ac:dyDescent="0.3">
      <c r="A9" s="8" t="s">
        <v>107</v>
      </c>
      <c r="B9" s="7" t="s">
        <v>106</v>
      </c>
      <c r="C9" s="20" t="str">
        <f ca="1">$B$5&amp;ADDRESS(1,1)&amp;":"&amp;ADDRESS(B6,1)</f>
        <v>'DATA'!$A$1:$A$525</v>
      </c>
      <c r="E9" s="27" t="s">
        <v>333</v>
      </c>
      <c r="F9" s="27" t="s">
        <v>350</v>
      </c>
      <c r="G9" s="27" t="s">
        <v>108</v>
      </c>
      <c r="H9" s="54">
        <v>45597</v>
      </c>
      <c r="L9" s="74" t="s">
        <v>21</v>
      </c>
      <c r="M9" s="69" t="s">
        <v>23</v>
      </c>
      <c r="N9" s="46">
        <v>1</v>
      </c>
    </row>
    <row r="10" spans="1:14" ht="15.75" thickBot="1" x14ac:dyDescent="0.3">
      <c r="A10" s="18" t="s">
        <v>109</v>
      </c>
      <c r="B10" s="52">
        <f ca="1">MATCH(A10,IND,0)</f>
        <v>6</v>
      </c>
      <c r="C10" s="20" t="str">
        <f ca="1">$B$5&amp;ADDRESS(1,B10)&amp;":"&amp;ADDRESS($B$6,B10)</f>
        <v>'DATA'!$F$1:$F$525</v>
      </c>
      <c r="E10" s="27" t="s">
        <v>334</v>
      </c>
      <c r="F10" s="27" t="s">
        <v>351</v>
      </c>
      <c r="G10" s="27" t="s">
        <v>108</v>
      </c>
      <c r="H10" s="54">
        <v>45627</v>
      </c>
      <c r="L10" s="74" t="s">
        <v>24</v>
      </c>
      <c r="M10" s="69" t="s">
        <v>26</v>
      </c>
      <c r="N10" s="46">
        <v>1</v>
      </c>
    </row>
    <row r="11" spans="1:14" ht="15.75" thickBot="1" x14ac:dyDescent="0.3">
      <c r="A11" s="18" t="s">
        <v>94</v>
      </c>
      <c r="B11" s="52">
        <f ca="1">MATCH(A11,IND,0)</f>
        <v>1</v>
      </c>
      <c r="C11" s="20" t="str">
        <f ca="1">$B$5&amp;ADDRESS(1,B11)&amp;":"&amp;ADDRESS($B$6,B11)</f>
        <v>'DATA'!$A$1:$A$525</v>
      </c>
      <c r="E11" s="27" t="s">
        <v>335</v>
      </c>
      <c r="F11" s="27" t="s">
        <v>352</v>
      </c>
      <c r="G11" s="27" t="s">
        <v>108</v>
      </c>
      <c r="H11" s="54">
        <v>45658</v>
      </c>
      <c r="L11" s="74" t="s">
        <v>27</v>
      </c>
      <c r="M11" s="69" t="s">
        <v>16</v>
      </c>
      <c r="N11" s="46">
        <v>1</v>
      </c>
    </row>
    <row r="12" spans="1:14" ht="15.75" thickBot="1" x14ac:dyDescent="0.3">
      <c r="A12" s="18" t="s">
        <v>110</v>
      </c>
      <c r="B12" s="52">
        <f ca="1">MATCH(A12,IND,0)</f>
        <v>4</v>
      </c>
      <c r="C12" s="20" t="str">
        <f ca="1">$B$5&amp;ADDRESS(1,B12)&amp;":"&amp;ADDRESS(B6,B12)</f>
        <v>'DATA'!$D$1:$D$525</v>
      </c>
      <c r="E12" s="27" t="s">
        <v>336</v>
      </c>
      <c r="F12" s="27" t="s">
        <v>353</v>
      </c>
      <c r="G12" s="27" t="s">
        <v>111</v>
      </c>
      <c r="H12" s="54">
        <v>45689</v>
      </c>
      <c r="L12" s="74" t="s">
        <v>29</v>
      </c>
      <c r="M12" s="69" t="s">
        <v>31</v>
      </c>
      <c r="N12" s="46">
        <v>1</v>
      </c>
    </row>
    <row r="13" spans="1:14" ht="15.75" thickBot="1" x14ac:dyDescent="0.3">
      <c r="A13" s="18" t="s">
        <v>112</v>
      </c>
      <c r="B13" s="52" t="e">
        <f ca="1">MATCH(A13,IND,0)</f>
        <v>#N/A</v>
      </c>
      <c r="C13" s="20" t="e">
        <f ca="1">$B$5&amp;ADDRESS(1,B13)&amp;":"&amp;ADDRESS(B6,B13)</f>
        <v>#N/A</v>
      </c>
      <c r="E13" s="27" t="s">
        <v>337</v>
      </c>
      <c r="F13" s="27" t="s">
        <v>354</v>
      </c>
      <c r="G13" s="27" t="s">
        <v>111</v>
      </c>
      <c r="H13" s="54">
        <v>45717</v>
      </c>
      <c r="L13" s="74" t="s">
        <v>32</v>
      </c>
      <c r="M13" s="69" t="s">
        <v>23</v>
      </c>
      <c r="N13" s="46">
        <v>1</v>
      </c>
    </row>
    <row r="14" spans="1:14" ht="15.75" thickBot="1" x14ac:dyDescent="0.3">
      <c r="A14" s="18" t="s">
        <v>113</v>
      </c>
      <c r="B14" s="52">
        <v>8</v>
      </c>
      <c r="C14" s="20" t="str">
        <f ca="1">$B$5&amp;ADDRESS(1,B14)&amp;":"&amp;ADDRESS($B$6,B14)</f>
        <v>'DATA'!$H$1:$H$525</v>
      </c>
      <c r="E14" s="100" t="s">
        <v>338</v>
      </c>
      <c r="F14" s="27"/>
      <c r="G14" s="27" t="s">
        <v>111</v>
      </c>
      <c r="H14" s="54"/>
      <c r="L14" s="74" t="s">
        <v>34</v>
      </c>
      <c r="M14" s="69" t="s">
        <v>36</v>
      </c>
      <c r="N14" s="46">
        <v>1</v>
      </c>
    </row>
    <row r="15" spans="1:14" ht="15.75" thickBot="1" x14ac:dyDescent="0.3">
      <c r="A15" s="18" t="s">
        <v>114</v>
      </c>
      <c r="B15" s="6">
        <v>7</v>
      </c>
      <c r="C15" s="20" t="str">
        <f ca="1">$B$5&amp;ADDRESS(1,B15)&amp;":"&amp;ADDRESS($B$6,B15)</f>
        <v>'DATA'!$G$1:$G$525</v>
      </c>
      <c r="F15" s="99"/>
      <c r="G15" s="100" t="s">
        <v>111</v>
      </c>
      <c r="H15" s="99"/>
      <c r="L15" s="74" t="s">
        <v>37</v>
      </c>
      <c r="M15" s="69" t="s">
        <v>23</v>
      </c>
      <c r="N15" s="46">
        <v>1</v>
      </c>
    </row>
    <row r="16" spans="1:14" ht="15.75" thickBot="1" x14ac:dyDescent="0.3">
      <c r="A16" s="5"/>
      <c r="B16" s="5" t="s">
        <v>115</v>
      </c>
      <c r="C16" s="48" t="s">
        <v>90</v>
      </c>
      <c r="E16" s="24" t="s">
        <v>116</v>
      </c>
      <c r="F16" s="24" t="s">
        <v>92</v>
      </c>
      <c r="G16" s="24" t="s">
        <v>93</v>
      </c>
      <c r="H16" s="5" t="s">
        <v>94</v>
      </c>
      <c r="L16" s="74" t="s">
        <v>38</v>
      </c>
      <c r="M16" s="69" t="s">
        <v>36</v>
      </c>
      <c r="N16" s="46">
        <v>0</v>
      </c>
    </row>
    <row r="17" spans="1:14" ht="15.75" thickBot="1" x14ac:dyDescent="0.3">
      <c r="A17" s="5" t="s">
        <v>96</v>
      </c>
      <c r="B17" s="3"/>
      <c r="E17" s="54" t="s">
        <v>117</v>
      </c>
      <c r="F17" s="27"/>
      <c r="G17" s="54" t="s">
        <v>97</v>
      </c>
      <c r="H17" s="54"/>
      <c r="L17" s="74" t="s">
        <v>40</v>
      </c>
      <c r="M17" s="69" t="s">
        <v>23</v>
      </c>
      <c r="N17" s="46">
        <v>1</v>
      </c>
    </row>
    <row r="18" spans="1:14" ht="15.75" thickBot="1" x14ac:dyDescent="0.3">
      <c r="A18" s="4" t="s">
        <v>118</v>
      </c>
      <c r="B18" s="3" t="s">
        <v>115</v>
      </c>
      <c r="E18" s="54" t="s">
        <v>119</v>
      </c>
      <c r="F18" s="110" t="s">
        <v>341</v>
      </c>
      <c r="G18" s="54" t="s">
        <v>99</v>
      </c>
      <c r="H18" s="54"/>
      <c r="L18" s="74" t="s">
        <v>42</v>
      </c>
      <c r="M18" s="69" t="s">
        <v>6</v>
      </c>
      <c r="N18" s="46">
        <v>1</v>
      </c>
    </row>
    <row r="19" spans="1:14" ht="15.75" thickBot="1" x14ac:dyDescent="0.3">
      <c r="A19" s="4" t="s">
        <v>100</v>
      </c>
      <c r="B19" s="6">
        <v>1</v>
      </c>
      <c r="E19" s="54" t="s">
        <v>120</v>
      </c>
      <c r="F19" s="27" t="s">
        <v>346</v>
      </c>
      <c r="G19" s="54" t="s">
        <v>103</v>
      </c>
      <c r="H19" s="54"/>
      <c r="L19" s="74" t="s">
        <v>44</v>
      </c>
      <c r="M19" s="69" t="s">
        <v>31</v>
      </c>
      <c r="N19" s="46">
        <v>1</v>
      </c>
    </row>
    <row r="20" spans="1:14" ht="15.75" thickBot="1" x14ac:dyDescent="0.3">
      <c r="A20" s="1" t="s">
        <v>101</v>
      </c>
      <c r="B20" s="7" t="str">
        <f>IF(B17="N","BLANK!","'"&amp;B18&amp;"'!")</f>
        <v>'PREVDATA'!</v>
      </c>
      <c r="C20" s="20" t="str">
        <f ca="1">$B$20&amp;ADDRESS(1,1)&amp;":"&amp;ADDRESS(B21,B22)</f>
        <v>'PREVDATA'!$A$1:$A$996</v>
      </c>
      <c r="E20" s="54" t="s">
        <v>121</v>
      </c>
      <c r="F20" s="27" t="s">
        <v>351</v>
      </c>
      <c r="G20" s="54" t="s">
        <v>108</v>
      </c>
      <c r="H20" s="54"/>
      <c r="L20" s="74" t="s">
        <v>46</v>
      </c>
      <c r="M20" s="69" t="s">
        <v>36</v>
      </c>
      <c r="N20" s="46">
        <v>1</v>
      </c>
    </row>
    <row r="21" spans="1:14" ht="15.75" thickBot="1" x14ac:dyDescent="0.3">
      <c r="A21" s="1" t="s">
        <v>102</v>
      </c>
      <c r="B21" s="2">
        <f t="array" aca="1" ref="B21" ca="1">MAX(IF(NOT(ISBLANK(INDIRECT(B20&amp;"A1:A1000"))),ROW($A$1:$A$996),0))</f>
        <v>996</v>
      </c>
      <c r="E21" s="54" t="s">
        <v>122</v>
      </c>
      <c r="F21" s="27" t="s">
        <v>354</v>
      </c>
      <c r="G21" s="54" t="s">
        <v>111</v>
      </c>
      <c r="H21" s="54"/>
      <c r="L21" s="74" t="s">
        <v>48</v>
      </c>
      <c r="M21" s="69" t="s">
        <v>9</v>
      </c>
      <c r="N21" s="46">
        <v>1</v>
      </c>
    </row>
    <row r="22" spans="1:14" ht="15.75" thickBot="1" x14ac:dyDescent="0.3">
      <c r="A22" s="1" t="s">
        <v>104</v>
      </c>
      <c r="B22" s="2">
        <f ca="1">COUNTA(INDIRECT(B20&amp;B19&amp;":"&amp;B19))</f>
        <v>1</v>
      </c>
      <c r="E22" s="54" t="s">
        <v>339</v>
      </c>
      <c r="F22" s="143"/>
      <c r="G22" s="99" t="s">
        <v>124</v>
      </c>
      <c r="H22" s="54"/>
      <c r="L22" s="74" t="s">
        <v>50</v>
      </c>
      <c r="M22" s="69" t="s">
        <v>31</v>
      </c>
      <c r="N22" s="46">
        <v>1</v>
      </c>
    </row>
    <row r="23" spans="1:14" x14ac:dyDescent="0.25">
      <c r="A23" s="8" t="s">
        <v>123</v>
      </c>
      <c r="B23" s="7" t="s">
        <v>106</v>
      </c>
      <c r="C23" s="20" t="str">
        <f ca="1">$B$20&amp;ADDRESS(B19,1)&amp;":"&amp;ADDRESS(B19,B22)</f>
        <v>'PREVDATA'!$A$1:$A$1</v>
      </c>
      <c r="E23" s="99"/>
      <c r="F23" s="111"/>
      <c r="G23" s="99"/>
      <c r="H23" s="99"/>
      <c r="L23" s="74" t="s">
        <v>52</v>
      </c>
      <c r="M23" s="69" t="s">
        <v>9</v>
      </c>
      <c r="N23" s="46">
        <v>1</v>
      </c>
    </row>
    <row r="24" spans="1:14" x14ac:dyDescent="0.25">
      <c r="A24" s="8" t="s">
        <v>125</v>
      </c>
      <c r="B24" s="7" t="s">
        <v>106</v>
      </c>
      <c r="C24" s="20" t="str">
        <f ca="1">$B$20&amp;ADDRESS(1,1)&amp;":"&amp;ADDRESS(B21,1)</f>
        <v>'PREVDATA'!$A$1:$A$996</v>
      </c>
      <c r="L24" s="74" t="s">
        <v>54</v>
      </c>
      <c r="M24" s="69" t="s">
        <v>16</v>
      </c>
      <c r="N24" s="46">
        <v>1</v>
      </c>
    </row>
    <row r="25" spans="1:14" x14ac:dyDescent="0.25">
      <c r="A25" s="8" t="s">
        <v>126</v>
      </c>
      <c r="B25" s="52" t="e">
        <f ca="1">MATCH(A25,PREVIND,0)</f>
        <v>#REF!</v>
      </c>
      <c r="C25" s="20" t="e">
        <f ca="1">$B$20&amp;ADDRESS(1,B25)&amp;":"&amp;ADDRESS($B$21,B25)</f>
        <v>#REF!</v>
      </c>
      <c r="L25" s="74" t="s">
        <v>56</v>
      </c>
      <c r="M25" s="69" t="s">
        <v>9</v>
      </c>
      <c r="N25" s="46">
        <v>1</v>
      </c>
    </row>
    <row r="26" spans="1:14" x14ac:dyDescent="0.25">
      <c r="A26" s="18" t="s">
        <v>127</v>
      </c>
      <c r="B26" s="52" t="e">
        <f ca="1">MATCH(A26,PREVIND,0)</f>
        <v>#REF!</v>
      </c>
      <c r="C26" s="20" t="e">
        <f ca="1">$B$20&amp;ADDRESS(1,B26)&amp;":"&amp;ADDRESS($B$21,B26)</f>
        <v>#REF!</v>
      </c>
      <c r="L26" s="74" t="s">
        <v>57</v>
      </c>
      <c r="M26" s="69" t="s">
        <v>128</v>
      </c>
      <c r="N26" s="46">
        <v>1</v>
      </c>
    </row>
    <row r="27" spans="1:14" x14ac:dyDescent="0.25">
      <c r="L27" s="74" t="s">
        <v>59</v>
      </c>
      <c r="M27" s="69" t="s">
        <v>23</v>
      </c>
      <c r="N27" s="46">
        <v>1</v>
      </c>
    </row>
    <row r="28" spans="1:14" x14ac:dyDescent="0.25">
      <c r="L28" s="74" t="s">
        <v>61</v>
      </c>
      <c r="M28" s="69" t="s">
        <v>16</v>
      </c>
      <c r="N28" s="46">
        <v>1</v>
      </c>
    </row>
    <row r="29" spans="1:14" x14ac:dyDescent="0.25">
      <c r="L29" s="74" t="s">
        <v>63</v>
      </c>
      <c r="M29" s="69" t="s">
        <v>16</v>
      </c>
      <c r="N29" s="46">
        <v>1</v>
      </c>
    </row>
    <row r="30" spans="1:14" x14ac:dyDescent="0.25">
      <c r="L30" s="74" t="s">
        <v>65</v>
      </c>
      <c r="M30" s="69" t="s">
        <v>23</v>
      </c>
      <c r="N30" s="46">
        <v>1</v>
      </c>
    </row>
    <row r="31" spans="1:14" x14ac:dyDescent="0.25">
      <c r="L31" s="74" t="s">
        <v>67</v>
      </c>
      <c r="M31" s="69" t="s">
        <v>23</v>
      </c>
      <c r="N31" s="46">
        <v>1</v>
      </c>
    </row>
    <row r="32" spans="1:14" x14ac:dyDescent="0.25">
      <c r="L32" s="74" t="s">
        <v>69</v>
      </c>
      <c r="M32" s="69" t="s">
        <v>16</v>
      </c>
      <c r="N32" s="46">
        <v>1</v>
      </c>
    </row>
    <row r="33" spans="12:14" x14ac:dyDescent="0.25">
      <c r="L33" s="74" t="s">
        <v>71</v>
      </c>
      <c r="M33" s="69" t="s">
        <v>31</v>
      </c>
      <c r="N33" s="46">
        <v>1</v>
      </c>
    </row>
    <row r="34" spans="12:14" x14ac:dyDescent="0.25">
      <c r="L34" s="74" t="s">
        <v>73</v>
      </c>
      <c r="M34" s="69" t="s">
        <v>3</v>
      </c>
      <c r="N34" s="46">
        <v>1</v>
      </c>
    </row>
    <row r="35" spans="12:14" x14ac:dyDescent="0.25">
      <c r="L35" s="74" t="s">
        <v>75</v>
      </c>
      <c r="M35" s="69" t="s">
        <v>9</v>
      </c>
      <c r="N35" s="46">
        <v>0</v>
      </c>
    </row>
    <row r="36" spans="12:14" x14ac:dyDescent="0.25">
      <c r="L36" s="74" t="s">
        <v>76</v>
      </c>
      <c r="M36" s="69" t="s">
        <v>26</v>
      </c>
      <c r="N36" s="46">
        <v>1</v>
      </c>
    </row>
    <row r="37" spans="12:14" x14ac:dyDescent="0.25">
      <c r="L37" s="74" t="s">
        <v>78</v>
      </c>
      <c r="M37" s="69" t="s">
        <v>26</v>
      </c>
      <c r="N37" s="46">
        <v>1</v>
      </c>
    </row>
    <row r="38" spans="12:14" x14ac:dyDescent="0.25">
      <c r="L38" s="74" t="s">
        <v>80</v>
      </c>
      <c r="M38" s="69" t="s">
        <v>6</v>
      </c>
      <c r="N38" s="46">
        <v>1</v>
      </c>
    </row>
    <row r="39" spans="12:14" x14ac:dyDescent="0.25">
      <c r="L39" s="74" t="s">
        <v>129</v>
      </c>
      <c r="M39" s="69" t="s">
        <v>26</v>
      </c>
      <c r="N39" s="46">
        <v>1</v>
      </c>
    </row>
    <row r="40" spans="12:14" x14ac:dyDescent="0.25">
      <c r="L40" s="74" t="s">
        <v>82</v>
      </c>
      <c r="M40" s="69" t="s">
        <v>36</v>
      </c>
      <c r="N40" s="46">
        <v>1</v>
      </c>
    </row>
    <row r="41" spans="12:14" x14ac:dyDescent="0.25">
      <c r="L41" s="74" t="s">
        <v>84</v>
      </c>
      <c r="M41" s="69" t="s">
        <v>36</v>
      </c>
      <c r="N41" s="46">
        <v>1</v>
      </c>
    </row>
    <row r="42" spans="12:14" x14ac:dyDescent="0.25">
      <c r="L42" s="74" t="s">
        <v>86</v>
      </c>
      <c r="M42" s="69" t="s">
        <v>36</v>
      </c>
      <c r="N42" s="46">
        <v>1</v>
      </c>
    </row>
    <row r="43" spans="12:14" x14ac:dyDescent="0.25">
      <c r="L43" s="74" t="s">
        <v>128</v>
      </c>
      <c r="M43" s="69" t="s">
        <v>128</v>
      </c>
      <c r="N43" s="46">
        <v>1</v>
      </c>
    </row>
    <row r="44" spans="12:14" x14ac:dyDescent="0.25">
      <c r="L44" s="74" t="s">
        <v>26</v>
      </c>
      <c r="M44" s="69" t="s">
        <v>26</v>
      </c>
      <c r="N44" s="46">
        <v>1</v>
      </c>
    </row>
    <row r="45" spans="12:14" x14ac:dyDescent="0.25">
      <c r="L45" s="74" t="s">
        <v>23</v>
      </c>
      <c r="M45" s="69" t="s">
        <v>23</v>
      </c>
      <c r="N45" s="46">
        <v>1</v>
      </c>
    </row>
    <row r="46" spans="12:14" x14ac:dyDescent="0.25">
      <c r="L46" s="74" t="s">
        <v>6</v>
      </c>
      <c r="M46" s="69" t="s">
        <v>6</v>
      </c>
      <c r="N46" s="46">
        <v>1</v>
      </c>
    </row>
    <row r="47" spans="12:14" x14ac:dyDescent="0.25">
      <c r="L47" s="74" t="s">
        <v>3</v>
      </c>
      <c r="M47" s="69" t="s">
        <v>3</v>
      </c>
      <c r="N47" s="46">
        <v>1</v>
      </c>
    </row>
    <row r="48" spans="12:14" x14ac:dyDescent="0.25">
      <c r="L48" s="74" t="s">
        <v>9</v>
      </c>
      <c r="M48" s="69" t="s">
        <v>9</v>
      </c>
      <c r="N48" s="46">
        <v>1</v>
      </c>
    </row>
    <row r="49" spans="12:14" x14ac:dyDescent="0.25">
      <c r="L49" s="74" t="s">
        <v>36</v>
      </c>
      <c r="M49" s="69" t="s">
        <v>36</v>
      </c>
      <c r="N49" s="46">
        <v>1</v>
      </c>
    </row>
    <row r="50" spans="12:14" x14ac:dyDescent="0.25">
      <c r="L50" s="74" t="s">
        <v>16</v>
      </c>
      <c r="M50" s="69" t="s">
        <v>16</v>
      </c>
      <c r="N50" s="46">
        <v>1</v>
      </c>
    </row>
    <row r="51" spans="12:14" x14ac:dyDescent="0.25">
      <c r="L51" s="74" t="s">
        <v>31</v>
      </c>
      <c r="M51" s="69" t="s">
        <v>31</v>
      </c>
      <c r="N51" s="46">
        <v>1</v>
      </c>
    </row>
  </sheetData>
  <phoneticPr fontId="29" type="noConversion"/>
  <conditionalFormatting sqref="L1:N35">
    <cfRule type="expression" dxfId="16" priority="1">
      <formula>LEFT($B1,1)="N"</formula>
    </cfRule>
    <cfRule type="expression" dxfId="15" priority="2">
      <formula>LEFT($B1,1)="S"</formula>
    </cfRule>
    <cfRule type="expression" dxfId="14" priority="3">
      <formula>LEFT($B1,1)="C"</formula>
    </cfRule>
  </conditionalFormatting>
  <conditionalFormatting sqref="L36:N51">
    <cfRule type="expression" dxfId="13" priority="1237">
      <formula>LEFT($B37,1)="N"</formula>
    </cfRule>
    <cfRule type="expression" dxfId="12" priority="1238">
      <formula>LEFT($B37,1)="S"</formula>
    </cfRule>
    <cfRule type="expression" dxfId="11" priority="1239">
      <formula>LEFT($B37,1)="C"</formula>
    </cfRule>
  </conditionalFormatting>
  <pageMargins left="0.7" right="0.7" top="0.75" bottom="0.75" header="0.3" footer="0.3"/>
  <pageSetup paperSize="9" orientation="portrait"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243" id="{F3840940-0FCC-413E-8755-5729611C32A4}">
            <x14:iconSet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3TrafficLights1" iconId="0"/>
              <x14:cfIcon iconSet="4RedToBlack" iconId="0"/>
              <x14:cfIcon iconSet="5Quarters" iconId="0"/>
            </x14:iconSet>
          </x14:cfRule>
          <xm:sqref>N1:N51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>
    <tabColor rgb="FFC00000"/>
  </sheetPr>
  <dimension ref="A1:L65"/>
  <sheetViews>
    <sheetView workbookViewId="0">
      <selection activeCell="B25" sqref="B25"/>
    </sheetView>
  </sheetViews>
  <sheetFormatPr defaultColWidth="9.140625" defaultRowHeight="15" x14ac:dyDescent="0.25"/>
  <cols>
    <col min="1" max="1" width="13.85546875" customWidth="1"/>
    <col min="2" max="2" width="14.5703125" customWidth="1"/>
    <col min="3" max="3" width="9.140625" style="79"/>
    <col min="4" max="4" width="20.140625" customWidth="1"/>
    <col min="5" max="5" width="22.28515625" customWidth="1"/>
    <col min="6" max="6" width="9.140625" style="79"/>
    <col min="7" max="7" width="13.42578125" customWidth="1"/>
    <col min="8" max="8" width="12.7109375" bestFit="1" customWidth="1"/>
    <col min="9" max="9" width="13.42578125" style="79" customWidth="1"/>
    <col min="10" max="10" width="31.85546875" style="84" customWidth="1"/>
    <col min="11" max="11" width="29.140625" customWidth="1"/>
    <col min="12" max="12" width="21.140625" customWidth="1"/>
  </cols>
  <sheetData>
    <row r="1" spans="1:12" x14ac:dyDescent="0.25">
      <c r="A1" s="68" t="s">
        <v>154</v>
      </c>
      <c r="B1" s="68" t="s">
        <v>155</v>
      </c>
      <c r="C1" s="76" t="b">
        <v>1</v>
      </c>
      <c r="D1" s="68" t="s">
        <v>154</v>
      </c>
      <c r="E1" s="68" t="s">
        <v>155</v>
      </c>
      <c r="F1" s="76" t="b">
        <v>1</v>
      </c>
      <c r="G1" s="68" t="s">
        <v>156</v>
      </c>
      <c r="H1" s="68" t="s">
        <v>157</v>
      </c>
      <c r="I1" s="76" t="b">
        <v>0</v>
      </c>
      <c r="J1" s="76" t="b">
        <v>1</v>
      </c>
    </row>
    <row r="2" spans="1:12" ht="15.75" x14ac:dyDescent="0.25">
      <c r="A2" s="77" t="s">
        <v>158</v>
      </c>
      <c r="B2" s="77" t="s">
        <v>159</v>
      </c>
      <c r="C2" s="78"/>
      <c r="D2" s="45" t="s">
        <v>160</v>
      </c>
      <c r="E2" s="45" t="s">
        <v>161</v>
      </c>
      <c r="G2" s="23" t="s">
        <v>4</v>
      </c>
      <c r="H2" s="23" t="s">
        <v>26</v>
      </c>
      <c r="J2" s="80" t="str">
        <f>IF(J1,"Y","")</f>
        <v>Y</v>
      </c>
      <c r="K2" s="81"/>
      <c r="L2" s="82"/>
    </row>
    <row r="3" spans="1:12" x14ac:dyDescent="0.25">
      <c r="A3" s="77" t="s">
        <v>162</v>
      </c>
      <c r="B3" s="77" t="s">
        <v>163</v>
      </c>
      <c r="C3" s="78"/>
      <c r="D3" s="83" t="s">
        <v>164</v>
      </c>
      <c r="E3" s="83" t="s">
        <v>165</v>
      </c>
      <c r="G3" s="23" t="s">
        <v>7</v>
      </c>
      <c r="H3" s="23" t="s">
        <v>24</v>
      </c>
      <c r="J3" s="84" t="str">
        <f>IF(J1,"in financial year","in last 12 months")</f>
        <v>in financial year</v>
      </c>
    </row>
    <row r="4" spans="1:12" x14ac:dyDescent="0.25">
      <c r="A4" s="77" t="s">
        <v>166</v>
      </c>
      <c r="B4" s="77" t="s">
        <v>167</v>
      </c>
      <c r="C4" s="78"/>
      <c r="D4" s="85" t="s">
        <v>168</v>
      </c>
      <c r="E4" s="86" t="s">
        <v>169</v>
      </c>
      <c r="G4" s="23" t="s">
        <v>10</v>
      </c>
      <c r="H4" s="23" t="s">
        <v>76</v>
      </c>
      <c r="K4" s="53"/>
      <c r="L4" s="53"/>
    </row>
    <row r="5" spans="1:12" x14ac:dyDescent="0.25">
      <c r="A5" s="77" t="s">
        <v>170</v>
      </c>
      <c r="B5" s="77" t="s">
        <v>158</v>
      </c>
      <c r="C5" s="78"/>
      <c r="D5" s="83" t="s">
        <v>165</v>
      </c>
      <c r="E5" s="83" t="s">
        <v>171</v>
      </c>
      <c r="G5" s="23" t="s">
        <v>12</v>
      </c>
      <c r="H5" s="23" t="s">
        <v>78</v>
      </c>
      <c r="K5" s="87"/>
      <c r="L5" s="87"/>
    </row>
    <row r="6" spans="1:12" x14ac:dyDescent="0.25">
      <c r="A6" s="77" t="s">
        <v>172</v>
      </c>
      <c r="B6" s="77" t="s">
        <v>173</v>
      </c>
      <c r="C6" s="78"/>
      <c r="D6" s="86" t="s">
        <v>169</v>
      </c>
      <c r="E6" s="83" t="s">
        <v>174</v>
      </c>
      <c r="G6" s="23" t="s">
        <v>14</v>
      </c>
      <c r="H6" s="23" t="s">
        <v>23</v>
      </c>
      <c r="K6" s="87"/>
      <c r="L6" s="87"/>
    </row>
    <row r="7" spans="1:12" x14ac:dyDescent="0.25">
      <c r="A7" s="77" t="s">
        <v>175</v>
      </c>
      <c r="B7" s="77" t="s">
        <v>176</v>
      </c>
      <c r="C7" s="78"/>
      <c r="D7" s="83" t="s">
        <v>177</v>
      </c>
      <c r="E7" s="83" t="s">
        <v>178</v>
      </c>
      <c r="G7" s="23" t="s">
        <v>17</v>
      </c>
      <c r="H7" s="23" t="s">
        <v>21</v>
      </c>
      <c r="K7" s="87"/>
      <c r="L7" s="87"/>
    </row>
    <row r="8" spans="1:12" x14ac:dyDescent="0.25">
      <c r="A8" s="77" t="s">
        <v>179</v>
      </c>
      <c r="B8" s="77" t="s">
        <v>170</v>
      </c>
      <c r="C8" s="78"/>
      <c r="D8" s="83" t="s">
        <v>180</v>
      </c>
      <c r="E8" s="83" t="s">
        <v>181</v>
      </c>
      <c r="G8" s="23" t="s">
        <v>19</v>
      </c>
      <c r="H8" s="23" t="s">
        <v>32</v>
      </c>
      <c r="I8"/>
      <c r="K8" s="87"/>
      <c r="L8" s="87"/>
    </row>
    <row r="9" spans="1:12" x14ac:dyDescent="0.25">
      <c r="A9" s="77" t="s">
        <v>182</v>
      </c>
      <c r="B9" s="77" t="s">
        <v>175</v>
      </c>
      <c r="D9" s="86" t="s">
        <v>183</v>
      </c>
      <c r="E9" s="83" t="s">
        <v>184</v>
      </c>
      <c r="G9" s="23" t="s">
        <v>21</v>
      </c>
      <c r="H9" s="23" t="s">
        <v>37</v>
      </c>
      <c r="K9" s="87"/>
      <c r="L9" s="87"/>
    </row>
    <row r="10" spans="1:12" x14ac:dyDescent="0.25">
      <c r="A10" s="77" t="s">
        <v>185</v>
      </c>
      <c r="B10" s="77" t="s">
        <v>179</v>
      </c>
      <c r="C10" s="78"/>
      <c r="D10" s="83" t="s">
        <v>186</v>
      </c>
      <c r="E10" s="45" t="s">
        <v>187</v>
      </c>
      <c r="G10" s="23" t="s">
        <v>24</v>
      </c>
      <c r="H10" s="23" t="s">
        <v>40</v>
      </c>
      <c r="K10" s="87"/>
      <c r="L10" s="87"/>
    </row>
    <row r="11" spans="1:12" x14ac:dyDescent="0.25">
      <c r="A11" s="77" t="s">
        <v>188</v>
      </c>
      <c r="B11" s="77" t="s">
        <v>182</v>
      </c>
      <c r="C11" s="78"/>
      <c r="D11" s="83" t="s">
        <v>189</v>
      </c>
      <c r="E11" s="77" t="s">
        <v>190</v>
      </c>
      <c r="G11" s="23" t="s">
        <v>27</v>
      </c>
      <c r="H11" s="23" t="s">
        <v>59</v>
      </c>
      <c r="K11" s="88"/>
      <c r="L11" s="87"/>
    </row>
    <row r="12" spans="1:12" x14ac:dyDescent="0.25">
      <c r="A12" s="77" t="s">
        <v>173</v>
      </c>
      <c r="B12" s="77" t="s">
        <v>185</v>
      </c>
      <c r="D12" s="85" t="s">
        <v>191</v>
      </c>
      <c r="E12" s="45" t="s">
        <v>192</v>
      </c>
      <c r="G12" s="23" t="s">
        <v>29</v>
      </c>
      <c r="H12" s="23" t="s">
        <v>65</v>
      </c>
      <c r="K12" s="87"/>
      <c r="L12" s="87"/>
    </row>
    <row r="13" spans="1:12" x14ac:dyDescent="0.25">
      <c r="A13" s="77" t="s">
        <v>193</v>
      </c>
      <c r="B13" s="77" t="s">
        <v>162</v>
      </c>
      <c r="C13" s="78"/>
      <c r="D13" s="77" t="s">
        <v>194</v>
      </c>
      <c r="E13" s="83" t="s">
        <v>180</v>
      </c>
      <c r="G13" s="23" t="s">
        <v>32</v>
      </c>
      <c r="H13" s="23" t="s">
        <v>67</v>
      </c>
      <c r="K13" s="87"/>
      <c r="L13" s="87"/>
    </row>
    <row r="14" spans="1:12" x14ac:dyDescent="0.25">
      <c r="A14" s="77" t="s">
        <v>195</v>
      </c>
      <c r="B14" s="77" t="s">
        <v>172</v>
      </c>
      <c r="C14" s="78"/>
      <c r="D14" s="85" t="s">
        <v>196</v>
      </c>
      <c r="E14" s="83" t="s">
        <v>177</v>
      </c>
      <c r="G14" s="23" t="s">
        <v>34</v>
      </c>
      <c r="H14" s="23" t="s">
        <v>6</v>
      </c>
      <c r="K14" s="87"/>
      <c r="L14" s="87"/>
    </row>
    <row r="15" spans="1:12" x14ac:dyDescent="0.25">
      <c r="A15" s="77" t="s">
        <v>197</v>
      </c>
      <c r="B15" s="77" t="s">
        <v>198</v>
      </c>
      <c r="C15" s="78"/>
      <c r="D15" s="83" t="s">
        <v>181</v>
      </c>
      <c r="E15" s="86" t="s">
        <v>186</v>
      </c>
      <c r="G15" s="23" t="s">
        <v>37</v>
      </c>
      <c r="H15" s="23" t="s">
        <v>4</v>
      </c>
      <c r="K15" s="87"/>
      <c r="L15" s="53"/>
    </row>
    <row r="16" spans="1:12" x14ac:dyDescent="0.25">
      <c r="A16" s="77" t="s">
        <v>199</v>
      </c>
      <c r="B16" s="77" t="s">
        <v>200</v>
      </c>
      <c r="C16" s="78"/>
      <c r="D16" s="83" t="s">
        <v>184</v>
      </c>
      <c r="E16" s="86" t="s">
        <v>183</v>
      </c>
      <c r="G16" s="23" t="s">
        <v>38</v>
      </c>
      <c r="H16" s="23" t="s">
        <v>19</v>
      </c>
      <c r="K16" s="87"/>
      <c r="L16" s="87"/>
    </row>
    <row r="17" spans="1:12" x14ac:dyDescent="0.25">
      <c r="A17" s="77" t="s">
        <v>167</v>
      </c>
      <c r="B17" s="77" t="s">
        <v>201</v>
      </c>
      <c r="C17" s="78"/>
      <c r="D17" s="83" t="s">
        <v>202</v>
      </c>
      <c r="E17" s="86" t="s">
        <v>203</v>
      </c>
      <c r="G17" s="23" t="s">
        <v>40</v>
      </c>
      <c r="H17" s="23" t="s">
        <v>42</v>
      </c>
      <c r="K17" s="87"/>
      <c r="L17" s="53"/>
    </row>
    <row r="18" spans="1:12" x14ac:dyDescent="0.25">
      <c r="A18" s="77" t="s">
        <v>176</v>
      </c>
      <c r="B18" s="77" t="s">
        <v>204</v>
      </c>
      <c r="C18" s="78"/>
      <c r="D18" s="85" t="s">
        <v>205</v>
      </c>
      <c r="E18" s="86" t="s">
        <v>206</v>
      </c>
      <c r="G18" s="23" t="s">
        <v>42</v>
      </c>
      <c r="H18" s="23" t="s">
        <v>80</v>
      </c>
      <c r="K18" s="87"/>
      <c r="L18" s="87"/>
    </row>
    <row r="19" spans="1:12" x14ac:dyDescent="0.25">
      <c r="A19" s="77" t="s">
        <v>198</v>
      </c>
      <c r="B19" s="77" t="s">
        <v>193</v>
      </c>
      <c r="C19" s="78"/>
      <c r="D19" s="83" t="s">
        <v>171</v>
      </c>
      <c r="E19" s="45" t="s">
        <v>207</v>
      </c>
      <c r="G19" s="23" t="s">
        <v>44</v>
      </c>
      <c r="H19" s="23" t="s">
        <v>3</v>
      </c>
      <c r="K19" s="88"/>
      <c r="L19" s="87"/>
    </row>
    <row r="20" spans="1:12" x14ac:dyDescent="0.25">
      <c r="A20" s="77" t="s">
        <v>201</v>
      </c>
      <c r="B20" s="77" t="s">
        <v>195</v>
      </c>
      <c r="C20" s="78"/>
      <c r="D20" s="83" t="s">
        <v>174</v>
      </c>
      <c r="E20" s="83" t="s">
        <v>208</v>
      </c>
      <c r="G20" s="23" t="s">
        <v>46</v>
      </c>
      <c r="H20" s="23" t="s">
        <v>10</v>
      </c>
      <c r="K20" s="87"/>
      <c r="L20" s="87"/>
    </row>
    <row r="21" spans="1:12" x14ac:dyDescent="0.25">
      <c r="A21" s="77" t="s">
        <v>204</v>
      </c>
      <c r="B21" s="77" t="s">
        <v>209</v>
      </c>
      <c r="C21" s="78"/>
      <c r="D21" s="83" t="s">
        <v>210</v>
      </c>
      <c r="E21" s="83" t="s">
        <v>211</v>
      </c>
      <c r="G21" s="23" t="s">
        <v>48</v>
      </c>
      <c r="H21" s="23" t="s">
        <v>12</v>
      </c>
      <c r="K21" s="88"/>
      <c r="L21" s="87"/>
    </row>
    <row r="22" spans="1:12" x14ac:dyDescent="0.25">
      <c r="A22" s="77" t="s">
        <v>212</v>
      </c>
      <c r="B22" s="77" t="s">
        <v>213</v>
      </c>
      <c r="C22" s="78"/>
      <c r="D22" s="83" t="s">
        <v>214</v>
      </c>
      <c r="E22" s="83" t="s">
        <v>164</v>
      </c>
      <c r="G22" s="23" t="s">
        <v>50</v>
      </c>
      <c r="H22" s="23" t="s">
        <v>17</v>
      </c>
      <c r="K22" s="87"/>
      <c r="L22" s="87"/>
    </row>
    <row r="23" spans="1:12" x14ac:dyDescent="0.25">
      <c r="A23" s="77" t="s">
        <v>159</v>
      </c>
      <c r="B23" s="77" t="s">
        <v>212</v>
      </c>
      <c r="C23" s="78"/>
      <c r="D23" s="83" t="s">
        <v>215</v>
      </c>
      <c r="E23" s="45" t="s">
        <v>216</v>
      </c>
      <c r="G23" s="23" t="s">
        <v>52</v>
      </c>
      <c r="H23" s="23" t="s">
        <v>73</v>
      </c>
      <c r="I23" s="23"/>
      <c r="K23" s="88"/>
      <c r="L23" s="87"/>
    </row>
    <row r="24" spans="1:12" x14ac:dyDescent="0.25">
      <c r="A24" s="77" t="s">
        <v>163</v>
      </c>
      <c r="B24" s="77" t="s">
        <v>217</v>
      </c>
      <c r="C24" s="78"/>
      <c r="D24" s="89" t="s">
        <v>218</v>
      </c>
      <c r="E24" s="83" t="s">
        <v>219</v>
      </c>
      <c r="G24" s="23" t="s">
        <v>54</v>
      </c>
      <c r="H24" s="23" t="s">
        <v>9</v>
      </c>
      <c r="K24" s="87"/>
      <c r="L24" s="87"/>
    </row>
    <row r="25" spans="1:12" x14ac:dyDescent="0.25">
      <c r="A25" s="77" t="s">
        <v>220</v>
      </c>
      <c r="B25" s="77" t="s">
        <v>197</v>
      </c>
      <c r="C25" s="78"/>
      <c r="D25" s="89" t="s">
        <v>221</v>
      </c>
      <c r="E25" s="45" t="s">
        <v>222</v>
      </c>
      <c r="G25" s="23" t="s">
        <v>56</v>
      </c>
      <c r="H25" s="23" t="s">
        <v>7</v>
      </c>
      <c r="K25" s="87"/>
      <c r="L25" s="87"/>
    </row>
    <row r="26" spans="1:12" x14ac:dyDescent="0.25">
      <c r="A26" s="77" t="s">
        <v>209</v>
      </c>
      <c r="B26" s="77" t="s">
        <v>199</v>
      </c>
      <c r="C26" s="78"/>
      <c r="D26" s="89" t="s">
        <v>223</v>
      </c>
      <c r="E26" s="83" t="s">
        <v>210</v>
      </c>
      <c r="G26" s="23" t="s">
        <v>57</v>
      </c>
      <c r="H26" s="23" t="s">
        <v>46</v>
      </c>
      <c r="K26" s="87"/>
      <c r="L26" s="87"/>
    </row>
    <row r="27" spans="1:12" x14ac:dyDescent="0.25">
      <c r="A27" s="77" t="s">
        <v>217</v>
      </c>
      <c r="B27" s="77" t="s">
        <v>220</v>
      </c>
      <c r="C27" s="78"/>
      <c r="D27" s="83" t="s">
        <v>224</v>
      </c>
      <c r="E27" s="83" t="s">
        <v>214</v>
      </c>
      <c r="G27" s="23" t="s">
        <v>59</v>
      </c>
      <c r="H27" s="23" t="s">
        <v>48</v>
      </c>
      <c r="K27" s="87"/>
      <c r="L27" s="87"/>
    </row>
    <row r="28" spans="1:12" x14ac:dyDescent="0.25">
      <c r="A28" s="77" t="s">
        <v>200</v>
      </c>
      <c r="B28" s="77" t="s">
        <v>188</v>
      </c>
      <c r="C28" s="78"/>
      <c r="D28" s="45" t="s">
        <v>225</v>
      </c>
      <c r="E28" s="83" t="s">
        <v>215</v>
      </c>
      <c r="G28" s="23" t="s">
        <v>61</v>
      </c>
      <c r="H28" s="23" t="s">
        <v>52</v>
      </c>
      <c r="K28" s="87"/>
      <c r="L28" s="87"/>
    </row>
    <row r="29" spans="1:12" x14ac:dyDescent="0.25">
      <c r="A29" s="77" t="s">
        <v>213</v>
      </c>
      <c r="B29" s="77" t="s">
        <v>166</v>
      </c>
      <c r="C29" s="78"/>
      <c r="D29" s="83" t="s">
        <v>211</v>
      </c>
      <c r="E29" s="83" t="s">
        <v>189</v>
      </c>
      <c r="G29" s="23" t="s">
        <v>63</v>
      </c>
      <c r="H29" s="23" t="s">
        <v>56</v>
      </c>
      <c r="K29" s="88"/>
      <c r="L29" s="53"/>
    </row>
    <row r="30" spans="1:12" x14ac:dyDescent="0.25">
      <c r="C30" s="78"/>
      <c r="D30" s="83" t="s">
        <v>226</v>
      </c>
      <c r="E30" s="45" t="s">
        <v>227</v>
      </c>
      <c r="G30" s="23" t="s">
        <v>65</v>
      </c>
      <c r="H30" s="23" t="s">
        <v>36</v>
      </c>
      <c r="K30" s="87"/>
      <c r="L30" s="87"/>
    </row>
    <row r="31" spans="1:12" x14ac:dyDescent="0.25">
      <c r="D31" s="85" t="s">
        <v>228</v>
      </c>
      <c r="E31" s="83" t="s">
        <v>229</v>
      </c>
      <c r="G31" s="23" t="s">
        <v>67</v>
      </c>
      <c r="H31" s="23" t="s">
        <v>34</v>
      </c>
      <c r="K31" s="87"/>
      <c r="L31" s="87"/>
    </row>
    <row r="32" spans="1:12" x14ac:dyDescent="0.25">
      <c r="D32" s="83" t="s">
        <v>190</v>
      </c>
      <c r="E32" s="45" t="s">
        <v>230</v>
      </c>
      <c r="G32" s="23" t="s">
        <v>69</v>
      </c>
      <c r="H32" s="23" t="s">
        <v>38</v>
      </c>
      <c r="K32" s="87"/>
      <c r="L32" s="87"/>
    </row>
    <row r="33" spans="4:12" x14ac:dyDescent="0.25">
      <c r="D33" s="86" t="s">
        <v>203</v>
      </c>
      <c r="E33" s="83" t="s">
        <v>194</v>
      </c>
      <c r="G33" s="23" t="s">
        <v>71</v>
      </c>
      <c r="H33" s="23" t="s">
        <v>82</v>
      </c>
      <c r="K33" s="87"/>
      <c r="L33" s="53"/>
    </row>
    <row r="34" spans="4:12" x14ac:dyDescent="0.25">
      <c r="D34" s="86" t="s">
        <v>206</v>
      </c>
      <c r="E34" s="45" t="s">
        <v>231</v>
      </c>
      <c r="G34" s="23" t="s">
        <v>73</v>
      </c>
      <c r="H34" s="23" t="s">
        <v>84</v>
      </c>
      <c r="I34" s="23"/>
      <c r="K34" s="87"/>
      <c r="L34" s="87"/>
    </row>
    <row r="35" spans="4:12" x14ac:dyDescent="0.25">
      <c r="D35" s="83" t="s">
        <v>208</v>
      </c>
      <c r="E35" s="83" t="s">
        <v>232</v>
      </c>
      <c r="G35" s="23" t="s">
        <v>76</v>
      </c>
      <c r="H35" s="23" t="s">
        <v>86</v>
      </c>
      <c r="I35" s="23"/>
      <c r="L35" s="87"/>
    </row>
    <row r="36" spans="4:12" x14ac:dyDescent="0.25">
      <c r="D36" s="83" t="s">
        <v>229</v>
      </c>
      <c r="E36" s="83" t="s">
        <v>202</v>
      </c>
      <c r="G36" s="23" t="s">
        <v>78</v>
      </c>
      <c r="H36" s="23" t="s">
        <v>16</v>
      </c>
      <c r="I36" s="23"/>
      <c r="L36" s="87"/>
    </row>
    <row r="37" spans="4:12" x14ac:dyDescent="0.25">
      <c r="D37" s="83" t="s">
        <v>233</v>
      </c>
      <c r="E37" s="83" t="s">
        <v>233</v>
      </c>
      <c r="G37" s="23" t="s">
        <v>80</v>
      </c>
      <c r="H37" s="23" t="s">
        <v>14</v>
      </c>
      <c r="I37" s="23"/>
      <c r="L37" s="87"/>
    </row>
    <row r="38" spans="4:12" x14ac:dyDescent="0.25">
      <c r="D38" s="83" t="s">
        <v>234</v>
      </c>
      <c r="E38" s="45" t="s">
        <v>235</v>
      </c>
      <c r="G38" s="23" t="s">
        <v>82</v>
      </c>
      <c r="H38" s="23" t="s">
        <v>27</v>
      </c>
      <c r="I38" s="23"/>
      <c r="K38" s="87"/>
      <c r="L38" s="87"/>
    </row>
    <row r="39" spans="4:12" x14ac:dyDescent="0.25">
      <c r="D39" s="83" t="s">
        <v>236</v>
      </c>
      <c r="E39" s="83" t="s">
        <v>226</v>
      </c>
      <c r="G39" s="23" t="s">
        <v>84</v>
      </c>
      <c r="H39" s="23" t="s">
        <v>54</v>
      </c>
      <c r="I39" s="23"/>
      <c r="K39" s="87"/>
      <c r="L39" s="87"/>
    </row>
    <row r="40" spans="4:12" x14ac:dyDescent="0.25">
      <c r="D40" s="85" t="s">
        <v>237</v>
      </c>
      <c r="E40" s="45" t="s">
        <v>238</v>
      </c>
      <c r="G40" s="23" t="s">
        <v>86</v>
      </c>
      <c r="H40" s="23" t="s">
        <v>61</v>
      </c>
      <c r="I40" s="23"/>
      <c r="K40" s="53"/>
      <c r="L40" s="53"/>
    </row>
    <row r="41" spans="4:12" x14ac:dyDescent="0.25">
      <c r="D41" s="83" t="s">
        <v>239</v>
      </c>
      <c r="E41" s="89" t="s">
        <v>218</v>
      </c>
      <c r="G41" s="23" t="s">
        <v>26</v>
      </c>
      <c r="H41" s="23" t="s">
        <v>63</v>
      </c>
      <c r="I41" s="23"/>
      <c r="K41" s="87"/>
      <c r="L41" s="87"/>
    </row>
    <row r="42" spans="4:12" x14ac:dyDescent="0.25">
      <c r="D42" s="83" t="s">
        <v>240</v>
      </c>
      <c r="E42" s="89" t="s">
        <v>221</v>
      </c>
      <c r="G42" s="23" t="s">
        <v>23</v>
      </c>
      <c r="H42" s="23" t="s">
        <v>69</v>
      </c>
      <c r="I42" s="23"/>
      <c r="K42" s="87"/>
      <c r="L42" s="87"/>
    </row>
    <row r="43" spans="4:12" x14ac:dyDescent="0.25">
      <c r="D43" s="83" t="s">
        <v>241</v>
      </c>
      <c r="E43" s="89" t="s">
        <v>223</v>
      </c>
      <c r="G43" s="23" t="s">
        <v>6</v>
      </c>
      <c r="H43" s="23" t="s">
        <v>31</v>
      </c>
      <c r="I43" s="23"/>
      <c r="K43" s="87"/>
      <c r="L43" s="87"/>
    </row>
    <row r="44" spans="4:12" x14ac:dyDescent="0.25">
      <c r="D44" s="83" t="s">
        <v>242</v>
      </c>
      <c r="E44" s="45" t="s">
        <v>243</v>
      </c>
      <c r="G44" s="23" t="s">
        <v>3</v>
      </c>
      <c r="H44" s="23" t="s">
        <v>29</v>
      </c>
      <c r="I44" s="23"/>
      <c r="K44" s="88"/>
      <c r="L44" s="87"/>
    </row>
    <row r="45" spans="4:12" x14ac:dyDescent="0.25">
      <c r="D45" s="85" t="s">
        <v>244</v>
      </c>
      <c r="E45" s="83" t="s">
        <v>224</v>
      </c>
      <c r="G45" s="23" t="s">
        <v>9</v>
      </c>
      <c r="H45" s="23" t="s">
        <v>44</v>
      </c>
      <c r="K45" s="87"/>
      <c r="L45" s="53"/>
    </row>
    <row r="46" spans="4:12" x14ac:dyDescent="0.25">
      <c r="D46" s="83" t="s">
        <v>245</v>
      </c>
      <c r="E46" s="83" t="s">
        <v>246</v>
      </c>
      <c r="G46" s="23" t="s">
        <v>36</v>
      </c>
      <c r="H46" s="23" t="s">
        <v>50</v>
      </c>
      <c r="K46" s="87"/>
      <c r="L46" s="87"/>
    </row>
    <row r="47" spans="4:12" x14ac:dyDescent="0.25">
      <c r="D47" s="85" t="s">
        <v>247</v>
      </c>
      <c r="E47" s="83" t="s">
        <v>239</v>
      </c>
      <c r="G47" s="23" t="s">
        <v>16</v>
      </c>
      <c r="H47" s="23" t="s">
        <v>57</v>
      </c>
      <c r="K47" s="87"/>
      <c r="L47" s="53"/>
    </row>
    <row r="48" spans="4:12" x14ac:dyDescent="0.25">
      <c r="D48" s="83" t="s">
        <v>178</v>
      </c>
      <c r="E48" s="83" t="s">
        <v>240</v>
      </c>
      <c r="G48" s="23" t="s">
        <v>31</v>
      </c>
      <c r="H48" s="23" t="s">
        <v>71</v>
      </c>
      <c r="K48" s="87"/>
      <c r="L48" s="87"/>
    </row>
    <row r="49" spans="4:12" x14ac:dyDescent="0.25">
      <c r="D49" s="83" t="s">
        <v>219</v>
      </c>
      <c r="E49" s="83" t="s">
        <v>241</v>
      </c>
      <c r="H49" s="23"/>
      <c r="K49" s="87"/>
      <c r="L49" s="53"/>
    </row>
    <row r="50" spans="4:12" x14ac:dyDescent="0.25">
      <c r="D50" s="83" t="s">
        <v>232</v>
      </c>
      <c r="E50" s="83" t="s">
        <v>242</v>
      </c>
      <c r="K50" s="87"/>
      <c r="L50" s="87"/>
    </row>
    <row r="51" spans="4:12" x14ac:dyDescent="0.25">
      <c r="D51" s="90" t="s">
        <v>248</v>
      </c>
      <c r="E51" s="83" t="s">
        <v>245</v>
      </c>
      <c r="K51" s="87"/>
      <c r="L51" s="87"/>
    </row>
    <row r="52" spans="4:12" x14ac:dyDescent="0.25">
      <c r="D52" s="83" t="s">
        <v>249</v>
      </c>
      <c r="E52" s="83" t="s">
        <v>249</v>
      </c>
      <c r="G52" s="23"/>
      <c r="H52" s="23"/>
      <c r="K52" s="87"/>
      <c r="L52" s="87"/>
    </row>
    <row r="53" spans="4:12" x14ac:dyDescent="0.25">
      <c r="D53" s="45" t="s">
        <v>243</v>
      </c>
      <c r="E53" s="83" t="s">
        <v>250</v>
      </c>
      <c r="K53" s="87"/>
      <c r="L53" s="87"/>
    </row>
    <row r="54" spans="4:12" x14ac:dyDescent="0.25">
      <c r="D54" s="83" t="s">
        <v>246</v>
      </c>
      <c r="E54" s="83" t="s">
        <v>234</v>
      </c>
      <c r="K54" s="87"/>
      <c r="L54" s="87"/>
    </row>
    <row r="55" spans="4:12" x14ac:dyDescent="0.25">
      <c r="D55" s="23"/>
      <c r="E55" s="83" t="s">
        <v>236</v>
      </c>
      <c r="K55" s="87"/>
      <c r="L55" s="53"/>
    </row>
    <row r="56" spans="4:12" x14ac:dyDescent="0.25">
      <c r="D56" s="85"/>
      <c r="K56" s="88"/>
      <c r="L56" s="87"/>
    </row>
    <row r="57" spans="4:12" x14ac:dyDescent="0.25">
      <c r="D57" s="77"/>
      <c r="K57" s="87"/>
      <c r="L57" s="53"/>
    </row>
    <row r="58" spans="4:12" x14ac:dyDescent="0.25">
      <c r="D58" s="85"/>
      <c r="K58" s="88"/>
    </row>
    <row r="59" spans="4:12" x14ac:dyDescent="0.25">
      <c r="D59" s="77"/>
      <c r="K59" s="87"/>
    </row>
    <row r="60" spans="4:12" x14ac:dyDescent="0.25">
      <c r="K60" s="87"/>
    </row>
    <row r="61" spans="4:12" x14ac:dyDescent="0.25">
      <c r="K61" s="87"/>
      <c r="L61" s="53"/>
    </row>
    <row r="62" spans="4:12" x14ac:dyDescent="0.25">
      <c r="K62" s="88"/>
      <c r="L62" s="87"/>
    </row>
    <row r="63" spans="4:12" x14ac:dyDescent="0.25">
      <c r="K63" s="87"/>
      <c r="L63" s="87"/>
    </row>
    <row r="64" spans="4:12" x14ac:dyDescent="0.25">
      <c r="K64" s="88"/>
      <c r="L64" s="87"/>
    </row>
    <row r="65" spans="11:12" x14ac:dyDescent="0.25">
      <c r="K65" s="87"/>
      <c r="L65" s="87"/>
    </row>
  </sheetData>
  <conditionalFormatting sqref="D30:D31">
    <cfRule type="expression" dxfId="10" priority="3">
      <formula>ISERROR(D30)</formula>
    </cfRule>
    <cfRule type="containsText" dxfId="9" priority="4" operator="containsText" text="N/A">
      <formula>NOT(ISERROR(SEARCH("N/A",D30)))</formula>
    </cfRule>
  </conditionalFormatting>
  <conditionalFormatting sqref="E39">
    <cfRule type="expression" dxfId="8" priority="1">
      <formula>ISERROR(E39)</formula>
    </cfRule>
    <cfRule type="containsText" dxfId="7" priority="2" operator="containsText" text="N/A">
      <formula>NOT(ISERROR(SEARCH("N/A",E39)))</formula>
    </cfRule>
  </conditionalFormatting>
  <conditionalFormatting sqref="K43:K44">
    <cfRule type="expression" dxfId="6" priority="7">
      <formula>ISERROR(K43)</formula>
    </cfRule>
    <cfRule type="containsText" dxfId="5" priority="8" operator="containsText" text="N/A">
      <formula>NOT(ISERROR(SEARCH("N/A",K43)))</formula>
    </cfRule>
  </conditionalFormatting>
  <pageMargins left="0.7" right="0.7" top="0.75" bottom="0.75" header="0.3" footer="0.3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8">
    <tabColor rgb="FFC00000"/>
  </sheetPr>
  <dimension ref="A1:N51"/>
  <sheetViews>
    <sheetView topLeftCell="A4" workbookViewId="0">
      <selection activeCell="B17" sqref="B17"/>
    </sheetView>
  </sheetViews>
  <sheetFormatPr defaultRowHeight="15" x14ac:dyDescent="0.25"/>
  <cols>
    <col min="1" max="1" width="13.42578125" customWidth="1"/>
    <col min="2" max="2" width="37.7109375" customWidth="1"/>
    <col min="5" max="6" width="10.42578125" customWidth="1"/>
    <col min="7" max="7" width="9.5703125" customWidth="1"/>
    <col min="8" max="8" width="12.140625" customWidth="1"/>
  </cols>
  <sheetData>
    <row r="1" spans="1:14" ht="60" x14ac:dyDescent="0.25">
      <c r="A1" s="68" t="s">
        <v>106</v>
      </c>
      <c r="B1" s="68" t="s">
        <v>251</v>
      </c>
      <c r="C1" s="68" t="s">
        <v>252</v>
      </c>
      <c r="D1" s="68" t="s">
        <v>253</v>
      </c>
      <c r="E1" s="68" t="s">
        <v>254</v>
      </c>
      <c r="F1" s="68" t="s">
        <v>255</v>
      </c>
      <c r="G1" s="68" t="s">
        <v>255</v>
      </c>
      <c r="H1" s="68" t="s">
        <v>256</v>
      </c>
      <c r="I1" s="68" t="s">
        <v>257</v>
      </c>
      <c r="J1" s="68" t="s">
        <v>258</v>
      </c>
    </row>
    <row r="2" spans="1:14" x14ac:dyDescent="0.25">
      <c r="A2" t="s">
        <v>4</v>
      </c>
      <c r="B2" t="s">
        <v>5</v>
      </c>
      <c r="C2" s="106" t="s">
        <v>6</v>
      </c>
      <c r="D2" t="s">
        <v>259</v>
      </c>
      <c r="E2" s="106" t="s">
        <v>6</v>
      </c>
      <c r="F2" s="37" t="s">
        <v>259</v>
      </c>
      <c r="G2" s="40">
        <v>1</v>
      </c>
      <c r="H2" t="s">
        <v>4</v>
      </c>
      <c r="I2">
        <v>0</v>
      </c>
      <c r="J2">
        <v>1</v>
      </c>
    </row>
    <row r="3" spans="1:14" x14ac:dyDescent="0.25">
      <c r="A3" t="s">
        <v>7</v>
      </c>
      <c r="B3" t="s">
        <v>8</v>
      </c>
      <c r="C3" s="105" t="s">
        <v>9</v>
      </c>
      <c r="D3" t="s">
        <v>260</v>
      </c>
      <c r="E3" s="105" t="s">
        <v>9</v>
      </c>
      <c r="F3" s="37" t="s">
        <v>260</v>
      </c>
      <c r="G3" s="40">
        <v>3</v>
      </c>
      <c r="H3" t="s">
        <v>7</v>
      </c>
      <c r="I3">
        <v>0</v>
      </c>
      <c r="J3">
        <v>1</v>
      </c>
    </row>
    <row r="4" spans="1:14" x14ac:dyDescent="0.25">
      <c r="A4" t="s">
        <v>10</v>
      </c>
      <c r="B4" t="s">
        <v>11</v>
      </c>
      <c r="C4" s="106" t="s">
        <v>3</v>
      </c>
      <c r="D4" t="s">
        <v>259</v>
      </c>
      <c r="E4" s="106" t="s">
        <v>3</v>
      </c>
      <c r="F4" s="37" t="s">
        <v>259</v>
      </c>
      <c r="G4" s="40">
        <v>1</v>
      </c>
      <c r="H4" t="s">
        <v>10</v>
      </c>
      <c r="I4">
        <v>0</v>
      </c>
      <c r="J4">
        <v>1</v>
      </c>
    </row>
    <row r="5" spans="1:14" x14ac:dyDescent="0.25">
      <c r="A5" t="s">
        <v>12</v>
      </c>
      <c r="B5" t="s">
        <v>13</v>
      </c>
      <c r="C5" s="105" t="s">
        <v>3</v>
      </c>
      <c r="D5" t="s">
        <v>259</v>
      </c>
      <c r="E5" s="105" t="s">
        <v>3</v>
      </c>
      <c r="F5" s="37" t="s">
        <v>259</v>
      </c>
      <c r="G5" s="40">
        <v>1</v>
      </c>
      <c r="H5" t="s">
        <v>12</v>
      </c>
      <c r="I5">
        <v>0</v>
      </c>
      <c r="J5">
        <v>1</v>
      </c>
    </row>
    <row r="6" spans="1:14" x14ac:dyDescent="0.25">
      <c r="A6" t="s">
        <v>14</v>
      </c>
      <c r="B6" t="s">
        <v>15</v>
      </c>
      <c r="C6" s="106" t="s">
        <v>16</v>
      </c>
      <c r="D6" t="s">
        <v>261</v>
      </c>
      <c r="E6" s="106" t="s">
        <v>16</v>
      </c>
      <c r="F6" s="37" t="s">
        <v>261</v>
      </c>
      <c r="G6" s="40">
        <v>4</v>
      </c>
      <c r="H6" t="s">
        <v>14</v>
      </c>
      <c r="I6">
        <v>0</v>
      </c>
      <c r="J6">
        <v>1</v>
      </c>
    </row>
    <row r="7" spans="1:14" x14ac:dyDescent="0.25">
      <c r="A7" t="s">
        <v>17</v>
      </c>
      <c r="B7" t="s">
        <v>18</v>
      </c>
      <c r="C7" s="105" t="s">
        <v>3</v>
      </c>
      <c r="D7" t="s">
        <v>259</v>
      </c>
      <c r="E7" s="105" t="s">
        <v>3</v>
      </c>
      <c r="F7" s="37" t="s">
        <v>259</v>
      </c>
      <c r="G7" s="40">
        <v>1</v>
      </c>
      <c r="H7" t="s">
        <v>17</v>
      </c>
      <c r="I7">
        <v>0</v>
      </c>
      <c r="J7">
        <v>1</v>
      </c>
    </row>
    <row r="8" spans="1:14" x14ac:dyDescent="0.25">
      <c r="A8" t="s">
        <v>19</v>
      </c>
      <c r="B8" t="s">
        <v>20</v>
      </c>
      <c r="C8" s="106" t="s">
        <v>6</v>
      </c>
      <c r="D8" t="s">
        <v>259</v>
      </c>
      <c r="E8" s="106" t="s">
        <v>6</v>
      </c>
      <c r="F8" s="37" t="s">
        <v>259</v>
      </c>
      <c r="G8" s="40">
        <v>1</v>
      </c>
      <c r="H8" t="s">
        <v>19</v>
      </c>
      <c r="I8">
        <v>0</v>
      </c>
      <c r="J8">
        <v>1</v>
      </c>
    </row>
    <row r="9" spans="1:14" x14ac:dyDescent="0.25">
      <c r="A9" t="s">
        <v>21</v>
      </c>
      <c r="B9" t="s">
        <v>22</v>
      </c>
      <c r="C9" s="105" t="s">
        <v>23</v>
      </c>
      <c r="D9" t="s">
        <v>262</v>
      </c>
      <c r="E9" s="105" t="s">
        <v>23</v>
      </c>
      <c r="F9" s="37" t="s">
        <v>262</v>
      </c>
      <c r="G9" s="40">
        <v>2</v>
      </c>
      <c r="H9" t="s">
        <v>21</v>
      </c>
      <c r="I9">
        <v>0</v>
      </c>
      <c r="J9">
        <v>1</v>
      </c>
    </row>
    <row r="10" spans="1:14" x14ac:dyDescent="0.25">
      <c r="A10" t="s">
        <v>24</v>
      </c>
      <c r="B10" t="s">
        <v>25</v>
      </c>
      <c r="C10" s="106" t="s">
        <v>26</v>
      </c>
      <c r="D10" t="s">
        <v>262</v>
      </c>
      <c r="E10" s="106" t="s">
        <v>26</v>
      </c>
      <c r="F10" s="37" t="s">
        <v>262</v>
      </c>
      <c r="G10" s="40">
        <v>2</v>
      </c>
      <c r="H10" t="s">
        <v>24</v>
      </c>
      <c r="I10">
        <v>0</v>
      </c>
      <c r="J10">
        <v>1</v>
      </c>
    </row>
    <row r="11" spans="1:14" x14ac:dyDescent="0.25">
      <c r="A11" t="s">
        <v>27</v>
      </c>
      <c r="B11" t="s">
        <v>28</v>
      </c>
      <c r="C11" s="105" t="s">
        <v>16</v>
      </c>
      <c r="D11" t="s">
        <v>261</v>
      </c>
      <c r="E11" s="105" t="s">
        <v>16</v>
      </c>
      <c r="F11" s="37" t="s">
        <v>261</v>
      </c>
      <c r="G11" s="40">
        <v>4</v>
      </c>
      <c r="H11" t="s">
        <v>27</v>
      </c>
      <c r="I11">
        <v>0</v>
      </c>
      <c r="J11">
        <v>1</v>
      </c>
    </row>
    <row r="12" spans="1:14" x14ac:dyDescent="0.25">
      <c r="A12" t="s">
        <v>29</v>
      </c>
      <c r="B12" t="s">
        <v>30</v>
      </c>
      <c r="C12" s="106" t="s">
        <v>31</v>
      </c>
      <c r="D12" t="s">
        <v>261</v>
      </c>
      <c r="E12" s="106" t="s">
        <v>31</v>
      </c>
      <c r="F12" s="37" t="s">
        <v>261</v>
      </c>
      <c r="G12" s="40">
        <v>4</v>
      </c>
      <c r="H12" t="s">
        <v>29</v>
      </c>
      <c r="I12">
        <v>0</v>
      </c>
      <c r="J12">
        <v>1</v>
      </c>
      <c r="N12" t="e">
        <f>VLOOKUP(#REF!,A2:I49,1,0)</f>
        <v>#REF!</v>
      </c>
    </row>
    <row r="13" spans="1:14" x14ac:dyDescent="0.25">
      <c r="A13" t="s">
        <v>32</v>
      </c>
      <c r="B13" t="s">
        <v>33</v>
      </c>
      <c r="C13" s="105" t="s">
        <v>23</v>
      </c>
      <c r="D13" t="s">
        <v>262</v>
      </c>
      <c r="E13" s="105" t="s">
        <v>23</v>
      </c>
      <c r="F13" s="37" t="s">
        <v>262</v>
      </c>
      <c r="G13" s="40">
        <v>2</v>
      </c>
      <c r="H13" t="s">
        <v>32</v>
      </c>
      <c r="I13">
        <v>0</v>
      </c>
      <c r="J13">
        <v>1</v>
      </c>
    </row>
    <row r="14" spans="1:14" x14ac:dyDescent="0.25">
      <c r="A14" t="s">
        <v>34</v>
      </c>
      <c r="B14" t="s">
        <v>35</v>
      </c>
      <c r="C14" s="106" t="s">
        <v>36</v>
      </c>
      <c r="D14" t="s">
        <v>260</v>
      </c>
      <c r="E14" s="106" t="s">
        <v>36</v>
      </c>
      <c r="F14" s="37" t="s">
        <v>260</v>
      </c>
      <c r="G14" s="40">
        <v>3</v>
      </c>
      <c r="H14" t="s">
        <v>34</v>
      </c>
      <c r="I14">
        <v>0</v>
      </c>
      <c r="J14">
        <v>1</v>
      </c>
    </row>
    <row r="15" spans="1:14" x14ac:dyDescent="0.25">
      <c r="A15" t="s">
        <v>37</v>
      </c>
      <c r="B15" t="s">
        <v>345</v>
      </c>
      <c r="C15" s="105" t="s">
        <v>23</v>
      </c>
      <c r="D15" t="s">
        <v>262</v>
      </c>
      <c r="E15" s="105" t="s">
        <v>23</v>
      </c>
      <c r="F15" s="37" t="s">
        <v>262</v>
      </c>
      <c r="G15" s="40">
        <v>2</v>
      </c>
      <c r="H15" t="s">
        <v>37</v>
      </c>
      <c r="I15">
        <v>0</v>
      </c>
      <c r="J15">
        <v>1</v>
      </c>
    </row>
    <row r="16" spans="1:14" x14ac:dyDescent="0.25">
      <c r="A16" t="s">
        <v>38</v>
      </c>
      <c r="B16" t="s">
        <v>39</v>
      </c>
      <c r="C16" s="106" t="s">
        <v>36</v>
      </c>
      <c r="D16" t="s">
        <v>260</v>
      </c>
      <c r="E16" s="106" t="s">
        <v>36</v>
      </c>
      <c r="F16" s="37" t="s">
        <v>260</v>
      </c>
      <c r="G16" s="40">
        <v>3</v>
      </c>
      <c r="H16" t="s">
        <v>38</v>
      </c>
      <c r="I16">
        <v>0</v>
      </c>
      <c r="J16">
        <v>0</v>
      </c>
    </row>
    <row r="17" spans="1:14" x14ac:dyDescent="0.25">
      <c r="A17" t="s">
        <v>40</v>
      </c>
      <c r="B17" t="s">
        <v>41</v>
      </c>
      <c r="C17" s="105" t="s">
        <v>23</v>
      </c>
      <c r="D17" t="s">
        <v>262</v>
      </c>
      <c r="E17" s="105" t="s">
        <v>23</v>
      </c>
      <c r="F17" s="37" t="s">
        <v>262</v>
      </c>
      <c r="G17" s="40">
        <v>2</v>
      </c>
      <c r="H17" t="s">
        <v>40</v>
      </c>
      <c r="I17">
        <v>0</v>
      </c>
      <c r="J17">
        <v>1</v>
      </c>
      <c r="N17" t="e">
        <f>VLOOKUP(#REF!,$A$2:$I$49,9,FALSE)</f>
        <v>#REF!</v>
      </c>
    </row>
    <row r="18" spans="1:14" x14ac:dyDescent="0.25">
      <c r="A18" t="s">
        <v>42</v>
      </c>
      <c r="B18" t="s">
        <v>43</v>
      </c>
      <c r="C18" s="106" t="s">
        <v>6</v>
      </c>
      <c r="D18" t="s">
        <v>259</v>
      </c>
      <c r="E18" s="106" t="s">
        <v>6</v>
      </c>
      <c r="F18" s="37" t="s">
        <v>259</v>
      </c>
      <c r="G18" s="40">
        <v>1</v>
      </c>
      <c r="H18" t="s">
        <v>42</v>
      </c>
      <c r="I18">
        <v>0</v>
      </c>
      <c r="J18">
        <v>1</v>
      </c>
      <c r="N18" t="e">
        <f>VLOOKUP(#REF!,$A$2:$I$49,9,FALSE)</f>
        <v>#REF!</v>
      </c>
    </row>
    <row r="19" spans="1:14" x14ac:dyDescent="0.25">
      <c r="A19" t="s">
        <v>44</v>
      </c>
      <c r="B19" t="s">
        <v>45</v>
      </c>
      <c r="C19" s="105" t="s">
        <v>31</v>
      </c>
      <c r="D19" t="s">
        <v>261</v>
      </c>
      <c r="E19" s="105" t="s">
        <v>31</v>
      </c>
      <c r="F19" s="37" t="s">
        <v>261</v>
      </c>
      <c r="G19" s="40">
        <v>4</v>
      </c>
      <c r="H19" t="s">
        <v>44</v>
      </c>
      <c r="I19">
        <v>0</v>
      </c>
      <c r="J19">
        <v>1</v>
      </c>
    </row>
    <row r="20" spans="1:14" x14ac:dyDescent="0.25">
      <c r="A20" t="s">
        <v>46</v>
      </c>
      <c r="B20" t="s">
        <v>47</v>
      </c>
      <c r="C20" s="106" t="s">
        <v>36</v>
      </c>
      <c r="D20" t="s">
        <v>260</v>
      </c>
      <c r="E20" s="106" t="s">
        <v>36</v>
      </c>
      <c r="F20" s="37" t="s">
        <v>260</v>
      </c>
      <c r="G20" s="40">
        <v>3</v>
      </c>
      <c r="H20" t="s">
        <v>46</v>
      </c>
      <c r="I20">
        <v>0</v>
      </c>
      <c r="J20">
        <v>1</v>
      </c>
    </row>
    <row r="21" spans="1:14" x14ac:dyDescent="0.25">
      <c r="A21" t="s">
        <v>48</v>
      </c>
      <c r="B21" t="s">
        <v>49</v>
      </c>
      <c r="C21" s="105" t="s">
        <v>9</v>
      </c>
      <c r="D21" t="s">
        <v>260</v>
      </c>
      <c r="E21" s="105" t="s">
        <v>9</v>
      </c>
      <c r="F21" s="37" t="s">
        <v>260</v>
      </c>
      <c r="G21" s="40">
        <v>3</v>
      </c>
      <c r="H21" t="s">
        <v>48</v>
      </c>
      <c r="I21">
        <v>0</v>
      </c>
      <c r="J21">
        <v>1</v>
      </c>
    </row>
    <row r="22" spans="1:14" x14ac:dyDescent="0.25">
      <c r="A22" t="s">
        <v>50</v>
      </c>
      <c r="B22" t="s">
        <v>51</v>
      </c>
      <c r="C22" s="106" t="s">
        <v>31</v>
      </c>
      <c r="D22" t="s">
        <v>261</v>
      </c>
      <c r="E22" s="106" t="s">
        <v>31</v>
      </c>
      <c r="F22" s="37" t="s">
        <v>261</v>
      </c>
      <c r="G22" s="40">
        <v>4</v>
      </c>
      <c r="H22" t="s">
        <v>50</v>
      </c>
      <c r="I22">
        <v>0</v>
      </c>
      <c r="J22">
        <v>1</v>
      </c>
    </row>
    <row r="23" spans="1:14" x14ac:dyDescent="0.25">
      <c r="A23" t="s">
        <v>52</v>
      </c>
      <c r="B23" t="s">
        <v>53</v>
      </c>
      <c r="C23" s="105" t="s">
        <v>9</v>
      </c>
      <c r="D23" t="s">
        <v>260</v>
      </c>
      <c r="E23" s="105" t="s">
        <v>9</v>
      </c>
      <c r="F23" s="37" t="s">
        <v>260</v>
      </c>
      <c r="G23" s="40">
        <v>3</v>
      </c>
      <c r="H23" t="s">
        <v>52</v>
      </c>
      <c r="I23">
        <v>0</v>
      </c>
      <c r="J23">
        <v>1</v>
      </c>
      <c r="N23" t="e">
        <f>VLOOKUP(#REF!,$A$2:$I$49,9,FALSE)=0</f>
        <v>#REF!</v>
      </c>
    </row>
    <row r="24" spans="1:14" x14ac:dyDescent="0.25">
      <c r="A24" t="s">
        <v>54</v>
      </c>
      <c r="B24" t="s">
        <v>55</v>
      </c>
      <c r="C24" s="106" t="s">
        <v>16</v>
      </c>
      <c r="D24" t="s">
        <v>261</v>
      </c>
      <c r="E24" s="106" t="s">
        <v>16</v>
      </c>
      <c r="F24" s="37" t="s">
        <v>261</v>
      </c>
      <c r="G24" s="40">
        <v>4</v>
      </c>
      <c r="H24" t="s">
        <v>54</v>
      </c>
      <c r="I24">
        <v>0</v>
      </c>
      <c r="J24">
        <v>1</v>
      </c>
    </row>
    <row r="25" spans="1:14" x14ac:dyDescent="0.25">
      <c r="A25" t="s">
        <v>56</v>
      </c>
      <c r="B25" t="s">
        <v>340</v>
      </c>
      <c r="C25" s="105" t="s">
        <v>9</v>
      </c>
      <c r="D25" t="s">
        <v>260</v>
      </c>
      <c r="E25" s="105" t="s">
        <v>9</v>
      </c>
      <c r="F25" s="37" t="s">
        <v>260</v>
      </c>
      <c r="G25" s="40">
        <v>3</v>
      </c>
      <c r="H25" t="s">
        <v>56</v>
      </c>
      <c r="I25">
        <v>0</v>
      </c>
      <c r="J25">
        <v>1</v>
      </c>
    </row>
    <row r="26" spans="1:14" x14ac:dyDescent="0.25">
      <c r="A26" t="s">
        <v>57</v>
      </c>
      <c r="B26" t="s">
        <v>58</v>
      </c>
      <c r="C26" s="106" t="s">
        <v>31</v>
      </c>
      <c r="D26" t="s">
        <v>261</v>
      </c>
      <c r="E26" s="106" t="s">
        <v>31</v>
      </c>
      <c r="F26" s="37" t="s">
        <v>261</v>
      </c>
      <c r="G26" s="40">
        <v>4</v>
      </c>
      <c r="H26" t="s">
        <v>57</v>
      </c>
      <c r="I26">
        <v>0</v>
      </c>
      <c r="J26">
        <v>1</v>
      </c>
    </row>
    <row r="27" spans="1:14" x14ac:dyDescent="0.25">
      <c r="A27" t="s">
        <v>59</v>
      </c>
      <c r="B27" t="s">
        <v>60</v>
      </c>
      <c r="C27" s="105" t="s">
        <v>23</v>
      </c>
      <c r="D27" t="s">
        <v>262</v>
      </c>
      <c r="E27" s="105" t="s">
        <v>23</v>
      </c>
      <c r="F27" s="37" t="s">
        <v>262</v>
      </c>
      <c r="G27" s="40">
        <v>2</v>
      </c>
      <c r="H27" t="s">
        <v>59</v>
      </c>
      <c r="I27">
        <v>0</v>
      </c>
      <c r="J27">
        <v>1</v>
      </c>
    </row>
    <row r="28" spans="1:14" x14ac:dyDescent="0.25">
      <c r="A28" t="s">
        <v>61</v>
      </c>
      <c r="B28" t="s">
        <v>62</v>
      </c>
      <c r="C28" s="106" t="s">
        <v>16</v>
      </c>
      <c r="D28" t="s">
        <v>261</v>
      </c>
      <c r="E28" s="106" t="s">
        <v>16</v>
      </c>
      <c r="F28" s="37" t="s">
        <v>261</v>
      </c>
      <c r="G28" s="40">
        <v>4</v>
      </c>
      <c r="H28" t="s">
        <v>61</v>
      </c>
      <c r="I28">
        <v>0</v>
      </c>
      <c r="J28">
        <v>1</v>
      </c>
    </row>
    <row r="29" spans="1:14" x14ac:dyDescent="0.25">
      <c r="A29" t="s">
        <v>63</v>
      </c>
      <c r="B29" t="s">
        <v>64</v>
      </c>
      <c r="C29" s="105" t="s">
        <v>16</v>
      </c>
      <c r="D29" t="s">
        <v>261</v>
      </c>
      <c r="E29" s="105" t="s">
        <v>16</v>
      </c>
      <c r="F29" s="37" t="s">
        <v>261</v>
      </c>
      <c r="G29" s="40">
        <v>4</v>
      </c>
      <c r="H29" t="s">
        <v>63</v>
      </c>
      <c r="I29">
        <v>0</v>
      </c>
      <c r="J29">
        <v>1</v>
      </c>
    </row>
    <row r="30" spans="1:14" x14ac:dyDescent="0.25">
      <c r="A30" t="s">
        <v>65</v>
      </c>
      <c r="B30" t="s">
        <v>66</v>
      </c>
      <c r="C30" s="106" t="s">
        <v>23</v>
      </c>
      <c r="D30" t="s">
        <v>262</v>
      </c>
      <c r="E30" s="106" t="s">
        <v>23</v>
      </c>
      <c r="F30" s="37" t="s">
        <v>262</v>
      </c>
      <c r="G30" s="40">
        <v>2</v>
      </c>
      <c r="H30" t="s">
        <v>65</v>
      </c>
      <c r="I30">
        <v>0</v>
      </c>
      <c r="J30">
        <v>1</v>
      </c>
    </row>
    <row r="31" spans="1:14" x14ac:dyDescent="0.25">
      <c r="A31" t="s">
        <v>67</v>
      </c>
      <c r="B31" t="s">
        <v>68</v>
      </c>
      <c r="C31" s="105" t="s">
        <v>23</v>
      </c>
      <c r="D31" t="s">
        <v>262</v>
      </c>
      <c r="E31" s="105" t="s">
        <v>23</v>
      </c>
      <c r="F31" s="37" t="s">
        <v>262</v>
      </c>
      <c r="G31" s="40">
        <v>2</v>
      </c>
      <c r="H31" t="s">
        <v>67</v>
      </c>
      <c r="I31">
        <v>0</v>
      </c>
      <c r="J31">
        <v>1</v>
      </c>
    </row>
    <row r="32" spans="1:14" x14ac:dyDescent="0.25">
      <c r="A32" t="s">
        <v>69</v>
      </c>
      <c r="B32" t="s">
        <v>70</v>
      </c>
      <c r="C32" s="106" t="s">
        <v>16</v>
      </c>
      <c r="D32" t="s">
        <v>261</v>
      </c>
      <c r="E32" s="106" t="s">
        <v>16</v>
      </c>
      <c r="F32" s="37" t="s">
        <v>261</v>
      </c>
      <c r="G32" s="40">
        <v>4</v>
      </c>
      <c r="H32" t="s">
        <v>69</v>
      </c>
      <c r="I32">
        <v>0</v>
      </c>
      <c r="J32">
        <v>1</v>
      </c>
    </row>
    <row r="33" spans="1:10" x14ac:dyDescent="0.25">
      <c r="A33" t="s">
        <v>71</v>
      </c>
      <c r="B33" t="s">
        <v>72</v>
      </c>
      <c r="C33" s="105" t="s">
        <v>31</v>
      </c>
      <c r="D33" t="s">
        <v>261</v>
      </c>
      <c r="E33" s="105" t="s">
        <v>31</v>
      </c>
      <c r="F33" s="37" t="s">
        <v>261</v>
      </c>
      <c r="G33" s="40">
        <v>4</v>
      </c>
      <c r="H33" t="s">
        <v>71</v>
      </c>
      <c r="I33">
        <v>0</v>
      </c>
      <c r="J33">
        <v>1</v>
      </c>
    </row>
    <row r="34" spans="1:10" x14ac:dyDescent="0.25">
      <c r="A34" t="s">
        <v>73</v>
      </c>
      <c r="B34" t="s">
        <v>74</v>
      </c>
      <c r="C34" s="106" t="s">
        <v>3</v>
      </c>
      <c r="D34" t="s">
        <v>259</v>
      </c>
      <c r="E34" s="106" t="s">
        <v>3</v>
      </c>
      <c r="F34" s="37" t="s">
        <v>259</v>
      </c>
      <c r="G34" s="40">
        <v>1</v>
      </c>
      <c r="H34" t="s">
        <v>73</v>
      </c>
      <c r="I34">
        <v>0</v>
      </c>
      <c r="J34">
        <v>1</v>
      </c>
    </row>
    <row r="35" spans="1:10" x14ac:dyDescent="0.25">
      <c r="A35" t="s">
        <v>76</v>
      </c>
      <c r="B35" t="s">
        <v>77</v>
      </c>
      <c r="C35" s="105" t="s">
        <v>26</v>
      </c>
      <c r="D35" t="s">
        <v>262</v>
      </c>
      <c r="E35" s="105" t="s">
        <v>26</v>
      </c>
      <c r="F35" s="37" t="s">
        <v>262</v>
      </c>
      <c r="G35" s="40">
        <v>2</v>
      </c>
      <c r="H35" t="s">
        <v>76</v>
      </c>
      <c r="I35">
        <v>0</v>
      </c>
      <c r="J35">
        <v>1</v>
      </c>
    </row>
    <row r="36" spans="1:10" x14ac:dyDescent="0.25">
      <c r="A36" t="s">
        <v>78</v>
      </c>
      <c r="B36" t="s">
        <v>79</v>
      </c>
      <c r="C36" s="106" t="s">
        <v>26</v>
      </c>
      <c r="D36" t="s">
        <v>262</v>
      </c>
      <c r="E36" s="106" t="s">
        <v>26</v>
      </c>
      <c r="F36" t="s">
        <v>262</v>
      </c>
      <c r="G36" s="40">
        <v>2</v>
      </c>
      <c r="H36" t="s">
        <v>78</v>
      </c>
      <c r="I36">
        <v>0</v>
      </c>
      <c r="J36">
        <v>1</v>
      </c>
    </row>
    <row r="37" spans="1:10" x14ac:dyDescent="0.25">
      <c r="A37" t="s">
        <v>80</v>
      </c>
      <c r="B37" t="s">
        <v>81</v>
      </c>
      <c r="C37" s="105" t="s">
        <v>6</v>
      </c>
      <c r="D37" t="s">
        <v>259</v>
      </c>
      <c r="E37" s="105" t="s">
        <v>6</v>
      </c>
      <c r="F37" t="s">
        <v>259</v>
      </c>
      <c r="G37" s="40">
        <v>1</v>
      </c>
      <c r="H37" t="s">
        <v>80</v>
      </c>
      <c r="I37">
        <v>0</v>
      </c>
      <c r="J37">
        <v>1</v>
      </c>
    </row>
    <row r="38" spans="1:10" x14ac:dyDescent="0.25">
      <c r="A38" t="s">
        <v>82</v>
      </c>
      <c r="B38" t="s">
        <v>83</v>
      </c>
      <c r="C38" s="106" t="s">
        <v>36</v>
      </c>
      <c r="D38" t="s">
        <v>260</v>
      </c>
      <c r="E38" s="106" t="s">
        <v>36</v>
      </c>
      <c r="F38" t="s">
        <v>260</v>
      </c>
      <c r="G38" s="40">
        <v>3</v>
      </c>
      <c r="H38" t="s">
        <v>82</v>
      </c>
      <c r="I38">
        <v>0</v>
      </c>
      <c r="J38">
        <v>1</v>
      </c>
    </row>
    <row r="39" spans="1:10" x14ac:dyDescent="0.25">
      <c r="A39" t="s">
        <v>84</v>
      </c>
      <c r="B39" t="s">
        <v>85</v>
      </c>
      <c r="C39" s="105" t="s">
        <v>36</v>
      </c>
      <c r="D39" t="s">
        <v>260</v>
      </c>
      <c r="E39" s="105" t="s">
        <v>36</v>
      </c>
      <c r="F39" t="s">
        <v>260</v>
      </c>
      <c r="G39" s="40">
        <v>3</v>
      </c>
      <c r="H39" t="s">
        <v>84</v>
      </c>
      <c r="I39">
        <v>0</v>
      </c>
      <c r="J39">
        <v>1</v>
      </c>
    </row>
    <row r="40" spans="1:10" x14ac:dyDescent="0.25">
      <c r="A40" t="s">
        <v>86</v>
      </c>
      <c r="B40" t="s">
        <v>87</v>
      </c>
      <c r="C40" s="106" t="s">
        <v>36</v>
      </c>
      <c r="D40" t="s">
        <v>260</v>
      </c>
      <c r="E40" s="106" t="s">
        <v>36</v>
      </c>
      <c r="F40" t="s">
        <v>260</v>
      </c>
      <c r="G40" s="40">
        <v>3</v>
      </c>
      <c r="H40" t="s">
        <v>86</v>
      </c>
      <c r="I40">
        <v>0</v>
      </c>
      <c r="J40">
        <v>1</v>
      </c>
    </row>
    <row r="41" spans="1:10" x14ac:dyDescent="0.25">
      <c r="A41" s="23" t="s">
        <v>26</v>
      </c>
      <c r="B41" s="23" t="s">
        <v>263</v>
      </c>
      <c r="E41" s="23" t="s">
        <v>26</v>
      </c>
      <c r="F41" s="23"/>
      <c r="I41" t="s">
        <v>157</v>
      </c>
    </row>
    <row r="42" spans="1:10" x14ac:dyDescent="0.25">
      <c r="A42" s="23" t="s">
        <v>23</v>
      </c>
      <c r="B42" s="23" t="s">
        <v>264</v>
      </c>
      <c r="E42" s="23" t="s">
        <v>23</v>
      </c>
      <c r="F42" s="23"/>
      <c r="I42" t="s">
        <v>157</v>
      </c>
    </row>
    <row r="43" spans="1:10" x14ac:dyDescent="0.25">
      <c r="A43" s="23" t="s">
        <v>6</v>
      </c>
      <c r="B43" s="23" t="s">
        <v>265</v>
      </c>
      <c r="E43" s="23" t="s">
        <v>6</v>
      </c>
      <c r="F43" s="23"/>
      <c r="I43" t="s">
        <v>157</v>
      </c>
    </row>
    <row r="44" spans="1:10" x14ac:dyDescent="0.25">
      <c r="A44" s="23" t="s">
        <v>3</v>
      </c>
      <c r="B44" s="23" t="s">
        <v>266</v>
      </c>
      <c r="E44" s="23" t="s">
        <v>3</v>
      </c>
      <c r="F44" s="23"/>
      <c r="I44" t="s">
        <v>157</v>
      </c>
    </row>
    <row r="45" spans="1:10" x14ac:dyDescent="0.25">
      <c r="A45" s="23" t="s">
        <v>9</v>
      </c>
      <c r="B45" s="23" t="s">
        <v>267</v>
      </c>
      <c r="E45" s="23" t="s">
        <v>9</v>
      </c>
      <c r="F45" s="23"/>
      <c r="I45" t="s">
        <v>157</v>
      </c>
    </row>
    <row r="46" spans="1:10" x14ac:dyDescent="0.25">
      <c r="A46" s="23" t="s">
        <v>36</v>
      </c>
      <c r="B46" s="23" t="s">
        <v>268</v>
      </c>
      <c r="E46" s="23" t="s">
        <v>36</v>
      </c>
      <c r="F46" s="23"/>
      <c r="I46" t="s">
        <v>157</v>
      </c>
    </row>
    <row r="47" spans="1:10" x14ac:dyDescent="0.25">
      <c r="A47" s="23" t="s">
        <v>16</v>
      </c>
      <c r="B47" s="23" t="s">
        <v>269</v>
      </c>
      <c r="E47" s="23" t="s">
        <v>16</v>
      </c>
      <c r="F47" s="23"/>
      <c r="I47" t="s">
        <v>157</v>
      </c>
    </row>
    <row r="48" spans="1:10" x14ac:dyDescent="0.25">
      <c r="A48" s="23" t="s">
        <v>31</v>
      </c>
      <c r="B48" s="23" t="s">
        <v>270</v>
      </c>
      <c r="E48" s="23" t="s">
        <v>31</v>
      </c>
      <c r="F48" s="23"/>
      <c r="I48" t="s">
        <v>157</v>
      </c>
    </row>
    <row r="49" spans="1:6" x14ac:dyDescent="0.25">
      <c r="A49" s="23" t="s">
        <v>88</v>
      </c>
      <c r="B49" s="23"/>
      <c r="E49" s="23" t="s">
        <v>88</v>
      </c>
      <c r="F49" s="23"/>
    </row>
    <row r="51" spans="1:6" x14ac:dyDescent="0.25">
      <c r="A51" s="23"/>
      <c r="E51" s="23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1811">
    <tabColor rgb="FFFF0000"/>
  </sheetPr>
  <dimension ref="A1:AY49"/>
  <sheetViews>
    <sheetView zoomScale="80" zoomScaleNormal="80" workbookViewId="0">
      <pane ySplit="4" topLeftCell="A5" activePane="bottomLeft" state="frozen"/>
      <selection pane="bottomLeft" activeCell="A2" sqref="A2"/>
    </sheetView>
  </sheetViews>
  <sheetFormatPr defaultColWidth="0" defaultRowHeight="12.75" zeroHeight="1" x14ac:dyDescent="0.2"/>
  <cols>
    <col min="1" max="1" width="37.85546875" style="23" customWidth="1"/>
    <col min="2" max="2" width="11.42578125" style="23" customWidth="1"/>
    <col min="3" max="3" width="9.28515625" style="23" customWidth="1"/>
    <col min="4" max="4" width="8.5703125" style="23" customWidth="1"/>
    <col min="5" max="5" width="14.28515625" style="23" customWidth="1"/>
    <col min="6" max="7" width="13.7109375" style="23" customWidth="1"/>
    <col min="8" max="8" width="7.85546875" style="23" customWidth="1"/>
    <col min="9" max="9" width="13.7109375" style="23" customWidth="1"/>
    <col min="10" max="10" width="7.85546875" style="23" customWidth="1"/>
    <col min="11" max="11" width="13.7109375" style="23" customWidth="1"/>
    <col min="12" max="12" width="7.85546875" style="23" customWidth="1"/>
    <col min="13" max="13" width="13.7109375" style="23" customWidth="1"/>
    <col min="14" max="14" width="7.85546875" style="23" customWidth="1"/>
    <col min="15" max="15" width="13.7109375" style="45" customWidth="1"/>
    <col min="16" max="16" width="14.140625" style="23" customWidth="1"/>
    <col min="17" max="45" width="9.140625" style="23" hidden="1" customWidth="1"/>
    <col min="46" max="51" width="0" style="23" hidden="1" customWidth="1"/>
    <col min="52" max="16384" width="9.140625" style="23" hidden="1"/>
  </cols>
  <sheetData>
    <row r="1" spans="1:16" ht="22.5" customHeight="1" thickBot="1" x14ac:dyDescent="0.25">
      <c r="A1" s="55" t="s">
        <v>284</v>
      </c>
      <c r="C1" s="61"/>
      <c r="D1" s="57" t="s">
        <v>285</v>
      </c>
      <c r="E1" s="67" t="s">
        <v>295</v>
      </c>
      <c r="F1" s="67" t="s">
        <v>286</v>
      </c>
      <c r="G1" s="67" t="s">
        <v>287</v>
      </c>
      <c r="H1" s="67"/>
      <c r="I1" s="67" t="s">
        <v>288</v>
      </c>
      <c r="J1" s="67"/>
      <c r="K1" s="67" t="s">
        <v>289</v>
      </c>
      <c r="L1" s="67"/>
      <c r="M1" s="67" t="s">
        <v>290</v>
      </c>
      <c r="N1" s="67"/>
      <c r="O1" s="67"/>
      <c r="P1" s="59"/>
    </row>
    <row r="2" spans="1:16" s="98" customFormat="1" ht="18.75" customHeight="1" thickBot="1" x14ac:dyDescent="0.3">
      <c r="A2" s="62" t="s">
        <v>120</v>
      </c>
      <c r="B2" s="123" t="str">
        <f>VLOOKUP($A$2,DATE_SELECT,2,0)</f>
        <v>01092024-04092024PSA-AR</v>
      </c>
      <c r="C2" s="124" t="str">
        <f>VLOOKUP($A$2,DATE_SELECT,3,0)</f>
        <v>Q2</v>
      </c>
      <c r="D2" s="125"/>
      <c r="E2" s="163" t="s">
        <v>298</v>
      </c>
      <c r="F2" s="122"/>
      <c r="G2" s="108"/>
      <c r="H2" s="108"/>
      <c r="I2" s="108"/>
      <c r="J2" s="108"/>
      <c r="K2" s="108"/>
      <c r="L2" s="108"/>
      <c r="M2" s="108"/>
      <c r="N2" s="108"/>
      <c r="O2" s="108"/>
      <c r="P2" s="63"/>
    </row>
    <row r="3" spans="1:16" s="45" customFormat="1" ht="67.5" customHeight="1" x14ac:dyDescent="0.2">
      <c r="A3" s="128" t="s">
        <v>0</v>
      </c>
      <c r="B3" s="126" t="s">
        <v>256</v>
      </c>
      <c r="C3" s="127" t="s">
        <v>1</v>
      </c>
      <c r="D3" s="129" t="s">
        <v>271</v>
      </c>
      <c r="E3" s="164" t="str">
        <f>"Prostate Cancer Register (Currently Registered)               "&amp;$C$2</f>
        <v>Prostate Cancer Register (Currently Registered)               Q2</v>
      </c>
      <c r="F3" s="139" t="str">
        <f>"Prostate Cancer Register (Left &amp; Died) "&amp;$C$2</f>
        <v>Prostate Cancer Register (Left &amp; Died) Q2</v>
      </c>
      <c r="G3" s="161" t="str">
        <f>"Discharged from Secondary Care &amp; Monitored in Primary Care "&amp;$C$2</f>
        <v>Discharged from Secondary Care &amp; Monitored in Primary Care Q2</v>
      </c>
      <c r="H3" s="130" t="s">
        <v>272</v>
      </c>
      <c r="I3" s="131" t="str">
        <f>"Antigen Done OR 3 Invites Offered "&amp;$C$2</f>
        <v>Antigen Done OR 3 Invites Offered Q2</v>
      </c>
      <c r="J3" s="131" t="s">
        <v>272</v>
      </c>
      <c r="K3" s="131" t="str">
        <f>"Antigen Done Only "&amp;$C$2</f>
        <v>Antigen Done Only Q2</v>
      </c>
      <c r="L3" s="131" t="s">
        <v>272</v>
      </c>
      <c r="M3" s="131" t="str">
        <f>"3 Invites Offered Only "&amp;$C$2</f>
        <v>3 Invites Offered Only Q2</v>
      </c>
      <c r="N3" s="131" t="s">
        <v>272</v>
      </c>
      <c r="O3" s="112" t="s">
        <v>273</v>
      </c>
      <c r="P3" s="26"/>
    </row>
    <row r="4" spans="1:16" s="45" customFormat="1" ht="15" x14ac:dyDescent="0.25">
      <c r="A4" s="120"/>
      <c r="B4" s="120"/>
      <c r="C4" s="120"/>
      <c r="D4" s="121"/>
      <c r="E4" s="138"/>
      <c r="F4" s="140"/>
      <c r="G4" s="162"/>
      <c r="H4" s="132"/>
      <c r="I4" s="132"/>
      <c r="J4" s="132"/>
      <c r="K4" s="132"/>
      <c r="L4" s="132"/>
      <c r="M4" s="132"/>
      <c r="N4" s="132"/>
      <c r="O4" s="113">
        <v>50</v>
      </c>
      <c r="P4" s="26"/>
    </row>
    <row r="5" spans="1:16" x14ac:dyDescent="0.2">
      <c r="A5" s="74" t="str">
        <f ca="1">INDEX(PRACTICE!$A$2:$F$52,MATCH($B5,PRACTICE!$A$2:$A$52,0),2)</f>
        <v>Allerton Road Surgery</v>
      </c>
      <c r="B5" s="74" t="str">
        <f ca="1">T(OFFSET(HEADERTOGGLE!$G2,0,HEADERTOGGLE!$I$1))</f>
        <v>F84716</v>
      </c>
      <c r="C5" s="69" t="str">
        <f ca="1">INDEX(PRACTICE!$A$2:$F$52,MATCH($B5,PRACTICE!$A$2:$A$52,0),5)</f>
        <v>NW1</v>
      </c>
      <c r="D5" s="75">
        <f t="shared" ref="D5:G24" ca="1" si="0">SUMIFS(OFFSET(ANCHOR,,MATCH(D$1,IND,0)-1),DataID,$B$2,IF(OR(LEFT($B5,1)="C",LEFT($B5,1)="N", LEFT($B5,1)="S"),NwID,OrgID),$B5, DataCheck,1)</f>
        <v>5762</v>
      </c>
      <c r="E5" s="75">
        <f t="shared" ca="1" si="0"/>
        <v>18</v>
      </c>
      <c r="F5" s="75">
        <f t="shared" ca="1" si="0"/>
        <v>44</v>
      </c>
      <c r="G5" s="75">
        <f t="shared" ca="1" si="0"/>
        <v>1</v>
      </c>
      <c r="H5" s="116">
        <f t="shared" ref="H5:H14" ca="1" si="1">$G5/$F5</f>
        <v>2.2727272727272728E-2</v>
      </c>
      <c r="I5" s="75">
        <f t="shared" ref="I5:I44" ca="1" si="2">SUMIFS(OFFSET(ANCHOR,,MATCH(I$1,IND,0)-1),DataID,$B$2,IF(OR(LEFT($B5,1)="C",LEFT($B5,1)="N", LEFT($B5,1)="S"),NwID,OrgID),$B5, DataCheck,1)</f>
        <v>0</v>
      </c>
      <c r="J5" s="117">
        <f ca="1">IFERROR($I5/$G5,"-")</f>
        <v>0</v>
      </c>
      <c r="K5" s="75">
        <f t="shared" ref="K5:K44" ca="1" si="3">SUMIFS(OFFSET(ANCHOR,,MATCH(K$1,IND,0)-1),DataID,$B$2,IF(OR(LEFT($B5,1)="C",LEFT($B5,1)="N", LEFT($B5,1)="S"),NwID,OrgID),$B5, DataCheck,1)</f>
        <v>0</v>
      </c>
      <c r="L5" s="117">
        <f ca="1">IFERROR($K5/$G5,"-")</f>
        <v>0</v>
      </c>
      <c r="M5" s="75">
        <f t="shared" ref="M5:M44" ca="1" si="4">SUMIFS(OFFSET(ANCHOR,,MATCH(M$1,IND,0)-1),DataID,$B$2,IF(OR(LEFT($B5,1)="C",LEFT($B5,1)="N", LEFT($B5,1)="S"),NwID,OrgID),$B5, DataCheck,1)</f>
        <v>0</v>
      </c>
      <c r="N5" s="117">
        <f ca="1">IFERROR($M5/$G5,"-")</f>
        <v>0</v>
      </c>
      <c r="O5" s="93">
        <f t="shared" ref="O5:O44" ca="1" si="5">I5*$O$4</f>
        <v>0</v>
      </c>
      <c r="P5" s="59"/>
    </row>
    <row r="6" spans="1:16" x14ac:dyDescent="0.2">
      <c r="A6" s="74" t="str">
        <f ca="1">INDEX(PRACTICE!$A$2:$F$52,MATCH($B6,PRACTICE!$A$2:$A$52,0),2)</f>
        <v>Athena Medical Centre</v>
      </c>
      <c r="B6" s="74" t="str">
        <f ca="1">T(OFFSET(HEADERTOGGLE!$G3,0,HEADERTOGGLE!$I$1))</f>
        <v>F84060</v>
      </c>
      <c r="C6" s="69" t="str">
        <f ca="1">INDEX(PRACTICE!$A$2:$F$52,MATCH($B6,PRACTICE!$A$2:$A$52,0),5)</f>
        <v>SE1</v>
      </c>
      <c r="D6" s="75">
        <f t="shared" ca="1" si="0"/>
        <v>5045</v>
      </c>
      <c r="E6" s="75">
        <f t="shared" ca="1" si="0"/>
        <v>43</v>
      </c>
      <c r="F6" s="75">
        <f t="shared" ca="1" si="0"/>
        <v>101</v>
      </c>
      <c r="G6" s="75">
        <f t="shared" ca="1" si="0"/>
        <v>0</v>
      </c>
      <c r="H6" s="116">
        <f t="shared" ca="1" si="1"/>
        <v>0</v>
      </c>
      <c r="I6" s="75">
        <f t="shared" ca="1" si="2"/>
        <v>0</v>
      </c>
      <c r="J6" s="117" t="str">
        <f t="shared" ref="J6:J45" ca="1" si="6">IFERROR($I6/$G6,"-")</f>
        <v>-</v>
      </c>
      <c r="K6" s="75">
        <f t="shared" ca="1" si="3"/>
        <v>0</v>
      </c>
      <c r="L6" s="117" t="str">
        <f t="shared" ref="L6:L45" ca="1" si="7">IFERROR($K6/$G6,"-")</f>
        <v>-</v>
      </c>
      <c r="M6" s="75">
        <f t="shared" ca="1" si="4"/>
        <v>0</v>
      </c>
      <c r="N6" s="117" t="str">
        <f t="shared" ref="N6:N45" ca="1" si="8">IFERROR($M6/$G6,"-")</f>
        <v>-</v>
      </c>
      <c r="O6" s="92">
        <f t="shared" ca="1" si="5"/>
        <v>0</v>
      </c>
      <c r="P6" s="59"/>
    </row>
    <row r="7" spans="1:16" hidden="1" x14ac:dyDescent="0.2">
      <c r="A7" s="74" t="str">
        <f ca="1">INDEX(PRACTICE!$A$2:$F$52,MATCH($B7,PRACTICE!$A$2:$A$52,0),2)</f>
        <v>Barretts Grove Surgery</v>
      </c>
      <c r="B7" s="74" t="str">
        <f ca="1">T(OFFSET(HEADERTOGGLE!$G4,0,HEADERTOGGLE!$I$1))</f>
        <v>F84636</v>
      </c>
      <c r="C7" s="69" t="str">
        <f ca="1">INDEX(PRACTICE!$A$2:$F$52,MATCH($B7,PRACTICE!$A$2:$A$52,0),5)</f>
        <v>NW2</v>
      </c>
      <c r="D7" s="75">
        <f t="shared" ca="1" si="0"/>
        <v>6873</v>
      </c>
      <c r="E7" s="75">
        <f t="shared" ca="1" si="0"/>
        <v>22</v>
      </c>
      <c r="F7" s="75">
        <f t="shared" ca="1" si="0"/>
        <v>48</v>
      </c>
      <c r="G7" s="75">
        <f t="shared" ca="1" si="0"/>
        <v>0</v>
      </c>
      <c r="H7" s="116">
        <f t="shared" ca="1" si="1"/>
        <v>0</v>
      </c>
      <c r="I7" s="75">
        <f t="shared" ca="1" si="2"/>
        <v>0</v>
      </c>
      <c r="J7" s="117" t="str">
        <f t="shared" ca="1" si="6"/>
        <v>-</v>
      </c>
      <c r="K7" s="75">
        <f t="shared" ca="1" si="3"/>
        <v>0</v>
      </c>
      <c r="L7" s="117" t="str">
        <f t="shared" ca="1" si="7"/>
        <v>-</v>
      </c>
      <c r="M7" s="75">
        <f t="shared" ca="1" si="4"/>
        <v>0</v>
      </c>
      <c r="N7" s="117" t="str">
        <f t="shared" ca="1" si="8"/>
        <v>-</v>
      </c>
      <c r="O7" s="92">
        <f t="shared" ca="1" si="5"/>
        <v>0</v>
      </c>
      <c r="P7" s="59"/>
    </row>
    <row r="8" spans="1:16" x14ac:dyDescent="0.2">
      <c r="A8" s="74" t="str">
        <f ca="1">INDEX(PRACTICE!$A$2:$F$52,MATCH($B8,PRACTICE!$A$2:$A$52,0),2)</f>
        <v>Barton House Health Centre</v>
      </c>
      <c r="B8" s="74" t="str">
        <f ca="1">T(OFFSET(HEADERTOGGLE!$G5,0,HEADERTOGGLE!$I$1))</f>
        <v>F84008</v>
      </c>
      <c r="C8" s="69" t="str">
        <f ca="1">INDEX(PRACTICE!$A$2:$F$52,MATCH($B8,PRACTICE!$A$2:$A$52,0),5)</f>
        <v>NW2</v>
      </c>
      <c r="D8" s="75">
        <f t="shared" ca="1" si="0"/>
        <v>12029</v>
      </c>
      <c r="E8" s="75">
        <f t="shared" ca="1" si="0"/>
        <v>59</v>
      </c>
      <c r="F8" s="75">
        <f t="shared" ca="1" si="0"/>
        <v>171</v>
      </c>
      <c r="G8" s="75">
        <f t="shared" ca="1" si="0"/>
        <v>0</v>
      </c>
      <c r="H8" s="116">
        <f t="shared" ca="1" si="1"/>
        <v>0</v>
      </c>
      <c r="I8" s="75">
        <f t="shared" ca="1" si="2"/>
        <v>0</v>
      </c>
      <c r="J8" s="117" t="str">
        <f t="shared" ca="1" si="6"/>
        <v>-</v>
      </c>
      <c r="K8" s="75">
        <f t="shared" ca="1" si="3"/>
        <v>0</v>
      </c>
      <c r="L8" s="117" t="str">
        <f t="shared" ca="1" si="7"/>
        <v>-</v>
      </c>
      <c r="M8" s="75">
        <f t="shared" ca="1" si="4"/>
        <v>0</v>
      </c>
      <c r="N8" s="117" t="str">
        <f t="shared" ca="1" si="8"/>
        <v>-</v>
      </c>
      <c r="O8" s="92">
        <f t="shared" ca="1" si="5"/>
        <v>0</v>
      </c>
      <c r="P8" s="59"/>
    </row>
    <row r="9" spans="1:16" x14ac:dyDescent="0.2">
      <c r="A9" s="74" t="str">
        <f ca="1">INDEX(PRACTICE!$A$2:$F$52,MATCH($B9,PRACTICE!$A$2:$A$52,0),2)</f>
        <v>Beechwood Medical Centre</v>
      </c>
      <c r="B9" s="74" t="str">
        <f ca="1">T(OFFSET(HEADERTOGGLE!$G6,0,HEADERTOGGLE!$I$1))</f>
        <v>F84038</v>
      </c>
      <c r="C9" s="69" t="str">
        <f ca="1">INDEX(PRACTICE!$A$2:$F$52,MATCH($B9,PRACTICE!$A$2:$A$52,0),5)</f>
        <v>SW1</v>
      </c>
      <c r="D9" s="75">
        <f t="shared" ca="1" si="0"/>
        <v>3780</v>
      </c>
      <c r="E9" s="75">
        <f t="shared" ca="1" si="0"/>
        <v>27</v>
      </c>
      <c r="F9" s="75">
        <f t="shared" ca="1" si="0"/>
        <v>54</v>
      </c>
      <c r="G9" s="75">
        <f t="shared" ca="1" si="0"/>
        <v>0</v>
      </c>
      <c r="H9" s="116">
        <f t="shared" ca="1" si="1"/>
        <v>0</v>
      </c>
      <c r="I9" s="75">
        <f t="shared" ca="1" si="2"/>
        <v>0</v>
      </c>
      <c r="J9" s="117" t="str">
        <f t="shared" ca="1" si="6"/>
        <v>-</v>
      </c>
      <c r="K9" s="75">
        <f t="shared" ca="1" si="3"/>
        <v>0</v>
      </c>
      <c r="L9" s="117" t="str">
        <f t="shared" ca="1" si="7"/>
        <v>-</v>
      </c>
      <c r="M9" s="75">
        <f t="shared" ca="1" si="4"/>
        <v>0</v>
      </c>
      <c r="N9" s="117" t="str">
        <f t="shared" ca="1" si="8"/>
        <v>-</v>
      </c>
      <c r="O9" s="92">
        <f t="shared" ca="1" si="5"/>
        <v>0</v>
      </c>
      <c r="P9" s="59"/>
    </row>
    <row r="10" spans="1:16" x14ac:dyDescent="0.2">
      <c r="A10" s="74" t="str">
        <f ca="1">INDEX(PRACTICE!$A$2:$F$52,MATCH($B10,PRACTICE!$A$2:$A$52,0),2)</f>
        <v>Brooke Road Surgery</v>
      </c>
      <c r="B10" s="74" t="str">
        <f ca="1">T(OFFSET(HEADERTOGGLE!$G7,0,HEADERTOGGLE!$I$1))</f>
        <v>F84694</v>
      </c>
      <c r="C10" s="69" t="str">
        <f ca="1">INDEX(PRACTICE!$A$2:$F$52,MATCH($B10,PRACTICE!$A$2:$A$52,0),5)</f>
        <v>NW2</v>
      </c>
      <c r="D10" s="75">
        <f t="shared" ca="1" si="0"/>
        <v>4663</v>
      </c>
      <c r="E10" s="75">
        <f t="shared" ca="1" si="0"/>
        <v>13</v>
      </c>
      <c r="F10" s="75">
        <f t="shared" ca="1" si="0"/>
        <v>32</v>
      </c>
      <c r="G10" s="75">
        <f t="shared" ca="1" si="0"/>
        <v>8</v>
      </c>
      <c r="H10" s="116">
        <f t="shared" ca="1" si="1"/>
        <v>0.25</v>
      </c>
      <c r="I10" s="75">
        <f t="shared" ca="1" si="2"/>
        <v>6</v>
      </c>
      <c r="J10" s="117">
        <f t="shared" ca="1" si="6"/>
        <v>0.75</v>
      </c>
      <c r="K10" s="75">
        <f t="shared" ca="1" si="3"/>
        <v>6</v>
      </c>
      <c r="L10" s="117">
        <f t="shared" ca="1" si="7"/>
        <v>0.75</v>
      </c>
      <c r="M10" s="75">
        <f t="shared" ca="1" si="4"/>
        <v>0</v>
      </c>
      <c r="N10" s="117">
        <f t="shared" ca="1" si="8"/>
        <v>0</v>
      </c>
      <c r="O10" s="92">
        <f t="shared" ca="1" si="5"/>
        <v>300</v>
      </c>
      <c r="P10" s="59"/>
    </row>
    <row r="11" spans="1:16" x14ac:dyDescent="0.2">
      <c r="A11" s="74" t="str">
        <f ca="1">INDEX(PRACTICE!$A$2:$F$52,MATCH($B11,PRACTICE!$A$2:$A$52,0),2)</f>
        <v xml:space="preserve">Cedar Practice </v>
      </c>
      <c r="B11" s="74" t="str">
        <f ca="1">T(OFFSET(HEADERTOGGLE!$G8,0,HEADERTOGGLE!$I$1))</f>
        <v>F84036</v>
      </c>
      <c r="C11" s="69" t="str">
        <f ca="1">INDEX(PRACTICE!$A$2:$F$52,MATCH($B11,PRACTICE!$A$2:$A$52,0),5)</f>
        <v>NW1</v>
      </c>
      <c r="D11" s="75">
        <f t="shared" ca="1" si="0"/>
        <v>8455</v>
      </c>
      <c r="E11" s="75">
        <f t="shared" ca="1" si="0"/>
        <v>31</v>
      </c>
      <c r="F11" s="75">
        <f t="shared" ca="1" si="0"/>
        <v>72</v>
      </c>
      <c r="G11" s="75">
        <f t="shared" ca="1" si="0"/>
        <v>4</v>
      </c>
      <c r="H11" s="116">
        <f t="shared" ca="1" si="1"/>
        <v>5.5555555555555552E-2</v>
      </c>
      <c r="I11" s="75">
        <f t="shared" ca="1" si="2"/>
        <v>0</v>
      </c>
      <c r="J11" s="117">
        <f t="shared" ca="1" si="6"/>
        <v>0</v>
      </c>
      <c r="K11" s="75">
        <f t="shared" ca="1" si="3"/>
        <v>0</v>
      </c>
      <c r="L11" s="117">
        <f t="shared" ca="1" si="7"/>
        <v>0</v>
      </c>
      <c r="M11" s="75">
        <f t="shared" ca="1" si="4"/>
        <v>0</v>
      </c>
      <c r="N11" s="117">
        <f t="shared" ca="1" si="8"/>
        <v>0</v>
      </c>
      <c r="O11" s="92">
        <f t="shared" ca="1" si="5"/>
        <v>0</v>
      </c>
      <c r="P11" s="59"/>
    </row>
    <row r="12" spans="1:16" x14ac:dyDescent="0.2">
      <c r="A12" s="74" t="str">
        <f ca="1">INDEX(PRACTICE!$A$2:$F$52,MATCH($B12,PRACTICE!$A$2:$A$52,0),2)</f>
        <v>Clapton Surgery</v>
      </c>
      <c r="B12" s="74" t="str">
        <f ca="1">T(OFFSET(HEADERTOGGLE!$G9,0,HEADERTOGGLE!$I$1))</f>
        <v>F84668</v>
      </c>
      <c r="C12" s="69" t="str">
        <f ca="1">INDEX(PRACTICE!$A$2:$F$52,MATCH($B12,PRACTICE!$A$2:$A$52,0),5)</f>
        <v>NE2</v>
      </c>
      <c r="D12" s="75">
        <f t="shared" ca="1" si="0"/>
        <v>5984</v>
      </c>
      <c r="E12" s="75">
        <f t="shared" ca="1" si="0"/>
        <v>17</v>
      </c>
      <c r="F12" s="75">
        <f t="shared" ca="1" si="0"/>
        <v>54</v>
      </c>
      <c r="G12" s="75">
        <f t="shared" ca="1" si="0"/>
        <v>16</v>
      </c>
      <c r="H12" s="116">
        <f t="shared" ca="1" si="1"/>
        <v>0.29629629629629628</v>
      </c>
      <c r="I12" s="75">
        <f t="shared" ca="1" si="2"/>
        <v>3</v>
      </c>
      <c r="J12" s="117">
        <f t="shared" ca="1" si="6"/>
        <v>0.1875</v>
      </c>
      <c r="K12" s="75">
        <f t="shared" ca="1" si="3"/>
        <v>3</v>
      </c>
      <c r="L12" s="117">
        <f t="shared" ca="1" si="7"/>
        <v>0.1875</v>
      </c>
      <c r="M12" s="75">
        <f t="shared" ca="1" si="4"/>
        <v>0</v>
      </c>
      <c r="N12" s="117">
        <f t="shared" ca="1" si="8"/>
        <v>0</v>
      </c>
      <c r="O12" s="92">
        <f t="shared" ca="1" si="5"/>
        <v>150</v>
      </c>
      <c r="P12" s="59"/>
    </row>
    <row r="13" spans="1:16" x14ac:dyDescent="0.2">
      <c r="A13" s="74" t="str">
        <f ca="1">INDEX(PRACTICE!$A$2:$F$52,MATCH($B13,PRACTICE!$A$2:$A$52,0),2)</f>
        <v xml:space="preserve">Cranwich Road Surgery </v>
      </c>
      <c r="B13" s="74" t="str">
        <f ca="1">T(OFFSET(HEADERTOGGLE!$G10,0,HEADERTOGGLE!$I$1))</f>
        <v>F84686</v>
      </c>
      <c r="C13" s="69" t="str">
        <f ca="1">INDEX(PRACTICE!$A$2:$F$52,MATCH($B13,PRACTICE!$A$2:$A$52,0),5)</f>
        <v>NE1</v>
      </c>
      <c r="D13" s="75">
        <f t="shared" ca="1" si="0"/>
        <v>8921</v>
      </c>
      <c r="E13" s="75">
        <f t="shared" ca="1" si="0"/>
        <v>10</v>
      </c>
      <c r="F13" s="75">
        <f t="shared" ca="1" si="0"/>
        <v>19</v>
      </c>
      <c r="G13" s="75">
        <f t="shared" ca="1" si="0"/>
        <v>0</v>
      </c>
      <c r="H13" s="116">
        <f t="shared" ca="1" si="1"/>
        <v>0</v>
      </c>
      <c r="I13" s="75">
        <f t="shared" ca="1" si="2"/>
        <v>0</v>
      </c>
      <c r="J13" s="117" t="str">
        <f t="shared" ca="1" si="6"/>
        <v>-</v>
      </c>
      <c r="K13" s="75">
        <f t="shared" ca="1" si="3"/>
        <v>0</v>
      </c>
      <c r="L13" s="117" t="str">
        <f t="shared" ca="1" si="7"/>
        <v>-</v>
      </c>
      <c r="M13" s="75">
        <f t="shared" ca="1" si="4"/>
        <v>0</v>
      </c>
      <c r="N13" s="117" t="str">
        <f t="shared" ca="1" si="8"/>
        <v>-</v>
      </c>
      <c r="O13" s="92">
        <f t="shared" ca="1" si="5"/>
        <v>0</v>
      </c>
      <c r="P13" s="59"/>
    </row>
    <row r="14" spans="1:16" x14ac:dyDescent="0.2">
      <c r="A14" s="74" t="str">
        <f ca="1">INDEX(PRACTICE!$A$2:$F$52,MATCH($B14,PRACTICE!$A$2:$A$52,0),2)</f>
        <v>Dalston Practice</v>
      </c>
      <c r="B14" s="74" t="str">
        <f ca="1">T(OFFSET(HEADERTOGGLE!$G11,0,HEADERTOGGLE!$I$1))</f>
        <v>F84063</v>
      </c>
      <c r="C14" s="69" t="str">
        <f ca="1">INDEX(PRACTICE!$A$2:$F$52,MATCH($B14,PRACTICE!$A$2:$A$52,0),5)</f>
        <v>SW1</v>
      </c>
      <c r="D14" s="75">
        <f t="shared" ca="1" si="0"/>
        <v>6381</v>
      </c>
      <c r="E14" s="75">
        <f t="shared" ca="1" si="0"/>
        <v>27</v>
      </c>
      <c r="F14" s="75">
        <f t="shared" ca="1" si="0"/>
        <v>62</v>
      </c>
      <c r="G14" s="75">
        <f t="shared" ca="1" si="0"/>
        <v>0</v>
      </c>
      <c r="H14" s="116">
        <f t="shared" ca="1" si="1"/>
        <v>0</v>
      </c>
      <c r="I14" s="75">
        <f t="shared" ca="1" si="2"/>
        <v>0</v>
      </c>
      <c r="J14" s="117" t="str">
        <f t="shared" ca="1" si="6"/>
        <v>-</v>
      </c>
      <c r="K14" s="75">
        <f t="shared" ca="1" si="3"/>
        <v>0</v>
      </c>
      <c r="L14" s="117" t="str">
        <f t="shared" ca="1" si="7"/>
        <v>-</v>
      </c>
      <c r="M14" s="75">
        <f t="shared" ca="1" si="4"/>
        <v>0</v>
      </c>
      <c r="N14" s="117" t="str">
        <f t="shared" ca="1" si="8"/>
        <v>-</v>
      </c>
      <c r="O14" s="92">
        <f t="shared" ca="1" si="5"/>
        <v>0</v>
      </c>
      <c r="P14" s="59"/>
    </row>
    <row r="15" spans="1:16" x14ac:dyDescent="0.2">
      <c r="A15" s="74" t="str">
        <f ca="1">INDEX(PRACTICE!$A$2:$F$52,MATCH($B15,PRACTICE!$A$2:$A$52,0),2)</f>
        <v>De Beauvoir Surgery</v>
      </c>
      <c r="B15" s="74" t="str">
        <f ca="1">T(OFFSET(HEADERTOGGLE!$G12,0,HEADERTOGGLE!$I$1))</f>
        <v>F84072</v>
      </c>
      <c r="C15" s="69" t="str">
        <f ca="1">INDEX(PRACTICE!$A$2:$F$52,MATCH($B15,PRACTICE!$A$2:$A$52,0),5)</f>
        <v>SW2</v>
      </c>
      <c r="D15" s="75">
        <f t="shared" ca="1" si="0"/>
        <v>12838</v>
      </c>
      <c r="E15" s="75">
        <f t="shared" ca="1" si="0"/>
        <v>32</v>
      </c>
      <c r="F15" s="75">
        <f t="shared" ca="1" si="0"/>
        <v>67</v>
      </c>
      <c r="G15" s="75">
        <f t="shared" ca="1" si="0"/>
        <v>2</v>
      </c>
      <c r="H15" s="116">
        <f ca="1">$G15/$F15</f>
        <v>2.9850746268656716E-2</v>
      </c>
      <c r="I15" s="75">
        <f t="shared" ca="1" si="2"/>
        <v>1</v>
      </c>
      <c r="J15" s="117">
        <f t="shared" ca="1" si="6"/>
        <v>0.5</v>
      </c>
      <c r="K15" s="75">
        <f t="shared" ca="1" si="3"/>
        <v>1</v>
      </c>
      <c r="L15" s="117">
        <f t="shared" ca="1" si="7"/>
        <v>0.5</v>
      </c>
      <c r="M15" s="75">
        <f t="shared" ca="1" si="4"/>
        <v>0</v>
      </c>
      <c r="N15" s="117">
        <f t="shared" ca="1" si="8"/>
        <v>0</v>
      </c>
      <c r="O15" s="92">
        <f t="shared" ca="1" si="5"/>
        <v>50</v>
      </c>
      <c r="P15" s="59"/>
    </row>
    <row r="16" spans="1:16" x14ac:dyDescent="0.2">
      <c r="A16" s="74" t="str">
        <f ca="1">INDEX(PRACTICE!$A$2:$F$52,MATCH($B16,PRACTICE!$A$2:$A$52,0),2)</f>
        <v>Elm Practice</v>
      </c>
      <c r="B16" s="74" t="str">
        <f ca="1">T(OFFSET(HEADERTOGGLE!$G13,0,HEADERTOGGLE!$I$1))</f>
        <v>F84685</v>
      </c>
      <c r="C16" s="69" t="str">
        <f ca="1">INDEX(PRACTICE!$A$2:$F$52,MATCH($B16,PRACTICE!$A$2:$A$52,0),5)</f>
        <v>NE2</v>
      </c>
      <c r="D16" s="75">
        <f t="shared" ca="1" si="0"/>
        <v>0</v>
      </c>
      <c r="E16" s="75">
        <f t="shared" ca="1" si="0"/>
        <v>0</v>
      </c>
      <c r="F16" s="75">
        <f t="shared" ca="1" si="0"/>
        <v>0</v>
      </c>
      <c r="G16" s="75">
        <f t="shared" ca="1" si="0"/>
        <v>0</v>
      </c>
      <c r="H16" s="116" t="e">
        <f t="shared" ref="H16:H44" ca="1" si="9">$G16/$F16</f>
        <v>#DIV/0!</v>
      </c>
      <c r="I16" s="75">
        <f t="shared" ca="1" si="2"/>
        <v>0</v>
      </c>
      <c r="J16" s="117" t="str">
        <f t="shared" ca="1" si="6"/>
        <v>-</v>
      </c>
      <c r="K16" s="75">
        <f t="shared" ca="1" si="3"/>
        <v>0</v>
      </c>
      <c r="L16" s="117" t="str">
        <f t="shared" ca="1" si="7"/>
        <v>-</v>
      </c>
      <c r="M16" s="75">
        <f t="shared" ca="1" si="4"/>
        <v>0</v>
      </c>
      <c r="N16" s="117" t="str">
        <f t="shared" ca="1" si="8"/>
        <v>-</v>
      </c>
      <c r="O16" s="92">
        <f t="shared" ca="1" si="5"/>
        <v>0</v>
      </c>
      <c r="P16" s="59"/>
    </row>
    <row r="17" spans="1:16" x14ac:dyDescent="0.2">
      <c r="A17" s="74" t="str">
        <f ca="1">INDEX(PRACTICE!$A$2:$F$52,MATCH($B17,PRACTICE!$A$2:$A$52,0),2)</f>
        <v xml:space="preserve">Elsdale Street Surgery </v>
      </c>
      <c r="B17" s="74" t="str">
        <f ca="1">T(OFFSET(HEADERTOGGLE!$G14,0,HEADERTOGGLE!$I$1))</f>
        <v>F84601</v>
      </c>
      <c r="C17" s="69" t="str">
        <f ca="1">INDEX(PRACTICE!$A$2:$F$52,MATCH($B17,PRACTICE!$A$2:$A$52,0),5)</f>
        <v>SE2</v>
      </c>
      <c r="D17" s="75">
        <f t="shared" ca="1" si="0"/>
        <v>7728</v>
      </c>
      <c r="E17" s="75">
        <f t="shared" ca="1" si="0"/>
        <v>30</v>
      </c>
      <c r="F17" s="75">
        <f t="shared" ca="1" si="0"/>
        <v>74</v>
      </c>
      <c r="G17" s="75">
        <f t="shared" ca="1" si="0"/>
        <v>3</v>
      </c>
      <c r="H17" s="116">
        <f t="shared" ca="1" si="9"/>
        <v>4.0540540540540543E-2</v>
      </c>
      <c r="I17" s="75">
        <f t="shared" ca="1" si="2"/>
        <v>2</v>
      </c>
      <c r="J17" s="117">
        <f t="shared" ca="1" si="6"/>
        <v>0.66666666666666663</v>
      </c>
      <c r="K17" s="75">
        <f t="shared" ca="1" si="3"/>
        <v>2</v>
      </c>
      <c r="L17" s="117">
        <f t="shared" ca="1" si="7"/>
        <v>0.66666666666666663</v>
      </c>
      <c r="M17" s="75">
        <f t="shared" ca="1" si="4"/>
        <v>0</v>
      </c>
      <c r="N17" s="117">
        <f t="shared" ca="1" si="8"/>
        <v>0</v>
      </c>
      <c r="O17" s="92">
        <f t="shared" ca="1" si="5"/>
        <v>100</v>
      </c>
      <c r="P17" s="59"/>
    </row>
    <row r="18" spans="1:16" x14ac:dyDescent="0.2">
      <c r="A18" s="74" t="str">
        <f ca="1">INDEX(PRACTICE!$A$2:$F$52,MATCH($B18,PRACTICE!$A$2:$A$52,0),2)</f>
        <v>Fountayne Road Medical Practice</v>
      </c>
      <c r="B18" s="74" t="str">
        <f ca="1">T(OFFSET(HEADERTOGGLE!$G15,0,HEADERTOGGLE!$I$1))</f>
        <v>F84080</v>
      </c>
      <c r="C18" s="69" t="str">
        <f ca="1">INDEX(PRACTICE!$A$2:$F$52,MATCH($B18,PRACTICE!$A$2:$A$52,0),5)</f>
        <v>NE2</v>
      </c>
      <c r="D18" s="75">
        <f t="shared" ca="1" si="0"/>
        <v>9810</v>
      </c>
      <c r="E18" s="75">
        <f t="shared" ca="1" si="0"/>
        <v>72</v>
      </c>
      <c r="F18" s="75">
        <f t="shared" ca="1" si="0"/>
        <v>147</v>
      </c>
      <c r="G18" s="75">
        <f t="shared" ca="1" si="0"/>
        <v>5</v>
      </c>
      <c r="H18" s="116">
        <f t="shared" ca="1" si="9"/>
        <v>3.4013605442176874E-2</v>
      </c>
      <c r="I18" s="75">
        <f t="shared" ca="1" si="2"/>
        <v>0</v>
      </c>
      <c r="J18" s="117">
        <f t="shared" ca="1" si="6"/>
        <v>0</v>
      </c>
      <c r="K18" s="75">
        <f t="shared" ca="1" si="3"/>
        <v>0</v>
      </c>
      <c r="L18" s="117">
        <f t="shared" ca="1" si="7"/>
        <v>0</v>
      </c>
      <c r="M18" s="75">
        <f t="shared" ca="1" si="4"/>
        <v>0</v>
      </c>
      <c r="N18" s="117">
        <f t="shared" ca="1" si="8"/>
        <v>0</v>
      </c>
      <c r="O18" s="92">
        <f t="shared" ca="1" si="5"/>
        <v>0</v>
      </c>
      <c r="P18" s="59"/>
    </row>
    <row r="19" spans="1:16" x14ac:dyDescent="0.2">
      <c r="A19" s="74" t="str">
        <f ca="1">INDEX(PRACTICE!$A$2:$F$52,MATCH($B19,PRACTICE!$A$2:$A$52,0),2)</f>
        <v>Greenhouse Health Centre</v>
      </c>
      <c r="B19" s="74" t="str">
        <f ca="1">T(OFFSET(HEADERTOGGLE!$G16,0,HEADERTOGGLE!$I$1))</f>
        <v>F84632</v>
      </c>
      <c r="C19" s="69" t="str">
        <f ca="1">INDEX(PRACTICE!$A$2:$F$52,MATCH($B19,PRACTICE!$A$2:$A$52,0),5)</f>
        <v>SE2</v>
      </c>
      <c r="D19" s="75">
        <f t="shared" ca="1" si="0"/>
        <v>1376</v>
      </c>
      <c r="E19" s="75">
        <f t="shared" ca="1" si="0"/>
        <v>7</v>
      </c>
      <c r="F19" s="75">
        <f t="shared" ca="1" si="0"/>
        <v>15</v>
      </c>
      <c r="G19" s="75">
        <f t="shared" ca="1" si="0"/>
        <v>0</v>
      </c>
      <c r="H19" s="116">
        <f t="shared" ca="1" si="9"/>
        <v>0</v>
      </c>
      <c r="I19" s="75">
        <f t="shared" ca="1" si="2"/>
        <v>0</v>
      </c>
      <c r="J19" s="117" t="str">
        <f t="shared" ca="1" si="6"/>
        <v>-</v>
      </c>
      <c r="K19" s="75">
        <f t="shared" ca="1" si="3"/>
        <v>0</v>
      </c>
      <c r="L19" s="117" t="str">
        <f t="shared" ca="1" si="7"/>
        <v>-</v>
      </c>
      <c r="M19" s="75">
        <f t="shared" ca="1" si="4"/>
        <v>0</v>
      </c>
      <c r="N19" s="117" t="str">
        <f t="shared" ca="1" si="8"/>
        <v>-</v>
      </c>
      <c r="O19" s="92">
        <f t="shared" ca="1" si="5"/>
        <v>0</v>
      </c>
      <c r="P19" s="59"/>
    </row>
    <row r="20" spans="1:16" x14ac:dyDescent="0.2">
      <c r="A20" s="74" t="str">
        <f ca="1">INDEX(PRACTICE!$A$2:$F$52,MATCH($B20,PRACTICE!$A$2:$A$52,0),2)</f>
        <v>Healy Medical Centre</v>
      </c>
      <c r="B20" s="74" t="str">
        <f ca="1">T(OFFSET(HEADERTOGGLE!$G17,0,HEADERTOGGLE!$I$1))</f>
        <v>F84720</v>
      </c>
      <c r="C20" s="69" t="str">
        <f ca="1">INDEX(PRACTICE!$A$2:$F$52,MATCH($B20,PRACTICE!$A$2:$A$52,0),5)</f>
        <v>NE2</v>
      </c>
      <c r="D20" s="75">
        <f t="shared" ca="1" si="0"/>
        <v>5761</v>
      </c>
      <c r="E20" s="75">
        <f t="shared" ca="1" si="0"/>
        <v>45</v>
      </c>
      <c r="F20" s="75">
        <f t="shared" ca="1" si="0"/>
        <v>111</v>
      </c>
      <c r="G20" s="75">
        <f t="shared" ca="1" si="0"/>
        <v>0</v>
      </c>
      <c r="H20" s="116">
        <f t="shared" ca="1" si="9"/>
        <v>0</v>
      </c>
      <c r="I20" s="75">
        <f t="shared" ca="1" si="2"/>
        <v>0</v>
      </c>
      <c r="J20" s="117" t="str">
        <f t="shared" ca="1" si="6"/>
        <v>-</v>
      </c>
      <c r="K20" s="75">
        <f t="shared" ca="1" si="3"/>
        <v>0</v>
      </c>
      <c r="L20" s="117" t="str">
        <f t="shared" ca="1" si="7"/>
        <v>-</v>
      </c>
      <c r="M20" s="75">
        <f t="shared" ca="1" si="4"/>
        <v>0</v>
      </c>
      <c r="N20" s="117" t="str">
        <f t="shared" ca="1" si="8"/>
        <v>-</v>
      </c>
      <c r="O20" s="92">
        <f t="shared" ca="1" si="5"/>
        <v>0</v>
      </c>
      <c r="P20" s="59"/>
    </row>
    <row r="21" spans="1:16" x14ac:dyDescent="0.2">
      <c r="A21" s="74" t="str">
        <f ca="1">INDEX(PRACTICE!$A$2:$F$52,MATCH($B21,PRACTICE!$A$2:$A$52,0),2)</f>
        <v>Heron Practice</v>
      </c>
      <c r="B21" s="74" t="str">
        <f ca="1">T(OFFSET(HEADERTOGGLE!$G18,0,HEADERTOGGLE!$I$1))</f>
        <v>F84119</v>
      </c>
      <c r="C21" s="69" t="str">
        <f ca="1">INDEX(PRACTICE!$A$2:$F$52,MATCH($B21,PRACTICE!$A$2:$A$52,0),5)</f>
        <v>NW1</v>
      </c>
      <c r="D21" s="75">
        <f t="shared" ca="1" si="0"/>
        <v>12432</v>
      </c>
      <c r="E21" s="75">
        <f t="shared" ca="1" si="0"/>
        <v>52</v>
      </c>
      <c r="F21" s="75">
        <f t="shared" ca="1" si="0"/>
        <v>94</v>
      </c>
      <c r="G21" s="75">
        <f t="shared" ca="1" si="0"/>
        <v>7</v>
      </c>
      <c r="H21" s="116">
        <f t="shared" ca="1" si="9"/>
        <v>7.4468085106382975E-2</v>
      </c>
      <c r="I21" s="75">
        <f t="shared" ca="1" si="2"/>
        <v>0</v>
      </c>
      <c r="J21" s="117">
        <f t="shared" ca="1" si="6"/>
        <v>0</v>
      </c>
      <c r="K21" s="75">
        <f t="shared" ca="1" si="3"/>
        <v>0</v>
      </c>
      <c r="L21" s="117">
        <f t="shared" ca="1" si="7"/>
        <v>0</v>
      </c>
      <c r="M21" s="75">
        <f t="shared" ca="1" si="4"/>
        <v>0</v>
      </c>
      <c r="N21" s="117">
        <f t="shared" ca="1" si="8"/>
        <v>0</v>
      </c>
      <c r="O21" s="92">
        <f t="shared" ca="1" si="5"/>
        <v>0</v>
      </c>
      <c r="P21" s="59"/>
    </row>
    <row r="22" spans="1:16" x14ac:dyDescent="0.2">
      <c r="A22" s="74" t="str">
        <f ca="1">INDEX(PRACTICE!$A$2:$F$52,MATCH($B22,PRACTICE!$A$2:$A$52,0),2)</f>
        <v>Hoxton Surgery</v>
      </c>
      <c r="B22" s="74" t="str">
        <f ca="1">T(OFFSET(HEADERTOGGLE!$G19,0,HEADERTOGGLE!$I$1))</f>
        <v>F84692</v>
      </c>
      <c r="C22" s="69" t="str">
        <f ca="1">INDEX(PRACTICE!$A$2:$F$52,MATCH($B22,PRACTICE!$A$2:$A$52,0),5)</f>
        <v>SW2</v>
      </c>
      <c r="D22" s="75">
        <f t="shared" ca="1" si="0"/>
        <v>8947</v>
      </c>
      <c r="E22" s="75">
        <f t="shared" ca="1" si="0"/>
        <v>26</v>
      </c>
      <c r="F22" s="75">
        <f t="shared" ca="1" si="0"/>
        <v>75</v>
      </c>
      <c r="G22" s="75">
        <f t="shared" ca="1" si="0"/>
        <v>0</v>
      </c>
      <c r="H22" s="116">
        <f t="shared" ca="1" si="9"/>
        <v>0</v>
      </c>
      <c r="I22" s="75">
        <f t="shared" ca="1" si="2"/>
        <v>0</v>
      </c>
      <c r="J22" s="117" t="str">
        <f t="shared" ca="1" si="6"/>
        <v>-</v>
      </c>
      <c r="K22" s="75">
        <f t="shared" ca="1" si="3"/>
        <v>0</v>
      </c>
      <c r="L22" s="117" t="str">
        <f t="shared" ca="1" si="7"/>
        <v>-</v>
      </c>
      <c r="M22" s="75">
        <f t="shared" ca="1" si="4"/>
        <v>0</v>
      </c>
      <c r="N22" s="117" t="str">
        <f t="shared" ca="1" si="8"/>
        <v>-</v>
      </c>
      <c r="O22" s="92">
        <f t="shared" ca="1" si="5"/>
        <v>0</v>
      </c>
    </row>
    <row r="23" spans="1:16" x14ac:dyDescent="0.2">
      <c r="A23" s="74" t="str">
        <f ca="1">INDEX(PRACTICE!$A$2:$F$52,MATCH($B23,PRACTICE!$A$2:$A$52,0),2)</f>
        <v>Kingsmead Healthcare</v>
      </c>
      <c r="B23" s="74" t="str">
        <f ca="1">T(OFFSET(HEADERTOGGLE!$G20,0,HEADERTOGGLE!$I$1))</f>
        <v>F84015</v>
      </c>
      <c r="C23" s="69" t="str">
        <f ca="1">INDEX(PRACTICE!$A$2:$F$52,MATCH($B23,PRACTICE!$A$2:$A$52,0),5)</f>
        <v>SE2</v>
      </c>
      <c r="D23" s="75">
        <f t="shared" ca="1" si="0"/>
        <v>5331</v>
      </c>
      <c r="E23" s="75">
        <f t="shared" ca="1" si="0"/>
        <v>42</v>
      </c>
      <c r="F23" s="75">
        <f t="shared" ca="1" si="0"/>
        <v>101</v>
      </c>
      <c r="G23" s="75">
        <f t="shared" ca="1" si="0"/>
        <v>21</v>
      </c>
      <c r="H23" s="116">
        <f t="shared" ca="1" si="9"/>
        <v>0.20792079207920791</v>
      </c>
      <c r="I23" s="75">
        <f t="shared" ca="1" si="2"/>
        <v>11</v>
      </c>
      <c r="J23" s="117">
        <f t="shared" ca="1" si="6"/>
        <v>0.52380952380952384</v>
      </c>
      <c r="K23" s="75">
        <f t="shared" ca="1" si="3"/>
        <v>11</v>
      </c>
      <c r="L23" s="117">
        <f t="shared" ca="1" si="7"/>
        <v>0.52380952380952384</v>
      </c>
      <c r="M23" s="75">
        <f t="shared" ca="1" si="4"/>
        <v>0</v>
      </c>
      <c r="N23" s="117">
        <f t="shared" ca="1" si="8"/>
        <v>0</v>
      </c>
      <c r="O23" s="92">
        <f t="shared" ca="1" si="5"/>
        <v>550</v>
      </c>
      <c r="P23" s="59"/>
    </row>
    <row r="24" spans="1:16" x14ac:dyDescent="0.2">
      <c r="A24" s="74" t="str">
        <f ca="1">INDEX(PRACTICE!$A$2:$F$52,MATCH($B24,PRACTICE!$A$2:$A$52,0),2)</f>
        <v>Latimer Health Centre</v>
      </c>
      <c r="B24" s="74" t="str">
        <f ca="1">T(OFFSET(HEADERTOGGLE!$G21,0,HEADERTOGGLE!$I$1))</f>
        <v>F84719</v>
      </c>
      <c r="C24" s="69" t="str">
        <f ca="1">INDEX(PRACTICE!$A$2:$F$52,MATCH($B24,PRACTICE!$A$2:$A$52,0),5)</f>
        <v>SE1</v>
      </c>
      <c r="D24" s="75">
        <f t="shared" ca="1" si="0"/>
        <v>5213</v>
      </c>
      <c r="E24" s="75">
        <f t="shared" ca="1" si="0"/>
        <v>36</v>
      </c>
      <c r="F24" s="75">
        <f t="shared" ca="1" si="0"/>
        <v>113</v>
      </c>
      <c r="G24" s="75">
        <f t="shared" ca="1" si="0"/>
        <v>19</v>
      </c>
      <c r="H24" s="116">
        <f t="shared" ca="1" si="9"/>
        <v>0.16814159292035399</v>
      </c>
      <c r="I24" s="75">
        <f t="shared" ca="1" si="2"/>
        <v>11</v>
      </c>
      <c r="J24" s="117">
        <f t="shared" ca="1" si="6"/>
        <v>0.57894736842105265</v>
      </c>
      <c r="K24" s="75">
        <f t="shared" ca="1" si="3"/>
        <v>11</v>
      </c>
      <c r="L24" s="117">
        <f t="shared" ca="1" si="7"/>
        <v>0.57894736842105265</v>
      </c>
      <c r="M24" s="75">
        <f t="shared" ca="1" si="4"/>
        <v>0</v>
      </c>
      <c r="N24" s="117">
        <f t="shared" ca="1" si="8"/>
        <v>0</v>
      </c>
      <c r="O24" s="92">
        <f t="shared" ca="1" si="5"/>
        <v>550</v>
      </c>
      <c r="P24" s="59"/>
    </row>
    <row r="25" spans="1:16" x14ac:dyDescent="0.2">
      <c r="A25" s="74" t="str">
        <f ca="1">INDEX(PRACTICE!$A$2:$F$52,MATCH($B25,PRACTICE!$A$2:$A$52,0),2)</f>
        <v>Lawson Practice</v>
      </c>
      <c r="B25" s="74" t="str">
        <f ca="1">T(OFFSET(HEADERTOGGLE!$G22,0,HEADERTOGGLE!$I$1))</f>
        <v>F84096</v>
      </c>
      <c r="C25" s="69" t="str">
        <f ca="1">INDEX(PRACTICE!$A$2:$F$52,MATCH($B25,PRACTICE!$A$2:$A$52,0),5)</f>
        <v>SW2</v>
      </c>
      <c r="D25" s="75">
        <f t="shared" ref="D25:G44" ca="1" si="10">SUMIFS(OFFSET(ANCHOR,,MATCH(D$1,IND,0)-1),DataID,$B$2,IF(OR(LEFT($B25,1)="C",LEFT($B25,1)="N", LEFT($B25,1)="S"),NwID,OrgID),$B25, DataCheck,1)</f>
        <v>16475</v>
      </c>
      <c r="E25" s="75">
        <f t="shared" ca="1" si="10"/>
        <v>70</v>
      </c>
      <c r="F25" s="75">
        <f t="shared" ca="1" si="10"/>
        <v>180</v>
      </c>
      <c r="G25" s="75">
        <f t="shared" ca="1" si="10"/>
        <v>0</v>
      </c>
      <c r="H25" s="116">
        <f t="shared" ca="1" si="9"/>
        <v>0</v>
      </c>
      <c r="I25" s="75">
        <f t="shared" ca="1" si="2"/>
        <v>0</v>
      </c>
      <c r="J25" s="117" t="str">
        <f t="shared" ca="1" si="6"/>
        <v>-</v>
      </c>
      <c r="K25" s="75">
        <f t="shared" ca="1" si="3"/>
        <v>0</v>
      </c>
      <c r="L25" s="117" t="str">
        <f t="shared" ca="1" si="7"/>
        <v>-</v>
      </c>
      <c r="M25" s="75">
        <f t="shared" ca="1" si="4"/>
        <v>0</v>
      </c>
      <c r="N25" s="117" t="str">
        <f t="shared" ca="1" si="8"/>
        <v>-</v>
      </c>
      <c r="O25" s="92">
        <f t="shared" ca="1" si="5"/>
        <v>0</v>
      </c>
      <c r="P25" s="59"/>
    </row>
    <row r="26" spans="1:16" x14ac:dyDescent="0.2">
      <c r="A26" s="74" t="str">
        <f ca="1">INDEX(PRACTICE!$A$2:$F$52,MATCH($B26,PRACTICE!$A$2:$A$52,0),2)</f>
        <v>Lea Surgery</v>
      </c>
      <c r="B26" s="74" t="str">
        <f ca="1">T(OFFSET(HEADERTOGGLE!$G23,0,HEADERTOGGLE!$I$1))</f>
        <v>F84105</v>
      </c>
      <c r="C26" s="69" t="str">
        <f ca="1">INDEX(PRACTICE!$A$2:$F$52,MATCH($B26,PRACTICE!$A$2:$A$52,0),5)</f>
        <v>SE1</v>
      </c>
      <c r="D26" s="75">
        <f t="shared" ca="1" si="10"/>
        <v>11595</v>
      </c>
      <c r="E26" s="75">
        <f t="shared" ca="1" si="10"/>
        <v>42</v>
      </c>
      <c r="F26" s="75">
        <f t="shared" ca="1" si="10"/>
        <v>114</v>
      </c>
      <c r="G26" s="75">
        <f t="shared" ca="1" si="10"/>
        <v>2</v>
      </c>
      <c r="H26" s="116">
        <f t="shared" ca="1" si="9"/>
        <v>1.7543859649122806E-2</v>
      </c>
      <c r="I26" s="75">
        <f t="shared" ca="1" si="2"/>
        <v>0</v>
      </c>
      <c r="J26" s="117">
        <f t="shared" ca="1" si="6"/>
        <v>0</v>
      </c>
      <c r="K26" s="75">
        <f t="shared" ca="1" si="3"/>
        <v>0</v>
      </c>
      <c r="L26" s="117">
        <f t="shared" ca="1" si="7"/>
        <v>0</v>
      </c>
      <c r="M26" s="75">
        <f t="shared" ca="1" si="4"/>
        <v>0</v>
      </c>
      <c r="N26" s="117">
        <f t="shared" ca="1" si="8"/>
        <v>0</v>
      </c>
      <c r="O26" s="92">
        <f t="shared" ca="1" si="5"/>
        <v>0</v>
      </c>
      <c r="P26" s="59"/>
    </row>
    <row r="27" spans="1:16" x14ac:dyDescent="0.2">
      <c r="A27" s="74" t="str">
        <f ca="1">INDEX(PRACTICE!$A$2:$F$52,MATCH($B27,PRACTICE!$A$2:$A$52,0),2)</f>
        <v>London Fields Medical Centre</v>
      </c>
      <c r="B27" s="74" t="str">
        <f ca="1">T(OFFSET(HEADERTOGGLE!$G24,0,HEADERTOGGLE!$I$1))</f>
        <v>F84021</v>
      </c>
      <c r="C27" s="69" t="str">
        <f ca="1">INDEX(PRACTICE!$A$2:$F$52,MATCH($B27,PRACTICE!$A$2:$A$52,0),5)</f>
        <v>SW1</v>
      </c>
      <c r="D27" s="75">
        <f t="shared" ca="1" si="10"/>
        <v>11157</v>
      </c>
      <c r="E27" s="75">
        <f t="shared" ca="1" si="10"/>
        <v>43</v>
      </c>
      <c r="F27" s="75">
        <f t="shared" ca="1" si="10"/>
        <v>97</v>
      </c>
      <c r="G27" s="75">
        <f t="shared" ca="1" si="10"/>
        <v>3</v>
      </c>
      <c r="H27" s="116">
        <f t="shared" ca="1" si="9"/>
        <v>3.0927835051546393E-2</v>
      </c>
      <c r="I27" s="75">
        <f t="shared" ca="1" si="2"/>
        <v>2</v>
      </c>
      <c r="J27" s="117">
        <f t="shared" ca="1" si="6"/>
        <v>0.66666666666666663</v>
      </c>
      <c r="K27" s="75">
        <f t="shared" ca="1" si="3"/>
        <v>2</v>
      </c>
      <c r="L27" s="117">
        <f t="shared" ca="1" si="7"/>
        <v>0.66666666666666663</v>
      </c>
      <c r="M27" s="75">
        <f t="shared" ca="1" si="4"/>
        <v>0</v>
      </c>
      <c r="N27" s="117">
        <f t="shared" ca="1" si="8"/>
        <v>0</v>
      </c>
      <c r="O27" s="92">
        <f t="shared" ca="1" si="5"/>
        <v>100</v>
      </c>
      <c r="P27" s="59"/>
    </row>
    <row r="28" spans="1:16" x14ac:dyDescent="0.2">
      <c r="A28" s="74" t="str">
        <f ca="1">INDEX(PRACTICE!$A$2:$F$52,MATCH($B28,PRACTICE!$A$2:$A$52,0),2)</f>
        <v>Lower Clapton General Practice</v>
      </c>
      <c r="B28" s="74" t="str">
        <f ca="1">T(OFFSET(HEADERTOGGLE!$G25,0,HEADERTOGGLE!$I$1))</f>
        <v>F84003</v>
      </c>
      <c r="C28" s="69" t="str">
        <f ca="1">INDEX(PRACTICE!$A$2:$F$52,MATCH($B28,PRACTICE!$A$2:$A$52,0),5)</f>
        <v>SE1</v>
      </c>
      <c r="D28" s="75">
        <f t="shared" ca="1" si="10"/>
        <v>14846</v>
      </c>
      <c r="E28" s="75">
        <f t="shared" ca="1" si="10"/>
        <v>106</v>
      </c>
      <c r="F28" s="75">
        <f t="shared" ca="1" si="10"/>
        <v>212</v>
      </c>
      <c r="G28" s="75">
        <f t="shared" ca="1" si="10"/>
        <v>1</v>
      </c>
      <c r="H28" s="116">
        <f t="shared" ca="1" si="9"/>
        <v>4.7169811320754715E-3</v>
      </c>
      <c r="I28" s="75">
        <f t="shared" ca="1" si="2"/>
        <v>0</v>
      </c>
      <c r="J28" s="117">
        <f t="shared" ca="1" si="6"/>
        <v>0</v>
      </c>
      <c r="K28" s="75">
        <f t="shared" ca="1" si="3"/>
        <v>0</v>
      </c>
      <c r="L28" s="117">
        <f t="shared" ca="1" si="7"/>
        <v>0</v>
      </c>
      <c r="M28" s="75">
        <f t="shared" ca="1" si="4"/>
        <v>0</v>
      </c>
      <c r="N28" s="117">
        <f t="shared" ca="1" si="8"/>
        <v>0</v>
      </c>
      <c r="O28" s="92">
        <f t="shared" ca="1" si="5"/>
        <v>0</v>
      </c>
      <c r="P28" s="59"/>
    </row>
    <row r="29" spans="1:16" x14ac:dyDescent="0.2">
      <c r="A29" s="74" t="str">
        <f ca="1">INDEX(PRACTICE!$A$2:$F$52,MATCH($B29,PRACTICE!$A$2:$A$52,0),2)</f>
        <v>Neaman Practice</v>
      </c>
      <c r="B29" s="74" t="str">
        <f ca="1">T(OFFSET(HEADERTOGGLE!$G26,0,HEADERTOGGLE!$I$1))</f>
        <v>F84640</v>
      </c>
      <c r="C29" s="69" t="str">
        <f ca="1">INDEX(PRACTICE!$A$2:$F$52,MATCH($B29,PRACTICE!$A$2:$A$52,0),5)</f>
        <v>SW2</v>
      </c>
      <c r="D29" s="75">
        <f t="shared" ca="1" si="10"/>
        <v>9021</v>
      </c>
      <c r="E29" s="75">
        <f t="shared" ca="1" si="10"/>
        <v>72</v>
      </c>
      <c r="F29" s="75">
        <f t="shared" ca="1" si="10"/>
        <v>176</v>
      </c>
      <c r="G29" s="75">
        <f t="shared" ca="1" si="10"/>
        <v>0</v>
      </c>
      <c r="H29" s="116">
        <f t="shared" ca="1" si="9"/>
        <v>0</v>
      </c>
      <c r="I29" s="75">
        <f t="shared" ca="1" si="2"/>
        <v>0</v>
      </c>
      <c r="J29" s="117" t="str">
        <f t="shared" ca="1" si="6"/>
        <v>-</v>
      </c>
      <c r="K29" s="75">
        <f t="shared" ca="1" si="3"/>
        <v>0</v>
      </c>
      <c r="L29" s="117" t="str">
        <f t="shared" ca="1" si="7"/>
        <v>-</v>
      </c>
      <c r="M29" s="75">
        <f t="shared" ca="1" si="4"/>
        <v>0</v>
      </c>
      <c r="N29" s="117" t="str">
        <f t="shared" ca="1" si="8"/>
        <v>-</v>
      </c>
      <c r="O29" s="92">
        <f t="shared" ca="1" si="5"/>
        <v>0</v>
      </c>
      <c r="P29" s="59"/>
    </row>
    <row r="30" spans="1:16" x14ac:dyDescent="0.2">
      <c r="A30" s="74" t="str">
        <f ca="1">INDEX(PRACTICE!$A$2:$F$52,MATCH($B30,PRACTICE!$A$2:$A$52,0),2)</f>
        <v>Nightingale Practice</v>
      </c>
      <c r="B30" s="74" t="str">
        <f ca="1">T(OFFSET(HEADERTOGGLE!$G27,0,HEADERTOGGLE!$I$1))</f>
        <v>F84018</v>
      </c>
      <c r="C30" s="69" t="str">
        <f ca="1">INDEX(PRACTICE!$A$2:$F$52,MATCH($B30,PRACTICE!$A$2:$A$52,0),5)</f>
        <v>NE2</v>
      </c>
      <c r="D30" s="75">
        <f t="shared" ca="1" si="10"/>
        <v>12204</v>
      </c>
      <c r="E30" s="75">
        <f t="shared" ca="1" si="10"/>
        <v>62</v>
      </c>
      <c r="F30" s="75">
        <f t="shared" ca="1" si="10"/>
        <v>129</v>
      </c>
      <c r="G30" s="75">
        <f t="shared" ca="1" si="10"/>
        <v>12</v>
      </c>
      <c r="H30" s="116">
        <f t="shared" ca="1" si="9"/>
        <v>9.3023255813953487E-2</v>
      </c>
      <c r="I30" s="75">
        <f t="shared" ca="1" si="2"/>
        <v>7</v>
      </c>
      <c r="J30" s="117">
        <f t="shared" ca="1" si="6"/>
        <v>0.58333333333333337</v>
      </c>
      <c r="K30" s="75">
        <f t="shared" ca="1" si="3"/>
        <v>7</v>
      </c>
      <c r="L30" s="117">
        <f t="shared" ca="1" si="7"/>
        <v>0.58333333333333337</v>
      </c>
      <c r="M30" s="75">
        <f t="shared" ca="1" si="4"/>
        <v>0</v>
      </c>
      <c r="N30" s="117">
        <f t="shared" ca="1" si="8"/>
        <v>0</v>
      </c>
      <c r="O30" s="92">
        <f t="shared" ca="1" si="5"/>
        <v>350</v>
      </c>
      <c r="P30" s="59"/>
    </row>
    <row r="31" spans="1:16" x14ac:dyDescent="0.2">
      <c r="A31" s="74" t="str">
        <f ca="1">INDEX(PRACTICE!$A$2:$F$52,MATCH($B31,PRACTICE!$A$2:$A$52,0),2)</f>
        <v>Queensbridge Group Practice</v>
      </c>
      <c r="B31" s="74" t="str">
        <f ca="1">T(OFFSET(HEADERTOGGLE!$G28,0,HEADERTOGGLE!$I$1))</f>
        <v>F84117</v>
      </c>
      <c r="C31" s="69" t="str">
        <f ca="1">INDEX(PRACTICE!$A$2:$F$52,MATCH($B31,PRACTICE!$A$2:$A$52,0),5)</f>
        <v>SW1</v>
      </c>
      <c r="D31" s="75">
        <f t="shared" ca="1" si="10"/>
        <v>10109</v>
      </c>
      <c r="E31" s="75">
        <f t="shared" ca="1" si="10"/>
        <v>46</v>
      </c>
      <c r="F31" s="75">
        <f t="shared" ca="1" si="10"/>
        <v>122</v>
      </c>
      <c r="G31" s="75">
        <f t="shared" ca="1" si="10"/>
        <v>1</v>
      </c>
      <c r="H31" s="116">
        <f t="shared" ca="1" si="9"/>
        <v>8.1967213114754103E-3</v>
      </c>
      <c r="I31" s="75">
        <f t="shared" ca="1" si="2"/>
        <v>1</v>
      </c>
      <c r="J31" s="117">
        <f t="shared" ca="1" si="6"/>
        <v>1</v>
      </c>
      <c r="K31" s="75">
        <f t="shared" ca="1" si="3"/>
        <v>1</v>
      </c>
      <c r="L31" s="117">
        <f t="shared" ca="1" si="7"/>
        <v>1</v>
      </c>
      <c r="M31" s="75">
        <f t="shared" ca="1" si="4"/>
        <v>0</v>
      </c>
      <c r="N31" s="117">
        <f t="shared" ca="1" si="8"/>
        <v>0</v>
      </c>
      <c r="O31" s="92">
        <f t="shared" ca="1" si="5"/>
        <v>50</v>
      </c>
      <c r="P31" s="59"/>
    </row>
    <row r="32" spans="1:16" x14ac:dyDescent="0.2">
      <c r="A32" s="74" t="str">
        <f ca="1">INDEX(PRACTICE!$A$2:$F$52,MATCH($B32,PRACTICE!$A$2:$A$52,0),2)</f>
        <v>Richmond Road Medical Center</v>
      </c>
      <c r="B32" s="74" t="str">
        <f ca="1">T(OFFSET(HEADERTOGGLE!$G29,0,HEADERTOGGLE!$I$1))</f>
        <v>F84035</v>
      </c>
      <c r="C32" s="69" t="str">
        <f ca="1">INDEX(PRACTICE!$A$2:$F$52,MATCH($B32,PRACTICE!$A$2:$A$52,0),5)</f>
        <v>SW1</v>
      </c>
      <c r="D32" s="75">
        <f t="shared" ca="1" si="10"/>
        <v>21981</v>
      </c>
      <c r="E32" s="75">
        <f t="shared" ca="1" si="10"/>
        <v>43</v>
      </c>
      <c r="F32" s="75">
        <f t="shared" ca="1" si="10"/>
        <v>66</v>
      </c>
      <c r="G32" s="75">
        <f t="shared" ca="1" si="10"/>
        <v>0</v>
      </c>
      <c r="H32" s="116">
        <f t="shared" ca="1" si="9"/>
        <v>0</v>
      </c>
      <c r="I32" s="75">
        <f t="shared" ca="1" si="2"/>
        <v>0</v>
      </c>
      <c r="J32" s="117" t="str">
        <f t="shared" ca="1" si="6"/>
        <v>-</v>
      </c>
      <c r="K32" s="75">
        <f t="shared" ca="1" si="3"/>
        <v>0</v>
      </c>
      <c r="L32" s="117" t="str">
        <f t="shared" ca="1" si="7"/>
        <v>-</v>
      </c>
      <c r="M32" s="75">
        <f t="shared" ca="1" si="4"/>
        <v>0</v>
      </c>
      <c r="N32" s="117" t="str">
        <f t="shared" ca="1" si="8"/>
        <v>-</v>
      </c>
      <c r="O32" s="92">
        <f t="shared" ca="1" si="5"/>
        <v>0</v>
      </c>
      <c r="P32" s="59"/>
    </row>
    <row r="33" spans="1:16" x14ac:dyDescent="0.2">
      <c r="A33" s="74" t="str">
        <f ca="1">INDEX(PRACTICE!$A$2:$F$52,MATCH($B33,PRACTICE!$A$2:$A$52,0),2)</f>
        <v>Riverside Practice</v>
      </c>
      <c r="B33" s="74" t="str">
        <f ca="1">T(OFFSET(HEADERTOGGLE!$G30,0,HEADERTOGGLE!$I$1))</f>
        <v>F84619</v>
      </c>
      <c r="C33" s="69" t="str">
        <f ca="1">INDEX(PRACTICE!$A$2:$F$52,MATCH($B33,PRACTICE!$A$2:$A$52,0),5)</f>
        <v>NE2</v>
      </c>
      <c r="D33" s="75">
        <f t="shared" ca="1" si="10"/>
        <v>5213</v>
      </c>
      <c r="E33" s="75">
        <f t="shared" ca="1" si="10"/>
        <v>25</v>
      </c>
      <c r="F33" s="75">
        <f t="shared" ca="1" si="10"/>
        <v>55</v>
      </c>
      <c r="G33" s="75">
        <f t="shared" ca="1" si="10"/>
        <v>3</v>
      </c>
      <c r="H33" s="116">
        <f t="shared" ca="1" si="9"/>
        <v>5.4545454545454543E-2</v>
      </c>
      <c r="I33" s="75">
        <f t="shared" ca="1" si="2"/>
        <v>3</v>
      </c>
      <c r="J33" s="117">
        <f t="shared" ca="1" si="6"/>
        <v>1</v>
      </c>
      <c r="K33" s="75">
        <f t="shared" ca="1" si="3"/>
        <v>3</v>
      </c>
      <c r="L33" s="117">
        <f t="shared" ca="1" si="7"/>
        <v>1</v>
      </c>
      <c r="M33" s="75">
        <f t="shared" ca="1" si="4"/>
        <v>0</v>
      </c>
      <c r="N33" s="117">
        <f t="shared" ca="1" si="8"/>
        <v>0</v>
      </c>
      <c r="O33" s="92">
        <f t="shared" ca="1" si="5"/>
        <v>150</v>
      </c>
      <c r="P33" s="59"/>
    </row>
    <row r="34" spans="1:16" x14ac:dyDescent="0.2">
      <c r="A34" s="74" t="str">
        <f ca="1">INDEX(PRACTICE!$A$2:$F$52,MATCH($B34,PRACTICE!$A$2:$A$52,0),2)</f>
        <v>Rosewood Practice</v>
      </c>
      <c r="B34" s="74" t="str">
        <f ca="1">T(OFFSET(HEADERTOGGLE!$G31,0,HEADERTOGGLE!$I$1))</f>
        <v>F84711</v>
      </c>
      <c r="C34" s="69" t="str">
        <f ca="1">INDEX(PRACTICE!$A$2:$F$52,MATCH($B34,PRACTICE!$A$2:$A$52,0),5)</f>
        <v>NE2</v>
      </c>
      <c r="D34" s="75">
        <f t="shared" ca="1" si="10"/>
        <v>0</v>
      </c>
      <c r="E34" s="75">
        <f t="shared" ca="1" si="10"/>
        <v>0</v>
      </c>
      <c r="F34" s="75">
        <f t="shared" ca="1" si="10"/>
        <v>0</v>
      </c>
      <c r="G34" s="75">
        <f t="shared" ca="1" si="10"/>
        <v>0</v>
      </c>
      <c r="H34" s="116" t="e">
        <f t="shared" ca="1" si="9"/>
        <v>#DIV/0!</v>
      </c>
      <c r="I34" s="75">
        <f t="shared" ca="1" si="2"/>
        <v>0</v>
      </c>
      <c r="J34" s="117" t="str">
        <f t="shared" ca="1" si="6"/>
        <v>-</v>
      </c>
      <c r="K34" s="75">
        <f t="shared" ca="1" si="3"/>
        <v>0</v>
      </c>
      <c r="L34" s="117" t="str">
        <f t="shared" ca="1" si="7"/>
        <v>-</v>
      </c>
      <c r="M34" s="75">
        <f t="shared" ca="1" si="4"/>
        <v>0</v>
      </c>
      <c r="N34" s="117" t="str">
        <f t="shared" ca="1" si="8"/>
        <v>-</v>
      </c>
      <c r="O34" s="92">
        <f t="shared" ca="1" si="5"/>
        <v>0</v>
      </c>
      <c r="P34" s="59"/>
    </row>
    <row r="35" spans="1:16" x14ac:dyDescent="0.2">
      <c r="A35" s="74" t="str">
        <f ca="1">INDEX(PRACTICE!$A$2:$F$52,MATCH($B35,PRACTICE!$A$2:$A$52,0),2)</f>
        <v>Sandringham Road Practice</v>
      </c>
      <c r="B35" s="74" t="str">
        <f ca="1">T(OFFSET(HEADERTOGGLE!$G32,0,HEADERTOGGLE!$I$1))</f>
        <v>F84621</v>
      </c>
      <c r="C35" s="69" t="str">
        <f ca="1">INDEX(PRACTICE!$A$2:$F$52,MATCH($B35,PRACTICE!$A$2:$A$52,0),5)</f>
        <v>SW1</v>
      </c>
      <c r="D35" s="75">
        <f t="shared" ca="1" si="10"/>
        <v>4556</v>
      </c>
      <c r="E35" s="75">
        <f t="shared" ca="1" si="10"/>
        <v>35</v>
      </c>
      <c r="F35" s="75">
        <f t="shared" ca="1" si="10"/>
        <v>91</v>
      </c>
      <c r="G35" s="75">
        <f t="shared" ca="1" si="10"/>
        <v>0</v>
      </c>
      <c r="H35" s="116">
        <f ca="1">$G35/$F35</f>
        <v>0</v>
      </c>
      <c r="I35" s="75">
        <f t="shared" ca="1" si="2"/>
        <v>0</v>
      </c>
      <c r="J35" s="117" t="str">
        <f t="shared" ca="1" si="6"/>
        <v>-</v>
      </c>
      <c r="K35" s="75">
        <f t="shared" ca="1" si="3"/>
        <v>0</v>
      </c>
      <c r="L35" s="117" t="str">
        <f t="shared" ca="1" si="7"/>
        <v>-</v>
      </c>
      <c r="M35" s="75">
        <f t="shared" ca="1" si="4"/>
        <v>0</v>
      </c>
      <c r="N35" s="117" t="str">
        <f t="shared" ca="1" si="8"/>
        <v>-</v>
      </c>
      <c r="O35" s="92">
        <f t="shared" ca="1" si="5"/>
        <v>0</v>
      </c>
      <c r="P35" s="59"/>
    </row>
    <row r="36" spans="1:16" x14ac:dyDescent="0.2">
      <c r="A36" s="74" t="str">
        <f ca="1">INDEX(PRACTICE!$A$2:$F$52,MATCH($B36,PRACTICE!$A$2:$A$52,0),2)</f>
        <v>Shoreditch Park Surgery</v>
      </c>
      <c r="B36" s="74" t="str">
        <f ca="1">T(OFFSET(HEADERTOGGLE!$G33,0,HEADERTOGGLE!$I$1))</f>
        <v>F84635</v>
      </c>
      <c r="C36" s="69" t="str">
        <f ca="1">INDEX(PRACTICE!$A$2:$F$52,MATCH($B36,PRACTICE!$A$2:$A$52,0),5)</f>
        <v>SW2</v>
      </c>
      <c r="D36" s="75">
        <f t="shared" ca="1" si="10"/>
        <v>9407</v>
      </c>
      <c r="E36" s="75">
        <f t="shared" ca="1" si="10"/>
        <v>26</v>
      </c>
      <c r="F36" s="75">
        <f t="shared" ca="1" si="10"/>
        <v>81</v>
      </c>
      <c r="G36" s="75">
        <f t="shared" ca="1" si="10"/>
        <v>3</v>
      </c>
      <c r="H36" s="116">
        <f t="shared" ca="1" si="9"/>
        <v>3.7037037037037035E-2</v>
      </c>
      <c r="I36" s="75">
        <f t="shared" ca="1" si="2"/>
        <v>2</v>
      </c>
      <c r="J36" s="117">
        <f t="shared" ca="1" si="6"/>
        <v>0.66666666666666663</v>
      </c>
      <c r="K36" s="75">
        <f t="shared" ca="1" si="3"/>
        <v>2</v>
      </c>
      <c r="L36" s="117">
        <f t="shared" ca="1" si="7"/>
        <v>0.66666666666666663</v>
      </c>
      <c r="M36" s="75">
        <f t="shared" ca="1" si="4"/>
        <v>0</v>
      </c>
      <c r="N36" s="117">
        <f t="shared" ca="1" si="8"/>
        <v>0</v>
      </c>
      <c r="O36" s="92">
        <f t="shared" ca="1" si="5"/>
        <v>100</v>
      </c>
      <c r="P36" s="59"/>
    </row>
    <row r="37" spans="1:16" x14ac:dyDescent="0.2">
      <c r="A37" s="74" t="str">
        <f ca="1">INDEX(PRACTICE!$A$2:$F$52,MATCH($B37,PRACTICE!$A$2:$A$52,0),2)</f>
        <v>Somerford Grove Health Centre</v>
      </c>
      <c r="B37" s="74" t="str">
        <f ca="1">T(OFFSET(HEADERTOGGLE!$G34,0,HEADERTOGGLE!$I$1))</f>
        <v>F84033</v>
      </c>
      <c r="C37" s="69" t="str">
        <f ca="1">INDEX(PRACTICE!$A$2:$F$52,MATCH($B37,PRACTICE!$A$2:$A$52,0),5)</f>
        <v>NW2</v>
      </c>
      <c r="D37" s="75">
        <f t="shared" ca="1" si="10"/>
        <v>11733</v>
      </c>
      <c r="E37" s="75">
        <f t="shared" ca="1" si="10"/>
        <v>47</v>
      </c>
      <c r="F37" s="75">
        <f t="shared" ca="1" si="10"/>
        <v>142</v>
      </c>
      <c r="G37" s="75">
        <f t="shared" ca="1" si="10"/>
        <v>4</v>
      </c>
      <c r="H37" s="116">
        <f t="shared" ca="1" si="9"/>
        <v>2.8169014084507043E-2</v>
      </c>
      <c r="I37" s="75">
        <f t="shared" ca="1" si="2"/>
        <v>1</v>
      </c>
      <c r="J37" s="117">
        <f t="shared" ca="1" si="6"/>
        <v>0.25</v>
      </c>
      <c r="K37" s="75">
        <f t="shared" ca="1" si="3"/>
        <v>1</v>
      </c>
      <c r="L37" s="117">
        <f t="shared" ca="1" si="7"/>
        <v>0.25</v>
      </c>
      <c r="M37" s="75">
        <f t="shared" ca="1" si="4"/>
        <v>0</v>
      </c>
      <c r="N37" s="117">
        <f t="shared" ca="1" si="8"/>
        <v>0</v>
      </c>
      <c r="O37" s="92">
        <f t="shared" ca="1" si="5"/>
        <v>50</v>
      </c>
      <c r="P37" s="59"/>
    </row>
    <row r="38" spans="1:16" x14ac:dyDescent="0.2">
      <c r="A38" s="74" t="e">
        <f ca="1">INDEX(PRACTICE!$A$2:$F$52,MATCH($B38,PRACTICE!$A$2:$A$52,0),2)</f>
        <v>#REF!</v>
      </c>
      <c r="B38" s="74" t="e">
        <f ca="1">T(OFFSET(HEADERTOGGLE!#REF!,0,HEADERTOGGLE!$I$1))</f>
        <v>#REF!</v>
      </c>
      <c r="C38" s="69" t="e">
        <f ca="1">INDEX(PRACTICE!$A$2:$F$52,MATCH($B38,PRACTICE!$A$2:$A$52,0),5)</f>
        <v>#REF!</v>
      </c>
      <c r="D38" s="75" t="e">
        <f t="shared" ca="1" si="10"/>
        <v>#REF!</v>
      </c>
      <c r="E38" s="75" t="e">
        <f t="shared" ca="1" si="10"/>
        <v>#REF!</v>
      </c>
      <c r="F38" s="75" t="e">
        <f t="shared" ca="1" si="10"/>
        <v>#REF!</v>
      </c>
      <c r="G38" s="75" t="e">
        <f t="shared" ca="1" si="10"/>
        <v>#REF!</v>
      </c>
      <c r="H38" s="116" t="e">
        <f t="shared" ca="1" si="9"/>
        <v>#REF!</v>
      </c>
      <c r="I38" s="75" t="e">
        <f t="shared" ca="1" si="2"/>
        <v>#REF!</v>
      </c>
      <c r="J38" s="117" t="str">
        <f t="shared" ca="1" si="6"/>
        <v>-</v>
      </c>
      <c r="K38" s="75" t="e">
        <f t="shared" ca="1" si="3"/>
        <v>#REF!</v>
      </c>
      <c r="L38" s="117" t="str">
        <f t="shared" ca="1" si="7"/>
        <v>-</v>
      </c>
      <c r="M38" s="75" t="e">
        <f t="shared" ca="1" si="4"/>
        <v>#REF!</v>
      </c>
      <c r="N38" s="117" t="str">
        <f t="shared" ca="1" si="8"/>
        <v>-</v>
      </c>
      <c r="O38" s="92" t="e">
        <f t="shared" ca="1" si="5"/>
        <v>#REF!</v>
      </c>
      <c r="P38" s="59"/>
    </row>
    <row r="39" spans="1:16" s="60" customFormat="1" x14ac:dyDescent="0.2">
      <c r="A39" s="102" t="str">
        <f ca="1">INDEX(PRACTICE!$A$2:$F$52,MATCH($B39,PRACTICE!$A$2:$A$52,0),2)</f>
        <v>Spring Hill Practice</v>
      </c>
      <c r="B39" s="102" t="str">
        <f ca="1">T(OFFSET(HEADERTOGGLE!$G35,0,HEADERTOGGLE!$I$1))</f>
        <v>Y03049</v>
      </c>
      <c r="C39" s="103" t="str">
        <f ca="1">INDEX(PRACTICE!$A$2:$F$52,MATCH($B39,PRACTICE!$A$2:$A$52,0),5)</f>
        <v>NE1</v>
      </c>
      <c r="D39" s="104">
        <f t="shared" ca="1" si="10"/>
        <v>16605</v>
      </c>
      <c r="E39" s="75">
        <f t="shared" ca="1" si="10"/>
        <v>54</v>
      </c>
      <c r="F39" s="75">
        <f t="shared" ca="1" si="10"/>
        <v>109</v>
      </c>
      <c r="G39" s="75">
        <f t="shared" ca="1" si="10"/>
        <v>1</v>
      </c>
      <c r="H39" s="116">
        <f t="shared" ca="1" si="9"/>
        <v>9.1743119266055051E-3</v>
      </c>
      <c r="I39" s="75">
        <f t="shared" ca="1" si="2"/>
        <v>1</v>
      </c>
      <c r="J39" s="117">
        <f t="shared" ca="1" si="6"/>
        <v>1</v>
      </c>
      <c r="K39" s="75">
        <f t="shared" ca="1" si="3"/>
        <v>1</v>
      </c>
      <c r="L39" s="117">
        <f t="shared" ca="1" si="7"/>
        <v>1</v>
      </c>
      <c r="M39" s="75">
        <f t="shared" ca="1" si="4"/>
        <v>0</v>
      </c>
      <c r="N39" s="117">
        <f t="shared" ca="1" si="8"/>
        <v>0</v>
      </c>
      <c r="O39" s="92">
        <f t="shared" ca="1" si="5"/>
        <v>50</v>
      </c>
      <c r="P39" s="56"/>
    </row>
    <row r="40" spans="1:16" x14ac:dyDescent="0.2">
      <c r="A40" s="74" t="str">
        <f ca="1">INDEX(PRACTICE!$A$2:$F$52,MATCH($B40,PRACTICE!$A$2:$A$52,0),2)</f>
        <v>Stamford Hill Group Practice</v>
      </c>
      <c r="B40" s="74" t="str">
        <f ca="1">T(OFFSET(HEADERTOGGLE!$G36,0,HEADERTOGGLE!$I$1))</f>
        <v>F84013</v>
      </c>
      <c r="C40" s="69" t="str">
        <f ca="1">INDEX(PRACTICE!$A$2:$F$52,MATCH($B40,PRACTICE!$A$2:$A$52,0),5)</f>
        <v>NE1</v>
      </c>
      <c r="D40" s="75">
        <f t="shared" ca="1" si="10"/>
        <v>17775</v>
      </c>
      <c r="E40" s="75">
        <f t="shared" ca="1" si="10"/>
        <v>37</v>
      </c>
      <c r="F40" s="75">
        <f t="shared" ca="1" si="10"/>
        <v>135</v>
      </c>
      <c r="G40" s="75">
        <f t="shared" ca="1" si="10"/>
        <v>3</v>
      </c>
      <c r="H40" s="116">
        <f t="shared" ca="1" si="9"/>
        <v>2.2222222222222223E-2</v>
      </c>
      <c r="I40" s="75">
        <f t="shared" ca="1" si="2"/>
        <v>2</v>
      </c>
      <c r="J40" s="117">
        <f t="shared" ca="1" si="6"/>
        <v>0.66666666666666663</v>
      </c>
      <c r="K40" s="75">
        <f t="shared" ca="1" si="3"/>
        <v>2</v>
      </c>
      <c r="L40" s="117">
        <f t="shared" ca="1" si="7"/>
        <v>0.66666666666666663</v>
      </c>
      <c r="M40" s="75">
        <f t="shared" ca="1" si="4"/>
        <v>0</v>
      </c>
      <c r="N40" s="117">
        <f t="shared" ca="1" si="8"/>
        <v>0</v>
      </c>
      <c r="O40" s="92">
        <f t="shared" ca="1" si="5"/>
        <v>100</v>
      </c>
      <c r="P40" s="59"/>
    </row>
    <row r="41" spans="1:16" x14ac:dyDescent="0.2">
      <c r="A41" s="74" t="str">
        <f ca="1">INDEX(PRACTICE!$A$2:$F$52,MATCH($B41,PRACTICE!$A$2:$A$52,0),2)</f>
        <v>Statham Grove Surgery</v>
      </c>
      <c r="B41" s="74" t="str">
        <f ca="1">T(OFFSET(HEADERTOGGLE!$G37,0,HEADERTOGGLE!$I$1))</f>
        <v>F84115</v>
      </c>
      <c r="C41" s="69" t="str">
        <f ca="1">INDEX(PRACTICE!$A$2:$F$52,MATCH($B41,PRACTICE!$A$2:$A$52,0),5)</f>
        <v>NW1</v>
      </c>
      <c r="D41" s="75">
        <f t="shared" ca="1" si="10"/>
        <v>8862</v>
      </c>
      <c r="E41" s="75">
        <f t="shared" ca="1" si="10"/>
        <v>43</v>
      </c>
      <c r="F41" s="75">
        <f t="shared" ca="1" si="10"/>
        <v>97</v>
      </c>
      <c r="G41" s="75">
        <f t="shared" ca="1" si="10"/>
        <v>3</v>
      </c>
      <c r="H41" s="116">
        <f t="shared" ca="1" si="9"/>
        <v>3.0927835051546393E-2</v>
      </c>
      <c r="I41" s="75">
        <f t="shared" ca="1" si="2"/>
        <v>0</v>
      </c>
      <c r="J41" s="117">
        <f t="shared" ca="1" si="6"/>
        <v>0</v>
      </c>
      <c r="K41" s="75">
        <f t="shared" ca="1" si="3"/>
        <v>0</v>
      </c>
      <c r="L41" s="117">
        <f t="shared" ca="1" si="7"/>
        <v>0</v>
      </c>
      <c r="M41" s="75">
        <f t="shared" ca="1" si="4"/>
        <v>0</v>
      </c>
      <c r="N41" s="117">
        <f t="shared" ca="1" si="8"/>
        <v>0</v>
      </c>
      <c r="O41" s="92">
        <f t="shared" ca="1" si="5"/>
        <v>0</v>
      </c>
      <c r="P41" s="59"/>
    </row>
    <row r="42" spans="1:16" s="60" customFormat="1" x14ac:dyDescent="0.2">
      <c r="A42" s="74" t="str">
        <f ca="1">INDEX(PRACTICE!$A$2:$F$52,MATCH($B42,PRACTICE!$A$2:$A$52,0),2)</f>
        <v>Trowbridge Practice</v>
      </c>
      <c r="B42" s="74" t="str">
        <f ca="1">T(OFFSET(HEADERTOGGLE!$G38,0,HEADERTOGGLE!$I$1))</f>
        <v>Y00403</v>
      </c>
      <c r="C42" s="69" t="str">
        <f ca="1">INDEX(PRACTICE!$A$2:$F$52,MATCH($B42,PRACTICE!$A$2:$A$52,0),5)</f>
        <v>SE2</v>
      </c>
      <c r="D42" s="75">
        <f t="shared" ca="1" si="10"/>
        <v>8104</v>
      </c>
      <c r="E42" s="75">
        <f t="shared" ca="1" si="10"/>
        <v>16</v>
      </c>
      <c r="F42" s="75">
        <f t="shared" ca="1" si="10"/>
        <v>25</v>
      </c>
      <c r="G42" s="75">
        <f t="shared" ca="1" si="10"/>
        <v>2</v>
      </c>
      <c r="H42" s="116">
        <f t="shared" ca="1" si="9"/>
        <v>0.08</v>
      </c>
      <c r="I42" s="75">
        <f t="shared" ca="1" si="2"/>
        <v>1</v>
      </c>
      <c r="J42" s="117">
        <f t="shared" ca="1" si="6"/>
        <v>0.5</v>
      </c>
      <c r="K42" s="75">
        <f t="shared" ca="1" si="3"/>
        <v>1</v>
      </c>
      <c r="L42" s="117">
        <f t="shared" ca="1" si="7"/>
        <v>0.5</v>
      </c>
      <c r="M42" s="75">
        <f t="shared" ca="1" si="4"/>
        <v>0</v>
      </c>
      <c r="N42" s="117">
        <f t="shared" ca="1" si="8"/>
        <v>0</v>
      </c>
      <c r="O42" s="92">
        <f t="shared" ca="1" si="5"/>
        <v>50</v>
      </c>
      <c r="P42" s="56"/>
    </row>
    <row r="43" spans="1:16" x14ac:dyDescent="0.2">
      <c r="A43" s="74" t="str">
        <f ca="1">INDEX(PRACTICE!$A$2:$F$52,MATCH($B43,PRACTICE!$A$2:$A$52,0),2)</f>
        <v>Well Street Surgery</v>
      </c>
      <c r="B43" s="74" t="str">
        <f ca="1">T(OFFSET(HEADERTOGGLE!$G39,0,HEADERTOGGLE!$I$1))</f>
        <v>F84069</v>
      </c>
      <c r="C43" s="69" t="str">
        <f ca="1">INDEX(PRACTICE!$A$2:$F$52,MATCH($B43,PRACTICE!$A$2:$A$52,0),5)</f>
        <v>SE2</v>
      </c>
      <c r="D43" s="75">
        <f t="shared" ca="1" si="10"/>
        <v>14177</v>
      </c>
      <c r="E43" s="75">
        <f t="shared" ca="1" si="10"/>
        <v>63</v>
      </c>
      <c r="F43" s="75">
        <f t="shared" ca="1" si="10"/>
        <v>153</v>
      </c>
      <c r="G43" s="75">
        <f t="shared" ca="1" si="10"/>
        <v>1</v>
      </c>
      <c r="H43" s="116">
        <f t="shared" ca="1" si="9"/>
        <v>6.5359477124183009E-3</v>
      </c>
      <c r="I43" s="75">
        <f t="shared" ca="1" si="2"/>
        <v>1</v>
      </c>
      <c r="J43" s="117">
        <f t="shared" ca="1" si="6"/>
        <v>1</v>
      </c>
      <c r="K43" s="75">
        <f t="shared" ca="1" si="3"/>
        <v>1</v>
      </c>
      <c r="L43" s="117">
        <f t="shared" ca="1" si="7"/>
        <v>1</v>
      </c>
      <c r="M43" s="75">
        <f t="shared" ca="1" si="4"/>
        <v>0</v>
      </c>
      <c r="N43" s="117">
        <f t="shared" ca="1" si="8"/>
        <v>0</v>
      </c>
      <c r="O43" s="92">
        <f t="shared" ca="1" si="5"/>
        <v>50</v>
      </c>
      <c r="P43" s="59"/>
    </row>
    <row r="44" spans="1:16" x14ac:dyDescent="0.2">
      <c r="A44" s="74" t="str">
        <f ca="1">INDEX(PRACTICE!$A$2:$F$52,MATCH($B44,PRACTICE!$A$2:$A$52,0),2)</f>
        <v>Wick Health Centre</v>
      </c>
      <c r="B44" s="74" t="str">
        <f ca="1">T(OFFSET(HEADERTOGGLE!$G40,0,HEADERTOGGLE!$I$1))</f>
        <v>F84620</v>
      </c>
      <c r="C44" s="69" t="str">
        <f ca="1">INDEX(PRACTICE!$A$2:$F$52,MATCH($B44,PRACTICE!$A$2:$A$52,0),5)</f>
        <v>SE2</v>
      </c>
      <c r="D44" s="75">
        <f t="shared" ca="1" si="10"/>
        <v>8191</v>
      </c>
      <c r="E44" s="75">
        <f t="shared" ca="1" si="10"/>
        <v>54</v>
      </c>
      <c r="F44" s="75">
        <f t="shared" ca="1" si="10"/>
        <v>88</v>
      </c>
      <c r="G44" s="75">
        <f t="shared" ca="1" si="10"/>
        <v>1</v>
      </c>
      <c r="H44" s="116">
        <f t="shared" ca="1" si="9"/>
        <v>1.1363636363636364E-2</v>
      </c>
      <c r="I44" s="75">
        <f t="shared" ca="1" si="2"/>
        <v>0</v>
      </c>
      <c r="J44" s="117">
        <f t="shared" ca="1" si="6"/>
        <v>0</v>
      </c>
      <c r="K44" s="75">
        <f t="shared" ca="1" si="3"/>
        <v>0</v>
      </c>
      <c r="L44" s="117">
        <f t="shared" ca="1" si="7"/>
        <v>0</v>
      </c>
      <c r="M44" s="75">
        <f t="shared" ca="1" si="4"/>
        <v>0</v>
      </c>
      <c r="N44" s="117">
        <f t="shared" ca="1" si="8"/>
        <v>0</v>
      </c>
      <c r="O44" s="92">
        <f t="shared" ca="1" si="5"/>
        <v>0</v>
      </c>
      <c r="P44" s="59"/>
    </row>
    <row r="45" spans="1:16" s="45" customFormat="1" x14ac:dyDescent="0.2">
      <c r="A45" s="64"/>
      <c r="B45" s="64" t="s">
        <v>88</v>
      </c>
      <c r="C45" s="64"/>
      <c r="D45" s="64" t="e">
        <f ca="1">SUM(D5:D44)</f>
        <v>#REF!</v>
      </c>
      <c r="E45" s="64" t="e">
        <f ca="1">SUM(E5:E44)</f>
        <v>#REF!</v>
      </c>
      <c r="F45" s="64" t="e">
        <f ca="1">SUM(F5:F44)</f>
        <v>#REF!</v>
      </c>
      <c r="G45" s="64" t="e">
        <f ca="1">SUM(G5:G44)</f>
        <v>#REF!</v>
      </c>
      <c r="H45" s="118" t="str">
        <f ca="1">IFERROR(G45/F45,"-")</f>
        <v>-</v>
      </c>
      <c r="I45" s="64" t="e">
        <f t="shared" ref="I45:M45" ca="1" si="11">SUM(I5:I44)</f>
        <v>#REF!</v>
      </c>
      <c r="J45" s="118" t="str">
        <f t="shared" ca="1" si="6"/>
        <v>-</v>
      </c>
      <c r="K45" s="64" t="e">
        <f t="shared" ca="1" si="11"/>
        <v>#REF!</v>
      </c>
      <c r="L45" s="118" t="str">
        <f t="shared" ca="1" si="7"/>
        <v>-</v>
      </c>
      <c r="M45" s="64" t="e">
        <f t="shared" ca="1" si="11"/>
        <v>#REF!</v>
      </c>
      <c r="N45" s="118" t="str">
        <f t="shared" ca="1" si="8"/>
        <v>-</v>
      </c>
      <c r="O45" s="94" t="e">
        <f ca="1">SUM(O5:O44)</f>
        <v>#REF!</v>
      </c>
      <c r="P45" s="65"/>
    </row>
    <row r="46" spans="1:16" x14ac:dyDescent="0.2">
      <c r="A46" s="47"/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26"/>
      <c r="P46" s="65"/>
    </row>
    <row r="47" spans="1:16" s="59" customFormat="1" x14ac:dyDescent="0.2"/>
    <row r="48" spans="1:16" s="59" customFormat="1" x14ac:dyDescent="0.2">
      <c r="O48" s="26"/>
    </row>
    <row r="49" x14ac:dyDescent="0.2"/>
  </sheetData>
  <dataConsolidate/>
  <mergeCells count="2">
    <mergeCell ref="G3:G4"/>
    <mergeCell ref="E2:E3"/>
  </mergeCell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400-000000000000}">
          <x14:formula1>
            <xm:f>CONTROL!$E$18:$E$21</xm:f>
          </x14:formula1>
          <xm:sqref>A2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8643AE-AE32-4D49-A885-2AE8D41C16B4}">
  <sheetPr>
    <tabColor theme="0" tint="-0.249977111117893"/>
  </sheetPr>
  <dimension ref="B6:T16"/>
  <sheetViews>
    <sheetView showGridLines="0" showRowColHeaders="0" workbookViewId="0">
      <selection activeCell="G5" sqref="G5"/>
    </sheetView>
  </sheetViews>
  <sheetFormatPr defaultRowHeight="15" x14ac:dyDescent="0.25"/>
  <sheetData>
    <row r="6" spans="2:20" x14ac:dyDescent="0.25">
      <c r="B6" s="148"/>
    </row>
    <row r="7" spans="2:20" x14ac:dyDescent="0.25">
      <c r="B7" s="149"/>
    </row>
    <row r="8" spans="2:20" x14ac:dyDescent="0.25">
      <c r="B8" s="148"/>
    </row>
    <row r="16" spans="2:20" x14ac:dyDescent="0.25">
      <c r="T16" t="s">
        <v>342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9">
    <tabColor theme="3" tint="0.39997558519241921"/>
  </sheetPr>
  <dimension ref="A1:BI103"/>
  <sheetViews>
    <sheetView tabSelected="1" zoomScale="78" zoomScaleNormal="78" workbookViewId="0">
      <pane xSplit="4" ySplit="4" topLeftCell="E5" activePane="bottomRight" state="frozen"/>
      <selection pane="topRight" activeCell="E1" sqref="E1"/>
      <selection pane="bottomLeft" activeCell="A5" sqref="A5"/>
      <selection pane="bottomRight"/>
    </sheetView>
  </sheetViews>
  <sheetFormatPr defaultColWidth="0" defaultRowHeight="0" customHeight="1" zeroHeight="1" x14ac:dyDescent="0.25"/>
  <cols>
    <col min="1" max="1" width="37.85546875" style="23" customWidth="1"/>
    <col min="2" max="2" width="11.42578125" style="23" customWidth="1"/>
    <col min="3" max="3" width="9.28515625" style="23" customWidth="1"/>
    <col min="4" max="4" width="12.42578125" style="23" customWidth="1"/>
    <col min="5" max="5" width="14.85546875" style="23" customWidth="1"/>
    <col min="6" max="6" width="16.140625" style="59" customWidth="1"/>
    <col min="7" max="7" width="18.140625" style="59" customWidth="1"/>
    <col min="8" max="8" width="7.7109375" bestFit="1" customWidth="1"/>
    <col min="9" max="9" width="16.28515625" style="59" bestFit="1" customWidth="1"/>
    <col min="10" max="10" width="7.7109375" customWidth="1"/>
    <col min="11" max="11" width="11.7109375" style="59" bestFit="1" customWidth="1"/>
    <col min="12" max="12" width="7.7109375" bestFit="1" customWidth="1"/>
    <col min="13" max="13" width="14" style="59" bestFit="1" customWidth="1"/>
    <col min="14" max="14" width="7.7109375" bestFit="1" customWidth="1"/>
    <col min="15" max="15" width="13.5703125" bestFit="1" customWidth="1"/>
    <col min="16" max="16" width="8.7109375" customWidth="1"/>
    <col min="17" max="17" width="15.7109375" bestFit="1" customWidth="1"/>
    <col min="18" max="18" width="8.42578125" customWidth="1"/>
    <col min="19" max="19" width="15" style="59" customWidth="1"/>
    <col min="20" max="20" width="9.140625" style="59" customWidth="1"/>
    <col min="21" max="26" width="9.140625" style="59" hidden="1" customWidth="1"/>
    <col min="27" max="40" width="0" style="59" hidden="1" customWidth="1"/>
    <col min="41" max="45" width="9.140625" style="59" hidden="1" customWidth="1"/>
    <col min="46" max="61" width="0" style="59" hidden="1" customWidth="1"/>
    <col min="62" max="16384" width="9.140625" style="59" hidden="1"/>
  </cols>
  <sheetData>
    <row r="1" spans="1:19" ht="22.5" customHeight="1" thickBot="1" x14ac:dyDescent="0.25">
      <c r="A1" s="160" t="s">
        <v>284</v>
      </c>
      <c r="B1" s="57"/>
      <c r="C1" s="61"/>
      <c r="D1" s="57" t="s">
        <v>285</v>
      </c>
      <c r="E1" s="57" t="s">
        <v>295</v>
      </c>
      <c r="F1" s="57" t="s">
        <v>286</v>
      </c>
      <c r="G1" s="57" t="s">
        <v>287</v>
      </c>
      <c r="H1" s="57"/>
      <c r="I1" s="57" t="s">
        <v>288</v>
      </c>
      <c r="J1" s="57"/>
      <c r="K1" s="57" t="s">
        <v>289</v>
      </c>
      <c r="L1" s="57"/>
      <c r="M1" s="57" t="s">
        <v>290</v>
      </c>
      <c r="N1" s="57"/>
      <c r="O1" s="57" t="s">
        <v>302</v>
      </c>
      <c r="P1" s="57"/>
      <c r="Q1" s="57" t="s">
        <v>301</v>
      </c>
      <c r="R1" s="57"/>
      <c r="S1" s="57"/>
    </row>
    <row r="2" spans="1:19" s="63" customFormat="1" ht="19.5" customHeight="1" thickBot="1" x14ac:dyDescent="0.3">
      <c r="A2" s="58" t="s">
        <v>337</v>
      </c>
      <c r="B2" s="152" t="str">
        <f>VLOOKUP($A$2,DATE_SELECT,2,0)</f>
        <v>01042025-02042025PSA-AR</v>
      </c>
      <c r="C2" s="153" t="str">
        <f>VLOOKUP($A$2,DATE_SELECT,3,0)</f>
        <v>Q4</v>
      </c>
      <c r="D2" s="136"/>
      <c r="E2" s="141"/>
      <c r="F2" s="142"/>
      <c r="G2" s="107"/>
      <c r="H2" s="107"/>
      <c r="I2" s="107"/>
      <c r="J2" s="107"/>
      <c r="K2" s="107"/>
      <c r="L2" s="107"/>
      <c r="M2" s="107"/>
      <c r="N2" s="107"/>
      <c r="O2" s="107"/>
      <c r="P2" s="107"/>
      <c r="Q2" s="107"/>
      <c r="R2" s="107"/>
      <c r="S2" s="144"/>
    </row>
    <row r="3" spans="1:19" s="26" customFormat="1" ht="68.25" customHeight="1" x14ac:dyDescent="0.2">
      <c r="A3" s="156" t="s">
        <v>0</v>
      </c>
      <c r="B3" s="157" t="s">
        <v>256</v>
      </c>
      <c r="C3" s="158" t="s">
        <v>1</v>
      </c>
      <c r="D3" s="159" t="s">
        <v>271</v>
      </c>
      <c r="E3" s="165" t="s">
        <v>296</v>
      </c>
      <c r="F3" s="146" t="s">
        <v>297</v>
      </c>
      <c r="G3" s="146" t="s">
        <v>291</v>
      </c>
      <c r="H3" s="145" t="s">
        <v>272</v>
      </c>
      <c r="I3" s="114" t="s">
        <v>292</v>
      </c>
      <c r="J3" s="145" t="s">
        <v>272</v>
      </c>
      <c r="K3" s="114" t="s">
        <v>293</v>
      </c>
      <c r="L3" s="145" t="s">
        <v>272</v>
      </c>
      <c r="M3" s="114" t="s">
        <v>294</v>
      </c>
      <c r="N3" s="145" t="s">
        <v>272</v>
      </c>
      <c r="O3" s="114" t="s">
        <v>303</v>
      </c>
      <c r="P3" s="145" t="s">
        <v>272</v>
      </c>
      <c r="Q3" s="114" t="s">
        <v>305</v>
      </c>
      <c r="R3" s="145" t="s">
        <v>272</v>
      </c>
      <c r="S3" s="147" t="s">
        <v>273</v>
      </c>
    </row>
    <row r="4" spans="1:19" s="26" customFormat="1" ht="14.25" customHeight="1" x14ac:dyDescent="0.2">
      <c r="A4" s="134"/>
      <c r="B4" s="135"/>
      <c r="C4" s="136"/>
      <c r="D4" s="133"/>
      <c r="E4" s="166"/>
      <c r="F4" s="137"/>
      <c r="G4" s="137"/>
      <c r="H4" s="114"/>
      <c r="I4" s="115"/>
      <c r="J4" s="115"/>
      <c r="K4" s="115"/>
      <c r="L4" s="115"/>
      <c r="M4" s="115"/>
      <c r="N4" s="115"/>
      <c r="O4" s="115"/>
      <c r="P4" s="115"/>
      <c r="Q4" s="115"/>
      <c r="R4" s="115"/>
      <c r="S4" s="113">
        <v>50</v>
      </c>
    </row>
    <row r="5" spans="1:19" ht="12.75" x14ac:dyDescent="0.2">
      <c r="A5" s="74" t="str">
        <f ca="1">INDEX(PRACTICE!$A$2:$F$52,MATCH($B5,PRACTICE!$A$2:$A$52,0),2)</f>
        <v>Allerton Road Surgery</v>
      </c>
      <c r="B5" s="74" t="str">
        <f ca="1">T(OFFSET(HEADERTOGGLE!$G2,0,HEADERTOGGLE!$I$1))</f>
        <v>F84716</v>
      </c>
      <c r="C5" s="69" t="str">
        <f ca="1">INDEX(PRACTICE!$A$2:$F$52,MATCH($B5,PRACTICE!$A$2:$A$52,0),5)</f>
        <v>NW1</v>
      </c>
      <c r="D5" s="154">
        <f t="shared" ref="D5:D34" ca="1" si="0">SUMIFS(OFFSET(ANCHOR,,MATCH(D$1,IND,0)-1),DataID,$B$2,IF(OR(LEFT($B5,1)="C",LEFT($B5,1)="N", LEFT($B5,1)="S"),NwID,OrgID),$B5, DataCheck,1)</f>
        <v>5703</v>
      </c>
      <c r="E5" s="154" cm="1">
        <f t="array" aca="1" ref="E5" ca="1">SUMIFS(OFFSET(ANCHOR,,MATCH(E$1,IND,0)-1),DataID,$B$2,IF(OR(LEFT($B5,1)="C",LEFT($B5,1)="N", LEFT($B5,1)="S"),NwID,OrgID),$B5, DataCheck,1)</f>
        <v>17</v>
      </c>
      <c r="F5" s="154" cm="1">
        <f t="array" aca="1" ref="F5" ca="1">SUMIFS(OFFSET(ANCHOR,,MATCH(F$1,IND,0)-1),DataID,$B$2,IF(OR(LEFT($B5,1)="C",LEFT($B5,1)="N", LEFT($B5,1)="S"),NwID,OrgID),$B5, DataCheck,1)</f>
        <v>45</v>
      </c>
      <c r="G5" s="75" cm="1">
        <f t="array" aca="1" ref="G5" ca="1">SUMIFS(OFFSET(ANCHOR,,MATCH(G$1,IND,0)-1),DataID,$B$2,IF(OR(LEFT($B5,1)="C",LEFT($B5,1)="N", LEFT($B5,1)="S"),NwID,OrgID),$B5, DataCheck,1)</f>
        <v>1</v>
      </c>
      <c r="H5" s="150">
        <f ca="1">IF(N($F5)=0, "-",N(G5)/$F5)</f>
        <v>2.2222222222222223E-2</v>
      </c>
      <c r="I5" s="91" cm="1">
        <f t="array" aca="1" ref="I5" ca="1">SUMIFS(OFFSET(ANCHOR,,MATCH(I$1,IND,0)-1),DataID,$B$2,IF(OR(LEFT($B5,1)="C",LEFT($B5,1)="N", LEFT($B5,1)="S"),NwID,OrgID),$B5, DataCheck,1)</f>
        <v>1</v>
      </c>
      <c r="J5" s="150">
        <f t="shared" ref="J5:J49" ca="1" si="1">IF(N($F5)=0, "-",N(I5)/$F5)</f>
        <v>2.2222222222222223E-2</v>
      </c>
      <c r="K5" s="91" cm="1">
        <f t="array" aca="1" ref="K5" ca="1">SUMIFS(OFFSET(ANCHOR,,MATCH(K$1,IND,0)-1),DataID,$B$2,IF(OR(LEFT($B5,1)="C",LEFT($B5,1)="N", LEFT($B5,1)="S"),NwID,OrgID),$B5, DataCheck,1)</f>
        <v>1</v>
      </c>
      <c r="L5" s="150">
        <f t="shared" ref="L5:L49" ca="1" si="2">IF(N($F5)=0, "-",N(K5)/$F5)</f>
        <v>2.2222222222222223E-2</v>
      </c>
      <c r="M5" s="91" cm="1">
        <f t="array" aca="1" ref="M5" ca="1">SUMIFS(OFFSET(ANCHOR,,MATCH(M$1,IND,0)-1),DataID,$B$2,IF(OR(LEFT($B5,1)="C",LEFT($B5,1)="N", LEFT($B5,1)="S"),NwID,OrgID),$B5, DataCheck,1)</f>
        <v>0</v>
      </c>
      <c r="N5" s="150">
        <f t="shared" ref="N5:R42" ca="1" si="3">IF(N($F5)=0, "-",N(M5)/$F5)</f>
        <v>0</v>
      </c>
      <c r="O5" s="91" cm="1">
        <f t="array" aca="1" ref="O5" ca="1">SUMIFS(OFFSET(ANCHOR,,MATCH(O$1,IND,0)-1),DataID,$B$2,IF(OR(LEFT($B5,1)="C",LEFT($B5,1)="N", LEFT($B5,1)="S"),NwID,OrgID),$B5, DataCheck,1)</f>
        <v>0</v>
      </c>
      <c r="P5" s="150">
        <f t="shared" ca="1" si="3"/>
        <v>0</v>
      </c>
      <c r="Q5" s="91" cm="1">
        <f t="array" aca="1" ref="Q5" ca="1">SUMIFS(OFFSET(ANCHOR,,MATCH(Q$1,IND,0)-1),DataID,$B$2,IF(OR(LEFT($B5,1)="C",LEFT($B5,1)="N", LEFT($B5,1)="S"),NwID,OrgID),$B5, DataCheck,1)</f>
        <v>0</v>
      </c>
      <c r="R5" s="150">
        <f t="shared" ca="1" si="3"/>
        <v>0</v>
      </c>
      <c r="S5" s="92">
        <f ca="1">$I5*$S$4</f>
        <v>50</v>
      </c>
    </row>
    <row r="6" spans="1:19" ht="12.75" x14ac:dyDescent="0.2">
      <c r="A6" s="74" t="str">
        <f ca="1">INDEX(PRACTICE!$A$2:$F$52,MATCH($B6,PRACTICE!$A$2:$A$52,0),2)</f>
        <v>Athena Medical Centre</v>
      </c>
      <c r="B6" s="74" t="str">
        <f ca="1">T(OFFSET(HEADERTOGGLE!$G3,0,HEADERTOGGLE!$I$1))</f>
        <v>F84060</v>
      </c>
      <c r="C6" s="69" t="str">
        <f ca="1">INDEX(PRACTICE!$A$2:$F$52,MATCH($B6,PRACTICE!$A$2:$A$52,0),5)</f>
        <v>SE1</v>
      </c>
      <c r="D6" s="154">
        <f t="shared" ca="1" si="0"/>
        <v>4965</v>
      </c>
      <c r="E6" s="154" cm="1">
        <f t="array" aca="1" ref="E6" ca="1">SUMIFS(OFFSET(ANCHOR,,MATCH(E$1,IND,0)-1),DataID,$B$2,IF(OR(LEFT($B6,1)="C",LEFT($B6,1)="N", LEFT($B6,1)="S"),NwID,OrgID),$B6, DataCheck,1)</f>
        <v>41</v>
      </c>
      <c r="F6" s="154" cm="1">
        <f t="array" aca="1" ref="F6" ca="1">SUMIFS(OFFSET(ANCHOR,,MATCH(F$1,IND,0)-1),DataID,$B$2,IF(OR(LEFT($B6,1)="C",LEFT($B6,1)="N", LEFT($B6,1)="S"),NwID,OrgID),$B6, DataCheck,1)</f>
        <v>101</v>
      </c>
      <c r="G6" s="75" cm="1">
        <f t="array" aca="1" ref="G6" ca="1">SUMIFS(OFFSET(ANCHOR,,MATCH(G$1,IND,0)-1),DataID,$B$2,IF(OR(LEFT($B6,1)="C",LEFT($B6,1)="N", LEFT($B6,1)="S"),NwID,OrgID),$B6, DataCheck,1)</f>
        <v>0</v>
      </c>
      <c r="H6" s="150">
        <f t="shared" ref="H6:H49" ca="1" si="4">IF(N($F6)=0, "-",N(G6)/$F6)</f>
        <v>0</v>
      </c>
      <c r="I6" s="91" cm="1">
        <f t="array" aca="1" ref="I6" ca="1">SUMIFS(OFFSET(ANCHOR,,MATCH(I$1,IND,0)-1),DataID,$B$2,IF(OR(LEFT($B6,1)="C",LEFT($B6,1)="N", LEFT($B6,1)="S"),NwID,OrgID),$B6, DataCheck,1)</f>
        <v>0</v>
      </c>
      <c r="J6" s="150">
        <f t="shared" ca="1" si="1"/>
        <v>0</v>
      </c>
      <c r="K6" s="91" cm="1">
        <f t="array" aca="1" ref="K6" ca="1">SUMIFS(OFFSET(ANCHOR,,MATCH(K$1,IND,0)-1),DataID,$B$2,IF(OR(LEFT($B6,1)="C",LEFT($B6,1)="N", LEFT($B6,1)="S"),NwID,OrgID),$B6, DataCheck,1)</f>
        <v>0</v>
      </c>
      <c r="L6" s="150">
        <f t="shared" ca="1" si="2"/>
        <v>0</v>
      </c>
      <c r="M6" s="91" cm="1">
        <f t="array" aca="1" ref="M6" ca="1">SUMIFS(OFFSET(ANCHOR,,MATCH(M$1,IND,0)-1),DataID,$B$2,IF(OR(LEFT($B6,1)="C",LEFT($B6,1)="N", LEFT($B6,1)="S"),NwID,OrgID),$B6, DataCheck,1)</f>
        <v>0</v>
      </c>
      <c r="N6" s="150">
        <f t="shared" ca="1" si="3"/>
        <v>0</v>
      </c>
      <c r="O6" s="91" cm="1">
        <f t="array" aca="1" ref="O6" ca="1">SUMIFS(OFFSET(ANCHOR,,MATCH(O$1,IND,0)-1),DataID,$B$2,IF(OR(LEFT($B6,1)="C",LEFT($B6,1)="N", LEFT($B6,1)="S"),NwID,OrgID),$B6, DataCheck,1)</f>
        <v>0</v>
      </c>
      <c r="P6" s="150">
        <f t="shared" ca="1" si="3"/>
        <v>0</v>
      </c>
      <c r="Q6" s="91" cm="1">
        <f t="array" aca="1" ref="Q6" ca="1">SUMIFS(OFFSET(ANCHOR,,MATCH(Q$1,IND,0)-1),DataID,$B$2,IF(OR(LEFT($B6,1)="C",LEFT($B6,1)="N", LEFT($B6,1)="S"),NwID,OrgID),$B6, DataCheck,1)</f>
        <v>0</v>
      </c>
      <c r="R6" s="150">
        <f t="shared" ca="1" si="3"/>
        <v>0</v>
      </c>
      <c r="S6" s="92">
        <f t="shared" ref="S6:S49" ca="1" si="5">$I6*$S$4</f>
        <v>0</v>
      </c>
    </row>
    <row r="7" spans="1:19" ht="12.75" x14ac:dyDescent="0.2">
      <c r="A7" s="74" t="str">
        <f ca="1">INDEX(PRACTICE!$A$2:$F$52,MATCH($B7,PRACTICE!$A$2:$A$52,0),2)</f>
        <v>Barretts Grove Surgery</v>
      </c>
      <c r="B7" s="74" t="str">
        <f ca="1">T(OFFSET(HEADERTOGGLE!$G4,0,HEADERTOGGLE!$I$1))</f>
        <v>F84636</v>
      </c>
      <c r="C7" s="69" t="str">
        <f ca="1">INDEX(PRACTICE!$A$2:$F$52,MATCH($B7,PRACTICE!$A$2:$A$52,0),5)</f>
        <v>NW2</v>
      </c>
      <c r="D7" s="154">
        <f t="shared" ca="1" si="0"/>
        <v>6718</v>
      </c>
      <c r="E7" s="154" cm="1">
        <f t="array" aca="1" ref="E7" ca="1">SUMIFS(OFFSET(ANCHOR,,MATCH(E$1,IND,0)-1),DataID,$B$2,IF(OR(LEFT($B7,1)="C",LEFT($B7,1)="N", LEFT($B7,1)="S"),NwID,OrgID),$B7, DataCheck,1)</f>
        <v>19</v>
      </c>
      <c r="F7" s="154" cm="1">
        <f t="array" aca="1" ref="F7" ca="1">SUMIFS(OFFSET(ANCHOR,,MATCH(F$1,IND,0)-1),DataID,$B$2,IF(OR(LEFT($B7,1)="C",LEFT($B7,1)="N", LEFT($B7,1)="S"),NwID,OrgID),$B7, DataCheck,1)</f>
        <v>49</v>
      </c>
      <c r="G7" s="75" cm="1">
        <f t="array" aca="1" ref="G7" ca="1">SUMIFS(OFFSET(ANCHOR,,MATCH(G$1,IND,0)-1),DataID,$B$2,IF(OR(LEFT($B7,1)="C",LEFT($B7,1)="N", LEFT($B7,1)="S"),NwID,OrgID),$B7, DataCheck,1)</f>
        <v>0</v>
      </c>
      <c r="H7" s="150">
        <f t="shared" ca="1" si="4"/>
        <v>0</v>
      </c>
      <c r="I7" s="91" cm="1">
        <f t="array" aca="1" ref="I7" ca="1">SUMIFS(OFFSET(ANCHOR,,MATCH(I$1,IND,0)-1),DataID,$B$2,IF(OR(LEFT($B7,1)="C",LEFT($B7,1)="N", LEFT($B7,1)="S"),NwID,OrgID),$B7, DataCheck,1)</f>
        <v>0</v>
      </c>
      <c r="J7" s="150">
        <f t="shared" ca="1" si="1"/>
        <v>0</v>
      </c>
      <c r="K7" s="91" cm="1">
        <f t="array" aca="1" ref="K7" ca="1">SUMIFS(OFFSET(ANCHOR,,MATCH(K$1,IND,0)-1),DataID,$B$2,IF(OR(LEFT($B7,1)="C",LEFT($B7,1)="N", LEFT($B7,1)="S"),NwID,OrgID),$B7, DataCheck,1)</f>
        <v>0</v>
      </c>
      <c r="L7" s="150">
        <f t="shared" ca="1" si="2"/>
        <v>0</v>
      </c>
      <c r="M7" s="91" cm="1">
        <f t="array" aca="1" ref="M7" ca="1">SUMIFS(OFFSET(ANCHOR,,MATCH(M$1,IND,0)-1),DataID,$B$2,IF(OR(LEFT($B7,1)="C",LEFT($B7,1)="N", LEFT($B7,1)="S"),NwID,OrgID),$B7, DataCheck,1)</f>
        <v>0</v>
      </c>
      <c r="N7" s="150">
        <f t="shared" ca="1" si="3"/>
        <v>0</v>
      </c>
      <c r="O7" s="91" cm="1">
        <f t="array" aca="1" ref="O7" ca="1">SUMIFS(OFFSET(ANCHOR,,MATCH(O$1,IND,0)-1),DataID,$B$2,IF(OR(LEFT($B7,1)="C",LEFT($B7,1)="N", LEFT($B7,1)="S"),NwID,OrgID),$B7, DataCheck,1)</f>
        <v>0</v>
      </c>
      <c r="P7" s="150">
        <f t="shared" ca="1" si="3"/>
        <v>0</v>
      </c>
      <c r="Q7" s="91" cm="1">
        <f t="array" aca="1" ref="Q7" ca="1">SUMIFS(OFFSET(ANCHOR,,MATCH(Q$1,IND,0)-1),DataID,$B$2,IF(OR(LEFT($B7,1)="C",LEFT($B7,1)="N", LEFT($B7,1)="S"),NwID,OrgID),$B7, DataCheck,1)</f>
        <v>0</v>
      </c>
      <c r="R7" s="150">
        <f t="shared" ca="1" si="3"/>
        <v>0</v>
      </c>
      <c r="S7" s="92">
        <f t="shared" ca="1" si="5"/>
        <v>0</v>
      </c>
    </row>
    <row r="8" spans="1:19" ht="12.75" x14ac:dyDescent="0.2">
      <c r="A8" s="74" t="str">
        <f ca="1">INDEX(PRACTICE!$A$2:$F$52,MATCH($B8,PRACTICE!$A$2:$A$52,0),2)</f>
        <v>Barton House Health Centre</v>
      </c>
      <c r="B8" s="74" t="str">
        <f ca="1">T(OFFSET(HEADERTOGGLE!$G5,0,HEADERTOGGLE!$I$1))</f>
        <v>F84008</v>
      </c>
      <c r="C8" s="69" t="str">
        <f ca="1">INDEX(PRACTICE!$A$2:$F$52,MATCH($B8,PRACTICE!$A$2:$A$52,0),5)</f>
        <v>NW2</v>
      </c>
      <c r="D8" s="154">
        <f t="shared" ca="1" si="0"/>
        <v>11910</v>
      </c>
      <c r="E8" s="154" cm="1">
        <f t="array" aca="1" ref="E8" ca="1">SUMIFS(OFFSET(ANCHOR,,MATCH(E$1,IND,0)-1),DataID,$B$2,IF(OR(LEFT($B8,1)="C",LEFT($B8,1)="N", LEFT($B8,1)="S"),NwID,OrgID),$B8, DataCheck,1)</f>
        <v>60</v>
      </c>
      <c r="F8" s="154" cm="1">
        <f t="array" aca="1" ref="F8" ca="1">SUMIFS(OFFSET(ANCHOR,,MATCH(F$1,IND,0)-1),DataID,$B$2,IF(OR(LEFT($B8,1)="C",LEFT($B8,1)="N", LEFT($B8,1)="S"),NwID,OrgID),$B8, DataCheck,1)</f>
        <v>178</v>
      </c>
      <c r="G8" s="75" cm="1">
        <f t="array" aca="1" ref="G8" ca="1">SUMIFS(OFFSET(ANCHOR,,MATCH(G$1,IND,0)-1),DataID,$B$2,IF(OR(LEFT($B8,1)="C",LEFT($B8,1)="N", LEFT($B8,1)="S"),NwID,OrgID),$B8, DataCheck,1)</f>
        <v>3</v>
      </c>
      <c r="H8" s="150">
        <f t="shared" ca="1" si="4"/>
        <v>1.6853932584269662E-2</v>
      </c>
      <c r="I8" s="91" cm="1">
        <f t="array" aca="1" ref="I8" ca="1">SUMIFS(OFFSET(ANCHOR,,MATCH(I$1,IND,0)-1),DataID,$B$2,IF(OR(LEFT($B8,1)="C",LEFT($B8,1)="N", LEFT($B8,1)="S"),NwID,OrgID),$B8, DataCheck,1)</f>
        <v>3</v>
      </c>
      <c r="J8" s="150">
        <f t="shared" ca="1" si="1"/>
        <v>1.6853932584269662E-2</v>
      </c>
      <c r="K8" s="91" cm="1">
        <f t="array" aca="1" ref="K8" ca="1">SUMIFS(OFFSET(ANCHOR,,MATCH(K$1,IND,0)-1),DataID,$B$2,IF(OR(LEFT($B8,1)="C",LEFT($B8,1)="N", LEFT($B8,1)="S"),NwID,OrgID),$B8, DataCheck,1)</f>
        <v>3</v>
      </c>
      <c r="L8" s="150">
        <f t="shared" ca="1" si="2"/>
        <v>1.6853932584269662E-2</v>
      </c>
      <c r="M8" s="91" cm="1">
        <f t="array" aca="1" ref="M8" ca="1">SUMIFS(OFFSET(ANCHOR,,MATCH(M$1,IND,0)-1),DataID,$B$2,IF(OR(LEFT($B8,1)="C",LEFT($B8,1)="N", LEFT($B8,1)="S"),NwID,OrgID),$B8, DataCheck,1)</f>
        <v>0</v>
      </c>
      <c r="N8" s="150">
        <f t="shared" ca="1" si="3"/>
        <v>0</v>
      </c>
      <c r="O8" s="91" cm="1">
        <f t="array" aca="1" ref="O8" ca="1">SUMIFS(OFFSET(ANCHOR,,MATCH(O$1,IND,0)-1),DataID,$B$2,IF(OR(LEFT($B8,1)="C",LEFT($B8,1)="N", LEFT($B8,1)="S"),NwID,OrgID),$B8, DataCheck,1)</f>
        <v>1</v>
      </c>
      <c r="P8" s="150">
        <f t="shared" ca="1" si="3"/>
        <v>5.6179775280898875E-3</v>
      </c>
      <c r="Q8" s="91" cm="1">
        <f t="array" aca="1" ref="Q8" ca="1">SUMIFS(OFFSET(ANCHOR,,MATCH(Q$1,IND,0)-1),DataID,$B$2,IF(OR(LEFT($B8,1)="C",LEFT($B8,1)="N", LEFT($B8,1)="S"),NwID,OrgID),$B8, DataCheck,1)</f>
        <v>1</v>
      </c>
      <c r="R8" s="150">
        <f t="shared" ca="1" si="3"/>
        <v>5.6179775280898875E-3</v>
      </c>
      <c r="S8" s="92">
        <f t="shared" ca="1" si="5"/>
        <v>150</v>
      </c>
    </row>
    <row r="9" spans="1:19" ht="12.75" x14ac:dyDescent="0.2">
      <c r="A9" s="74" t="str">
        <f ca="1">INDEX(PRACTICE!$A$2:$F$52,MATCH($B9,PRACTICE!$A$2:$A$52,0),2)</f>
        <v>Beechwood Medical Centre</v>
      </c>
      <c r="B9" s="74" t="str">
        <f ca="1">T(OFFSET(HEADERTOGGLE!$G6,0,HEADERTOGGLE!$I$1))</f>
        <v>F84038</v>
      </c>
      <c r="C9" s="69" t="str">
        <f ca="1">INDEX(PRACTICE!$A$2:$F$52,MATCH($B9,PRACTICE!$A$2:$A$52,0),5)</f>
        <v>SW1</v>
      </c>
      <c r="D9" s="154">
        <f t="shared" ca="1" si="0"/>
        <v>3674</v>
      </c>
      <c r="E9" s="154" cm="1">
        <f t="array" aca="1" ref="E9" ca="1">SUMIFS(OFFSET(ANCHOR,,MATCH(E$1,IND,0)-1),DataID,$B$2,IF(OR(LEFT($B9,1)="C",LEFT($B9,1)="N", LEFT($B9,1)="S"),NwID,OrgID),$B9, DataCheck,1)</f>
        <v>31</v>
      </c>
      <c r="F9" s="154" cm="1">
        <f t="array" aca="1" ref="F9" ca="1">SUMIFS(OFFSET(ANCHOR,,MATCH(F$1,IND,0)-1),DataID,$B$2,IF(OR(LEFT($B9,1)="C",LEFT($B9,1)="N", LEFT($B9,1)="S"),NwID,OrgID),$B9, DataCheck,1)</f>
        <v>59</v>
      </c>
      <c r="G9" s="75" cm="1">
        <f t="array" aca="1" ref="G9" ca="1">SUMIFS(OFFSET(ANCHOR,,MATCH(G$1,IND,0)-1),DataID,$B$2,IF(OR(LEFT($B9,1)="C",LEFT($B9,1)="N", LEFT($B9,1)="S"),NwID,OrgID),$B9, DataCheck,1)</f>
        <v>0</v>
      </c>
      <c r="H9" s="150">
        <f t="shared" ca="1" si="4"/>
        <v>0</v>
      </c>
      <c r="I9" s="91" cm="1">
        <f t="array" aca="1" ref="I9" ca="1">SUMIFS(OFFSET(ANCHOR,,MATCH(I$1,IND,0)-1),DataID,$B$2,IF(OR(LEFT($B9,1)="C",LEFT($B9,1)="N", LEFT($B9,1)="S"),NwID,OrgID),$B9, DataCheck,1)</f>
        <v>0</v>
      </c>
      <c r="J9" s="150">
        <f t="shared" ca="1" si="1"/>
        <v>0</v>
      </c>
      <c r="K9" s="91" cm="1">
        <f t="array" aca="1" ref="K9" ca="1">SUMIFS(OFFSET(ANCHOR,,MATCH(K$1,IND,0)-1),DataID,$B$2,IF(OR(LEFT($B9,1)="C",LEFT($B9,1)="N", LEFT($B9,1)="S"),NwID,OrgID),$B9, DataCheck,1)</f>
        <v>0</v>
      </c>
      <c r="L9" s="150">
        <f t="shared" ca="1" si="2"/>
        <v>0</v>
      </c>
      <c r="M9" s="91" cm="1">
        <f t="array" aca="1" ref="M9" ca="1">SUMIFS(OFFSET(ANCHOR,,MATCH(M$1,IND,0)-1),DataID,$B$2,IF(OR(LEFT($B9,1)="C",LEFT($B9,1)="N", LEFT($B9,1)="S"),NwID,OrgID),$B9, DataCheck,1)</f>
        <v>0</v>
      </c>
      <c r="N9" s="150">
        <f t="shared" ca="1" si="3"/>
        <v>0</v>
      </c>
      <c r="O9" s="91" cm="1">
        <f t="array" aca="1" ref="O9" ca="1">SUMIFS(OFFSET(ANCHOR,,MATCH(O$1,IND,0)-1),DataID,$B$2,IF(OR(LEFT($B9,1)="C",LEFT($B9,1)="N", LEFT($B9,1)="S"),NwID,OrgID),$B9, DataCheck,1)</f>
        <v>0</v>
      </c>
      <c r="P9" s="150">
        <f t="shared" ca="1" si="3"/>
        <v>0</v>
      </c>
      <c r="Q9" s="91" cm="1">
        <f t="array" aca="1" ref="Q9" ca="1">SUMIFS(OFFSET(ANCHOR,,MATCH(Q$1,IND,0)-1),DataID,$B$2,IF(OR(LEFT($B9,1)="C",LEFT($B9,1)="N", LEFT($B9,1)="S"),NwID,OrgID),$B9, DataCheck,1)</f>
        <v>0</v>
      </c>
      <c r="R9" s="150">
        <f t="shared" ca="1" si="3"/>
        <v>0</v>
      </c>
      <c r="S9" s="92">
        <f t="shared" ca="1" si="5"/>
        <v>0</v>
      </c>
    </row>
    <row r="10" spans="1:19" ht="12.75" x14ac:dyDescent="0.2">
      <c r="A10" s="74" t="str">
        <f ca="1">INDEX(PRACTICE!$A$2:$F$52,MATCH($B10,PRACTICE!$A$2:$A$52,0),2)</f>
        <v>Brooke Road Surgery</v>
      </c>
      <c r="B10" s="74" t="str">
        <f ca="1">T(OFFSET(HEADERTOGGLE!$G7,0,HEADERTOGGLE!$I$1))</f>
        <v>F84694</v>
      </c>
      <c r="C10" s="69" t="str">
        <f ca="1">INDEX(PRACTICE!$A$2:$F$52,MATCH($B10,PRACTICE!$A$2:$A$52,0),5)</f>
        <v>NW2</v>
      </c>
      <c r="D10" s="154">
        <f t="shared" ca="1" si="0"/>
        <v>4779</v>
      </c>
      <c r="E10" s="154" cm="1">
        <f t="array" aca="1" ref="E10" ca="1">SUMIFS(OFFSET(ANCHOR,,MATCH(E$1,IND,0)-1),DataID,$B$2,IF(OR(LEFT($B10,1)="C",LEFT($B10,1)="N", LEFT($B10,1)="S"),NwID,OrgID),$B10, DataCheck,1)</f>
        <v>16</v>
      </c>
      <c r="F10" s="154" cm="1">
        <f t="array" aca="1" ref="F10" ca="1">SUMIFS(OFFSET(ANCHOR,,MATCH(F$1,IND,0)-1),DataID,$B$2,IF(OR(LEFT($B10,1)="C",LEFT($B10,1)="N", LEFT($B10,1)="S"),NwID,OrgID),$B10, DataCheck,1)</f>
        <v>35</v>
      </c>
      <c r="G10" s="75" cm="1">
        <f t="array" aca="1" ref="G10" ca="1">SUMIFS(OFFSET(ANCHOR,,MATCH(G$1,IND,0)-1),DataID,$B$2,IF(OR(LEFT($B10,1)="C",LEFT($B10,1)="N", LEFT($B10,1)="S"),NwID,OrgID),$B10, DataCheck,1)</f>
        <v>8</v>
      </c>
      <c r="H10" s="150">
        <f t="shared" ca="1" si="4"/>
        <v>0.22857142857142856</v>
      </c>
      <c r="I10" s="91" cm="1">
        <f t="array" aca="1" ref="I10" ca="1">SUMIFS(OFFSET(ANCHOR,,MATCH(I$1,IND,0)-1),DataID,$B$2,IF(OR(LEFT($B10,1)="C",LEFT($B10,1)="N", LEFT($B10,1)="S"),NwID,OrgID),$B10, DataCheck,1)</f>
        <v>6</v>
      </c>
      <c r="J10" s="150">
        <f t="shared" ca="1" si="1"/>
        <v>0.17142857142857143</v>
      </c>
      <c r="K10" s="91" cm="1">
        <f t="array" aca="1" ref="K10" ca="1">SUMIFS(OFFSET(ANCHOR,,MATCH(K$1,IND,0)-1),DataID,$B$2,IF(OR(LEFT($B10,1)="C",LEFT($B10,1)="N", LEFT($B10,1)="S"),NwID,OrgID),$B10, DataCheck,1)</f>
        <v>6</v>
      </c>
      <c r="L10" s="150">
        <f t="shared" ca="1" si="2"/>
        <v>0.17142857142857143</v>
      </c>
      <c r="M10" s="91" cm="1">
        <f t="array" aca="1" ref="M10" ca="1">SUMIFS(OFFSET(ANCHOR,,MATCH(M$1,IND,0)-1),DataID,$B$2,IF(OR(LEFT($B10,1)="C",LEFT($B10,1)="N", LEFT($B10,1)="S"),NwID,OrgID),$B10, DataCheck,1)</f>
        <v>0</v>
      </c>
      <c r="N10" s="150">
        <f t="shared" ca="1" si="3"/>
        <v>0</v>
      </c>
      <c r="O10" s="91" cm="1">
        <f t="array" aca="1" ref="O10" ca="1">SUMIFS(OFFSET(ANCHOR,,MATCH(O$1,IND,0)-1),DataID,$B$2,IF(OR(LEFT($B10,1)="C",LEFT($B10,1)="N", LEFT($B10,1)="S"),NwID,OrgID),$B10, DataCheck,1)</f>
        <v>0</v>
      </c>
      <c r="P10" s="150">
        <f t="shared" ca="1" si="3"/>
        <v>0</v>
      </c>
      <c r="Q10" s="91" cm="1">
        <f t="array" aca="1" ref="Q10" ca="1">SUMIFS(OFFSET(ANCHOR,,MATCH(Q$1,IND,0)-1),DataID,$B$2,IF(OR(LEFT($B10,1)="C",LEFT($B10,1)="N", LEFT($B10,1)="S"),NwID,OrgID),$B10, DataCheck,1)</f>
        <v>6</v>
      </c>
      <c r="R10" s="150">
        <f t="shared" ca="1" si="3"/>
        <v>0.17142857142857143</v>
      </c>
      <c r="S10" s="92">
        <f t="shared" ca="1" si="5"/>
        <v>300</v>
      </c>
    </row>
    <row r="11" spans="1:19" ht="12.75" x14ac:dyDescent="0.2">
      <c r="A11" s="74" t="str">
        <f ca="1">INDEX(PRACTICE!$A$2:$F$52,MATCH($B11,PRACTICE!$A$2:$A$52,0),2)</f>
        <v xml:space="preserve">Cedar Practice </v>
      </c>
      <c r="B11" s="74" t="str">
        <f ca="1">T(OFFSET(HEADERTOGGLE!$G8,0,HEADERTOGGLE!$I$1))</f>
        <v>F84036</v>
      </c>
      <c r="C11" s="69" t="str">
        <f ca="1">INDEX(PRACTICE!$A$2:$F$52,MATCH($B11,PRACTICE!$A$2:$A$52,0),5)</f>
        <v>NW1</v>
      </c>
      <c r="D11" s="154">
        <f t="shared" ca="1" si="0"/>
        <v>8713</v>
      </c>
      <c r="E11" s="154" cm="1">
        <f t="array" aca="1" ref="E11" ca="1">SUMIFS(OFFSET(ANCHOR,,MATCH(E$1,IND,0)-1),DataID,$B$2,IF(OR(LEFT($B11,1)="C",LEFT($B11,1)="N", LEFT($B11,1)="S"),NwID,OrgID),$B11, DataCheck,1)</f>
        <v>33</v>
      </c>
      <c r="F11" s="154" cm="1">
        <f t="array" aca="1" ref="F11" ca="1">SUMIFS(OFFSET(ANCHOR,,MATCH(F$1,IND,0)-1),DataID,$B$2,IF(OR(LEFT($B11,1)="C",LEFT($B11,1)="N", LEFT($B11,1)="S"),NwID,OrgID),$B11, DataCheck,1)</f>
        <v>77</v>
      </c>
      <c r="G11" s="75" cm="1">
        <f t="array" aca="1" ref="G11" ca="1">SUMIFS(OFFSET(ANCHOR,,MATCH(G$1,IND,0)-1),DataID,$B$2,IF(OR(LEFT($B11,1)="C",LEFT($B11,1)="N", LEFT($B11,1)="S"),NwID,OrgID),$B11, DataCheck,1)</f>
        <v>4</v>
      </c>
      <c r="H11" s="150">
        <f t="shared" ca="1" si="4"/>
        <v>5.1948051948051951E-2</v>
      </c>
      <c r="I11" s="91" cm="1">
        <f t="array" aca="1" ref="I11" ca="1">SUMIFS(OFFSET(ANCHOR,,MATCH(I$1,IND,0)-1),DataID,$B$2,IF(OR(LEFT($B11,1)="C",LEFT($B11,1)="N", LEFT($B11,1)="S"),NwID,OrgID),$B11, DataCheck,1)</f>
        <v>4</v>
      </c>
      <c r="J11" s="150">
        <f t="shared" ca="1" si="1"/>
        <v>5.1948051948051951E-2</v>
      </c>
      <c r="K11" s="91" cm="1">
        <f t="array" aca="1" ref="K11" ca="1">SUMIFS(OFFSET(ANCHOR,,MATCH(K$1,IND,0)-1),DataID,$B$2,IF(OR(LEFT($B11,1)="C",LEFT($B11,1)="N", LEFT($B11,1)="S"),NwID,OrgID),$B11, DataCheck,1)</f>
        <v>4</v>
      </c>
      <c r="L11" s="150">
        <f t="shared" ca="1" si="2"/>
        <v>5.1948051948051951E-2</v>
      </c>
      <c r="M11" s="91" cm="1">
        <f t="array" aca="1" ref="M11" ca="1">SUMIFS(OFFSET(ANCHOR,,MATCH(M$1,IND,0)-1),DataID,$B$2,IF(OR(LEFT($B11,1)="C",LEFT($B11,1)="N", LEFT($B11,1)="S"),NwID,OrgID),$B11, DataCheck,1)</f>
        <v>0</v>
      </c>
      <c r="N11" s="150">
        <f t="shared" ca="1" si="3"/>
        <v>0</v>
      </c>
      <c r="O11" s="91" cm="1">
        <f t="array" aca="1" ref="O11" ca="1">SUMIFS(OFFSET(ANCHOR,,MATCH(O$1,IND,0)-1),DataID,$B$2,IF(OR(LEFT($B11,1)="C",LEFT($B11,1)="N", LEFT($B11,1)="S"),NwID,OrgID),$B11, DataCheck,1)</f>
        <v>0</v>
      </c>
      <c r="P11" s="150">
        <f t="shared" ca="1" si="3"/>
        <v>0</v>
      </c>
      <c r="Q11" s="91" cm="1">
        <f t="array" aca="1" ref="Q11" ca="1">SUMIFS(OFFSET(ANCHOR,,MATCH(Q$1,IND,0)-1),DataID,$B$2,IF(OR(LEFT($B11,1)="C",LEFT($B11,1)="N", LEFT($B11,1)="S"),NwID,OrgID),$B11, DataCheck,1)</f>
        <v>0</v>
      </c>
      <c r="R11" s="150">
        <f t="shared" ca="1" si="3"/>
        <v>0</v>
      </c>
      <c r="S11" s="92">
        <f t="shared" ca="1" si="5"/>
        <v>200</v>
      </c>
    </row>
    <row r="12" spans="1:19" ht="12.75" x14ac:dyDescent="0.2">
      <c r="A12" s="74" t="str">
        <f ca="1">INDEX(PRACTICE!$A$2:$F$52,MATCH($B12,PRACTICE!$A$2:$A$52,0),2)</f>
        <v>Clapton Surgery</v>
      </c>
      <c r="B12" s="74" t="str">
        <f ca="1">T(OFFSET(HEADERTOGGLE!$G9,0,HEADERTOGGLE!$I$1))</f>
        <v>F84668</v>
      </c>
      <c r="C12" s="69" t="str">
        <f ca="1">INDEX(PRACTICE!$A$2:$F$52,MATCH($B12,PRACTICE!$A$2:$A$52,0),5)</f>
        <v>NE2</v>
      </c>
      <c r="D12" s="154">
        <f t="shared" ca="1" si="0"/>
        <v>5933</v>
      </c>
      <c r="E12" s="154" cm="1">
        <f t="array" aca="1" ref="E12" ca="1">SUMIFS(OFFSET(ANCHOR,,MATCH(E$1,IND,0)-1),DataID,$B$2,IF(OR(LEFT($B12,1)="C",LEFT($B12,1)="N", LEFT($B12,1)="S"),NwID,OrgID),$B12, DataCheck,1)</f>
        <v>17</v>
      </c>
      <c r="F12" s="154" cm="1">
        <f t="array" aca="1" ref="F12" ca="1">SUMIFS(OFFSET(ANCHOR,,MATCH(F$1,IND,0)-1),DataID,$B$2,IF(OR(LEFT($B12,1)="C",LEFT($B12,1)="N", LEFT($B12,1)="S"),NwID,OrgID),$B12, DataCheck,1)</f>
        <v>54</v>
      </c>
      <c r="G12" s="75" cm="1">
        <f t="array" aca="1" ref="G12" ca="1">SUMIFS(OFFSET(ANCHOR,,MATCH(G$1,IND,0)-1),DataID,$B$2,IF(OR(LEFT($B12,1)="C",LEFT($B12,1)="N", LEFT($B12,1)="S"),NwID,OrgID),$B12, DataCheck,1)</f>
        <v>16</v>
      </c>
      <c r="H12" s="150">
        <f t="shared" ca="1" si="4"/>
        <v>0.29629629629629628</v>
      </c>
      <c r="I12" s="91" cm="1">
        <f t="array" aca="1" ref="I12" ca="1">SUMIFS(OFFSET(ANCHOR,,MATCH(I$1,IND,0)-1),DataID,$B$2,IF(OR(LEFT($B12,1)="C",LEFT($B12,1)="N", LEFT($B12,1)="S"),NwID,OrgID),$B12, DataCheck,1)</f>
        <v>14</v>
      </c>
      <c r="J12" s="150">
        <f t="shared" ca="1" si="1"/>
        <v>0.25925925925925924</v>
      </c>
      <c r="K12" s="91" cm="1">
        <f t="array" aca="1" ref="K12" ca="1">SUMIFS(OFFSET(ANCHOR,,MATCH(K$1,IND,0)-1),DataID,$B$2,IF(OR(LEFT($B12,1)="C",LEFT($B12,1)="N", LEFT($B12,1)="S"),NwID,OrgID),$B12, DataCheck,1)</f>
        <v>9</v>
      </c>
      <c r="L12" s="150">
        <f t="shared" ca="1" si="2"/>
        <v>0.16666666666666666</v>
      </c>
      <c r="M12" s="91" cm="1">
        <f t="array" aca="1" ref="M12" ca="1">SUMIFS(OFFSET(ANCHOR,,MATCH(M$1,IND,0)-1),DataID,$B$2,IF(OR(LEFT($B12,1)="C",LEFT($B12,1)="N", LEFT($B12,1)="S"),NwID,OrgID),$B12, DataCheck,1)</f>
        <v>5</v>
      </c>
      <c r="N12" s="150">
        <f t="shared" ca="1" si="3"/>
        <v>9.2592592592592587E-2</v>
      </c>
      <c r="O12" s="91" cm="1">
        <f t="array" aca="1" ref="O12" ca="1">SUMIFS(OFFSET(ANCHOR,,MATCH(O$1,IND,0)-1),DataID,$B$2,IF(OR(LEFT($B12,1)="C",LEFT($B12,1)="N", LEFT($B12,1)="S"),NwID,OrgID),$B12, DataCheck,1)</f>
        <v>4</v>
      </c>
      <c r="P12" s="150">
        <f t="shared" ca="1" si="3"/>
        <v>7.407407407407407E-2</v>
      </c>
      <c r="Q12" s="91" cm="1">
        <f t="array" aca="1" ref="Q12" ca="1">SUMIFS(OFFSET(ANCHOR,,MATCH(Q$1,IND,0)-1),DataID,$B$2,IF(OR(LEFT($B12,1)="C",LEFT($B12,1)="N", LEFT($B12,1)="S"),NwID,OrgID),$B12, DataCheck,1)</f>
        <v>14</v>
      </c>
      <c r="R12" s="150">
        <f t="shared" ca="1" si="3"/>
        <v>0.25925925925925924</v>
      </c>
      <c r="S12" s="92">
        <f t="shared" ca="1" si="5"/>
        <v>700</v>
      </c>
    </row>
    <row r="13" spans="1:19" ht="12.75" x14ac:dyDescent="0.2">
      <c r="A13" s="74" t="str">
        <f ca="1">INDEX(PRACTICE!$A$2:$F$52,MATCH($B13,PRACTICE!$A$2:$A$52,0),2)</f>
        <v xml:space="preserve">Cranwich Road Surgery </v>
      </c>
      <c r="B13" s="74" t="str">
        <f ca="1">T(OFFSET(HEADERTOGGLE!$G10,0,HEADERTOGGLE!$I$1))</f>
        <v>F84686</v>
      </c>
      <c r="C13" s="69" t="str">
        <f ca="1">INDEX(PRACTICE!$A$2:$F$52,MATCH($B13,PRACTICE!$A$2:$A$52,0),5)</f>
        <v>NE1</v>
      </c>
      <c r="D13" s="154">
        <f t="shared" ca="1" si="0"/>
        <v>9072</v>
      </c>
      <c r="E13" s="154" cm="1">
        <f t="array" aca="1" ref="E13" ca="1">SUMIFS(OFFSET(ANCHOR,,MATCH(E$1,IND,0)-1),DataID,$B$2,IF(OR(LEFT($B13,1)="C",LEFT($B13,1)="N", LEFT($B13,1)="S"),NwID,OrgID),$B13, DataCheck,1)</f>
        <v>9</v>
      </c>
      <c r="F13" s="154" cm="1">
        <f t="array" aca="1" ref="F13" ca="1">SUMIFS(OFFSET(ANCHOR,,MATCH(F$1,IND,0)-1),DataID,$B$2,IF(OR(LEFT($B13,1)="C",LEFT($B13,1)="N", LEFT($B13,1)="S"),NwID,OrgID),$B13, DataCheck,1)</f>
        <v>19</v>
      </c>
      <c r="G13" s="75" cm="1">
        <f t="array" aca="1" ref="G13" ca="1">SUMIFS(OFFSET(ANCHOR,,MATCH(G$1,IND,0)-1),DataID,$B$2,IF(OR(LEFT($B13,1)="C",LEFT($B13,1)="N", LEFT($B13,1)="S"),NwID,OrgID),$B13, DataCheck,1)</f>
        <v>0</v>
      </c>
      <c r="H13" s="150">
        <f t="shared" ca="1" si="4"/>
        <v>0</v>
      </c>
      <c r="I13" s="91" cm="1">
        <f t="array" aca="1" ref="I13" ca="1">SUMIFS(OFFSET(ANCHOR,,MATCH(I$1,IND,0)-1),DataID,$B$2,IF(OR(LEFT($B13,1)="C",LEFT($B13,1)="N", LEFT($B13,1)="S"),NwID,OrgID),$B13, DataCheck,1)</f>
        <v>0</v>
      </c>
      <c r="J13" s="150">
        <f t="shared" ca="1" si="1"/>
        <v>0</v>
      </c>
      <c r="K13" s="91" cm="1">
        <f t="array" aca="1" ref="K13" ca="1">SUMIFS(OFFSET(ANCHOR,,MATCH(K$1,IND,0)-1),DataID,$B$2,IF(OR(LEFT($B13,1)="C",LEFT($B13,1)="N", LEFT($B13,1)="S"),NwID,OrgID),$B13, DataCheck,1)</f>
        <v>0</v>
      </c>
      <c r="L13" s="150">
        <f t="shared" ca="1" si="2"/>
        <v>0</v>
      </c>
      <c r="M13" s="91" cm="1">
        <f t="array" aca="1" ref="M13" ca="1">SUMIFS(OFFSET(ANCHOR,,MATCH(M$1,IND,0)-1),DataID,$B$2,IF(OR(LEFT($B13,1)="C",LEFT($B13,1)="N", LEFT($B13,1)="S"),NwID,OrgID),$B13, DataCheck,1)</f>
        <v>0</v>
      </c>
      <c r="N13" s="150">
        <f t="shared" ca="1" si="3"/>
        <v>0</v>
      </c>
      <c r="O13" s="91" cm="1">
        <f t="array" aca="1" ref="O13" ca="1">SUMIFS(OFFSET(ANCHOR,,MATCH(O$1,IND,0)-1),DataID,$B$2,IF(OR(LEFT($B13,1)="C",LEFT($B13,1)="N", LEFT($B13,1)="S"),NwID,OrgID),$B13, DataCheck,1)</f>
        <v>0</v>
      </c>
      <c r="P13" s="150">
        <f t="shared" ca="1" si="3"/>
        <v>0</v>
      </c>
      <c r="Q13" s="91" cm="1">
        <f t="array" aca="1" ref="Q13" ca="1">SUMIFS(OFFSET(ANCHOR,,MATCH(Q$1,IND,0)-1),DataID,$B$2,IF(OR(LEFT($B13,1)="C",LEFT($B13,1)="N", LEFT($B13,1)="S"),NwID,OrgID),$B13, DataCheck,1)</f>
        <v>0</v>
      </c>
      <c r="R13" s="150">
        <f t="shared" ca="1" si="3"/>
        <v>0</v>
      </c>
      <c r="S13" s="92">
        <f t="shared" ca="1" si="5"/>
        <v>0</v>
      </c>
    </row>
    <row r="14" spans="1:19" ht="12.75" x14ac:dyDescent="0.2">
      <c r="A14" s="74" t="str">
        <f ca="1">INDEX(PRACTICE!$A$2:$F$52,MATCH($B14,PRACTICE!$A$2:$A$52,0),2)</f>
        <v>Dalston Practice</v>
      </c>
      <c r="B14" s="74" t="str">
        <f ca="1">T(OFFSET(HEADERTOGGLE!$G11,0,HEADERTOGGLE!$I$1))</f>
        <v>F84063</v>
      </c>
      <c r="C14" s="69" t="str">
        <f ca="1">INDEX(PRACTICE!$A$2:$F$52,MATCH($B14,PRACTICE!$A$2:$A$52,0),5)</f>
        <v>SW1</v>
      </c>
      <c r="D14" s="154">
        <f t="shared" ca="1" si="0"/>
        <v>6452</v>
      </c>
      <c r="E14" s="154" cm="1">
        <f t="array" aca="1" ref="E14" ca="1">SUMIFS(OFFSET(ANCHOR,,MATCH(E$1,IND,0)-1),DataID,$B$2,IF(OR(LEFT($B14,1)="C",LEFT($B14,1)="N", LEFT($B14,1)="S"),NwID,OrgID),$B14, DataCheck,1)</f>
        <v>30</v>
      </c>
      <c r="F14" s="154" cm="1">
        <f t="array" aca="1" ref="F14" ca="1">SUMIFS(OFFSET(ANCHOR,,MATCH(F$1,IND,0)-1),DataID,$B$2,IF(OR(LEFT($B14,1)="C",LEFT($B14,1)="N", LEFT($B14,1)="S"),NwID,OrgID),$B14, DataCheck,1)</f>
        <v>65</v>
      </c>
      <c r="G14" s="75" cm="1">
        <f t="array" aca="1" ref="G14" ca="1">SUMIFS(OFFSET(ANCHOR,,MATCH(G$1,IND,0)-1),DataID,$B$2,IF(OR(LEFT($B14,1)="C",LEFT($B14,1)="N", LEFT($B14,1)="S"),NwID,OrgID),$B14, DataCheck,1)</f>
        <v>0</v>
      </c>
      <c r="H14" s="150">
        <f t="shared" ca="1" si="4"/>
        <v>0</v>
      </c>
      <c r="I14" s="91" cm="1">
        <f t="array" aca="1" ref="I14" ca="1">SUMIFS(OFFSET(ANCHOR,,MATCH(I$1,IND,0)-1),DataID,$B$2,IF(OR(LEFT($B14,1)="C",LEFT($B14,1)="N", LEFT($B14,1)="S"),NwID,OrgID),$B14, DataCheck,1)</f>
        <v>0</v>
      </c>
      <c r="J14" s="150">
        <f t="shared" ca="1" si="1"/>
        <v>0</v>
      </c>
      <c r="K14" s="91" cm="1">
        <f t="array" aca="1" ref="K14" ca="1">SUMIFS(OFFSET(ANCHOR,,MATCH(K$1,IND,0)-1),DataID,$B$2,IF(OR(LEFT($B14,1)="C",LEFT($B14,1)="N", LEFT($B14,1)="S"),NwID,OrgID),$B14, DataCheck,1)</f>
        <v>0</v>
      </c>
      <c r="L14" s="150">
        <f t="shared" ca="1" si="2"/>
        <v>0</v>
      </c>
      <c r="M14" s="91" cm="1">
        <f t="array" aca="1" ref="M14" ca="1">SUMIFS(OFFSET(ANCHOR,,MATCH(M$1,IND,0)-1),DataID,$B$2,IF(OR(LEFT($B14,1)="C",LEFT($B14,1)="N", LEFT($B14,1)="S"),NwID,OrgID),$B14, DataCheck,1)</f>
        <v>0</v>
      </c>
      <c r="N14" s="150">
        <f t="shared" ca="1" si="3"/>
        <v>0</v>
      </c>
      <c r="O14" s="91" cm="1">
        <f t="array" aca="1" ref="O14" ca="1">SUMIFS(OFFSET(ANCHOR,,MATCH(O$1,IND,0)-1),DataID,$B$2,IF(OR(LEFT($B14,1)="C",LEFT($B14,1)="N", LEFT($B14,1)="S"),NwID,OrgID),$B14, DataCheck,1)</f>
        <v>0</v>
      </c>
      <c r="P14" s="150">
        <f t="shared" ca="1" si="3"/>
        <v>0</v>
      </c>
      <c r="Q14" s="91" cm="1">
        <f t="array" aca="1" ref="Q14" ca="1">SUMIFS(OFFSET(ANCHOR,,MATCH(Q$1,IND,0)-1),DataID,$B$2,IF(OR(LEFT($B14,1)="C",LEFT($B14,1)="N", LEFT($B14,1)="S"),NwID,OrgID),$B14, DataCheck,1)</f>
        <v>0</v>
      </c>
      <c r="R14" s="150">
        <f t="shared" ca="1" si="3"/>
        <v>0</v>
      </c>
      <c r="S14" s="92">
        <f t="shared" ca="1" si="5"/>
        <v>0</v>
      </c>
    </row>
    <row r="15" spans="1:19" ht="12.75" x14ac:dyDescent="0.2">
      <c r="A15" s="74" t="str">
        <f ca="1">INDEX(PRACTICE!$A$2:$F$52,MATCH($B15,PRACTICE!$A$2:$A$52,0),2)</f>
        <v>De Beauvoir Surgery</v>
      </c>
      <c r="B15" s="74" t="str">
        <f ca="1">T(OFFSET(HEADERTOGGLE!$G12,0,HEADERTOGGLE!$I$1))</f>
        <v>F84072</v>
      </c>
      <c r="C15" s="69" t="str">
        <f ca="1">INDEX(PRACTICE!$A$2:$F$52,MATCH($B15,PRACTICE!$A$2:$A$52,0),5)</f>
        <v>SW2</v>
      </c>
      <c r="D15" s="154">
        <f t="shared" ca="1" si="0"/>
        <v>12944</v>
      </c>
      <c r="E15" s="154" cm="1">
        <f t="array" aca="1" ref="E15" ca="1">SUMIFS(OFFSET(ANCHOR,,MATCH(E$1,IND,0)-1),DataID,$B$2,IF(OR(LEFT($B15,1)="C",LEFT($B15,1)="N", LEFT($B15,1)="S"),NwID,OrgID),$B15, DataCheck,1)</f>
        <v>34</v>
      </c>
      <c r="F15" s="154" cm="1">
        <f t="array" aca="1" ref="F15" ca="1">SUMIFS(OFFSET(ANCHOR,,MATCH(F$1,IND,0)-1),DataID,$B$2,IF(OR(LEFT($B15,1)="C",LEFT($B15,1)="N", LEFT($B15,1)="S"),NwID,OrgID),$B15, DataCheck,1)</f>
        <v>71</v>
      </c>
      <c r="G15" s="75" cm="1">
        <f t="array" aca="1" ref="G15" ca="1">SUMIFS(OFFSET(ANCHOR,,MATCH(G$1,IND,0)-1),DataID,$B$2,IF(OR(LEFT($B15,1)="C",LEFT($B15,1)="N", LEFT($B15,1)="S"),NwID,OrgID),$B15, DataCheck,1)</f>
        <v>5</v>
      </c>
      <c r="H15" s="150">
        <f t="shared" ca="1" si="4"/>
        <v>7.0422535211267609E-2</v>
      </c>
      <c r="I15" s="91" cm="1">
        <f t="array" aca="1" ref="I15" ca="1">SUMIFS(OFFSET(ANCHOR,,MATCH(I$1,IND,0)-1),DataID,$B$2,IF(OR(LEFT($B15,1)="C",LEFT($B15,1)="N", LEFT($B15,1)="S"),NwID,OrgID),$B15, DataCheck,1)</f>
        <v>5</v>
      </c>
      <c r="J15" s="150">
        <f t="shared" ca="1" si="1"/>
        <v>7.0422535211267609E-2</v>
      </c>
      <c r="K15" s="91" cm="1">
        <f t="array" aca="1" ref="K15" ca="1">SUMIFS(OFFSET(ANCHOR,,MATCH(K$1,IND,0)-1),DataID,$B$2,IF(OR(LEFT($B15,1)="C",LEFT($B15,1)="N", LEFT($B15,1)="S"),NwID,OrgID),$B15, DataCheck,1)</f>
        <v>5</v>
      </c>
      <c r="L15" s="150">
        <f t="shared" ca="1" si="2"/>
        <v>7.0422535211267609E-2</v>
      </c>
      <c r="M15" s="91" cm="1">
        <f t="array" aca="1" ref="M15" ca="1">SUMIFS(OFFSET(ANCHOR,,MATCH(M$1,IND,0)-1),DataID,$B$2,IF(OR(LEFT($B15,1)="C",LEFT($B15,1)="N", LEFT($B15,1)="S"),NwID,OrgID),$B15, DataCheck,1)</f>
        <v>0</v>
      </c>
      <c r="N15" s="150">
        <f t="shared" ca="1" si="3"/>
        <v>0</v>
      </c>
      <c r="O15" s="91" cm="1">
        <f t="array" aca="1" ref="O15" ca="1">SUMIFS(OFFSET(ANCHOR,,MATCH(O$1,IND,0)-1),DataID,$B$2,IF(OR(LEFT($B15,1)="C",LEFT($B15,1)="N", LEFT($B15,1)="S"),NwID,OrgID),$B15, DataCheck,1)</f>
        <v>1</v>
      </c>
      <c r="P15" s="150">
        <f t="shared" ca="1" si="3"/>
        <v>1.4084507042253521E-2</v>
      </c>
      <c r="Q15" s="91" cm="1">
        <f t="array" aca="1" ref="Q15" ca="1">SUMIFS(OFFSET(ANCHOR,,MATCH(Q$1,IND,0)-1),DataID,$B$2,IF(OR(LEFT($B15,1)="C",LEFT($B15,1)="N", LEFT($B15,1)="S"),NwID,OrgID),$B15, DataCheck,1)</f>
        <v>5</v>
      </c>
      <c r="R15" s="150">
        <f t="shared" ca="1" si="3"/>
        <v>7.0422535211267609E-2</v>
      </c>
      <c r="S15" s="92">
        <f t="shared" ca="1" si="5"/>
        <v>250</v>
      </c>
    </row>
    <row r="16" spans="1:19" ht="12.75" x14ac:dyDescent="0.2">
      <c r="A16" s="74" t="str">
        <f ca="1">INDEX(PRACTICE!$A$2:$F$52,MATCH($B16,PRACTICE!$A$2:$A$52,0),2)</f>
        <v xml:space="preserve">Elsdale Street Surgery </v>
      </c>
      <c r="B16" s="74" t="str">
        <f ca="1">T(OFFSET(HEADERTOGGLE!$G14,0,HEADERTOGGLE!$I$1))</f>
        <v>F84601</v>
      </c>
      <c r="C16" s="69" t="str">
        <f ca="1">INDEX(PRACTICE!$A$2:$F$52,MATCH($B16,PRACTICE!$A$2:$A$52,0),5)</f>
        <v>SE2</v>
      </c>
      <c r="D16" s="154">
        <f t="shared" ca="1" si="0"/>
        <v>7591</v>
      </c>
      <c r="E16" s="154" cm="1">
        <f t="array" aca="1" ref="E16" ca="1">SUMIFS(OFFSET(ANCHOR,,MATCH(E$1,IND,0)-1),DataID,$B$2,IF(OR(LEFT($B16,1)="C",LEFT($B16,1)="N", LEFT($B16,1)="S"),NwID,OrgID),$B16, DataCheck,1)</f>
        <v>30</v>
      </c>
      <c r="F16" s="154" cm="1">
        <f t="array" aca="1" ref="F16" ca="1">SUMIFS(OFFSET(ANCHOR,,MATCH(F$1,IND,0)-1),DataID,$B$2,IF(OR(LEFT($B16,1)="C",LEFT($B16,1)="N", LEFT($B16,1)="S"),NwID,OrgID),$B16, DataCheck,1)</f>
        <v>75</v>
      </c>
      <c r="G16" s="75" cm="1">
        <f t="array" aca="1" ref="G16" ca="1">SUMIFS(OFFSET(ANCHOR,,MATCH(G$1,IND,0)-1),DataID,$B$2,IF(OR(LEFT($B16,1)="C",LEFT($B16,1)="N", LEFT($B16,1)="S"),NwID,OrgID),$B16, DataCheck,1)</f>
        <v>4</v>
      </c>
      <c r="H16" s="150">
        <f t="shared" ca="1" si="4"/>
        <v>5.3333333333333337E-2</v>
      </c>
      <c r="I16" s="91" cm="1">
        <f t="array" aca="1" ref="I16" ca="1">SUMIFS(OFFSET(ANCHOR,,MATCH(I$1,IND,0)-1),DataID,$B$2,IF(OR(LEFT($B16,1)="C",LEFT($B16,1)="N", LEFT($B16,1)="S"),NwID,OrgID),$B16, DataCheck,1)</f>
        <v>3</v>
      </c>
      <c r="J16" s="150">
        <f t="shared" ca="1" si="1"/>
        <v>0.04</v>
      </c>
      <c r="K16" s="91" cm="1">
        <f t="array" aca="1" ref="K16" ca="1">SUMIFS(OFFSET(ANCHOR,,MATCH(K$1,IND,0)-1),DataID,$B$2,IF(OR(LEFT($B16,1)="C",LEFT($B16,1)="N", LEFT($B16,1)="S"),NwID,OrgID),$B16, DataCheck,1)</f>
        <v>3</v>
      </c>
      <c r="L16" s="150">
        <f t="shared" ca="1" si="2"/>
        <v>0.04</v>
      </c>
      <c r="M16" s="91" cm="1">
        <f t="array" aca="1" ref="M16" ca="1">SUMIFS(OFFSET(ANCHOR,,MATCH(M$1,IND,0)-1),DataID,$B$2,IF(OR(LEFT($B16,1)="C",LEFT($B16,1)="N", LEFT($B16,1)="S"),NwID,OrgID),$B16, DataCheck,1)</f>
        <v>0</v>
      </c>
      <c r="N16" s="150">
        <f t="shared" ca="1" si="3"/>
        <v>0</v>
      </c>
      <c r="O16" s="91" cm="1">
        <f t="array" aca="1" ref="O16" ca="1">SUMIFS(OFFSET(ANCHOR,,MATCH(O$1,IND,0)-1),DataID,$B$2,IF(OR(LEFT($B16,1)="C",LEFT($B16,1)="N", LEFT($B16,1)="S"),NwID,OrgID),$B16, DataCheck,1)</f>
        <v>1</v>
      </c>
      <c r="P16" s="150">
        <f t="shared" ca="1" si="3"/>
        <v>1.3333333333333334E-2</v>
      </c>
      <c r="Q16" s="91" cm="1">
        <f t="array" aca="1" ref="Q16" ca="1">SUMIFS(OFFSET(ANCHOR,,MATCH(Q$1,IND,0)-1),DataID,$B$2,IF(OR(LEFT($B16,1)="C",LEFT($B16,1)="N", LEFT($B16,1)="S"),NwID,OrgID),$B16, DataCheck,1)</f>
        <v>1</v>
      </c>
      <c r="R16" s="150">
        <f t="shared" ca="1" si="3"/>
        <v>1.3333333333333334E-2</v>
      </c>
      <c r="S16" s="92">
        <f t="shared" ca="1" si="5"/>
        <v>150</v>
      </c>
    </row>
    <row r="17" spans="1:19" ht="12.75" x14ac:dyDescent="0.2">
      <c r="A17" s="74" t="str">
        <f ca="1">INDEX(PRACTICE!$A$2:$F$52,MATCH($B17,PRACTICE!$A$2:$A$52,0),2)</f>
        <v>Fountayne Road Medical Practice</v>
      </c>
      <c r="B17" s="74" t="str">
        <f ca="1">T(OFFSET(HEADERTOGGLE!$G15,0,HEADERTOGGLE!$I$1))</f>
        <v>F84080</v>
      </c>
      <c r="C17" s="69" t="str">
        <f ca="1">INDEX(PRACTICE!$A$2:$F$52,MATCH($B17,PRACTICE!$A$2:$A$52,0),5)</f>
        <v>NE2</v>
      </c>
      <c r="D17" s="154">
        <f t="shared" ca="1" si="0"/>
        <v>9627</v>
      </c>
      <c r="E17" s="154" cm="1">
        <f t="array" aca="1" ref="E17" ca="1">SUMIFS(OFFSET(ANCHOR,,MATCH(E$1,IND,0)-1),DataID,$B$2,IF(OR(LEFT($B17,1)="C",LEFT($B17,1)="N", LEFT($B17,1)="S"),NwID,OrgID),$B17, DataCheck,1)</f>
        <v>70</v>
      </c>
      <c r="F17" s="154" cm="1">
        <f t="array" aca="1" ref="F17" ca="1">SUMIFS(OFFSET(ANCHOR,,MATCH(F$1,IND,0)-1),DataID,$B$2,IF(OR(LEFT($B17,1)="C",LEFT($B17,1)="N", LEFT($B17,1)="S"),NwID,OrgID),$B17, DataCheck,1)</f>
        <v>150</v>
      </c>
      <c r="G17" s="75" cm="1">
        <f t="array" aca="1" ref="G17" ca="1">SUMIFS(OFFSET(ANCHOR,,MATCH(G$1,IND,0)-1),DataID,$B$2,IF(OR(LEFT($B17,1)="C",LEFT($B17,1)="N", LEFT($B17,1)="S"),NwID,OrgID),$B17, DataCheck,1)</f>
        <v>5</v>
      </c>
      <c r="H17" s="150">
        <f t="shared" ca="1" si="4"/>
        <v>3.3333333333333333E-2</v>
      </c>
      <c r="I17" s="91" cm="1">
        <f t="array" aca="1" ref="I17" ca="1">SUMIFS(OFFSET(ANCHOR,,MATCH(I$1,IND,0)-1),DataID,$B$2,IF(OR(LEFT($B17,1)="C",LEFT($B17,1)="N", LEFT($B17,1)="S"),NwID,OrgID),$B17, DataCheck,1)</f>
        <v>4</v>
      </c>
      <c r="J17" s="150">
        <f t="shared" ca="1" si="1"/>
        <v>2.6666666666666668E-2</v>
      </c>
      <c r="K17" s="91" cm="1">
        <f t="array" aca="1" ref="K17" ca="1">SUMIFS(OFFSET(ANCHOR,,MATCH(K$1,IND,0)-1),DataID,$B$2,IF(OR(LEFT($B17,1)="C",LEFT($B17,1)="N", LEFT($B17,1)="S"),NwID,OrgID),$B17, DataCheck,1)</f>
        <v>4</v>
      </c>
      <c r="L17" s="150">
        <f t="shared" ca="1" si="2"/>
        <v>2.6666666666666668E-2</v>
      </c>
      <c r="M17" s="91" cm="1">
        <f t="array" aca="1" ref="M17" ca="1">SUMIFS(OFFSET(ANCHOR,,MATCH(M$1,IND,0)-1),DataID,$B$2,IF(OR(LEFT($B17,1)="C",LEFT($B17,1)="N", LEFT($B17,1)="S"),NwID,OrgID),$B17, DataCheck,1)</f>
        <v>0</v>
      </c>
      <c r="N17" s="150">
        <f t="shared" ca="1" si="3"/>
        <v>0</v>
      </c>
      <c r="O17" s="91" cm="1">
        <f t="array" aca="1" ref="O17" ca="1">SUMIFS(OFFSET(ANCHOR,,MATCH(O$1,IND,0)-1),DataID,$B$2,IF(OR(LEFT($B17,1)="C",LEFT($B17,1)="N", LEFT($B17,1)="S"),NwID,OrgID),$B17, DataCheck,1)</f>
        <v>0</v>
      </c>
      <c r="P17" s="150">
        <f t="shared" ca="1" si="3"/>
        <v>0</v>
      </c>
      <c r="Q17" s="91" cm="1">
        <f t="array" aca="1" ref="Q17" ca="1">SUMIFS(OFFSET(ANCHOR,,MATCH(Q$1,IND,0)-1),DataID,$B$2,IF(OR(LEFT($B17,1)="C",LEFT($B17,1)="N", LEFT($B17,1)="S"),NwID,OrgID),$B17, DataCheck,1)</f>
        <v>2</v>
      </c>
      <c r="R17" s="150">
        <f t="shared" ca="1" si="3"/>
        <v>1.3333333333333334E-2</v>
      </c>
      <c r="S17" s="92">
        <f t="shared" ca="1" si="5"/>
        <v>200</v>
      </c>
    </row>
    <row r="18" spans="1:19" ht="12.75" x14ac:dyDescent="0.2">
      <c r="A18" s="74" t="str">
        <f ca="1">INDEX(PRACTICE!$A$2:$F$52,MATCH($B18,PRACTICE!$A$2:$A$52,0),2)</f>
        <v>Greenhouse Health Centre</v>
      </c>
      <c r="B18" s="74" t="str">
        <f ca="1">T(OFFSET(HEADERTOGGLE!$G16,0,HEADERTOGGLE!$I$1))</f>
        <v>F84632</v>
      </c>
      <c r="C18" s="69" t="str">
        <f ca="1">INDEX(PRACTICE!$A$2:$F$52,MATCH($B18,PRACTICE!$A$2:$A$52,0),5)</f>
        <v>SE2</v>
      </c>
      <c r="D18" s="154">
        <f t="shared" ca="1" si="0"/>
        <v>1370</v>
      </c>
      <c r="E18" s="154" cm="1">
        <f t="array" aca="1" ref="E18" ca="1">SUMIFS(OFFSET(ANCHOR,,MATCH(E$1,IND,0)-1),DataID,$B$2,IF(OR(LEFT($B18,1)="C",LEFT($B18,1)="N", LEFT($B18,1)="S"),NwID,OrgID),$B18, DataCheck,1)</f>
        <v>8</v>
      </c>
      <c r="F18" s="154" cm="1">
        <f t="array" aca="1" ref="F18" ca="1">SUMIFS(OFFSET(ANCHOR,,MATCH(F$1,IND,0)-1),DataID,$B$2,IF(OR(LEFT($B18,1)="C",LEFT($B18,1)="N", LEFT($B18,1)="S"),NwID,OrgID),$B18, DataCheck,1)</f>
        <v>16</v>
      </c>
      <c r="G18" s="75" cm="1">
        <f t="array" aca="1" ref="G18" ca="1">SUMIFS(OFFSET(ANCHOR,,MATCH(G$1,IND,0)-1),DataID,$B$2,IF(OR(LEFT($B18,1)="C",LEFT($B18,1)="N", LEFT($B18,1)="S"),NwID,OrgID),$B18, DataCheck,1)</f>
        <v>1</v>
      </c>
      <c r="H18" s="150">
        <f t="shared" ca="1" si="4"/>
        <v>6.25E-2</v>
      </c>
      <c r="I18" s="91" cm="1">
        <f t="array" aca="1" ref="I18" ca="1">SUMIFS(OFFSET(ANCHOR,,MATCH(I$1,IND,0)-1),DataID,$B$2,IF(OR(LEFT($B18,1)="C",LEFT($B18,1)="N", LEFT($B18,1)="S"),NwID,OrgID),$B18, DataCheck,1)</f>
        <v>0</v>
      </c>
      <c r="J18" s="150">
        <f t="shared" ca="1" si="1"/>
        <v>0</v>
      </c>
      <c r="K18" s="91" cm="1">
        <f t="array" aca="1" ref="K18" ca="1">SUMIFS(OFFSET(ANCHOR,,MATCH(K$1,IND,0)-1),DataID,$B$2,IF(OR(LEFT($B18,1)="C",LEFT($B18,1)="N", LEFT($B18,1)="S"),NwID,OrgID),$B18, DataCheck,1)</f>
        <v>0</v>
      </c>
      <c r="L18" s="150">
        <f t="shared" ca="1" si="2"/>
        <v>0</v>
      </c>
      <c r="M18" s="91" cm="1">
        <f t="array" aca="1" ref="M18" ca="1">SUMIFS(OFFSET(ANCHOR,,MATCH(M$1,IND,0)-1),DataID,$B$2,IF(OR(LEFT($B18,1)="C",LEFT($B18,1)="N", LEFT($B18,1)="S"),NwID,OrgID),$B18, DataCheck,1)</f>
        <v>0</v>
      </c>
      <c r="N18" s="150">
        <f t="shared" ca="1" si="3"/>
        <v>0</v>
      </c>
      <c r="O18" s="91" cm="1">
        <f t="array" aca="1" ref="O18" ca="1">SUMIFS(OFFSET(ANCHOR,,MATCH(O$1,IND,0)-1),DataID,$B$2,IF(OR(LEFT($B18,1)="C",LEFT($B18,1)="N", LEFT($B18,1)="S"),NwID,OrgID),$B18, DataCheck,1)</f>
        <v>0</v>
      </c>
      <c r="P18" s="150">
        <f t="shared" ca="1" si="3"/>
        <v>0</v>
      </c>
      <c r="Q18" s="91" cm="1">
        <f t="array" aca="1" ref="Q18" ca="1">SUMIFS(OFFSET(ANCHOR,,MATCH(Q$1,IND,0)-1),DataID,$B$2,IF(OR(LEFT($B18,1)="C",LEFT($B18,1)="N", LEFT($B18,1)="S"),NwID,OrgID),$B18, DataCheck,1)</f>
        <v>0</v>
      </c>
      <c r="R18" s="150">
        <f t="shared" ca="1" si="3"/>
        <v>0</v>
      </c>
      <c r="S18" s="92">
        <f t="shared" ca="1" si="5"/>
        <v>0</v>
      </c>
    </row>
    <row r="19" spans="1:19" ht="12.75" x14ac:dyDescent="0.2">
      <c r="A19" s="74" t="str">
        <f ca="1">INDEX(PRACTICE!$A$2:$F$52,MATCH($B19,PRACTICE!$A$2:$A$52,0),2)</f>
        <v>Healy Medical Centre</v>
      </c>
      <c r="B19" s="74" t="str">
        <f ca="1">T(OFFSET(HEADERTOGGLE!$G17,0,HEADERTOGGLE!$I$1))</f>
        <v>F84720</v>
      </c>
      <c r="C19" s="69" t="str">
        <f ca="1">INDEX(PRACTICE!$A$2:$F$52,MATCH($B19,PRACTICE!$A$2:$A$52,0),5)</f>
        <v>NE2</v>
      </c>
      <c r="D19" s="154">
        <f t="shared" ca="1" si="0"/>
        <v>5634</v>
      </c>
      <c r="E19" s="154" cm="1">
        <f t="array" aca="1" ref="E19" ca="1">SUMIFS(OFFSET(ANCHOR,,MATCH(E$1,IND,0)-1),DataID,$B$2,IF(OR(LEFT($B19,1)="C",LEFT($B19,1)="N", LEFT($B19,1)="S"),NwID,OrgID),$B19, DataCheck,1)</f>
        <v>45</v>
      </c>
      <c r="F19" s="154" cm="1">
        <f t="array" aca="1" ref="F19" ca="1">SUMIFS(OFFSET(ANCHOR,,MATCH(F$1,IND,0)-1),DataID,$B$2,IF(OR(LEFT($B19,1)="C",LEFT($B19,1)="N", LEFT($B19,1)="S"),NwID,OrgID),$B19, DataCheck,1)</f>
        <v>113</v>
      </c>
      <c r="G19" s="75" cm="1">
        <f t="array" aca="1" ref="G19" ca="1">SUMIFS(OFFSET(ANCHOR,,MATCH(G$1,IND,0)-1),DataID,$B$2,IF(OR(LEFT($B19,1)="C",LEFT($B19,1)="N", LEFT($B19,1)="S"),NwID,OrgID),$B19, DataCheck,1)</f>
        <v>0</v>
      </c>
      <c r="H19" s="150">
        <f t="shared" ca="1" si="4"/>
        <v>0</v>
      </c>
      <c r="I19" s="91" cm="1">
        <f t="array" aca="1" ref="I19" ca="1">SUMIFS(OFFSET(ANCHOR,,MATCH(I$1,IND,0)-1),DataID,$B$2,IF(OR(LEFT($B19,1)="C",LEFT($B19,1)="N", LEFT($B19,1)="S"),NwID,OrgID),$B19, DataCheck,1)</f>
        <v>0</v>
      </c>
      <c r="J19" s="150">
        <f t="shared" ca="1" si="1"/>
        <v>0</v>
      </c>
      <c r="K19" s="91" cm="1">
        <f t="array" aca="1" ref="K19" ca="1">SUMIFS(OFFSET(ANCHOR,,MATCH(K$1,IND,0)-1),DataID,$B$2,IF(OR(LEFT($B19,1)="C",LEFT($B19,1)="N", LEFT($B19,1)="S"),NwID,OrgID),$B19, DataCheck,1)</f>
        <v>0</v>
      </c>
      <c r="L19" s="150">
        <f t="shared" ca="1" si="2"/>
        <v>0</v>
      </c>
      <c r="M19" s="91" cm="1">
        <f t="array" aca="1" ref="M19" ca="1">SUMIFS(OFFSET(ANCHOR,,MATCH(M$1,IND,0)-1),DataID,$B$2,IF(OR(LEFT($B19,1)="C",LEFT($B19,1)="N", LEFT($B19,1)="S"),NwID,OrgID),$B19, DataCheck,1)</f>
        <v>0</v>
      </c>
      <c r="N19" s="150">
        <f t="shared" ca="1" si="3"/>
        <v>0</v>
      </c>
      <c r="O19" s="91" cm="1">
        <f t="array" aca="1" ref="O19" ca="1">SUMIFS(OFFSET(ANCHOR,,MATCH(O$1,IND,0)-1),DataID,$B$2,IF(OR(LEFT($B19,1)="C",LEFT($B19,1)="N", LEFT($B19,1)="S"),NwID,OrgID),$B19, DataCheck,1)</f>
        <v>0</v>
      </c>
      <c r="P19" s="150">
        <f t="shared" ca="1" si="3"/>
        <v>0</v>
      </c>
      <c r="Q19" s="91" cm="1">
        <f t="array" aca="1" ref="Q19" ca="1">SUMIFS(OFFSET(ANCHOR,,MATCH(Q$1,IND,0)-1),DataID,$B$2,IF(OR(LEFT($B19,1)="C",LEFT($B19,1)="N", LEFT($B19,1)="S"),NwID,OrgID),$B19, DataCheck,1)</f>
        <v>0</v>
      </c>
      <c r="R19" s="150">
        <f t="shared" ca="1" si="3"/>
        <v>0</v>
      </c>
      <c r="S19" s="92">
        <f t="shared" ca="1" si="5"/>
        <v>0</v>
      </c>
    </row>
    <row r="20" spans="1:19" ht="12.75" x14ac:dyDescent="0.2">
      <c r="A20" s="74" t="str">
        <f ca="1">INDEX(PRACTICE!$A$2:$F$52,MATCH($B20,PRACTICE!$A$2:$A$52,0),2)</f>
        <v>Heron Practice</v>
      </c>
      <c r="B20" s="74" t="str">
        <f ca="1">T(OFFSET(HEADERTOGGLE!$G18,0,HEADERTOGGLE!$I$1))</f>
        <v>F84119</v>
      </c>
      <c r="C20" s="69" t="str">
        <f ca="1">INDEX(PRACTICE!$A$2:$F$52,MATCH($B20,PRACTICE!$A$2:$A$52,0),5)</f>
        <v>NW1</v>
      </c>
      <c r="D20" s="154">
        <f t="shared" ca="1" si="0"/>
        <v>12589</v>
      </c>
      <c r="E20" s="154" cm="1">
        <f t="array" aca="1" ref="E20" ca="1">SUMIFS(OFFSET(ANCHOR,,MATCH(E$1,IND,0)-1),DataID,$B$2,IF(OR(LEFT($B20,1)="C",LEFT($B20,1)="N", LEFT($B20,1)="S"),NwID,OrgID),$B20, DataCheck,1)</f>
        <v>58</v>
      </c>
      <c r="F20" s="154" cm="1">
        <f t="array" aca="1" ref="F20" ca="1">SUMIFS(OFFSET(ANCHOR,,MATCH(F$1,IND,0)-1),DataID,$B$2,IF(OR(LEFT($B20,1)="C",LEFT($B20,1)="N", LEFT($B20,1)="S"),NwID,OrgID),$B20, DataCheck,1)</f>
        <v>101</v>
      </c>
      <c r="G20" s="75" cm="1">
        <f t="array" aca="1" ref="G20" ca="1">SUMIFS(OFFSET(ANCHOR,,MATCH(G$1,IND,0)-1),DataID,$B$2,IF(OR(LEFT($B20,1)="C",LEFT($B20,1)="N", LEFT($B20,1)="S"),NwID,OrgID),$B20, DataCheck,1)</f>
        <v>7</v>
      </c>
      <c r="H20" s="150">
        <f t="shared" ca="1" si="4"/>
        <v>6.9306930693069313E-2</v>
      </c>
      <c r="I20" s="91" cm="1">
        <f t="array" aca="1" ref="I20" ca="1">SUMIFS(OFFSET(ANCHOR,,MATCH(I$1,IND,0)-1),DataID,$B$2,IF(OR(LEFT($B20,1)="C",LEFT($B20,1)="N", LEFT($B20,1)="S"),NwID,OrgID),$B20, DataCheck,1)</f>
        <v>4</v>
      </c>
      <c r="J20" s="150">
        <f t="shared" ca="1" si="1"/>
        <v>3.9603960396039604E-2</v>
      </c>
      <c r="K20" s="91" cm="1">
        <f t="array" aca="1" ref="K20" ca="1">SUMIFS(OFFSET(ANCHOR,,MATCH(K$1,IND,0)-1),DataID,$B$2,IF(OR(LEFT($B20,1)="C",LEFT($B20,1)="N", LEFT($B20,1)="S"),NwID,OrgID),$B20, DataCheck,1)</f>
        <v>4</v>
      </c>
      <c r="L20" s="150">
        <f t="shared" ca="1" si="2"/>
        <v>3.9603960396039604E-2</v>
      </c>
      <c r="M20" s="91" cm="1">
        <f t="array" aca="1" ref="M20" ca="1">SUMIFS(OFFSET(ANCHOR,,MATCH(M$1,IND,0)-1),DataID,$B$2,IF(OR(LEFT($B20,1)="C",LEFT($B20,1)="N", LEFT($B20,1)="S"),NwID,OrgID),$B20, DataCheck,1)</f>
        <v>0</v>
      </c>
      <c r="N20" s="150">
        <f t="shared" ca="1" si="3"/>
        <v>0</v>
      </c>
      <c r="O20" s="91" cm="1">
        <f t="array" aca="1" ref="O20" ca="1">SUMIFS(OFFSET(ANCHOR,,MATCH(O$1,IND,0)-1),DataID,$B$2,IF(OR(LEFT($B20,1)="C",LEFT($B20,1)="N", LEFT($B20,1)="S"),NwID,OrgID),$B20, DataCheck,1)</f>
        <v>0</v>
      </c>
      <c r="P20" s="150">
        <f t="shared" ca="1" si="3"/>
        <v>0</v>
      </c>
      <c r="Q20" s="91" cm="1">
        <f t="array" aca="1" ref="Q20" ca="1">SUMIFS(OFFSET(ANCHOR,,MATCH(Q$1,IND,0)-1),DataID,$B$2,IF(OR(LEFT($B20,1)="C",LEFT($B20,1)="N", LEFT($B20,1)="S"),NwID,OrgID),$B20, DataCheck,1)</f>
        <v>0</v>
      </c>
      <c r="R20" s="150">
        <f t="shared" ca="1" si="3"/>
        <v>0</v>
      </c>
      <c r="S20" s="92">
        <f t="shared" ca="1" si="5"/>
        <v>200</v>
      </c>
    </row>
    <row r="21" spans="1:19" ht="12.75" x14ac:dyDescent="0.2">
      <c r="A21" s="74" t="str">
        <f ca="1">INDEX(PRACTICE!$A$2:$F$52,MATCH($B21,PRACTICE!$A$2:$A$52,0),2)</f>
        <v>Hoxton Surgery</v>
      </c>
      <c r="B21" s="74" t="str">
        <f ca="1">T(OFFSET(HEADERTOGGLE!$G19,0,HEADERTOGGLE!$I$1))</f>
        <v>F84692</v>
      </c>
      <c r="C21" s="69" t="str">
        <f ca="1">INDEX(PRACTICE!$A$2:$F$52,MATCH($B21,PRACTICE!$A$2:$A$52,0),5)</f>
        <v>SW2</v>
      </c>
      <c r="D21" s="154">
        <f t="shared" ca="1" si="0"/>
        <v>9243</v>
      </c>
      <c r="E21" s="154" cm="1">
        <f t="array" aca="1" ref="E21" ca="1">SUMIFS(OFFSET(ANCHOR,,MATCH(E$1,IND,0)-1),DataID,$B$2,IF(OR(LEFT($B21,1)="C",LEFT($B21,1)="N", LEFT($B21,1)="S"),NwID,OrgID),$B21, DataCheck,1)</f>
        <v>29</v>
      </c>
      <c r="F21" s="154" cm="1">
        <f t="array" aca="1" ref="F21" ca="1">SUMIFS(OFFSET(ANCHOR,,MATCH(F$1,IND,0)-1),DataID,$B$2,IF(OR(LEFT($B21,1)="C",LEFT($B21,1)="N", LEFT($B21,1)="S"),NwID,OrgID),$B21, DataCheck,1)</f>
        <v>78</v>
      </c>
      <c r="G21" s="75" cm="1">
        <f t="array" aca="1" ref="G21" ca="1">SUMIFS(OFFSET(ANCHOR,,MATCH(G$1,IND,0)-1),DataID,$B$2,IF(OR(LEFT($B21,1)="C",LEFT($B21,1)="N", LEFT($B21,1)="S"),NwID,OrgID),$B21, DataCheck,1)</f>
        <v>0</v>
      </c>
      <c r="H21" s="150">
        <f t="shared" ca="1" si="4"/>
        <v>0</v>
      </c>
      <c r="I21" s="91" cm="1">
        <f t="array" aca="1" ref="I21" ca="1">SUMIFS(OFFSET(ANCHOR,,MATCH(I$1,IND,0)-1),DataID,$B$2,IF(OR(LEFT($B21,1)="C",LEFT($B21,1)="N", LEFT($B21,1)="S"),NwID,OrgID),$B21, DataCheck,1)</f>
        <v>0</v>
      </c>
      <c r="J21" s="150">
        <f t="shared" ca="1" si="1"/>
        <v>0</v>
      </c>
      <c r="K21" s="91" cm="1">
        <f t="array" aca="1" ref="K21" ca="1">SUMIFS(OFFSET(ANCHOR,,MATCH(K$1,IND,0)-1),DataID,$B$2,IF(OR(LEFT($B21,1)="C",LEFT($B21,1)="N", LEFT($B21,1)="S"),NwID,OrgID),$B21, DataCheck,1)</f>
        <v>0</v>
      </c>
      <c r="L21" s="150">
        <f t="shared" ca="1" si="2"/>
        <v>0</v>
      </c>
      <c r="M21" s="91" cm="1">
        <f t="array" aca="1" ref="M21" ca="1">SUMIFS(OFFSET(ANCHOR,,MATCH(M$1,IND,0)-1),DataID,$B$2,IF(OR(LEFT($B21,1)="C",LEFT($B21,1)="N", LEFT($B21,1)="S"),NwID,OrgID),$B21, DataCheck,1)</f>
        <v>0</v>
      </c>
      <c r="N21" s="150">
        <f t="shared" ca="1" si="3"/>
        <v>0</v>
      </c>
      <c r="O21" s="91" cm="1">
        <f t="array" aca="1" ref="O21" ca="1">SUMIFS(OFFSET(ANCHOR,,MATCH(O$1,IND,0)-1),DataID,$B$2,IF(OR(LEFT($B21,1)="C",LEFT($B21,1)="N", LEFT($B21,1)="S"),NwID,OrgID),$B21, DataCheck,1)</f>
        <v>0</v>
      </c>
      <c r="P21" s="150">
        <f t="shared" ca="1" si="3"/>
        <v>0</v>
      </c>
      <c r="Q21" s="91" cm="1">
        <f t="array" aca="1" ref="Q21" ca="1">SUMIFS(OFFSET(ANCHOR,,MATCH(Q$1,IND,0)-1),DataID,$B$2,IF(OR(LEFT($B21,1)="C",LEFT($B21,1)="N", LEFT($B21,1)="S"),NwID,OrgID),$B21, DataCheck,1)</f>
        <v>0</v>
      </c>
      <c r="R21" s="150">
        <f t="shared" ca="1" si="3"/>
        <v>0</v>
      </c>
      <c r="S21" s="92">
        <f t="shared" ca="1" si="5"/>
        <v>0</v>
      </c>
    </row>
    <row r="22" spans="1:19" ht="12.75" x14ac:dyDescent="0.2">
      <c r="A22" s="74" t="str">
        <f ca="1">INDEX(PRACTICE!$A$2:$F$52,MATCH($B22,PRACTICE!$A$2:$A$52,0),2)</f>
        <v>Kingsmead Healthcare</v>
      </c>
      <c r="B22" s="74" t="str">
        <f ca="1">T(OFFSET(HEADERTOGGLE!$G20,0,HEADERTOGGLE!$I$1))</f>
        <v>F84015</v>
      </c>
      <c r="C22" s="69" t="str">
        <f ca="1">INDEX(PRACTICE!$A$2:$F$52,MATCH($B22,PRACTICE!$A$2:$A$52,0),5)</f>
        <v>SE2</v>
      </c>
      <c r="D22" s="154">
        <f t="shared" ca="1" si="0"/>
        <v>5270</v>
      </c>
      <c r="E22" s="154" cm="1">
        <f t="array" aca="1" ref="E22" ca="1">SUMIFS(OFFSET(ANCHOR,,MATCH(E$1,IND,0)-1),DataID,$B$2,IF(OR(LEFT($B22,1)="C",LEFT($B22,1)="N", LEFT($B22,1)="S"),NwID,OrgID),$B22, DataCheck,1)</f>
        <v>41</v>
      </c>
      <c r="F22" s="154" cm="1">
        <f t="array" aca="1" ref="F22" ca="1">SUMIFS(OFFSET(ANCHOR,,MATCH(F$1,IND,0)-1),DataID,$B$2,IF(OR(LEFT($B22,1)="C",LEFT($B22,1)="N", LEFT($B22,1)="S"),NwID,OrgID),$B22, DataCheck,1)</f>
        <v>104</v>
      </c>
      <c r="G22" s="75" cm="1">
        <f t="array" aca="1" ref="G22" ca="1">SUMIFS(OFFSET(ANCHOR,,MATCH(G$1,IND,0)-1),DataID,$B$2,IF(OR(LEFT($B22,1)="C",LEFT($B22,1)="N", LEFT($B22,1)="S"),NwID,OrgID),$B22, DataCheck,1)</f>
        <v>21</v>
      </c>
      <c r="H22" s="150">
        <f t="shared" ca="1" si="4"/>
        <v>0.20192307692307693</v>
      </c>
      <c r="I22" s="91" cm="1">
        <f t="array" aca="1" ref="I22" ca="1">SUMIFS(OFFSET(ANCHOR,,MATCH(I$1,IND,0)-1),DataID,$B$2,IF(OR(LEFT($B22,1)="C",LEFT($B22,1)="N", LEFT($B22,1)="S"),NwID,OrgID),$B22, DataCheck,1)</f>
        <v>12</v>
      </c>
      <c r="J22" s="150">
        <f t="shared" ca="1" si="1"/>
        <v>0.11538461538461539</v>
      </c>
      <c r="K22" s="91" cm="1">
        <f t="array" aca="1" ref="K22" ca="1">SUMIFS(OFFSET(ANCHOR,,MATCH(K$1,IND,0)-1),DataID,$B$2,IF(OR(LEFT($B22,1)="C",LEFT($B22,1)="N", LEFT($B22,1)="S"),NwID,OrgID),$B22, DataCheck,1)</f>
        <v>12</v>
      </c>
      <c r="L22" s="150">
        <f t="shared" ca="1" si="2"/>
        <v>0.11538461538461539</v>
      </c>
      <c r="M22" s="91" cm="1">
        <f t="array" aca="1" ref="M22" ca="1">SUMIFS(OFFSET(ANCHOR,,MATCH(M$1,IND,0)-1),DataID,$B$2,IF(OR(LEFT($B22,1)="C",LEFT($B22,1)="N", LEFT($B22,1)="S"),NwID,OrgID),$B22, DataCheck,1)</f>
        <v>0</v>
      </c>
      <c r="N22" s="150">
        <f t="shared" ca="1" si="3"/>
        <v>0</v>
      </c>
      <c r="O22" s="91" cm="1">
        <f t="array" aca="1" ref="O22" ca="1">SUMIFS(OFFSET(ANCHOR,,MATCH(O$1,IND,0)-1),DataID,$B$2,IF(OR(LEFT($B22,1)="C",LEFT($B22,1)="N", LEFT($B22,1)="S"),NwID,OrgID),$B22, DataCheck,1)</f>
        <v>0</v>
      </c>
      <c r="P22" s="150">
        <f t="shared" ca="1" si="3"/>
        <v>0</v>
      </c>
      <c r="Q22" s="91" cm="1">
        <f t="array" aca="1" ref="Q22" ca="1">SUMIFS(OFFSET(ANCHOR,,MATCH(Q$1,IND,0)-1),DataID,$B$2,IF(OR(LEFT($B22,1)="C",LEFT($B22,1)="N", LEFT($B22,1)="S"),NwID,OrgID),$B22, DataCheck,1)</f>
        <v>13</v>
      </c>
      <c r="R22" s="150">
        <f t="shared" ca="1" si="3"/>
        <v>0.125</v>
      </c>
      <c r="S22" s="92">
        <f t="shared" ca="1" si="5"/>
        <v>600</v>
      </c>
    </row>
    <row r="23" spans="1:19" ht="12.75" x14ac:dyDescent="0.2">
      <c r="A23" s="74" t="str">
        <f ca="1">INDEX(PRACTICE!$A$2:$F$52,MATCH($B23,PRACTICE!$A$2:$A$52,0),2)</f>
        <v>Latimer Health Centre</v>
      </c>
      <c r="B23" s="74" t="str">
        <f ca="1">T(OFFSET(HEADERTOGGLE!$G21,0,HEADERTOGGLE!$I$1))</f>
        <v>F84719</v>
      </c>
      <c r="C23" s="69" t="str">
        <f ca="1">INDEX(PRACTICE!$A$2:$F$52,MATCH($B23,PRACTICE!$A$2:$A$52,0),5)</f>
        <v>SE1</v>
      </c>
      <c r="D23" s="154">
        <f t="shared" ca="1" si="0"/>
        <v>5322</v>
      </c>
      <c r="E23" s="154" cm="1">
        <f t="array" aca="1" ref="E23" ca="1">SUMIFS(OFFSET(ANCHOR,,MATCH(E$1,IND,0)-1),DataID,$B$2,IF(OR(LEFT($B23,1)="C",LEFT($B23,1)="N", LEFT($B23,1)="S"),NwID,OrgID),$B23, DataCheck,1)</f>
        <v>42</v>
      </c>
      <c r="F23" s="154" cm="1">
        <f t="array" aca="1" ref="F23" ca="1">SUMIFS(OFFSET(ANCHOR,,MATCH(F$1,IND,0)-1),DataID,$B$2,IF(OR(LEFT($B23,1)="C",LEFT($B23,1)="N", LEFT($B23,1)="S"),NwID,OrgID),$B23, DataCheck,1)</f>
        <v>122</v>
      </c>
      <c r="G23" s="75" cm="1">
        <f t="array" aca="1" ref="G23" ca="1">SUMIFS(OFFSET(ANCHOR,,MATCH(G$1,IND,0)-1),DataID,$B$2,IF(OR(LEFT($B23,1)="C",LEFT($B23,1)="N", LEFT($B23,1)="S"),NwID,OrgID),$B23, DataCheck,1)</f>
        <v>19</v>
      </c>
      <c r="H23" s="150">
        <f t="shared" ca="1" si="4"/>
        <v>0.15573770491803279</v>
      </c>
      <c r="I23" s="91" cm="1">
        <f t="array" aca="1" ref="I23" ca="1">SUMIFS(OFFSET(ANCHOR,,MATCH(I$1,IND,0)-1),DataID,$B$2,IF(OR(LEFT($B23,1)="C",LEFT($B23,1)="N", LEFT($B23,1)="S"),NwID,OrgID),$B23, DataCheck,1)</f>
        <v>14</v>
      </c>
      <c r="J23" s="150">
        <f t="shared" ca="1" si="1"/>
        <v>0.11475409836065574</v>
      </c>
      <c r="K23" s="91" cm="1">
        <f t="array" aca="1" ref="K23" ca="1">SUMIFS(OFFSET(ANCHOR,,MATCH(K$1,IND,0)-1),DataID,$B$2,IF(OR(LEFT($B23,1)="C",LEFT($B23,1)="N", LEFT($B23,1)="S"),NwID,OrgID),$B23, DataCheck,1)</f>
        <v>14</v>
      </c>
      <c r="L23" s="150">
        <f t="shared" ca="1" si="2"/>
        <v>0.11475409836065574</v>
      </c>
      <c r="M23" s="91" cm="1">
        <f t="array" aca="1" ref="M23" ca="1">SUMIFS(OFFSET(ANCHOR,,MATCH(M$1,IND,0)-1),DataID,$B$2,IF(OR(LEFT($B23,1)="C",LEFT($B23,1)="N", LEFT($B23,1)="S"),NwID,OrgID),$B23, DataCheck,1)</f>
        <v>0</v>
      </c>
      <c r="N23" s="150">
        <f t="shared" ca="1" si="3"/>
        <v>0</v>
      </c>
      <c r="O23" s="91" cm="1">
        <f t="array" aca="1" ref="O23" ca="1">SUMIFS(OFFSET(ANCHOR,,MATCH(O$1,IND,0)-1),DataID,$B$2,IF(OR(LEFT($B23,1)="C",LEFT($B23,1)="N", LEFT($B23,1)="S"),NwID,OrgID),$B23, DataCheck,1)</f>
        <v>1</v>
      </c>
      <c r="P23" s="150">
        <f t="shared" ca="1" si="3"/>
        <v>8.1967213114754103E-3</v>
      </c>
      <c r="Q23" s="91" cm="1">
        <f t="array" aca="1" ref="Q23" ca="1">SUMIFS(OFFSET(ANCHOR,,MATCH(Q$1,IND,0)-1),DataID,$B$2,IF(OR(LEFT($B23,1)="C",LEFT($B23,1)="N", LEFT($B23,1)="S"),NwID,OrgID),$B23, DataCheck,1)</f>
        <v>3</v>
      </c>
      <c r="R23" s="150">
        <f t="shared" ca="1" si="3"/>
        <v>2.4590163934426229E-2</v>
      </c>
      <c r="S23" s="92">
        <f t="shared" ca="1" si="5"/>
        <v>700</v>
      </c>
    </row>
    <row r="24" spans="1:19" ht="12.75" x14ac:dyDescent="0.2">
      <c r="A24" s="74" t="str">
        <f ca="1">INDEX(PRACTICE!$A$2:$F$52,MATCH($B24,PRACTICE!$A$2:$A$52,0),2)</f>
        <v>Lawson Practice</v>
      </c>
      <c r="B24" s="74" t="str">
        <f ca="1">T(OFFSET(HEADERTOGGLE!$G22,0,HEADERTOGGLE!$I$1))</f>
        <v>F84096</v>
      </c>
      <c r="C24" s="69" t="str">
        <f ca="1">INDEX(PRACTICE!$A$2:$F$52,MATCH($B24,PRACTICE!$A$2:$A$52,0),5)</f>
        <v>SW2</v>
      </c>
      <c r="D24" s="154">
        <f t="shared" ca="1" si="0"/>
        <v>16694</v>
      </c>
      <c r="E24" s="154" cm="1">
        <f t="array" aca="1" ref="E24" ca="1">SUMIFS(OFFSET(ANCHOR,,MATCH(E$1,IND,0)-1),DataID,$B$2,IF(OR(LEFT($B24,1)="C",LEFT($B24,1)="N", LEFT($B24,1)="S"),NwID,OrgID),$B24, DataCheck,1)</f>
        <v>70</v>
      </c>
      <c r="F24" s="154" cm="1">
        <f t="array" aca="1" ref="F24" ca="1">SUMIFS(OFFSET(ANCHOR,,MATCH(F$1,IND,0)-1),DataID,$B$2,IF(OR(LEFT($B24,1)="C",LEFT($B24,1)="N", LEFT($B24,1)="S"),NwID,OrgID),$B24, DataCheck,1)</f>
        <v>185</v>
      </c>
      <c r="G24" s="75" cm="1">
        <f t="array" aca="1" ref="G24" ca="1">SUMIFS(OFFSET(ANCHOR,,MATCH(G$1,IND,0)-1),DataID,$B$2,IF(OR(LEFT($B24,1)="C",LEFT($B24,1)="N", LEFT($B24,1)="S"),NwID,OrgID),$B24, DataCheck,1)</f>
        <v>0</v>
      </c>
      <c r="H24" s="150">
        <f t="shared" ca="1" si="4"/>
        <v>0</v>
      </c>
      <c r="I24" s="91" cm="1">
        <f t="array" aca="1" ref="I24" ca="1">SUMIFS(OFFSET(ANCHOR,,MATCH(I$1,IND,0)-1),DataID,$B$2,IF(OR(LEFT($B24,1)="C",LEFT($B24,1)="N", LEFT($B24,1)="S"),NwID,OrgID),$B24, DataCheck,1)</f>
        <v>0</v>
      </c>
      <c r="J24" s="150">
        <f t="shared" ca="1" si="1"/>
        <v>0</v>
      </c>
      <c r="K24" s="91" cm="1">
        <f t="array" aca="1" ref="K24" ca="1">SUMIFS(OFFSET(ANCHOR,,MATCH(K$1,IND,0)-1),DataID,$B$2,IF(OR(LEFT($B24,1)="C",LEFT($B24,1)="N", LEFT($B24,1)="S"),NwID,OrgID),$B24, DataCheck,1)</f>
        <v>0</v>
      </c>
      <c r="L24" s="150">
        <f t="shared" ca="1" si="2"/>
        <v>0</v>
      </c>
      <c r="M24" s="91" cm="1">
        <f t="array" aca="1" ref="M24" ca="1">SUMIFS(OFFSET(ANCHOR,,MATCH(M$1,IND,0)-1),DataID,$B$2,IF(OR(LEFT($B24,1)="C",LEFT($B24,1)="N", LEFT($B24,1)="S"),NwID,OrgID),$B24, DataCheck,1)</f>
        <v>0</v>
      </c>
      <c r="N24" s="150">
        <f t="shared" ca="1" si="3"/>
        <v>0</v>
      </c>
      <c r="O24" s="91" cm="1">
        <f t="array" aca="1" ref="O24" ca="1">SUMIFS(OFFSET(ANCHOR,,MATCH(O$1,IND,0)-1),DataID,$B$2,IF(OR(LEFT($B24,1)="C",LEFT($B24,1)="N", LEFT($B24,1)="S"),NwID,OrgID),$B24, DataCheck,1)</f>
        <v>0</v>
      </c>
      <c r="P24" s="150">
        <f t="shared" ca="1" si="3"/>
        <v>0</v>
      </c>
      <c r="Q24" s="91" cm="1">
        <f t="array" aca="1" ref="Q24" ca="1">SUMIFS(OFFSET(ANCHOR,,MATCH(Q$1,IND,0)-1),DataID,$B$2,IF(OR(LEFT($B24,1)="C",LEFT($B24,1)="N", LEFT($B24,1)="S"),NwID,OrgID),$B24, DataCheck,1)</f>
        <v>0</v>
      </c>
      <c r="R24" s="150">
        <f t="shared" ca="1" si="3"/>
        <v>0</v>
      </c>
      <c r="S24" s="92">
        <f t="shared" ca="1" si="5"/>
        <v>0</v>
      </c>
    </row>
    <row r="25" spans="1:19" ht="12.75" x14ac:dyDescent="0.2">
      <c r="A25" s="74" t="str">
        <f ca="1">INDEX(PRACTICE!$A$2:$F$52,MATCH($B25,PRACTICE!$A$2:$A$52,0),2)</f>
        <v>Lea Surgery</v>
      </c>
      <c r="B25" s="74" t="str">
        <f ca="1">T(OFFSET(HEADERTOGGLE!$G23,0,HEADERTOGGLE!$I$1))</f>
        <v>F84105</v>
      </c>
      <c r="C25" s="69" t="str">
        <f ca="1">INDEX(PRACTICE!$A$2:$F$52,MATCH($B25,PRACTICE!$A$2:$A$52,0),5)</f>
        <v>SE1</v>
      </c>
      <c r="D25" s="154">
        <f t="shared" ca="1" si="0"/>
        <v>11531</v>
      </c>
      <c r="E25" s="154" cm="1">
        <f t="array" aca="1" ref="E25" ca="1">SUMIFS(OFFSET(ANCHOR,,MATCH(E$1,IND,0)-1),DataID,$B$2,IF(OR(LEFT($B25,1)="C",LEFT($B25,1)="N", LEFT($B25,1)="S"),NwID,OrgID),$B25, DataCheck,1)</f>
        <v>41</v>
      </c>
      <c r="F25" s="154" cm="1">
        <f t="array" aca="1" ref="F25" ca="1">SUMIFS(OFFSET(ANCHOR,,MATCH(F$1,IND,0)-1),DataID,$B$2,IF(OR(LEFT($B25,1)="C",LEFT($B25,1)="N", LEFT($B25,1)="S"),NwID,OrgID),$B25, DataCheck,1)</f>
        <v>118</v>
      </c>
      <c r="G25" s="75" cm="1">
        <f t="array" aca="1" ref="G25" ca="1">SUMIFS(OFFSET(ANCHOR,,MATCH(G$1,IND,0)-1),DataID,$B$2,IF(OR(LEFT($B25,1)="C",LEFT($B25,1)="N", LEFT($B25,1)="S"),NwID,OrgID),$B25, DataCheck,1)</f>
        <v>11</v>
      </c>
      <c r="H25" s="150">
        <f t="shared" ca="1" si="4"/>
        <v>9.3220338983050849E-2</v>
      </c>
      <c r="I25" s="91" cm="1">
        <f t="array" aca="1" ref="I25" ca="1">SUMIFS(OFFSET(ANCHOR,,MATCH(I$1,IND,0)-1),DataID,$B$2,IF(OR(LEFT($B25,1)="C",LEFT($B25,1)="N", LEFT($B25,1)="S"),NwID,OrgID),$B25, DataCheck,1)</f>
        <v>11</v>
      </c>
      <c r="J25" s="150">
        <f t="shared" ca="1" si="1"/>
        <v>9.3220338983050849E-2</v>
      </c>
      <c r="K25" s="91" cm="1">
        <f t="array" aca="1" ref="K25" ca="1">SUMIFS(OFFSET(ANCHOR,,MATCH(K$1,IND,0)-1),DataID,$B$2,IF(OR(LEFT($B25,1)="C",LEFT($B25,1)="N", LEFT($B25,1)="S"),NwID,OrgID),$B25, DataCheck,1)</f>
        <v>10</v>
      </c>
      <c r="L25" s="150">
        <f t="shared" ca="1" si="2"/>
        <v>8.4745762711864403E-2</v>
      </c>
      <c r="M25" s="91" cm="1">
        <f t="array" aca="1" ref="M25" ca="1">SUMIFS(OFFSET(ANCHOR,,MATCH(M$1,IND,0)-1),DataID,$B$2,IF(OR(LEFT($B25,1)="C",LEFT($B25,1)="N", LEFT($B25,1)="S"),NwID,OrgID),$B25, DataCheck,1)</f>
        <v>1</v>
      </c>
      <c r="N25" s="150">
        <f t="shared" ca="1" si="3"/>
        <v>8.4745762711864406E-3</v>
      </c>
      <c r="O25" s="91" cm="1">
        <f t="array" aca="1" ref="O25" ca="1">SUMIFS(OFFSET(ANCHOR,,MATCH(O$1,IND,0)-1),DataID,$B$2,IF(OR(LEFT($B25,1)="C",LEFT($B25,1)="N", LEFT($B25,1)="S"),NwID,OrgID),$B25, DataCheck,1)</f>
        <v>0</v>
      </c>
      <c r="P25" s="150">
        <f t="shared" ca="1" si="3"/>
        <v>0</v>
      </c>
      <c r="Q25" s="91" cm="1">
        <f t="array" aca="1" ref="Q25" ca="1">SUMIFS(OFFSET(ANCHOR,,MATCH(Q$1,IND,0)-1),DataID,$B$2,IF(OR(LEFT($B25,1)="C",LEFT($B25,1)="N", LEFT($B25,1)="S"),NwID,OrgID),$B25, DataCheck,1)</f>
        <v>1</v>
      </c>
      <c r="R25" s="150">
        <f t="shared" ca="1" si="3"/>
        <v>8.4745762711864406E-3</v>
      </c>
      <c r="S25" s="92">
        <f t="shared" ca="1" si="5"/>
        <v>550</v>
      </c>
    </row>
    <row r="26" spans="1:19" ht="12.75" x14ac:dyDescent="0.2">
      <c r="A26" s="74" t="str">
        <f ca="1">INDEX(PRACTICE!$A$2:$F$52,MATCH($B26,PRACTICE!$A$2:$A$52,0),2)</f>
        <v>London Fields Medical Centre</v>
      </c>
      <c r="B26" s="74" t="str">
        <f ca="1">T(OFFSET(HEADERTOGGLE!$G24,0,HEADERTOGGLE!$I$1))</f>
        <v>F84021</v>
      </c>
      <c r="C26" s="69" t="str">
        <f ca="1">INDEX(PRACTICE!$A$2:$F$52,MATCH($B26,PRACTICE!$A$2:$A$52,0),5)</f>
        <v>SW1</v>
      </c>
      <c r="D26" s="154">
        <f t="shared" ca="1" si="0"/>
        <v>11151</v>
      </c>
      <c r="E26" s="154" cm="1">
        <f t="array" aca="1" ref="E26" ca="1">SUMIFS(OFFSET(ANCHOR,,MATCH(E$1,IND,0)-1),DataID,$B$2,IF(OR(LEFT($B26,1)="C",LEFT($B26,1)="N", LEFT($B26,1)="S"),NwID,OrgID),$B26, DataCheck,1)</f>
        <v>45</v>
      </c>
      <c r="F26" s="154" cm="1">
        <f t="array" aca="1" ref="F26" ca="1">SUMIFS(OFFSET(ANCHOR,,MATCH(F$1,IND,0)-1),DataID,$B$2,IF(OR(LEFT($B26,1)="C",LEFT($B26,1)="N", LEFT($B26,1)="S"),NwID,OrgID),$B26, DataCheck,1)</f>
        <v>102</v>
      </c>
      <c r="G26" s="75" cm="1">
        <f t="array" aca="1" ref="G26" ca="1">SUMIFS(OFFSET(ANCHOR,,MATCH(G$1,IND,0)-1),DataID,$B$2,IF(OR(LEFT($B26,1)="C",LEFT($B26,1)="N", LEFT($B26,1)="S"),NwID,OrgID),$B26, DataCheck,1)</f>
        <v>7</v>
      </c>
      <c r="H26" s="150">
        <f t="shared" ca="1" si="4"/>
        <v>6.8627450980392163E-2</v>
      </c>
      <c r="I26" s="91" cm="1">
        <f t="array" aca="1" ref="I26" ca="1">SUMIFS(OFFSET(ANCHOR,,MATCH(I$1,IND,0)-1),DataID,$B$2,IF(OR(LEFT($B26,1)="C",LEFT($B26,1)="N", LEFT($B26,1)="S"),NwID,OrgID),$B26, DataCheck,1)</f>
        <v>5</v>
      </c>
      <c r="J26" s="150">
        <f t="shared" ca="1" si="1"/>
        <v>4.9019607843137254E-2</v>
      </c>
      <c r="K26" s="91" cm="1">
        <f t="array" aca="1" ref="K26" ca="1">SUMIFS(OFFSET(ANCHOR,,MATCH(K$1,IND,0)-1),DataID,$B$2,IF(OR(LEFT($B26,1)="C",LEFT($B26,1)="N", LEFT($B26,1)="S"),NwID,OrgID),$B26, DataCheck,1)</f>
        <v>5</v>
      </c>
      <c r="L26" s="150">
        <f t="shared" ca="1" si="2"/>
        <v>4.9019607843137254E-2</v>
      </c>
      <c r="M26" s="91" cm="1">
        <f t="array" aca="1" ref="M26" ca="1">SUMIFS(OFFSET(ANCHOR,,MATCH(M$1,IND,0)-1),DataID,$B$2,IF(OR(LEFT($B26,1)="C",LEFT($B26,1)="N", LEFT($B26,1)="S"),NwID,OrgID),$B26, DataCheck,1)</f>
        <v>0</v>
      </c>
      <c r="N26" s="150">
        <f t="shared" ca="1" si="3"/>
        <v>0</v>
      </c>
      <c r="O26" s="91" cm="1">
        <f t="array" aca="1" ref="O26" ca="1">SUMIFS(OFFSET(ANCHOR,,MATCH(O$1,IND,0)-1),DataID,$B$2,IF(OR(LEFT($B26,1)="C",LEFT($B26,1)="N", LEFT($B26,1)="S"),NwID,OrgID),$B26, DataCheck,1)</f>
        <v>1</v>
      </c>
      <c r="P26" s="150">
        <f t="shared" ca="1" si="3"/>
        <v>9.8039215686274508E-3</v>
      </c>
      <c r="Q26" s="91" cm="1">
        <f t="array" aca="1" ref="Q26" ca="1">SUMIFS(OFFSET(ANCHOR,,MATCH(Q$1,IND,0)-1),DataID,$B$2,IF(OR(LEFT($B26,1)="C",LEFT($B26,1)="N", LEFT($B26,1)="S"),NwID,OrgID),$B26, DataCheck,1)</f>
        <v>0</v>
      </c>
      <c r="R26" s="150">
        <f t="shared" ca="1" si="3"/>
        <v>0</v>
      </c>
      <c r="S26" s="92">
        <f t="shared" ca="1" si="5"/>
        <v>250</v>
      </c>
    </row>
    <row r="27" spans="1:19" ht="12.75" x14ac:dyDescent="0.2">
      <c r="A27" s="74" t="str">
        <f ca="1">INDEX(PRACTICE!$A$2:$F$52,MATCH($B27,PRACTICE!$A$2:$A$52,0),2)</f>
        <v>Lower Clapton General Practice</v>
      </c>
      <c r="B27" s="74" t="str">
        <f ca="1">T(OFFSET(HEADERTOGGLE!$G25,0,HEADERTOGGLE!$I$1))</f>
        <v>F84003</v>
      </c>
      <c r="C27" s="69" t="str">
        <f ca="1">INDEX(PRACTICE!$A$2:$F$52,MATCH($B27,PRACTICE!$A$2:$A$52,0),5)</f>
        <v>SE1</v>
      </c>
      <c r="D27" s="154">
        <f t="shared" ca="1" si="0"/>
        <v>15100</v>
      </c>
      <c r="E27" s="154" cm="1">
        <f t="array" aca="1" ref="E27" ca="1">SUMIFS(OFFSET(ANCHOR,,MATCH(E$1,IND,0)-1),DataID,$B$2,IF(OR(LEFT($B27,1)="C",LEFT($B27,1)="N", LEFT($B27,1)="S"),NwID,OrgID),$B27, DataCheck,1)</f>
        <v>102</v>
      </c>
      <c r="F27" s="154" cm="1">
        <f t="array" aca="1" ref="F27" ca="1">SUMIFS(OFFSET(ANCHOR,,MATCH(F$1,IND,0)-1),DataID,$B$2,IF(OR(LEFT($B27,1)="C",LEFT($B27,1)="N", LEFT($B27,1)="S"),NwID,OrgID),$B27, DataCheck,1)</f>
        <v>215</v>
      </c>
      <c r="G27" s="75" cm="1">
        <f t="array" aca="1" ref="G27" ca="1">SUMIFS(OFFSET(ANCHOR,,MATCH(G$1,IND,0)-1),DataID,$B$2,IF(OR(LEFT($B27,1)="C",LEFT($B27,1)="N", LEFT($B27,1)="S"),NwID,OrgID),$B27, DataCheck,1)</f>
        <v>1</v>
      </c>
      <c r="H27" s="150">
        <f t="shared" ca="1" si="4"/>
        <v>4.6511627906976744E-3</v>
      </c>
      <c r="I27" s="91" cm="1">
        <f t="array" aca="1" ref="I27" ca="1">SUMIFS(OFFSET(ANCHOR,,MATCH(I$1,IND,0)-1),DataID,$B$2,IF(OR(LEFT($B27,1)="C",LEFT($B27,1)="N", LEFT($B27,1)="S"),NwID,OrgID),$B27, DataCheck,1)</f>
        <v>0</v>
      </c>
      <c r="J27" s="150">
        <f t="shared" ca="1" si="1"/>
        <v>0</v>
      </c>
      <c r="K27" s="91" cm="1">
        <f t="array" aca="1" ref="K27" ca="1">SUMIFS(OFFSET(ANCHOR,,MATCH(K$1,IND,0)-1),DataID,$B$2,IF(OR(LEFT($B27,1)="C",LEFT($B27,1)="N", LEFT($B27,1)="S"),NwID,OrgID),$B27, DataCheck,1)</f>
        <v>0</v>
      </c>
      <c r="L27" s="150">
        <f t="shared" ca="1" si="2"/>
        <v>0</v>
      </c>
      <c r="M27" s="91" cm="1">
        <f t="array" aca="1" ref="M27" ca="1">SUMIFS(OFFSET(ANCHOR,,MATCH(M$1,IND,0)-1),DataID,$B$2,IF(OR(LEFT($B27,1)="C",LEFT($B27,1)="N", LEFT($B27,1)="S"),NwID,OrgID),$B27, DataCheck,1)</f>
        <v>0</v>
      </c>
      <c r="N27" s="150">
        <f t="shared" ca="1" si="3"/>
        <v>0</v>
      </c>
      <c r="O27" s="91" cm="1">
        <f t="array" aca="1" ref="O27" ca="1">SUMIFS(OFFSET(ANCHOR,,MATCH(O$1,IND,0)-1),DataID,$B$2,IF(OR(LEFT($B27,1)="C",LEFT($B27,1)="N", LEFT($B27,1)="S"),NwID,OrgID),$B27, DataCheck,1)</f>
        <v>0</v>
      </c>
      <c r="P27" s="150">
        <f t="shared" ca="1" si="3"/>
        <v>0</v>
      </c>
      <c r="Q27" s="91" cm="1">
        <f t="array" aca="1" ref="Q27" ca="1">SUMIFS(OFFSET(ANCHOR,,MATCH(Q$1,IND,0)-1),DataID,$B$2,IF(OR(LEFT($B27,1)="C",LEFT($B27,1)="N", LEFT($B27,1)="S"),NwID,OrgID),$B27, DataCheck,1)</f>
        <v>0</v>
      </c>
      <c r="R27" s="150">
        <f t="shared" ca="1" si="3"/>
        <v>0</v>
      </c>
      <c r="S27" s="92">
        <f t="shared" ca="1" si="5"/>
        <v>0</v>
      </c>
    </row>
    <row r="28" spans="1:19" ht="12.75" x14ac:dyDescent="0.2">
      <c r="A28" s="74" t="str">
        <f ca="1">INDEX(PRACTICE!$A$2:$F$52,MATCH($B28,PRACTICE!$A$2:$A$52,0),2)</f>
        <v>Neaman Practice</v>
      </c>
      <c r="B28" s="74" t="str">
        <f ca="1">T(OFFSET(HEADERTOGGLE!$G26,0,HEADERTOGGLE!$I$1))</f>
        <v>F84640</v>
      </c>
      <c r="C28" s="69" t="str">
        <f ca="1">INDEX(PRACTICE!$A$2:$F$52,MATCH($B28,PRACTICE!$A$2:$A$52,0),5)</f>
        <v>SW2</v>
      </c>
      <c r="D28" s="154">
        <f t="shared" ca="1" si="0"/>
        <v>9409</v>
      </c>
      <c r="E28" s="154" cm="1">
        <f t="array" aca="1" ref="E28" ca="1">SUMIFS(OFFSET(ANCHOR,,MATCH(E$1,IND,0)-1),DataID,$B$2,IF(OR(LEFT($B28,1)="C",LEFT($B28,1)="N", LEFT($B28,1)="S"),NwID,OrgID),$B28, DataCheck,1)</f>
        <v>79</v>
      </c>
      <c r="F28" s="154" cm="1">
        <f t="array" aca="1" ref="F28" ca="1">SUMIFS(OFFSET(ANCHOR,,MATCH(F$1,IND,0)-1),DataID,$B$2,IF(OR(LEFT($B28,1)="C",LEFT($B28,1)="N", LEFT($B28,1)="S"),NwID,OrgID),$B28, DataCheck,1)</f>
        <v>184</v>
      </c>
      <c r="G28" s="75" cm="1">
        <f t="array" aca="1" ref="G28" ca="1">SUMIFS(OFFSET(ANCHOR,,MATCH(G$1,IND,0)-1),DataID,$B$2,IF(OR(LEFT($B28,1)="C",LEFT($B28,1)="N", LEFT($B28,1)="S"),NwID,OrgID),$B28, DataCheck,1)</f>
        <v>0</v>
      </c>
      <c r="H28" s="150">
        <f t="shared" ca="1" si="4"/>
        <v>0</v>
      </c>
      <c r="I28" s="91" cm="1">
        <f t="array" aca="1" ref="I28" ca="1">SUMIFS(OFFSET(ANCHOR,,MATCH(I$1,IND,0)-1),DataID,$B$2,IF(OR(LEFT($B28,1)="C",LEFT($B28,1)="N", LEFT($B28,1)="S"),NwID,OrgID),$B28, DataCheck,1)</f>
        <v>0</v>
      </c>
      <c r="J28" s="150">
        <f t="shared" ca="1" si="1"/>
        <v>0</v>
      </c>
      <c r="K28" s="91" cm="1">
        <f t="array" aca="1" ref="K28" ca="1">SUMIFS(OFFSET(ANCHOR,,MATCH(K$1,IND,0)-1),DataID,$B$2,IF(OR(LEFT($B28,1)="C",LEFT($B28,1)="N", LEFT($B28,1)="S"),NwID,OrgID),$B28, DataCheck,1)</f>
        <v>0</v>
      </c>
      <c r="L28" s="150">
        <f t="shared" ca="1" si="2"/>
        <v>0</v>
      </c>
      <c r="M28" s="91" cm="1">
        <f t="array" aca="1" ref="M28" ca="1">SUMIFS(OFFSET(ANCHOR,,MATCH(M$1,IND,0)-1),DataID,$B$2,IF(OR(LEFT($B28,1)="C",LEFT($B28,1)="N", LEFT($B28,1)="S"),NwID,OrgID),$B28, DataCheck,1)</f>
        <v>0</v>
      </c>
      <c r="N28" s="150">
        <f t="shared" ca="1" si="3"/>
        <v>0</v>
      </c>
      <c r="O28" s="91" cm="1">
        <f t="array" aca="1" ref="O28" ca="1">SUMIFS(OFFSET(ANCHOR,,MATCH(O$1,IND,0)-1),DataID,$B$2,IF(OR(LEFT($B28,1)="C",LEFT($B28,1)="N", LEFT($B28,1)="S"),NwID,OrgID),$B28, DataCheck,1)</f>
        <v>0</v>
      </c>
      <c r="P28" s="150">
        <f t="shared" ca="1" si="3"/>
        <v>0</v>
      </c>
      <c r="Q28" s="91" cm="1">
        <f t="array" aca="1" ref="Q28" ca="1">SUMIFS(OFFSET(ANCHOR,,MATCH(Q$1,IND,0)-1),DataID,$B$2,IF(OR(LEFT($B28,1)="C",LEFT($B28,1)="N", LEFT($B28,1)="S"),NwID,OrgID),$B28, DataCheck,1)</f>
        <v>0</v>
      </c>
      <c r="R28" s="150">
        <f t="shared" ca="1" si="3"/>
        <v>0</v>
      </c>
      <c r="S28" s="92">
        <f t="shared" ca="1" si="5"/>
        <v>0</v>
      </c>
    </row>
    <row r="29" spans="1:19" ht="12.75" x14ac:dyDescent="0.2">
      <c r="A29" s="74" t="str">
        <f ca="1">INDEX(PRACTICE!$A$2:$F$52,MATCH($B29,PRACTICE!$A$2:$A$52,0),2)</f>
        <v>Nightingale Practice</v>
      </c>
      <c r="B29" s="74" t="str">
        <f ca="1">T(OFFSET(HEADERTOGGLE!$G27,0,HEADERTOGGLE!$I$1))</f>
        <v>F84018</v>
      </c>
      <c r="C29" s="69" t="str">
        <f ca="1">INDEX(PRACTICE!$A$2:$F$52,MATCH($B29,PRACTICE!$A$2:$A$52,0),5)</f>
        <v>NE2</v>
      </c>
      <c r="D29" s="154">
        <f t="shared" ca="1" si="0"/>
        <v>12404</v>
      </c>
      <c r="E29" s="154" cm="1">
        <f t="array" aca="1" ref="E29" ca="1">SUMIFS(OFFSET(ANCHOR,,MATCH(E$1,IND,0)-1),DataID,$B$2,IF(OR(LEFT($B29,1)="C",LEFT($B29,1)="N", LEFT($B29,1)="S"),NwID,OrgID),$B29, DataCheck,1)</f>
        <v>59</v>
      </c>
      <c r="F29" s="154" cm="1">
        <f t="array" aca="1" ref="F29" ca="1">SUMIFS(OFFSET(ANCHOR,,MATCH(F$1,IND,0)-1),DataID,$B$2,IF(OR(LEFT($B29,1)="C",LEFT($B29,1)="N", LEFT($B29,1)="S"),NwID,OrgID),$B29, DataCheck,1)</f>
        <v>132</v>
      </c>
      <c r="G29" s="75" cm="1">
        <f t="array" aca="1" ref="G29" ca="1">SUMIFS(OFFSET(ANCHOR,,MATCH(G$1,IND,0)-1),DataID,$B$2,IF(OR(LEFT($B29,1)="C",LEFT($B29,1)="N", LEFT($B29,1)="S"),NwID,OrgID),$B29, DataCheck,1)</f>
        <v>12</v>
      </c>
      <c r="H29" s="150">
        <f t="shared" ca="1" si="4"/>
        <v>9.0909090909090912E-2</v>
      </c>
      <c r="I29" s="91" cm="1">
        <f t="array" aca="1" ref="I29" ca="1">SUMIFS(OFFSET(ANCHOR,,MATCH(I$1,IND,0)-1),DataID,$B$2,IF(OR(LEFT($B29,1)="C",LEFT($B29,1)="N", LEFT($B29,1)="S"),NwID,OrgID),$B29, DataCheck,1)</f>
        <v>12</v>
      </c>
      <c r="J29" s="150">
        <f t="shared" ca="1" si="1"/>
        <v>9.0909090909090912E-2</v>
      </c>
      <c r="K29" s="91" cm="1">
        <f t="array" aca="1" ref="K29" ca="1">SUMIFS(OFFSET(ANCHOR,,MATCH(K$1,IND,0)-1),DataID,$B$2,IF(OR(LEFT($B29,1)="C",LEFT($B29,1)="N", LEFT($B29,1)="S"),NwID,OrgID),$B29, DataCheck,1)</f>
        <v>12</v>
      </c>
      <c r="L29" s="150">
        <f t="shared" ca="1" si="2"/>
        <v>9.0909090909090912E-2</v>
      </c>
      <c r="M29" s="91" cm="1">
        <f t="array" aca="1" ref="M29" ca="1">SUMIFS(OFFSET(ANCHOR,,MATCH(M$1,IND,0)-1),DataID,$B$2,IF(OR(LEFT($B29,1)="C",LEFT($B29,1)="N", LEFT($B29,1)="S"),NwID,OrgID),$B29, DataCheck,1)</f>
        <v>0</v>
      </c>
      <c r="N29" s="150">
        <f t="shared" ca="1" si="3"/>
        <v>0</v>
      </c>
      <c r="O29" s="91" cm="1">
        <f t="array" aca="1" ref="O29" ca="1">SUMIFS(OFFSET(ANCHOR,,MATCH(O$1,IND,0)-1),DataID,$B$2,IF(OR(LEFT($B29,1)="C",LEFT($B29,1)="N", LEFT($B29,1)="S"),NwID,OrgID),$B29, DataCheck,1)</f>
        <v>0</v>
      </c>
      <c r="P29" s="150">
        <f t="shared" ca="1" si="3"/>
        <v>0</v>
      </c>
      <c r="Q29" s="91" cm="1">
        <f t="array" aca="1" ref="Q29" ca="1">SUMIFS(OFFSET(ANCHOR,,MATCH(Q$1,IND,0)-1),DataID,$B$2,IF(OR(LEFT($B29,1)="C",LEFT($B29,1)="N", LEFT($B29,1)="S"),NwID,OrgID),$B29, DataCheck,1)</f>
        <v>12</v>
      </c>
      <c r="R29" s="150">
        <f t="shared" ca="1" si="3"/>
        <v>9.0909090909090912E-2</v>
      </c>
      <c r="S29" s="92">
        <f t="shared" ca="1" si="5"/>
        <v>600</v>
      </c>
    </row>
    <row r="30" spans="1:19" ht="12.75" x14ac:dyDescent="0.2">
      <c r="A30" s="74" t="str">
        <f ca="1">INDEX(PRACTICE!$A$2:$F$52,MATCH($B30,PRACTICE!$A$2:$A$52,0),2)</f>
        <v>Queensbridge Group Practice</v>
      </c>
      <c r="B30" s="74" t="str">
        <f ca="1">T(OFFSET(HEADERTOGGLE!$G28,0,HEADERTOGGLE!$I$1))</f>
        <v>F84117</v>
      </c>
      <c r="C30" s="69" t="str">
        <f ca="1">INDEX(PRACTICE!$A$2:$F$52,MATCH($B30,PRACTICE!$A$2:$A$52,0),5)</f>
        <v>SW1</v>
      </c>
      <c r="D30" s="154">
        <f t="shared" ca="1" si="0"/>
        <v>10121</v>
      </c>
      <c r="E30" s="154" cm="1">
        <f t="array" aca="1" ref="E30" ca="1">SUMIFS(OFFSET(ANCHOR,,MATCH(E$1,IND,0)-1),DataID,$B$2,IF(OR(LEFT($B30,1)="C",LEFT($B30,1)="N", LEFT($B30,1)="S"),NwID,OrgID),$B30, DataCheck,1)</f>
        <v>49</v>
      </c>
      <c r="F30" s="154" cm="1">
        <f t="array" aca="1" ref="F30" ca="1">SUMIFS(OFFSET(ANCHOR,,MATCH(F$1,IND,0)-1),DataID,$B$2,IF(OR(LEFT($B30,1)="C",LEFT($B30,1)="N", LEFT($B30,1)="S"),NwID,OrgID),$B30, DataCheck,1)</f>
        <v>127</v>
      </c>
      <c r="G30" s="75" cm="1">
        <f t="array" aca="1" ref="G30" ca="1">SUMIFS(OFFSET(ANCHOR,,MATCH(G$1,IND,0)-1),DataID,$B$2,IF(OR(LEFT($B30,1)="C",LEFT($B30,1)="N", LEFT($B30,1)="S"),NwID,OrgID),$B30, DataCheck,1)</f>
        <v>1</v>
      </c>
      <c r="H30" s="150">
        <f t="shared" ca="1" si="4"/>
        <v>7.874015748031496E-3</v>
      </c>
      <c r="I30" s="91" cm="1">
        <f t="array" aca="1" ref="I30" ca="1">SUMIFS(OFFSET(ANCHOR,,MATCH(I$1,IND,0)-1),DataID,$B$2,IF(OR(LEFT($B30,1)="C",LEFT($B30,1)="N", LEFT($B30,1)="S"),NwID,OrgID),$B30, DataCheck,1)</f>
        <v>1</v>
      </c>
      <c r="J30" s="150">
        <f t="shared" ca="1" si="1"/>
        <v>7.874015748031496E-3</v>
      </c>
      <c r="K30" s="91" cm="1">
        <f t="array" aca="1" ref="K30" ca="1">SUMIFS(OFFSET(ANCHOR,,MATCH(K$1,IND,0)-1),DataID,$B$2,IF(OR(LEFT($B30,1)="C",LEFT($B30,1)="N", LEFT($B30,1)="S"),NwID,OrgID),$B30, DataCheck,1)</f>
        <v>1</v>
      </c>
      <c r="L30" s="150">
        <f t="shared" ca="1" si="2"/>
        <v>7.874015748031496E-3</v>
      </c>
      <c r="M30" s="91" cm="1">
        <f t="array" aca="1" ref="M30" ca="1">SUMIFS(OFFSET(ANCHOR,,MATCH(M$1,IND,0)-1),DataID,$B$2,IF(OR(LEFT($B30,1)="C",LEFT($B30,1)="N", LEFT($B30,1)="S"),NwID,OrgID),$B30, DataCheck,1)</f>
        <v>0</v>
      </c>
      <c r="N30" s="150">
        <f t="shared" ca="1" si="3"/>
        <v>0</v>
      </c>
      <c r="O30" s="91" cm="1">
        <f t="array" aca="1" ref="O30" ca="1">SUMIFS(OFFSET(ANCHOR,,MATCH(O$1,IND,0)-1),DataID,$B$2,IF(OR(LEFT($B30,1)="C",LEFT($B30,1)="N", LEFT($B30,1)="S"),NwID,OrgID),$B30, DataCheck,1)</f>
        <v>1</v>
      </c>
      <c r="P30" s="150">
        <f t="shared" ca="1" si="3"/>
        <v>7.874015748031496E-3</v>
      </c>
      <c r="Q30" s="91" cm="1">
        <f t="array" aca="1" ref="Q30" ca="1">SUMIFS(OFFSET(ANCHOR,,MATCH(Q$1,IND,0)-1),DataID,$B$2,IF(OR(LEFT($B30,1)="C",LEFT($B30,1)="N", LEFT($B30,1)="S"),NwID,OrgID),$B30, DataCheck,1)</f>
        <v>0</v>
      </c>
      <c r="R30" s="150">
        <f t="shared" ca="1" si="3"/>
        <v>0</v>
      </c>
      <c r="S30" s="92">
        <f t="shared" ca="1" si="5"/>
        <v>50</v>
      </c>
    </row>
    <row r="31" spans="1:19" ht="12.75" x14ac:dyDescent="0.2">
      <c r="A31" s="74" t="str">
        <f ca="1">INDEX(PRACTICE!$A$2:$F$52,MATCH($B31,PRACTICE!$A$2:$A$52,0),2)</f>
        <v>Richmond Road Medical Center</v>
      </c>
      <c r="B31" s="74" t="str">
        <f ca="1">T(OFFSET(HEADERTOGGLE!$G29,0,HEADERTOGGLE!$I$1))</f>
        <v>F84035</v>
      </c>
      <c r="C31" s="69" t="str">
        <f ca="1">INDEX(PRACTICE!$A$2:$F$52,MATCH($B31,PRACTICE!$A$2:$A$52,0),5)</f>
        <v>SW1</v>
      </c>
      <c r="D31" s="154">
        <f t="shared" ca="1" si="0"/>
        <v>23427</v>
      </c>
      <c r="E31" s="154" cm="1">
        <f t="array" aca="1" ref="E31" ca="1">SUMIFS(OFFSET(ANCHOR,,MATCH(E$1,IND,0)-1),DataID,$B$2,IF(OR(LEFT($B31,1)="C",LEFT($B31,1)="N", LEFT($B31,1)="S"),NwID,OrgID),$B31, DataCheck,1)</f>
        <v>44</v>
      </c>
      <c r="F31" s="154" cm="1">
        <f t="array" aca="1" ref="F31" ca="1">SUMIFS(OFFSET(ANCHOR,,MATCH(F$1,IND,0)-1),DataID,$B$2,IF(OR(LEFT($B31,1)="C",LEFT($B31,1)="N", LEFT($B31,1)="S"),NwID,OrgID),$B31, DataCheck,1)</f>
        <v>71</v>
      </c>
      <c r="G31" s="75" cm="1">
        <f t="array" aca="1" ref="G31" ca="1">SUMIFS(OFFSET(ANCHOR,,MATCH(G$1,IND,0)-1),DataID,$B$2,IF(OR(LEFT($B31,1)="C",LEFT($B31,1)="N", LEFT($B31,1)="S"),NwID,OrgID),$B31, DataCheck,1)</f>
        <v>0</v>
      </c>
      <c r="H31" s="150">
        <f t="shared" ca="1" si="4"/>
        <v>0</v>
      </c>
      <c r="I31" s="91" cm="1">
        <f t="array" aca="1" ref="I31" ca="1">SUMIFS(OFFSET(ANCHOR,,MATCH(I$1,IND,0)-1),DataID,$B$2,IF(OR(LEFT($B31,1)="C",LEFT($B31,1)="N", LEFT($B31,1)="S"),NwID,OrgID),$B31, DataCheck,1)</f>
        <v>0</v>
      </c>
      <c r="J31" s="150">
        <f t="shared" ca="1" si="1"/>
        <v>0</v>
      </c>
      <c r="K31" s="91" cm="1">
        <f t="array" aca="1" ref="K31" ca="1">SUMIFS(OFFSET(ANCHOR,,MATCH(K$1,IND,0)-1),DataID,$B$2,IF(OR(LEFT($B31,1)="C",LEFT($B31,1)="N", LEFT($B31,1)="S"),NwID,OrgID),$B31, DataCheck,1)</f>
        <v>0</v>
      </c>
      <c r="L31" s="150">
        <f t="shared" ca="1" si="2"/>
        <v>0</v>
      </c>
      <c r="M31" s="91" cm="1">
        <f t="array" aca="1" ref="M31" ca="1">SUMIFS(OFFSET(ANCHOR,,MATCH(M$1,IND,0)-1),DataID,$B$2,IF(OR(LEFT($B31,1)="C",LEFT($B31,1)="N", LEFT($B31,1)="S"),NwID,OrgID),$B31, DataCheck,1)</f>
        <v>0</v>
      </c>
      <c r="N31" s="150">
        <f t="shared" ca="1" si="3"/>
        <v>0</v>
      </c>
      <c r="O31" s="91" cm="1">
        <f t="array" aca="1" ref="O31" ca="1">SUMIFS(OFFSET(ANCHOR,,MATCH(O$1,IND,0)-1),DataID,$B$2,IF(OR(LEFT($B31,1)="C",LEFT($B31,1)="N", LEFT($B31,1)="S"),NwID,OrgID),$B31, DataCheck,1)</f>
        <v>0</v>
      </c>
      <c r="P31" s="150">
        <f t="shared" ca="1" si="3"/>
        <v>0</v>
      </c>
      <c r="Q31" s="91" cm="1">
        <f t="array" aca="1" ref="Q31" ca="1">SUMIFS(OFFSET(ANCHOR,,MATCH(Q$1,IND,0)-1),DataID,$B$2,IF(OR(LEFT($B31,1)="C",LEFT($B31,1)="N", LEFT($B31,1)="S"),NwID,OrgID),$B31, DataCheck,1)</f>
        <v>0</v>
      </c>
      <c r="R31" s="150">
        <f t="shared" ca="1" si="3"/>
        <v>0</v>
      </c>
      <c r="S31" s="92">
        <f t="shared" ca="1" si="5"/>
        <v>0</v>
      </c>
    </row>
    <row r="32" spans="1:19" ht="12.75" x14ac:dyDescent="0.2">
      <c r="A32" s="74" t="str">
        <f ca="1">INDEX(PRACTICE!$A$2:$F$52,MATCH($B32,PRACTICE!$A$2:$A$52,0),2)</f>
        <v>Riverside Practice</v>
      </c>
      <c r="B32" s="74" t="str">
        <f ca="1">T(OFFSET(HEADERTOGGLE!$G30,0,HEADERTOGGLE!$I$1))</f>
        <v>F84619</v>
      </c>
      <c r="C32" s="69" t="str">
        <f ca="1">INDEX(PRACTICE!$A$2:$F$52,MATCH($B32,PRACTICE!$A$2:$A$52,0),5)</f>
        <v>NE2</v>
      </c>
      <c r="D32" s="154">
        <f t="shared" ca="1" si="0"/>
        <v>5297</v>
      </c>
      <c r="E32" s="154" cm="1">
        <f t="array" aca="1" ref="E32" ca="1">SUMIFS(OFFSET(ANCHOR,,MATCH(E$1,IND,0)-1),DataID,$B$2,IF(OR(LEFT($B32,1)="C",LEFT($B32,1)="N", LEFT($B32,1)="S"),NwID,OrgID),$B32, DataCheck,1)</f>
        <v>25</v>
      </c>
      <c r="F32" s="154" cm="1">
        <f t="array" aca="1" ref="F32" ca="1">SUMIFS(OFFSET(ANCHOR,,MATCH(F$1,IND,0)-1),DataID,$B$2,IF(OR(LEFT($B32,1)="C",LEFT($B32,1)="N", LEFT($B32,1)="S"),NwID,OrgID),$B32, DataCheck,1)</f>
        <v>56</v>
      </c>
      <c r="G32" s="75" cm="1">
        <f t="array" aca="1" ref="G32" ca="1">SUMIFS(OFFSET(ANCHOR,,MATCH(G$1,IND,0)-1),DataID,$B$2,IF(OR(LEFT($B32,1)="C",LEFT($B32,1)="N", LEFT($B32,1)="S"),NwID,OrgID),$B32, DataCheck,1)</f>
        <v>3</v>
      </c>
      <c r="H32" s="150">
        <f t="shared" ca="1" si="4"/>
        <v>5.3571428571428568E-2</v>
      </c>
      <c r="I32" s="91" cm="1">
        <f t="array" aca="1" ref="I32" ca="1">SUMIFS(OFFSET(ANCHOR,,MATCH(I$1,IND,0)-1),DataID,$B$2,IF(OR(LEFT($B32,1)="C",LEFT($B32,1)="N", LEFT($B32,1)="S"),NwID,OrgID),$B32, DataCheck,1)</f>
        <v>3</v>
      </c>
      <c r="J32" s="150">
        <f t="shared" ca="1" si="1"/>
        <v>5.3571428571428568E-2</v>
      </c>
      <c r="K32" s="91" cm="1">
        <f t="array" aca="1" ref="K32" ca="1">SUMIFS(OFFSET(ANCHOR,,MATCH(K$1,IND,0)-1),DataID,$B$2,IF(OR(LEFT($B32,1)="C",LEFT($B32,1)="N", LEFT($B32,1)="S"),NwID,OrgID),$B32, DataCheck,1)</f>
        <v>3</v>
      </c>
      <c r="L32" s="150">
        <f t="shared" ca="1" si="2"/>
        <v>5.3571428571428568E-2</v>
      </c>
      <c r="M32" s="91" cm="1">
        <f t="array" aca="1" ref="M32" ca="1">SUMIFS(OFFSET(ANCHOR,,MATCH(M$1,IND,0)-1),DataID,$B$2,IF(OR(LEFT($B32,1)="C",LEFT($B32,1)="N", LEFT($B32,1)="S"),NwID,OrgID),$B32, DataCheck,1)</f>
        <v>0</v>
      </c>
      <c r="N32" s="150">
        <f t="shared" ca="1" si="3"/>
        <v>0</v>
      </c>
      <c r="O32" s="91" cm="1">
        <f t="array" aca="1" ref="O32" ca="1">SUMIFS(OFFSET(ANCHOR,,MATCH(O$1,IND,0)-1),DataID,$B$2,IF(OR(LEFT($B32,1)="C",LEFT($B32,1)="N", LEFT($B32,1)="S"),NwID,OrgID),$B32, DataCheck,1)</f>
        <v>1</v>
      </c>
      <c r="P32" s="150">
        <f t="shared" ca="1" si="3"/>
        <v>1.7857142857142856E-2</v>
      </c>
      <c r="Q32" s="91" cm="1">
        <f t="array" aca="1" ref="Q32" ca="1">SUMIFS(OFFSET(ANCHOR,,MATCH(Q$1,IND,0)-1),DataID,$B$2,IF(OR(LEFT($B32,1)="C",LEFT($B32,1)="N", LEFT($B32,1)="S"),NwID,OrgID),$B32, DataCheck,1)</f>
        <v>3</v>
      </c>
      <c r="R32" s="150">
        <f t="shared" ca="1" si="3"/>
        <v>5.3571428571428568E-2</v>
      </c>
      <c r="S32" s="92">
        <f t="shared" ca="1" si="5"/>
        <v>150</v>
      </c>
    </row>
    <row r="33" spans="1:19" ht="12.75" x14ac:dyDescent="0.2">
      <c r="A33" s="74" t="str">
        <f ca="1">INDEX(PRACTICE!$A$2:$F$52,MATCH($B33,PRACTICE!$A$2:$A$52,0),2)</f>
        <v>Sandringham Road Practice</v>
      </c>
      <c r="B33" s="74" t="str">
        <f ca="1">T(OFFSET(HEADERTOGGLE!$G32,0,HEADERTOGGLE!$I$1))</f>
        <v>F84621</v>
      </c>
      <c r="C33" s="69" t="str">
        <f ca="1">INDEX(PRACTICE!$A$2:$F$52,MATCH($B33,PRACTICE!$A$2:$A$52,0),5)</f>
        <v>SW1</v>
      </c>
      <c r="D33" s="154">
        <f t="shared" ca="1" si="0"/>
        <v>4658</v>
      </c>
      <c r="E33" s="154" cm="1">
        <f t="array" aca="1" ref="E33" ca="1">SUMIFS(OFFSET(ANCHOR,,MATCH(E$1,IND,0)-1),DataID,$B$2,IF(OR(LEFT($B33,1)="C",LEFT($B33,1)="N", LEFT($B33,1)="S"),NwID,OrgID),$B33, DataCheck,1)</f>
        <v>37</v>
      </c>
      <c r="F33" s="154" cm="1">
        <f t="array" aca="1" ref="F33" ca="1">SUMIFS(OFFSET(ANCHOR,,MATCH(F$1,IND,0)-1),DataID,$B$2,IF(OR(LEFT($B33,1)="C",LEFT($B33,1)="N", LEFT($B33,1)="S"),NwID,OrgID),$B33, DataCheck,1)</f>
        <v>94</v>
      </c>
      <c r="G33" s="75" cm="1">
        <f t="array" aca="1" ref="G33" ca="1">SUMIFS(OFFSET(ANCHOR,,MATCH(G$1,IND,0)-1),DataID,$B$2,IF(OR(LEFT($B33,1)="C",LEFT($B33,1)="N", LEFT($B33,1)="S"),NwID,OrgID),$B33, DataCheck,1)</f>
        <v>0</v>
      </c>
      <c r="H33" s="150">
        <f t="shared" ca="1" si="4"/>
        <v>0</v>
      </c>
      <c r="I33" s="91" cm="1">
        <f t="array" aca="1" ref="I33" ca="1">SUMIFS(OFFSET(ANCHOR,,MATCH(I$1,IND,0)-1),DataID,$B$2,IF(OR(LEFT($B33,1)="C",LEFT($B33,1)="N", LEFT($B33,1)="S"),NwID,OrgID),$B33, DataCheck,1)</f>
        <v>0</v>
      </c>
      <c r="J33" s="150">
        <f t="shared" ca="1" si="1"/>
        <v>0</v>
      </c>
      <c r="K33" s="91" cm="1">
        <f t="array" aca="1" ref="K33" ca="1">SUMIFS(OFFSET(ANCHOR,,MATCH(K$1,IND,0)-1),DataID,$B$2,IF(OR(LEFT($B33,1)="C",LEFT($B33,1)="N", LEFT($B33,1)="S"),NwID,OrgID),$B33, DataCheck,1)</f>
        <v>0</v>
      </c>
      <c r="L33" s="150">
        <f t="shared" ca="1" si="2"/>
        <v>0</v>
      </c>
      <c r="M33" s="91" cm="1">
        <f t="array" aca="1" ref="M33" ca="1">SUMIFS(OFFSET(ANCHOR,,MATCH(M$1,IND,0)-1),DataID,$B$2,IF(OR(LEFT($B33,1)="C",LEFT($B33,1)="N", LEFT($B33,1)="S"),NwID,OrgID),$B33, DataCheck,1)</f>
        <v>0</v>
      </c>
      <c r="N33" s="150">
        <f t="shared" ca="1" si="3"/>
        <v>0</v>
      </c>
      <c r="O33" s="91" cm="1">
        <f t="array" aca="1" ref="O33" ca="1">SUMIFS(OFFSET(ANCHOR,,MATCH(O$1,IND,0)-1),DataID,$B$2,IF(OR(LEFT($B33,1)="C",LEFT($B33,1)="N", LEFT($B33,1)="S"),NwID,OrgID),$B33, DataCheck,1)</f>
        <v>0</v>
      </c>
      <c r="P33" s="150">
        <f t="shared" ca="1" si="3"/>
        <v>0</v>
      </c>
      <c r="Q33" s="91" cm="1">
        <f t="array" aca="1" ref="Q33" ca="1">SUMIFS(OFFSET(ANCHOR,,MATCH(Q$1,IND,0)-1),DataID,$B$2,IF(OR(LEFT($B33,1)="C",LEFT($B33,1)="N", LEFT($B33,1)="S"),NwID,OrgID),$B33, DataCheck,1)</f>
        <v>0</v>
      </c>
      <c r="R33" s="150">
        <f t="shared" ca="1" si="3"/>
        <v>0</v>
      </c>
      <c r="S33" s="92">
        <f t="shared" ca="1" si="5"/>
        <v>0</v>
      </c>
    </row>
    <row r="34" spans="1:19" ht="12.75" x14ac:dyDescent="0.2">
      <c r="A34" s="74" t="str">
        <f ca="1">INDEX(PRACTICE!$A$2:$F$52,MATCH($B34,PRACTICE!$A$2:$A$52,0),2)</f>
        <v>Shoreditch Park Surgery</v>
      </c>
      <c r="B34" s="74" t="str">
        <f ca="1">T(OFFSET(HEADERTOGGLE!$G33,0,HEADERTOGGLE!$I$1))</f>
        <v>F84635</v>
      </c>
      <c r="C34" s="69" t="str">
        <f ca="1">INDEX(PRACTICE!$A$2:$F$52,MATCH($B34,PRACTICE!$A$2:$A$52,0),5)</f>
        <v>SW2</v>
      </c>
      <c r="D34" s="154">
        <f t="shared" ca="1" si="0"/>
        <v>9864</v>
      </c>
      <c r="E34" s="154" cm="1">
        <f t="array" aca="1" ref="E34" ca="1">SUMIFS(OFFSET(ANCHOR,,MATCH(E$1,IND,0)-1),DataID,$B$2,IF(OR(LEFT($B34,1)="C",LEFT($B34,1)="N", LEFT($B34,1)="S"),NwID,OrgID),$B34, DataCheck,1)</f>
        <v>28</v>
      </c>
      <c r="F34" s="154" cm="1">
        <f t="array" aca="1" ref="F34" ca="1">SUMIFS(OFFSET(ANCHOR,,MATCH(F$1,IND,0)-1),DataID,$B$2,IF(OR(LEFT($B34,1)="C",LEFT($B34,1)="N", LEFT($B34,1)="S"),NwID,OrgID),$B34, DataCheck,1)</f>
        <v>84</v>
      </c>
      <c r="G34" s="75" cm="1">
        <f t="array" aca="1" ref="G34" ca="1">SUMIFS(OFFSET(ANCHOR,,MATCH(G$1,IND,0)-1),DataID,$B$2,IF(OR(LEFT($B34,1)="C",LEFT($B34,1)="N", LEFT($B34,1)="S"),NwID,OrgID),$B34, DataCheck,1)</f>
        <v>3</v>
      </c>
      <c r="H34" s="150">
        <f t="shared" ca="1" si="4"/>
        <v>3.5714285714285712E-2</v>
      </c>
      <c r="I34" s="91" cm="1">
        <f t="array" aca="1" ref="I34" ca="1">SUMIFS(OFFSET(ANCHOR,,MATCH(I$1,IND,0)-1),DataID,$B$2,IF(OR(LEFT($B34,1)="C",LEFT($B34,1)="N", LEFT($B34,1)="S"),NwID,OrgID),$B34, DataCheck,1)</f>
        <v>2</v>
      </c>
      <c r="J34" s="150">
        <f t="shared" ca="1" si="1"/>
        <v>2.3809523809523808E-2</v>
      </c>
      <c r="K34" s="91" cm="1">
        <f t="array" aca="1" ref="K34" ca="1">SUMIFS(OFFSET(ANCHOR,,MATCH(K$1,IND,0)-1),DataID,$B$2,IF(OR(LEFT($B34,1)="C",LEFT($B34,1)="N", LEFT($B34,1)="S"),NwID,OrgID),$B34, DataCheck,1)</f>
        <v>2</v>
      </c>
      <c r="L34" s="150">
        <f t="shared" ca="1" si="2"/>
        <v>2.3809523809523808E-2</v>
      </c>
      <c r="M34" s="91" cm="1">
        <f t="array" aca="1" ref="M34" ca="1">SUMIFS(OFFSET(ANCHOR,,MATCH(M$1,IND,0)-1),DataID,$B$2,IF(OR(LEFT($B34,1)="C",LEFT($B34,1)="N", LEFT($B34,1)="S"),NwID,OrgID),$B34, DataCheck,1)</f>
        <v>0</v>
      </c>
      <c r="N34" s="150">
        <f t="shared" ca="1" si="3"/>
        <v>0</v>
      </c>
      <c r="O34" s="91" cm="1">
        <f t="array" aca="1" ref="O34" ca="1">SUMIFS(OFFSET(ANCHOR,,MATCH(O$1,IND,0)-1),DataID,$B$2,IF(OR(LEFT($B34,1)="C",LEFT($B34,1)="N", LEFT($B34,1)="S"),NwID,OrgID),$B34, DataCheck,1)</f>
        <v>0</v>
      </c>
      <c r="P34" s="150">
        <f t="shared" ca="1" si="3"/>
        <v>0</v>
      </c>
      <c r="Q34" s="91" cm="1">
        <f t="array" aca="1" ref="Q34" ca="1">SUMIFS(OFFSET(ANCHOR,,MATCH(Q$1,IND,0)-1),DataID,$B$2,IF(OR(LEFT($B34,1)="C",LEFT($B34,1)="N", LEFT($B34,1)="S"),NwID,OrgID),$B34, DataCheck,1)</f>
        <v>0</v>
      </c>
      <c r="R34" s="150">
        <f t="shared" ca="1" si="3"/>
        <v>0</v>
      </c>
      <c r="S34" s="92">
        <f t="shared" ca="1" si="5"/>
        <v>100</v>
      </c>
    </row>
    <row r="35" spans="1:19" ht="12.75" x14ac:dyDescent="0.2">
      <c r="A35" s="74" t="str">
        <f ca="1">INDEX(PRACTICE!$A$2:$F$52,MATCH($B35,PRACTICE!$A$2:$A$52,0),2)</f>
        <v>Somerford Grove Health Centre</v>
      </c>
      <c r="B35" s="74" t="str">
        <f ca="1">T(OFFSET(HEADERTOGGLE!$G34,0,HEADERTOGGLE!$I$1))</f>
        <v>F84033</v>
      </c>
      <c r="C35" s="69" t="str">
        <f ca="1">INDEX(PRACTICE!$A$2:$F$52,MATCH($B35,PRACTICE!$A$2:$A$52,0),5)</f>
        <v>NW2</v>
      </c>
      <c r="D35" s="154">
        <f t="shared" ref="D35:D41" ca="1" si="6">SUMIFS(OFFSET(ANCHOR,,MATCH(D$1,IND,0)-1),DataID,$B$2,IF(OR(LEFT($B35,1)="C",LEFT($B35,1)="N", LEFT($B35,1)="S"),NwID,OrgID),$B35, DataCheck,1)</f>
        <v>11813</v>
      </c>
      <c r="E35" s="154" cm="1">
        <f t="array" aca="1" ref="E35" ca="1">SUMIFS(OFFSET(ANCHOR,,MATCH(E$1,IND,0)-1),DataID,$B$2,IF(OR(LEFT($B35,1)="C",LEFT($B35,1)="N", LEFT($B35,1)="S"),NwID,OrgID),$B35, DataCheck,1)</f>
        <v>48</v>
      </c>
      <c r="F35" s="154" cm="1">
        <f t="array" aca="1" ref="F35" ca="1">SUMIFS(OFFSET(ANCHOR,,MATCH(F$1,IND,0)-1),DataID,$B$2,IF(OR(LEFT($B35,1)="C",LEFT($B35,1)="N", LEFT($B35,1)="S"),NwID,OrgID),$B35, DataCheck,1)</f>
        <v>146</v>
      </c>
      <c r="G35" s="75" cm="1">
        <f t="array" aca="1" ref="G35" ca="1">SUMIFS(OFFSET(ANCHOR,,MATCH(G$1,IND,0)-1),DataID,$B$2,IF(OR(LEFT($B35,1)="C",LEFT($B35,1)="N", LEFT($B35,1)="S"),NwID,OrgID),$B35, DataCheck,1)</f>
        <v>4</v>
      </c>
      <c r="H35" s="150">
        <f t="shared" ca="1" si="4"/>
        <v>2.7397260273972601E-2</v>
      </c>
      <c r="I35" s="91" cm="1">
        <f t="array" aca="1" ref="I35" ca="1">SUMIFS(OFFSET(ANCHOR,,MATCH(I$1,IND,0)-1),DataID,$B$2,IF(OR(LEFT($B35,1)="C",LEFT($B35,1)="N", LEFT($B35,1)="S"),NwID,OrgID),$B35, DataCheck,1)</f>
        <v>3</v>
      </c>
      <c r="J35" s="150">
        <f t="shared" ca="1" si="1"/>
        <v>2.0547945205479451E-2</v>
      </c>
      <c r="K35" s="91" cm="1">
        <f t="array" aca="1" ref="K35" ca="1">SUMIFS(OFFSET(ANCHOR,,MATCH(K$1,IND,0)-1),DataID,$B$2,IF(OR(LEFT($B35,1)="C",LEFT($B35,1)="N", LEFT($B35,1)="S"),NwID,OrgID),$B35, DataCheck,1)</f>
        <v>2</v>
      </c>
      <c r="L35" s="150">
        <f t="shared" ca="1" si="2"/>
        <v>1.3698630136986301E-2</v>
      </c>
      <c r="M35" s="91" cm="1">
        <f t="array" aca="1" ref="M35" ca="1">SUMIFS(OFFSET(ANCHOR,,MATCH(M$1,IND,0)-1),DataID,$B$2,IF(OR(LEFT($B35,1)="C",LEFT($B35,1)="N", LEFT($B35,1)="S"),NwID,OrgID),$B35, DataCheck,1)</f>
        <v>1</v>
      </c>
      <c r="N35" s="150">
        <f t="shared" ca="1" si="3"/>
        <v>6.8493150684931503E-3</v>
      </c>
      <c r="O35" s="91" cm="1">
        <f t="array" aca="1" ref="O35" ca="1">SUMIFS(OFFSET(ANCHOR,,MATCH(O$1,IND,0)-1),DataID,$B$2,IF(OR(LEFT($B35,1)="C",LEFT($B35,1)="N", LEFT($B35,1)="S"),NwID,OrgID),$B35, DataCheck,1)</f>
        <v>1</v>
      </c>
      <c r="P35" s="150">
        <f t="shared" ca="1" si="3"/>
        <v>6.8493150684931503E-3</v>
      </c>
      <c r="Q35" s="91" cm="1">
        <f t="array" aca="1" ref="Q35" ca="1">SUMIFS(OFFSET(ANCHOR,,MATCH(Q$1,IND,0)-1),DataID,$B$2,IF(OR(LEFT($B35,1)="C",LEFT($B35,1)="N", LEFT($B35,1)="S"),NwID,OrgID),$B35, DataCheck,1)</f>
        <v>2</v>
      </c>
      <c r="R35" s="150">
        <f t="shared" ca="1" si="3"/>
        <v>1.3698630136986301E-2</v>
      </c>
      <c r="S35" s="92">
        <f ca="1">$I35*$S$4</f>
        <v>150</v>
      </c>
    </row>
    <row r="36" spans="1:19" ht="12.75" x14ac:dyDescent="0.2">
      <c r="A36" s="74" t="str">
        <f ca="1">INDEX(PRACTICE!$A$2:$F$52,MATCH($B36,PRACTICE!$A$2:$A$52,0),2)</f>
        <v>Spring Hill Practice</v>
      </c>
      <c r="B36" s="74" t="str">
        <f ca="1">T(OFFSET(HEADERTOGGLE!$G35,0,HEADERTOGGLE!$I$1))</f>
        <v>Y03049</v>
      </c>
      <c r="C36" s="69" t="str">
        <f ca="1">INDEX(PRACTICE!$A$2:$F$52,MATCH($B36,PRACTICE!$A$2:$A$52,0),5)</f>
        <v>NE1</v>
      </c>
      <c r="D36" s="154">
        <f t="shared" ca="1" si="6"/>
        <v>17139</v>
      </c>
      <c r="E36" s="154" cm="1">
        <f t="array" aca="1" ref="E36" ca="1">SUMIFS(OFFSET(ANCHOR,,MATCH(E$1,IND,0)-1),DataID,$B$2,IF(OR(LEFT($B36,1)="C",LEFT($B36,1)="N", LEFT($B36,1)="S"),NwID,OrgID),$B36, DataCheck,1)</f>
        <v>58</v>
      </c>
      <c r="F36" s="154" cm="1">
        <f t="array" aca="1" ref="F36" ca="1">SUMIFS(OFFSET(ANCHOR,,MATCH(F$1,IND,0)-1),DataID,$B$2,IF(OR(LEFT($B36,1)="C",LEFT($B36,1)="N", LEFT($B36,1)="S"),NwID,OrgID),$B36, DataCheck,1)</f>
        <v>114</v>
      </c>
      <c r="G36" s="75" cm="1">
        <f t="array" aca="1" ref="G36" ca="1">SUMIFS(OFFSET(ANCHOR,,MATCH(G$1,IND,0)-1),DataID,$B$2,IF(OR(LEFT($B36,1)="C",LEFT($B36,1)="N", LEFT($B36,1)="S"),NwID,OrgID),$B36, DataCheck,1)</f>
        <v>1</v>
      </c>
      <c r="H36" s="150">
        <f t="shared" ca="1" si="4"/>
        <v>8.771929824561403E-3</v>
      </c>
      <c r="I36" s="91" cm="1">
        <f t="array" aca="1" ref="I36" ca="1">SUMIFS(OFFSET(ANCHOR,,MATCH(I$1,IND,0)-1),DataID,$B$2,IF(OR(LEFT($B36,1)="C",LEFT($B36,1)="N", LEFT($B36,1)="S"),NwID,OrgID),$B36, DataCheck,1)</f>
        <v>1</v>
      </c>
      <c r="J36" s="150">
        <f t="shared" ca="1" si="1"/>
        <v>8.771929824561403E-3</v>
      </c>
      <c r="K36" s="91" cm="1">
        <f t="array" aca="1" ref="K36" ca="1">SUMIFS(OFFSET(ANCHOR,,MATCH(K$1,IND,0)-1),DataID,$B$2,IF(OR(LEFT($B36,1)="C",LEFT($B36,1)="N", LEFT($B36,1)="S"),NwID,OrgID),$B36, DataCheck,1)</f>
        <v>1</v>
      </c>
      <c r="L36" s="150">
        <f t="shared" ca="1" si="2"/>
        <v>8.771929824561403E-3</v>
      </c>
      <c r="M36" s="91" cm="1">
        <f t="array" aca="1" ref="M36" ca="1">SUMIFS(OFFSET(ANCHOR,,MATCH(M$1,IND,0)-1),DataID,$B$2,IF(OR(LEFT($B36,1)="C",LEFT($B36,1)="N", LEFT($B36,1)="S"),NwID,OrgID),$B36, DataCheck,1)</f>
        <v>0</v>
      </c>
      <c r="N36" s="150">
        <f t="shared" ca="1" si="3"/>
        <v>0</v>
      </c>
      <c r="O36" s="91" cm="1">
        <f t="array" aca="1" ref="O36" ca="1">SUMIFS(OFFSET(ANCHOR,,MATCH(O$1,IND,0)-1),DataID,$B$2,IF(OR(LEFT($B36,1)="C",LEFT($B36,1)="N", LEFT($B36,1)="S"),NwID,OrgID),$B36, DataCheck,1)</f>
        <v>0</v>
      </c>
      <c r="P36" s="150">
        <f t="shared" ca="1" si="3"/>
        <v>0</v>
      </c>
      <c r="Q36" s="91" cm="1">
        <f t="array" aca="1" ref="Q36" ca="1">SUMIFS(OFFSET(ANCHOR,,MATCH(Q$1,IND,0)-1),DataID,$B$2,IF(OR(LEFT($B36,1)="C",LEFT($B36,1)="N", LEFT($B36,1)="S"),NwID,OrgID),$B36, DataCheck,1)</f>
        <v>1</v>
      </c>
      <c r="R36" s="150">
        <f t="shared" ca="1" si="3"/>
        <v>8.771929824561403E-3</v>
      </c>
      <c r="S36" s="92">
        <f t="shared" ca="1" si="5"/>
        <v>50</v>
      </c>
    </row>
    <row r="37" spans="1:19" ht="12.75" x14ac:dyDescent="0.2">
      <c r="A37" s="74" t="str">
        <f ca="1">INDEX(PRACTICE!$A$2:$F$52,MATCH($B37,PRACTICE!$A$2:$A$52,0),2)</f>
        <v>Stamford Hill Group Practice</v>
      </c>
      <c r="B37" s="74" t="str">
        <f ca="1">T(OFFSET(HEADERTOGGLE!$G36,0,HEADERTOGGLE!$I$1))</f>
        <v>F84013</v>
      </c>
      <c r="C37" s="69" t="str">
        <f ca="1">INDEX(PRACTICE!$A$2:$F$52,MATCH($B37,PRACTICE!$A$2:$A$52,0),5)</f>
        <v>NE1</v>
      </c>
      <c r="D37" s="154">
        <f t="shared" ca="1" si="6"/>
        <v>18282</v>
      </c>
      <c r="E37" s="154" cm="1">
        <f t="array" aca="1" ref="E37" ca="1">SUMIFS(OFFSET(ANCHOR,,MATCH(E$1,IND,0)-1),DataID,$B$2,IF(OR(LEFT($B37,1)="C",LEFT($B37,1)="N", LEFT($B37,1)="S"),NwID,OrgID),$B37, DataCheck,1)</f>
        <v>38</v>
      </c>
      <c r="F37" s="154" cm="1">
        <f t="array" aca="1" ref="F37" ca="1">SUMIFS(OFFSET(ANCHOR,,MATCH(F$1,IND,0)-1),DataID,$B$2,IF(OR(LEFT($B37,1)="C",LEFT($B37,1)="N", LEFT($B37,1)="S"),NwID,OrgID),$B37, DataCheck,1)</f>
        <v>138</v>
      </c>
      <c r="G37" s="75" cm="1">
        <f t="array" aca="1" ref="G37" ca="1">SUMIFS(OFFSET(ANCHOR,,MATCH(G$1,IND,0)-1),DataID,$B$2,IF(OR(LEFT($B37,1)="C",LEFT($B37,1)="N", LEFT($B37,1)="S"),NwID,OrgID),$B37, DataCheck,1)</f>
        <v>3</v>
      </c>
      <c r="H37" s="150">
        <f t="shared" ref="H37:H38" ca="1" si="7">IF(N($F37)=0, "-",N(G37)/$F37)</f>
        <v>2.1739130434782608E-2</v>
      </c>
      <c r="I37" s="91" cm="1">
        <f t="array" aca="1" ref="I37" ca="1">SUMIFS(OFFSET(ANCHOR,,MATCH(I$1,IND,0)-1),DataID,$B$2,IF(OR(LEFT($B37,1)="C",LEFT($B37,1)="N", LEFT($B37,1)="S"),NwID,OrgID),$B37, DataCheck,1)</f>
        <v>3</v>
      </c>
      <c r="J37" s="150">
        <f t="shared" ref="J37:J38" ca="1" si="8">IF(N($F37)=0, "-",N(I37)/$F37)</f>
        <v>2.1739130434782608E-2</v>
      </c>
      <c r="K37" s="91" cm="1">
        <f t="array" aca="1" ref="K37" ca="1">SUMIFS(OFFSET(ANCHOR,,MATCH(K$1,IND,0)-1),DataID,$B$2,IF(OR(LEFT($B37,1)="C",LEFT($B37,1)="N", LEFT($B37,1)="S"),NwID,OrgID),$B37, DataCheck,1)</f>
        <v>3</v>
      </c>
      <c r="L37" s="150">
        <f t="shared" ref="L37:L38" ca="1" si="9">IF(N($F37)=0, "-",N(K37)/$F37)</f>
        <v>2.1739130434782608E-2</v>
      </c>
      <c r="M37" s="91" cm="1">
        <f t="array" aca="1" ref="M37" ca="1">SUMIFS(OFFSET(ANCHOR,,MATCH(M$1,IND,0)-1),DataID,$B$2,IF(OR(LEFT($B37,1)="C",LEFT($B37,1)="N", LEFT($B37,1)="S"),NwID,OrgID),$B37, DataCheck,1)</f>
        <v>0</v>
      </c>
      <c r="N37" s="150">
        <f t="shared" ref="N37:N38" ca="1" si="10">IF(N($F37)=0, "-",N(M37)/$F37)</f>
        <v>0</v>
      </c>
      <c r="O37" s="91" cm="1">
        <f t="array" aca="1" ref="O37" ca="1">SUMIFS(OFFSET(ANCHOR,,MATCH(O$1,IND,0)-1),DataID,$B$2,IF(OR(LEFT($B37,1)="C",LEFT($B37,1)="N", LEFT($B37,1)="S"),NwID,OrgID),$B37, DataCheck,1)</f>
        <v>0</v>
      </c>
      <c r="P37" s="150">
        <f t="shared" ca="1" si="3"/>
        <v>0</v>
      </c>
      <c r="Q37" s="91" cm="1">
        <f t="array" aca="1" ref="Q37" ca="1">SUMIFS(OFFSET(ANCHOR,,MATCH(Q$1,IND,0)-1),DataID,$B$2,IF(OR(LEFT($B37,1)="C",LEFT($B37,1)="N", LEFT($B37,1)="S"),NwID,OrgID),$B37, DataCheck,1)</f>
        <v>0</v>
      </c>
      <c r="R37" s="150">
        <f t="shared" ca="1" si="3"/>
        <v>0</v>
      </c>
      <c r="S37" s="92">
        <f t="shared" ca="1" si="5"/>
        <v>150</v>
      </c>
    </row>
    <row r="38" spans="1:19" ht="12.75" x14ac:dyDescent="0.2">
      <c r="A38" s="74" t="str">
        <f ca="1">INDEX(PRACTICE!$A$2:$F$52,MATCH($B38,PRACTICE!$A$2:$A$52,0),2)</f>
        <v>Statham Grove Surgery</v>
      </c>
      <c r="B38" s="74" t="str">
        <f ca="1">T(OFFSET(HEADERTOGGLE!$G37,0,HEADERTOGGLE!$I$1))</f>
        <v>F84115</v>
      </c>
      <c r="C38" s="69" t="str">
        <f ca="1">INDEX(PRACTICE!$A$2:$F$52,MATCH($B38,PRACTICE!$A$2:$A$52,0),5)</f>
        <v>NW1</v>
      </c>
      <c r="D38" s="154">
        <f t="shared" ca="1" si="6"/>
        <v>9087</v>
      </c>
      <c r="E38" s="154" cm="1">
        <f t="array" aca="1" ref="E38" ca="1">SUMIFS(OFFSET(ANCHOR,,MATCH(E$1,IND,0)-1),DataID,$B$2,IF(OR(LEFT($B38,1)="C",LEFT($B38,1)="N", LEFT($B38,1)="S"),NwID,OrgID),$B38, DataCheck,1)</f>
        <v>43</v>
      </c>
      <c r="F38" s="154" cm="1">
        <f t="array" aca="1" ref="F38" ca="1">SUMIFS(OFFSET(ANCHOR,,MATCH(F$1,IND,0)-1),DataID,$B$2,IF(OR(LEFT($B38,1)="C",LEFT($B38,1)="N", LEFT($B38,1)="S"),NwID,OrgID),$B38, DataCheck,1)</f>
        <v>100</v>
      </c>
      <c r="G38" s="75" cm="1">
        <f t="array" aca="1" ref="G38" ca="1">SUMIFS(OFFSET(ANCHOR,,MATCH(G$1,IND,0)-1),DataID,$B$2,IF(OR(LEFT($B38,1)="C",LEFT($B38,1)="N", LEFT($B38,1)="S"),NwID,OrgID),$B38, DataCheck,1)</f>
        <v>5</v>
      </c>
      <c r="H38" s="150">
        <f t="shared" ca="1" si="7"/>
        <v>0.05</v>
      </c>
      <c r="I38" s="91" cm="1">
        <f t="array" aca="1" ref="I38" ca="1">SUMIFS(OFFSET(ANCHOR,,MATCH(I$1,IND,0)-1),DataID,$B$2,IF(OR(LEFT($B38,1)="C",LEFT($B38,1)="N", LEFT($B38,1)="S"),NwID,OrgID),$B38, DataCheck,1)</f>
        <v>4</v>
      </c>
      <c r="J38" s="150">
        <f t="shared" ca="1" si="8"/>
        <v>0.04</v>
      </c>
      <c r="K38" s="91" cm="1">
        <f t="array" aca="1" ref="K38" ca="1">SUMIFS(OFFSET(ANCHOR,,MATCH(K$1,IND,0)-1),DataID,$B$2,IF(OR(LEFT($B38,1)="C",LEFT($B38,1)="N", LEFT($B38,1)="S"),NwID,OrgID),$B38, DataCheck,1)</f>
        <v>4</v>
      </c>
      <c r="L38" s="150">
        <f t="shared" ca="1" si="9"/>
        <v>0.04</v>
      </c>
      <c r="M38" s="91" cm="1">
        <f t="array" aca="1" ref="M38" ca="1">SUMIFS(OFFSET(ANCHOR,,MATCH(M$1,IND,0)-1),DataID,$B$2,IF(OR(LEFT($B38,1)="C",LEFT($B38,1)="N", LEFT($B38,1)="S"),NwID,OrgID),$B38, DataCheck,1)</f>
        <v>0</v>
      </c>
      <c r="N38" s="150">
        <f t="shared" ca="1" si="10"/>
        <v>0</v>
      </c>
      <c r="O38" s="91" cm="1">
        <f t="array" aca="1" ref="O38" ca="1">SUMIFS(OFFSET(ANCHOR,,MATCH(O$1,IND,0)-1),DataID,$B$2,IF(OR(LEFT($B38,1)="C",LEFT($B38,1)="N", LEFT($B38,1)="S"),NwID,OrgID),$B38, DataCheck,1)</f>
        <v>0</v>
      </c>
      <c r="P38" s="150">
        <f t="shared" ca="1" si="3"/>
        <v>0</v>
      </c>
      <c r="Q38" s="91" cm="1">
        <f t="array" aca="1" ref="Q38" ca="1">SUMIFS(OFFSET(ANCHOR,,MATCH(Q$1,IND,0)-1),DataID,$B$2,IF(OR(LEFT($B38,1)="C",LEFT($B38,1)="N", LEFT($B38,1)="S"),NwID,OrgID),$B38, DataCheck,1)</f>
        <v>3</v>
      </c>
      <c r="R38" s="150">
        <f t="shared" ca="1" si="3"/>
        <v>0.03</v>
      </c>
      <c r="S38" s="92">
        <f t="shared" ca="1" si="5"/>
        <v>200</v>
      </c>
    </row>
    <row r="39" spans="1:19" ht="12.75" x14ac:dyDescent="0.2">
      <c r="A39" s="74" t="str">
        <f ca="1">INDEX(PRACTICE!$A$2:$F$52,MATCH($B39,PRACTICE!$A$2:$A$52,0),2)</f>
        <v>Trowbridge Practice</v>
      </c>
      <c r="B39" s="74" t="str">
        <f ca="1">T(OFFSET(HEADERTOGGLE!$G38,0,HEADERTOGGLE!$I$1))</f>
        <v>Y00403</v>
      </c>
      <c r="C39" s="69" t="str">
        <f ca="1">INDEX(PRACTICE!$A$2:$F$52,MATCH($B39,PRACTICE!$A$2:$A$52,0),5)</f>
        <v>SE2</v>
      </c>
      <c r="D39" s="154">
        <f t="shared" ca="1" si="6"/>
        <v>7961</v>
      </c>
      <c r="E39" s="154" cm="1">
        <f t="array" aca="1" ref="E39" ca="1">SUMIFS(OFFSET(ANCHOR,,MATCH(E$1,IND,0)-1),DataID,$B$2,IF(OR(LEFT($B39,1)="C",LEFT($B39,1)="N", LEFT($B39,1)="S"),NwID,OrgID),$B39, DataCheck,1)</f>
        <v>16</v>
      </c>
      <c r="F39" s="154" cm="1">
        <f t="array" aca="1" ref="F39" ca="1">SUMIFS(OFFSET(ANCHOR,,MATCH(F$1,IND,0)-1),DataID,$B$2,IF(OR(LEFT($B39,1)="C",LEFT($B39,1)="N", LEFT($B39,1)="S"),NwID,OrgID),$B39, DataCheck,1)</f>
        <v>25</v>
      </c>
      <c r="G39" s="75" cm="1">
        <f t="array" aca="1" ref="G39" ca="1">SUMIFS(OFFSET(ANCHOR,,MATCH(G$1,IND,0)-1),DataID,$B$2,IF(OR(LEFT($B39,1)="C",LEFT($B39,1)="N", LEFT($B39,1)="S"),NwID,OrgID),$B39, DataCheck,1)</f>
        <v>2</v>
      </c>
      <c r="H39" s="150">
        <f t="shared" ca="1" si="4"/>
        <v>0.08</v>
      </c>
      <c r="I39" s="91" cm="1">
        <f t="array" aca="1" ref="I39" ca="1">SUMIFS(OFFSET(ANCHOR,,MATCH(I$1,IND,0)-1),DataID,$B$2,IF(OR(LEFT($B39,1)="C",LEFT($B39,1)="N", LEFT($B39,1)="S"),NwID,OrgID),$B39, DataCheck,1)</f>
        <v>1</v>
      </c>
      <c r="J39" s="150">
        <f t="shared" ca="1" si="1"/>
        <v>0.04</v>
      </c>
      <c r="K39" s="91" cm="1">
        <f t="array" aca="1" ref="K39" ca="1">SUMIFS(OFFSET(ANCHOR,,MATCH(K$1,IND,0)-1),DataID,$B$2,IF(OR(LEFT($B39,1)="C",LEFT($B39,1)="N", LEFT($B39,1)="S"),NwID,OrgID),$B39, DataCheck,1)</f>
        <v>1</v>
      </c>
      <c r="L39" s="150">
        <f t="shared" ca="1" si="2"/>
        <v>0.04</v>
      </c>
      <c r="M39" s="91" cm="1">
        <f t="array" aca="1" ref="M39" ca="1">SUMIFS(OFFSET(ANCHOR,,MATCH(M$1,IND,0)-1),DataID,$B$2,IF(OR(LEFT($B39,1)="C",LEFT($B39,1)="N", LEFT($B39,1)="S"),NwID,OrgID),$B39, DataCheck,1)</f>
        <v>0</v>
      </c>
      <c r="N39" s="150">
        <f t="shared" ca="1" si="3"/>
        <v>0</v>
      </c>
      <c r="O39" s="91" cm="1">
        <f t="array" aca="1" ref="O39" ca="1">SUMIFS(OFFSET(ANCHOR,,MATCH(O$1,IND,0)-1),DataID,$B$2,IF(OR(LEFT($B39,1)="C",LEFT($B39,1)="N", LEFT($B39,1)="S"),NwID,OrgID),$B39, DataCheck,1)</f>
        <v>0</v>
      </c>
      <c r="P39" s="150">
        <f t="shared" ca="1" si="3"/>
        <v>0</v>
      </c>
      <c r="Q39" s="91" cm="1">
        <f t="array" aca="1" ref="Q39" ca="1">SUMIFS(OFFSET(ANCHOR,,MATCH(Q$1,IND,0)-1),DataID,$B$2,IF(OR(LEFT($B39,1)="C",LEFT($B39,1)="N", LEFT($B39,1)="S"),NwID,OrgID),$B39, DataCheck,1)</f>
        <v>0</v>
      </c>
      <c r="R39" s="150">
        <f t="shared" ca="1" si="3"/>
        <v>0</v>
      </c>
      <c r="S39" s="92">
        <f t="shared" ca="1" si="5"/>
        <v>50</v>
      </c>
    </row>
    <row r="40" spans="1:19" ht="12.75" x14ac:dyDescent="0.2">
      <c r="A40" s="74" t="str">
        <f ca="1">INDEX(PRACTICE!$A$2:$F$52,MATCH($B40,PRACTICE!$A$2:$A$52,0),2)</f>
        <v>Well Street Surgery</v>
      </c>
      <c r="B40" s="74" t="str">
        <f ca="1">T(OFFSET(HEADERTOGGLE!$G39,0,HEADERTOGGLE!$I$1))</f>
        <v>F84069</v>
      </c>
      <c r="C40" s="69" t="str">
        <f ca="1">INDEX(PRACTICE!$A$2:$F$52,MATCH($B40,PRACTICE!$A$2:$A$52,0),5)</f>
        <v>SE2</v>
      </c>
      <c r="D40" s="154">
        <f t="shared" ca="1" si="6"/>
        <v>14193</v>
      </c>
      <c r="E40" s="154" cm="1">
        <f t="array" aca="1" ref="E40" ca="1">SUMIFS(OFFSET(ANCHOR,,MATCH(E$1,IND,0)-1),DataID,$B$2,IF(OR(LEFT($B40,1)="C",LEFT($B40,1)="N", LEFT($B40,1)="S"),NwID,OrgID),$B40, DataCheck,1)</f>
        <v>66</v>
      </c>
      <c r="F40" s="154" cm="1">
        <f t="array" aca="1" ref="F40" ca="1">SUMIFS(OFFSET(ANCHOR,,MATCH(F$1,IND,0)-1),DataID,$B$2,IF(OR(LEFT($B40,1)="C",LEFT($B40,1)="N", LEFT($B40,1)="S"),NwID,OrgID),$B40, DataCheck,1)</f>
        <v>157</v>
      </c>
      <c r="G40" s="75" cm="1">
        <f t="array" aca="1" ref="G40" ca="1">SUMIFS(OFFSET(ANCHOR,,MATCH(G$1,IND,0)-1),DataID,$B$2,IF(OR(LEFT($B40,1)="C",LEFT($B40,1)="N", LEFT($B40,1)="S"),NwID,OrgID),$B40, DataCheck,1)</f>
        <v>1</v>
      </c>
      <c r="H40" s="150">
        <f t="shared" ca="1" si="4"/>
        <v>6.369426751592357E-3</v>
      </c>
      <c r="I40" s="91" cm="1">
        <f t="array" aca="1" ref="I40" ca="1">SUMIFS(OFFSET(ANCHOR,,MATCH(I$1,IND,0)-1),DataID,$B$2,IF(OR(LEFT($B40,1)="C",LEFT($B40,1)="N", LEFT($B40,1)="S"),NwID,OrgID),$B40, DataCheck,1)</f>
        <v>1</v>
      </c>
      <c r="J40" s="150">
        <f t="shared" ca="1" si="1"/>
        <v>6.369426751592357E-3</v>
      </c>
      <c r="K40" s="91" cm="1">
        <f t="array" aca="1" ref="K40" ca="1">SUMIFS(OFFSET(ANCHOR,,MATCH(K$1,IND,0)-1),DataID,$B$2,IF(OR(LEFT($B40,1)="C",LEFT($B40,1)="N", LEFT($B40,1)="S"),NwID,OrgID),$B40, DataCheck,1)</f>
        <v>1</v>
      </c>
      <c r="L40" s="150">
        <f t="shared" ca="1" si="2"/>
        <v>6.369426751592357E-3</v>
      </c>
      <c r="M40" s="91" cm="1">
        <f t="array" aca="1" ref="M40" ca="1">SUMIFS(OFFSET(ANCHOR,,MATCH(M$1,IND,0)-1),DataID,$B$2,IF(OR(LEFT($B40,1)="C",LEFT($B40,1)="N", LEFT($B40,1)="S"),NwID,OrgID),$B40, DataCheck,1)</f>
        <v>0</v>
      </c>
      <c r="N40" s="150">
        <f t="shared" ca="1" si="3"/>
        <v>0</v>
      </c>
      <c r="O40" s="91" cm="1">
        <f t="array" aca="1" ref="O40" ca="1">SUMIFS(OFFSET(ANCHOR,,MATCH(O$1,IND,0)-1),DataID,$B$2,IF(OR(LEFT($B40,1)="C",LEFT($B40,1)="N", LEFT($B40,1)="S"),NwID,OrgID),$B40, DataCheck,1)</f>
        <v>0</v>
      </c>
      <c r="P40" s="150">
        <f t="shared" ca="1" si="3"/>
        <v>0</v>
      </c>
      <c r="Q40" s="91" cm="1">
        <f t="array" aca="1" ref="Q40" ca="1">SUMIFS(OFFSET(ANCHOR,,MATCH(Q$1,IND,0)-1),DataID,$B$2,IF(OR(LEFT($B40,1)="C",LEFT($B40,1)="N", LEFT($B40,1)="S"),NwID,OrgID),$B40, DataCheck,1)</f>
        <v>0</v>
      </c>
      <c r="R40" s="150">
        <f t="shared" ca="1" si="3"/>
        <v>0</v>
      </c>
      <c r="S40" s="92">
        <f t="shared" ca="1" si="5"/>
        <v>50</v>
      </c>
    </row>
    <row r="41" spans="1:19" ht="12.75" x14ac:dyDescent="0.2">
      <c r="A41" s="74" t="str">
        <f ca="1">INDEX(PRACTICE!$A$2:$F$52,MATCH($B41,PRACTICE!$A$2:$A$52,0),2)</f>
        <v>Wick Health Centre</v>
      </c>
      <c r="B41" s="74" t="str">
        <f ca="1">T(OFFSET(HEADERTOGGLE!$G40,0,HEADERTOGGLE!$I$1))</f>
        <v>F84620</v>
      </c>
      <c r="C41" s="69" t="str">
        <f ca="1">INDEX(PRACTICE!$A$2:$F$52,MATCH($B41,PRACTICE!$A$2:$A$52,0),5)</f>
        <v>SE2</v>
      </c>
      <c r="D41" s="154">
        <f t="shared" ca="1" si="6"/>
        <v>8249</v>
      </c>
      <c r="E41" s="154" cm="1">
        <f t="array" aca="1" ref="E41" ca="1">SUMIFS(OFFSET(ANCHOR,,MATCH(E$1,IND,0)-1),DataID,$B$2,IF(OR(LEFT($B41,1)="C",LEFT($B41,1)="N", LEFT($B41,1)="S"),NwID,OrgID),$B41, DataCheck,1)</f>
        <v>55</v>
      </c>
      <c r="F41" s="154" cm="1">
        <f t="array" aca="1" ref="F41" ca="1">SUMIFS(OFFSET(ANCHOR,,MATCH(F$1,IND,0)-1),DataID,$B$2,IF(OR(LEFT($B41,1)="C",LEFT($B41,1)="N", LEFT($B41,1)="S"),NwID,OrgID),$B41, DataCheck,1)</f>
        <v>93</v>
      </c>
      <c r="G41" s="75" cm="1">
        <f t="array" aca="1" ref="G41" ca="1">SUMIFS(OFFSET(ANCHOR,,MATCH(G$1,IND,0)-1),DataID,$B$2,IF(OR(LEFT($B41,1)="C",LEFT($B41,1)="N", LEFT($B41,1)="S"),NwID,OrgID),$B41, DataCheck,1)</f>
        <v>2</v>
      </c>
      <c r="H41" s="150">
        <f t="shared" ca="1" si="4"/>
        <v>2.1505376344086023E-2</v>
      </c>
      <c r="I41" s="91" cm="1">
        <f t="array" aca="1" ref="I41" ca="1">SUMIFS(OFFSET(ANCHOR,,MATCH(I$1,IND,0)-1),DataID,$B$2,IF(OR(LEFT($B41,1)="C",LEFT($B41,1)="N", LEFT($B41,1)="S"),NwID,OrgID),$B41, DataCheck,1)</f>
        <v>2</v>
      </c>
      <c r="J41" s="150">
        <f t="shared" ca="1" si="1"/>
        <v>2.1505376344086023E-2</v>
      </c>
      <c r="K41" s="91" cm="1">
        <f t="array" aca="1" ref="K41" ca="1">SUMIFS(OFFSET(ANCHOR,,MATCH(K$1,IND,0)-1),DataID,$B$2,IF(OR(LEFT($B41,1)="C",LEFT($B41,1)="N", LEFT($B41,1)="S"),NwID,OrgID),$B41, DataCheck,1)</f>
        <v>2</v>
      </c>
      <c r="L41" s="150">
        <f t="shared" ca="1" si="2"/>
        <v>2.1505376344086023E-2</v>
      </c>
      <c r="M41" s="91" cm="1">
        <f t="array" aca="1" ref="M41" ca="1">SUMIFS(OFFSET(ANCHOR,,MATCH(M$1,IND,0)-1),DataID,$B$2,IF(OR(LEFT($B41,1)="C",LEFT($B41,1)="N", LEFT($B41,1)="S"),NwID,OrgID),$B41, DataCheck,1)</f>
        <v>0</v>
      </c>
      <c r="N41" s="150">
        <f t="shared" ca="1" si="3"/>
        <v>0</v>
      </c>
      <c r="O41" s="91" cm="1">
        <f t="array" aca="1" ref="O41" ca="1">SUMIFS(OFFSET(ANCHOR,,MATCH(O$1,IND,0)-1),DataID,$B$2,IF(OR(LEFT($B41,1)="C",LEFT($B41,1)="N", LEFT($B41,1)="S"),NwID,OrgID),$B41, DataCheck,1)</f>
        <v>0</v>
      </c>
      <c r="P41" s="150">
        <f t="shared" ca="1" si="3"/>
        <v>0</v>
      </c>
      <c r="Q41" s="91" cm="1">
        <f t="array" aca="1" ref="Q41" ca="1">SUMIFS(OFFSET(ANCHOR,,MATCH(Q$1,IND,0)-1),DataID,$B$2,IF(OR(LEFT($B41,1)="C",LEFT($B41,1)="N", LEFT($B41,1)="S"),NwID,OrgID),$B41, DataCheck,1)</f>
        <v>1</v>
      </c>
      <c r="R41" s="150">
        <f t="shared" ca="1" si="3"/>
        <v>1.0752688172043012E-2</v>
      </c>
      <c r="S41" s="92">
        <f t="shared" ca="1" si="5"/>
        <v>100</v>
      </c>
    </row>
    <row r="42" spans="1:19" ht="12.75" x14ac:dyDescent="0.2">
      <c r="A42" s="74" t="str">
        <f ca="1">INDEX(PRACTICE!$A$2:$F$52,MATCH($B42,PRACTICE!$A$2:$A$52,0),2)</f>
        <v>Springfield Park</v>
      </c>
      <c r="B42" s="74" t="str">
        <f ca="1">T(OFFSET(HEADERTOGGLE!$G41,0,HEADERTOGGLE!$I$1))</f>
        <v>NE1</v>
      </c>
      <c r="C42" s="69" t="str">
        <f ca="1">INDEX(PRACTICE!$A$2:$F$52,MATCH($B42,PRACTICE!$A$2:$A$52,0),5)</f>
        <v>NE1</v>
      </c>
      <c r="D42" s="154">
        <f t="shared" ref="D42:G49" ca="1" si="11">SUMIF($C$5:$C$41,$C42,D$5:D$41)</f>
        <v>44493</v>
      </c>
      <c r="E42" s="154">
        <f t="shared" ca="1" si="11"/>
        <v>105</v>
      </c>
      <c r="F42" s="154">
        <f t="shared" ca="1" si="11"/>
        <v>271</v>
      </c>
      <c r="G42" s="75">
        <f t="shared" ca="1" si="11"/>
        <v>4</v>
      </c>
      <c r="H42" s="150">
        <f t="shared" ca="1" si="4"/>
        <v>1.4760147601476014E-2</v>
      </c>
      <c r="I42" s="75">
        <f t="shared" ref="I42:I49" ca="1" si="12">SUMIF($C$5:$C$41,$C42,I$5:I$41)</f>
        <v>4</v>
      </c>
      <c r="J42" s="150">
        <f t="shared" ca="1" si="1"/>
        <v>1.4760147601476014E-2</v>
      </c>
      <c r="K42" s="75">
        <f t="shared" ref="K42:K49" ca="1" si="13">SUMIF($C$5:$C$41,$C42,K$5:K$41)</f>
        <v>4</v>
      </c>
      <c r="L42" s="150">
        <f t="shared" ca="1" si="2"/>
        <v>1.4760147601476014E-2</v>
      </c>
      <c r="M42" s="75">
        <f t="shared" ref="M42:M49" ca="1" si="14">SUMIF($C$5:$C$41,$C42,M$5:M$41)</f>
        <v>0</v>
      </c>
      <c r="N42" s="150">
        <f t="shared" ca="1" si="3"/>
        <v>0</v>
      </c>
      <c r="O42" s="75">
        <f t="shared" ref="O42:O49" ca="1" si="15">SUMIF($C$5:$C$41,$C42,O$5:O$41)</f>
        <v>0</v>
      </c>
      <c r="P42" s="150">
        <f t="shared" ca="1" si="3"/>
        <v>0</v>
      </c>
      <c r="Q42" s="75">
        <f t="shared" ref="Q42:Q49" ca="1" si="16">SUMIF($C$5:$C$41,$C42,Q$5:Q$41)</f>
        <v>1</v>
      </c>
      <c r="R42" s="150">
        <f t="shared" ca="1" si="3"/>
        <v>3.6900369003690036E-3</v>
      </c>
      <c r="S42" s="92">
        <f t="shared" ca="1" si="5"/>
        <v>200</v>
      </c>
    </row>
    <row r="43" spans="1:19" ht="12.75" x14ac:dyDescent="0.2">
      <c r="A43" s="74" t="str">
        <f ca="1">INDEX(PRACTICE!$A$2:$F$52,MATCH($B43,PRACTICE!$A$2:$A$52,0),2)</f>
        <v>Hackney Downs</v>
      </c>
      <c r="B43" s="74" t="str">
        <f ca="1">T(OFFSET(HEADERTOGGLE!$G42,0,HEADERTOGGLE!$I$1))</f>
        <v>NE2</v>
      </c>
      <c r="C43" s="69" t="str">
        <f ca="1">INDEX(PRACTICE!$A$2:$F$52,MATCH($B43,PRACTICE!$A$2:$A$52,0),5)</f>
        <v>NE2</v>
      </c>
      <c r="D43" s="154">
        <f t="shared" ca="1" si="11"/>
        <v>38895</v>
      </c>
      <c r="E43" s="154">
        <f t="shared" ca="1" si="11"/>
        <v>216</v>
      </c>
      <c r="F43" s="154">
        <f t="shared" ca="1" si="11"/>
        <v>505</v>
      </c>
      <c r="G43" s="75">
        <f t="shared" ca="1" si="11"/>
        <v>36</v>
      </c>
      <c r="H43" s="150">
        <f t="shared" ca="1" si="4"/>
        <v>7.1287128712871281E-2</v>
      </c>
      <c r="I43" s="75">
        <f t="shared" ca="1" si="12"/>
        <v>33</v>
      </c>
      <c r="J43" s="150">
        <f t="shared" ca="1" si="1"/>
        <v>6.5346534653465349E-2</v>
      </c>
      <c r="K43" s="75">
        <f t="shared" ca="1" si="13"/>
        <v>28</v>
      </c>
      <c r="L43" s="150">
        <f t="shared" ca="1" si="2"/>
        <v>5.5445544554455446E-2</v>
      </c>
      <c r="M43" s="75">
        <f t="shared" ca="1" si="14"/>
        <v>5</v>
      </c>
      <c r="N43" s="150">
        <f t="shared" ref="N43:N49" ca="1" si="17">IF(N($F43)=0, "-",N(M43)/$F43)</f>
        <v>9.9009900990099011E-3</v>
      </c>
      <c r="O43" s="75">
        <f t="shared" ca="1" si="15"/>
        <v>5</v>
      </c>
      <c r="P43" s="150">
        <f t="shared" ref="P43:P49" ca="1" si="18">IF(N($F43)=0, "-",N(O43)/$F43)</f>
        <v>9.9009900990099011E-3</v>
      </c>
      <c r="Q43" s="75">
        <f t="shared" ca="1" si="16"/>
        <v>31</v>
      </c>
      <c r="R43" s="150">
        <f t="shared" ref="R43:R49" ca="1" si="19">IF(N($F43)=0, "-",N(Q43)/$F43)</f>
        <v>6.1386138613861385E-2</v>
      </c>
      <c r="S43" s="92">
        <f t="shared" ca="1" si="5"/>
        <v>1650</v>
      </c>
    </row>
    <row r="44" spans="1:19" ht="12.75" x14ac:dyDescent="0.2">
      <c r="A44" s="74" t="str">
        <f ca="1">INDEX(PRACTICE!$A$2:$F$52,MATCH($B44,PRACTICE!$A$2:$A$52,0),2)</f>
        <v>Woodberry Wetlands</v>
      </c>
      <c r="B44" s="74" t="str">
        <f ca="1">T(OFFSET(HEADERTOGGLE!$G43,0,HEADERTOGGLE!$I$1))</f>
        <v>NW1</v>
      </c>
      <c r="C44" s="69" t="str">
        <f ca="1">INDEX(PRACTICE!$A$2:$F$52,MATCH($B44,PRACTICE!$A$2:$A$52,0),5)</f>
        <v>NW1</v>
      </c>
      <c r="D44" s="154">
        <f t="shared" ca="1" si="11"/>
        <v>36092</v>
      </c>
      <c r="E44" s="154">
        <f t="shared" ca="1" si="11"/>
        <v>151</v>
      </c>
      <c r="F44" s="154">
        <f t="shared" ca="1" si="11"/>
        <v>323</v>
      </c>
      <c r="G44" s="75">
        <f t="shared" ca="1" si="11"/>
        <v>17</v>
      </c>
      <c r="H44" s="150">
        <f t="shared" ca="1" si="4"/>
        <v>5.2631578947368418E-2</v>
      </c>
      <c r="I44" s="75">
        <f t="shared" ca="1" si="12"/>
        <v>13</v>
      </c>
      <c r="J44" s="150">
        <f t="shared" ca="1" si="1"/>
        <v>4.0247678018575851E-2</v>
      </c>
      <c r="K44" s="75">
        <f t="shared" ca="1" si="13"/>
        <v>13</v>
      </c>
      <c r="L44" s="150">
        <f t="shared" ca="1" si="2"/>
        <v>4.0247678018575851E-2</v>
      </c>
      <c r="M44" s="75">
        <f t="shared" ca="1" si="14"/>
        <v>0</v>
      </c>
      <c r="N44" s="150">
        <f t="shared" ca="1" si="17"/>
        <v>0</v>
      </c>
      <c r="O44" s="75">
        <f t="shared" ca="1" si="15"/>
        <v>0</v>
      </c>
      <c r="P44" s="150">
        <f t="shared" ca="1" si="18"/>
        <v>0</v>
      </c>
      <c r="Q44" s="75">
        <f t="shared" ca="1" si="16"/>
        <v>3</v>
      </c>
      <c r="R44" s="150">
        <f t="shared" ca="1" si="19"/>
        <v>9.2879256965944269E-3</v>
      </c>
      <c r="S44" s="92">
        <f t="shared" ca="1" si="5"/>
        <v>650</v>
      </c>
    </row>
    <row r="45" spans="1:19" ht="13.5" customHeight="1" x14ac:dyDescent="0.2">
      <c r="A45" s="74" t="str">
        <f ca="1">INDEX(PRACTICE!$A$2:$F$52,MATCH($B45,PRACTICE!$A$2:$A$52,0),2)</f>
        <v>Clissold Park</v>
      </c>
      <c r="B45" s="74" t="str">
        <f ca="1">T(OFFSET(HEADERTOGGLE!$G44,0,HEADERTOGGLE!$I$1))</f>
        <v>NW2</v>
      </c>
      <c r="C45" s="69" t="str">
        <f ca="1">INDEX(PRACTICE!$A$2:$F$52,MATCH($B45,PRACTICE!$A$2:$A$52,0),5)</f>
        <v>NW2</v>
      </c>
      <c r="D45" s="154">
        <f t="shared" ca="1" si="11"/>
        <v>35220</v>
      </c>
      <c r="E45" s="154">
        <f t="shared" ca="1" si="11"/>
        <v>143</v>
      </c>
      <c r="F45" s="154">
        <f t="shared" ca="1" si="11"/>
        <v>408</v>
      </c>
      <c r="G45" s="75">
        <f t="shared" ca="1" si="11"/>
        <v>15</v>
      </c>
      <c r="H45" s="150">
        <f t="shared" ca="1" si="4"/>
        <v>3.6764705882352942E-2</v>
      </c>
      <c r="I45" s="75">
        <f t="shared" ca="1" si="12"/>
        <v>12</v>
      </c>
      <c r="J45" s="150">
        <f t="shared" ca="1" si="1"/>
        <v>2.9411764705882353E-2</v>
      </c>
      <c r="K45" s="75">
        <f t="shared" ca="1" si="13"/>
        <v>11</v>
      </c>
      <c r="L45" s="150">
        <f t="shared" ca="1" si="2"/>
        <v>2.6960784313725492E-2</v>
      </c>
      <c r="M45" s="75">
        <f t="shared" ca="1" si="14"/>
        <v>1</v>
      </c>
      <c r="N45" s="150">
        <f t="shared" ca="1" si="17"/>
        <v>2.4509803921568627E-3</v>
      </c>
      <c r="O45" s="75">
        <f t="shared" ca="1" si="15"/>
        <v>2</v>
      </c>
      <c r="P45" s="150">
        <f t="shared" ca="1" si="18"/>
        <v>4.9019607843137254E-3</v>
      </c>
      <c r="Q45" s="75">
        <f t="shared" ca="1" si="16"/>
        <v>9</v>
      </c>
      <c r="R45" s="150">
        <f t="shared" ca="1" si="19"/>
        <v>2.2058823529411766E-2</v>
      </c>
      <c r="S45" s="92">
        <f t="shared" ca="1" si="5"/>
        <v>600</v>
      </c>
    </row>
    <row r="46" spans="1:19" ht="12.75" x14ac:dyDescent="0.2">
      <c r="A46" s="74" t="str">
        <f ca="1">INDEX(PRACTICE!$A$2:$F$52,MATCH($B46,PRACTICE!$A$2:$A$52,0),2)</f>
        <v>Hackney Marshes</v>
      </c>
      <c r="B46" s="74" t="str">
        <f ca="1">T(OFFSET(HEADERTOGGLE!$G45,0,HEADERTOGGLE!$I$1))</f>
        <v>SE1</v>
      </c>
      <c r="C46" s="69" t="str">
        <f ca="1">INDEX(PRACTICE!$A$2:$F$52,MATCH($B46,PRACTICE!$A$2:$A$52,0),5)</f>
        <v>SE1</v>
      </c>
      <c r="D46" s="154">
        <f t="shared" ca="1" si="11"/>
        <v>36918</v>
      </c>
      <c r="E46" s="154">
        <f t="shared" ca="1" si="11"/>
        <v>226</v>
      </c>
      <c r="F46" s="154">
        <f t="shared" ca="1" si="11"/>
        <v>556</v>
      </c>
      <c r="G46" s="75">
        <f t="shared" ca="1" si="11"/>
        <v>31</v>
      </c>
      <c r="H46" s="150">
        <f t="shared" ca="1" si="4"/>
        <v>5.5755395683453238E-2</v>
      </c>
      <c r="I46" s="75">
        <f t="shared" ca="1" si="12"/>
        <v>25</v>
      </c>
      <c r="J46" s="150">
        <f t="shared" ca="1" si="1"/>
        <v>4.4964028776978415E-2</v>
      </c>
      <c r="K46" s="75">
        <f t="shared" ca="1" si="13"/>
        <v>24</v>
      </c>
      <c r="L46" s="150">
        <f t="shared" ca="1" si="2"/>
        <v>4.3165467625899283E-2</v>
      </c>
      <c r="M46" s="75">
        <f t="shared" ca="1" si="14"/>
        <v>1</v>
      </c>
      <c r="N46" s="150">
        <f t="shared" ca="1" si="17"/>
        <v>1.7985611510791368E-3</v>
      </c>
      <c r="O46" s="75">
        <f t="shared" ca="1" si="15"/>
        <v>1</v>
      </c>
      <c r="P46" s="150">
        <f t="shared" ca="1" si="18"/>
        <v>1.7985611510791368E-3</v>
      </c>
      <c r="Q46" s="75">
        <f t="shared" ca="1" si="16"/>
        <v>4</v>
      </c>
      <c r="R46" s="150">
        <f t="shared" ca="1" si="19"/>
        <v>7.1942446043165471E-3</v>
      </c>
      <c r="S46" s="92">
        <f t="shared" ca="1" si="5"/>
        <v>1250</v>
      </c>
    </row>
    <row r="47" spans="1:19" ht="12.75" x14ac:dyDescent="0.2">
      <c r="A47" s="74" t="str">
        <f ca="1">INDEX(PRACTICE!$A$2:$F$52,MATCH($B47,PRACTICE!$A$2:$A$52,0),2)</f>
        <v>Well Street Common</v>
      </c>
      <c r="B47" s="74" t="str">
        <f ca="1">T(OFFSET(HEADERTOGGLE!$G46,0,HEADERTOGGLE!$I$1))</f>
        <v>SE2</v>
      </c>
      <c r="C47" s="69" t="str">
        <f ca="1">INDEX(PRACTICE!$A$2:$F$52,MATCH($B47,PRACTICE!$A$2:$A$52,0),5)</f>
        <v>SE2</v>
      </c>
      <c r="D47" s="154">
        <f t="shared" ca="1" si="11"/>
        <v>44634</v>
      </c>
      <c r="E47" s="154">
        <f t="shared" ca="1" si="11"/>
        <v>216</v>
      </c>
      <c r="F47" s="154">
        <f t="shared" ca="1" si="11"/>
        <v>470</v>
      </c>
      <c r="G47" s="75">
        <f t="shared" ca="1" si="11"/>
        <v>31</v>
      </c>
      <c r="H47" s="150">
        <f t="shared" ca="1" si="4"/>
        <v>6.5957446808510636E-2</v>
      </c>
      <c r="I47" s="75">
        <f t="shared" ca="1" si="12"/>
        <v>19</v>
      </c>
      <c r="J47" s="150">
        <f t="shared" ca="1" si="1"/>
        <v>4.042553191489362E-2</v>
      </c>
      <c r="K47" s="75">
        <f t="shared" ca="1" si="13"/>
        <v>19</v>
      </c>
      <c r="L47" s="150">
        <f t="shared" ca="1" si="2"/>
        <v>4.042553191489362E-2</v>
      </c>
      <c r="M47" s="75">
        <f t="shared" ca="1" si="14"/>
        <v>0</v>
      </c>
      <c r="N47" s="150">
        <f t="shared" ca="1" si="17"/>
        <v>0</v>
      </c>
      <c r="O47" s="75">
        <f t="shared" ca="1" si="15"/>
        <v>1</v>
      </c>
      <c r="P47" s="150">
        <f t="shared" ca="1" si="18"/>
        <v>2.1276595744680851E-3</v>
      </c>
      <c r="Q47" s="75">
        <f t="shared" ca="1" si="16"/>
        <v>15</v>
      </c>
      <c r="R47" s="150">
        <f t="shared" ca="1" si="19"/>
        <v>3.1914893617021274E-2</v>
      </c>
      <c r="S47" s="92">
        <f t="shared" ca="1" si="5"/>
        <v>950</v>
      </c>
    </row>
    <row r="48" spans="1:19" ht="12.75" x14ac:dyDescent="0.2">
      <c r="A48" s="74" t="str">
        <f ca="1">INDEX(PRACTICE!$A$2:$F$52,MATCH($B48,PRACTICE!$A$2:$A$52,0),2)</f>
        <v xml:space="preserve">London Fields  </v>
      </c>
      <c r="B48" s="74" t="str">
        <f ca="1">T(OFFSET(HEADERTOGGLE!$G47,0,HEADERTOGGLE!$I$1))</f>
        <v>SW1</v>
      </c>
      <c r="C48" s="69" t="str">
        <f ca="1">INDEX(PRACTICE!$A$2:$F$52,MATCH($B48,PRACTICE!$A$2:$A$52,0),5)</f>
        <v>SW1</v>
      </c>
      <c r="D48" s="154">
        <f t="shared" ca="1" si="11"/>
        <v>59483</v>
      </c>
      <c r="E48" s="154">
        <f t="shared" ca="1" si="11"/>
        <v>236</v>
      </c>
      <c r="F48" s="154">
        <f t="shared" ca="1" si="11"/>
        <v>518</v>
      </c>
      <c r="G48" s="75">
        <f t="shared" ca="1" si="11"/>
        <v>8</v>
      </c>
      <c r="H48" s="150">
        <f t="shared" ca="1" si="4"/>
        <v>1.5444015444015444E-2</v>
      </c>
      <c r="I48" s="75">
        <f t="shared" ca="1" si="12"/>
        <v>6</v>
      </c>
      <c r="J48" s="150">
        <f t="shared" ca="1" si="1"/>
        <v>1.1583011583011582E-2</v>
      </c>
      <c r="K48" s="75">
        <f t="shared" ca="1" si="13"/>
        <v>6</v>
      </c>
      <c r="L48" s="150">
        <f t="shared" ca="1" si="2"/>
        <v>1.1583011583011582E-2</v>
      </c>
      <c r="M48" s="75">
        <f t="shared" ca="1" si="14"/>
        <v>0</v>
      </c>
      <c r="N48" s="150">
        <f t="shared" ca="1" si="17"/>
        <v>0</v>
      </c>
      <c r="O48" s="75">
        <f t="shared" ca="1" si="15"/>
        <v>2</v>
      </c>
      <c r="P48" s="150">
        <f t="shared" ca="1" si="18"/>
        <v>3.8610038610038611E-3</v>
      </c>
      <c r="Q48" s="75">
        <f t="shared" ca="1" si="16"/>
        <v>0</v>
      </c>
      <c r="R48" s="150">
        <f t="shared" ca="1" si="19"/>
        <v>0</v>
      </c>
      <c r="S48" s="92">
        <f t="shared" ca="1" si="5"/>
        <v>300</v>
      </c>
    </row>
    <row r="49" spans="1:19" ht="12.75" x14ac:dyDescent="0.2">
      <c r="A49" s="74" t="str">
        <f ca="1">INDEX(PRACTICE!$A$2:$F$52,MATCH($B49,PRACTICE!$A$2:$A$52,0),2)</f>
        <v>Shoreditch Park &amp; City</v>
      </c>
      <c r="B49" s="74" t="str">
        <f ca="1">T(OFFSET(HEADERTOGGLE!$G48,0,HEADERTOGGLE!$I$1))</f>
        <v>SW2</v>
      </c>
      <c r="C49" s="69" t="str">
        <f ca="1">INDEX(PRACTICE!$A$2:$F$52,MATCH($B49,PRACTICE!$A$2:$A$52,0),5)</f>
        <v>SW2</v>
      </c>
      <c r="D49" s="154">
        <f t="shared" ca="1" si="11"/>
        <v>58154</v>
      </c>
      <c r="E49" s="154">
        <f t="shared" ca="1" si="11"/>
        <v>240</v>
      </c>
      <c r="F49" s="154">
        <f t="shared" ca="1" si="11"/>
        <v>602</v>
      </c>
      <c r="G49" s="75">
        <f t="shared" ca="1" si="11"/>
        <v>8</v>
      </c>
      <c r="H49" s="150">
        <f t="shared" ca="1" si="4"/>
        <v>1.3289036544850499E-2</v>
      </c>
      <c r="I49" s="75">
        <f t="shared" ca="1" si="12"/>
        <v>7</v>
      </c>
      <c r="J49" s="150">
        <f t="shared" ca="1" si="1"/>
        <v>1.1627906976744186E-2</v>
      </c>
      <c r="K49" s="75">
        <f t="shared" ca="1" si="13"/>
        <v>7</v>
      </c>
      <c r="L49" s="150">
        <f t="shared" ca="1" si="2"/>
        <v>1.1627906976744186E-2</v>
      </c>
      <c r="M49" s="75">
        <f t="shared" ca="1" si="14"/>
        <v>0</v>
      </c>
      <c r="N49" s="150">
        <f t="shared" ca="1" si="17"/>
        <v>0</v>
      </c>
      <c r="O49" s="75">
        <f t="shared" ca="1" si="15"/>
        <v>1</v>
      </c>
      <c r="P49" s="150">
        <f t="shared" ca="1" si="18"/>
        <v>1.6611295681063123E-3</v>
      </c>
      <c r="Q49" s="75">
        <f t="shared" ca="1" si="16"/>
        <v>5</v>
      </c>
      <c r="R49" s="150">
        <f t="shared" ca="1" si="19"/>
        <v>8.3056478405315621E-3</v>
      </c>
      <c r="S49" s="92">
        <f t="shared" ca="1" si="5"/>
        <v>350</v>
      </c>
    </row>
    <row r="50" spans="1:19" s="26" customFormat="1" ht="12.75" x14ac:dyDescent="0.2">
      <c r="A50" s="66"/>
      <c r="B50" s="66" t="s">
        <v>88</v>
      </c>
      <c r="C50" s="66"/>
      <c r="D50" s="155">
        <f ca="1">SUM(D5:D41)</f>
        <v>353889</v>
      </c>
      <c r="E50" s="155">
        <f ca="1">SUM(E5:E41)</f>
        <v>1533</v>
      </c>
      <c r="F50" s="155">
        <f ca="1">SUM(F5:F41)</f>
        <v>3653</v>
      </c>
      <c r="G50" s="66">
        <f ca="1">SUM(G5:G41)</f>
        <v>150</v>
      </c>
      <c r="H50" s="151">
        <f ca="1">IF(N($F50)=0, "-",N(G50)/$F50)</f>
        <v>4.1062140706268818E-2</v>
      </c>
      <c r="I50" s="66">
        <f ca="1">SUM(I5:I41)</f>
        <v>119</v>
      </c>
      <c r="J50" s="151">
        <f ca="1">IF(N($F50)=0, "-",N(I50)/$F50)</f>
        <v>3.2575964960306597E-2</v>
      </c>
      <c r="K50" s="66">
        <f ca="1">SUM(K5:K41)</f>
        <v>112</v>
      </c>
      <c r="L50" s="151">
        <f ca="1">IF(N($F50)=0, "-",N(K50)/$F50)</f>
        <v>3.0659731727347386E-2</v>
      </c>
      <c r="M50" s="66">
        <f ca="1">SUM(M5:M41)</f>
        <v>7</v>
      </c>
      <c r="N50" s="151">
        <f ca="1">IF(N($F50)=0, "-",N(M50)/$F50)</f>
        <v>1.9162332329592116E-3</v>
      </c>
      <c r="O50" s="66">
        <f ca="1">SUM(O5:O41)</f>
        <v>12</v>
      </c>
      <c r="P50" s="151">
        <f ca="1">IF(N($F50)=0, "-",N(O50)/$F50)</f>
        <v>3.2849712565015056E-3</v>
      </c>
      <c r="Q50" s="66">
        <f ca="1">SUM(Q5:Q41)</f>
        <v>68</v>
      </c>
      <c r="R50" s="151">
        <f ca="1">IF(N($F50)=0, "-",N(Q50)/$F50)</f>
        <v>1.8614837120175198E-2</v>
      </c>
      <c r="S50" s="119">
        <f ca="1">SUM(S5:S41)</f>
        <v>5950</v>
      </c>
    </row>
    <row r="51" spans="1:19" ht="12.75" x14ac:dyDescent="0.2">
      <c r="A51" s="47"/>
      <c r="B51" s="95"/>
      <c r="C51" s="59"/>
      <c r="D51" s="59"/>
      <c r="E51" s="59"/>
      <c r="H51" s="59"/>
      <c r="J51" s="59"/>
      <c r="L51" s="59"/>
      <c r="N51" s="59"/>
      <c r="O51" s="59"/>
      <c r="P51" s="59"/>
      <c r="Q51" s="59"/>
      <c r="R51" s="59"/>
    </row>
    <row r="52" spans="1:19" ht="12.75" x14ac:dyDescent="0.2">
      <c r="A52" s="59"/>
      <c r="B52" s="59"/>
      <c r="C52" s="59"/>
      <c r="D52" s="59"/>
      <c r="E52" s="59"/>
      <c r="H52" s="59"/>
      <c r="J52" s="59"/>
      <c r="L52" s="59"/>
      <c r="N52" s="59"/>
      <c r="O52" s="59"/>
      <c r="P52" s="59"/>
      <c r="Q52" s="59"/>
      <c r="R52" s="59"/>
    </row>
    <row r="53" spans="1:19" ht="12.75" x14ac:dyDescent="0.2">
      <c r="A53" s="59"/>
      <c r="B53" s="59"/>
      <c r="C53" s="59"/>
      <c r="D53" s="59"/>
      <c r="E53" s="59"/>
      <c r="H53" s="59"/>
      <c r="J53" s="59"/>
      <c r="L53" s="59"/>
      <c r="N53" s="59"/>
      <c r="O53" s="59"/>
      <c r="P53" s="59"/>
      <c r="Q53" s="59"/>
      <c r="R53" s="59"/>
    </row>
    <row r="54" spans="1:19" ht="15" x14ac:dyDescent="0.25">
      <c r="A54" s="97"/>
      <c r="B54" s="59"/>
      <c r="C54" s="59"/>
      <c r="D54" s="59"/>
      <c r="E54" s="59"/>
      <c r="H54" s="59"/>
      <c r="J54" s="59"/>
      <c r="L54" s="59"/>
      <c r="N54" s="59"/>
      <c r="O54" s="59"/>
      <c r="P54" s="59"/>
      <c r="Q54" s="59"/>
      <c r="R54" s="59"/>
    </row>
    <row r="55" spans="1:19" ht="15" x14ac:dyDescent="0.25">
      <c r="A55" s="96"/>
      <c r="B55" s="59"/>
      <c r="C55" s="59"/>
      <c r="D55" s="59"/>
      <c r="E55" s="59"/>
      <c r="H55" s="59"/>
      <c r="J55" s="59"/>
      <c r="L55" s="59"/>
      <c r="N55" s="59"/>
      <c r="O55" s="59"/>
      <c r="P55" s="59"/>
      <c r="Q55" s="59"/>
      <c r="R55" s="59"/>
    </row>
    <row r="56" spans="1:19" ht="12.75" x14ac:dyDescent="0.2">
      <c r="A56" s="59"/>
      <c r="B56" s="59"/>
      <c r="C56" s="59"/>
      <c r="D56" s="59"/>
      <c r="E56" s="59"/>
      <c r="H56" s="59"/>
      <c r="J56" s="59"/>
      <c r="L56" s="59"/>
      <c r="N56" s="59"/>
      <c r="O56" s="59"/>
      <c r="P56" s="59"/>
      <c r="Q56" s="59"/>
      <c r="R56" s="59"/>
    </row>
    <row r="57" spans="1:19" ht="12.75" hidden="1" x14ac:dyDescent="0.2">
      <c r="A57" s="59"/>
      <c r="B57" s="59"/>
      <c r="C57" s="59"/>
      <c r="D57" s="59"/>
      <c r="E57" s="59"/>
      <c r="H57" s="59"/>
      <c r="J57" s="59"/>
      <c r="L57" s="59"/>
      <c r="N57" s="59"/>
      <c r="O57" s="59"/>
      <c r="P57" s="59"/>
      <c r="Q57" s="59"/>
      <c r="R57" s="59"/>
    </row>
    <row r="58" spans="1:19" ht="15" hidden="1" x14ac:dyDescent="0.25"/>
    <row r="59" spans="1:19" ht="15" hidden="1" x14ac:dyDescent="0.25"/>
    <row r="60" spans="1:19" ht="15" hidden="1" x14ac:dyDescent="0.25"/>
    <row r="61" spans="1:19" ht="15" hidden="1" x14ac:dyDescent="0.25"/>
    <row r="62" spans="1:19" ht="15" hidden="1" x14ac:dyDescent="0.25"/>
    <row r="63" spans="1:19" ht="15" hidden="1" x14ac:dyDescent="0.25"/>
    <row r="64" spans="1:19" ht="15" hidden="1" x14ac:dyDescent="0.25"/>
    <row r="65" ht="15" hidden="1" x14ac:dyDescent="0.25"/>
    <row r="66" ht="15" hidden="1" x14ac:dyDescent="0.25"/>
    <row r="67" ht="15" hidden="1" x14ac:dyDescent="0.25"/>
    <row r="68" ht="15" hidden="1" x14ac:dyDescent="0.25"/>
    <row r="69" ht="15" hidden="1" x14ac:dyDescent="0.25"/>
    <row r="70" ht="15" hidden="1" x14ac:dyDescent="0.25"/>
    <row r="71" ht="15" hidden="1" x14ac:dyDescent="0.25"/>
    <row r="72" ht="15" hidden="1" x14ac:dyDescent="0.25"/>
    <row r="73" ht="15" hidden="1" x14ac:dyDescent="0.25"/>
    <row r="74" ht="15" hidden="1" x14ac:dyDescent="0.25"/>
    <row r="75" ht="15" hidden="1" x14ac:dyDescent="0.25"/>
    <row r="76" ht="15" hidden="1" x14ac:dyDescent="0.25"/>
    <row r="77" ht="15" hidden="1" x14ac:dyDescent="0.25"/>
    <row r="78" ht="15" hidden="1" x14ac:dyDescent="0.25"/>
    <row r="79" ht="15" hidden="1" x14ac:dyDescent="0.25"/>
    <row r="80" ht="15" hidden="1" x14ac:dyDescent="0.25"/>
    <row r="81" ht="15" hidden="1" x14ac:dyDescent="0.25"/>
    <row r="82" ht="15" hidden="1" x14ac:dyDescent="0.25"/>
    <row r="83" ht="15" hidden="1" x14ac:dyDescent="0.25"/>
    <row r="84" ht="15" hidden="1" x14ac:dyDescent="0.25"/>
    <row r="85" ht="15" hidden="1" x14ac:dyDescent="0.25"/>
    <row r="86" ht="15" hidden="1" x14ac:dyDescent="0.25"/>
    <row r="87" ht="15" hidden="1" x14ac:dyDescent="0.25"/>
    <row r="88" ht="15" hidden="1" x14ac:dyDescent="0.25"/>
    <row r="89" ht="15" hidden="1" x14ac:dyDescent="0.25"/>
    <row r="90" ht="15" hidden="1" x14ac:dyDescent="0.25"/>
    <row r="91" ht="15" hidden="1" x14ac:dyDescent="0.25"/>
    <row r="92" ht="15" hidden="1" x14ac:dyDescent="0.25"/>
    <row r="93" ht="15" hidden="1" x14ac:dyDescent="0.25"/>
    <row r="94" ht="15" hidden="1" x14ac:dyDescent="0.25"/>
    <row r="95" ht="15" hidden="1" x14ac:dyDescent="0.25"/>
    <row r="96" ht="15" hidden="1" x14ac:dyDescent="0.25"/>
    <row r="97" ht="15" hidden="1" x14ac:dyDescent="0.25"/>
    <row r="98" ht="15" hidden="1" x14ac:dyDescent="0.25"/>
    <row r="99" ht="15" hidden="1" x14ac:dyDescent="0.25"/>
    <row r="100" ht="15" hidden="1" x14ac:dyDescent="0.25"/>
    <row r="101" ht="15" hidden="1" x14ac:dyDescent="0.25"/>
    <row r="102" ht="15" hidden="1" x14ac:dyDescent="0.25"/>
    <row r="103" ht="15" hidden="1" customHeight="1" x14ac:dyDescent="0.25"/>
  </sheetData>
  <dataConsolidate/>
  <mergeCells count="1">
    <mergeCell ref="E3:E4"/>
  </mergeCells>
  <conditionalFormatting sqref="A5:G41 I5:I41 K5:K41 M5:M41 O5:O41 Q5:Q41 S5:S50 A42:S49">
    <cfRule type="expression" dxfId="4" priority="182">
      <formula>$B5="f84624"</formula>
    </cfRule>
  </conditionalFormatting>
  <conditionalFormatting sqref="H5:H49 J16:J49 L16:L49 N16:N49 P5:P49 R5:R49">
    <cfRule type="dataBar" priority="43">
      <dataBar>
        <cfvo type="num" val="0"/>
        <cfvo type="num" val="1"/>
        <color theme="4" tint="0.39997558519241921"/>
      </dataBar>
      <extLst>
        <ext xmlns:x14="http://schemas.microsoft.com/office/spreadsheetml/2009/9/main" uri="{B025F937-C7B1-47D3-B67F-A62EFF666E3E}">
          <x14:id>{8E1D7D5B-EDD5-4C0B-BA3A-028883AF1BCF}</x14:id>
        </ext>
      </extLst>
    </cfRule>
  </conditionalFormatting>
  <conditionalFormatting sqref="H42:H49 J42:J49 L42:L49 N42:R49 U5:V27 T5:T49 U28:U49 V28:V50">
    <cfRule type="expression" dxfId="0" priority="287">
      <formula>#REF!=0</formula>
    </cfRule>
  </conditionalFormatting>
  <conditionalFormatting sqref="J5:J15">
    <cfRule type="dataBar" priority="57">
      <dataBar>
        <cfvo type="num" val="0"/>
        <cfvo type="num" val="1"/>
        <color theme="4" tint="0.39997558519241921"/>
      </dataBar>
      <extLst>
        <ext xmlns:x14="http://schemas.microsoft.com/office/spreadsheetml/2009/9/main" uri="{B025F937-C7B1-47D3-B67F-A62EFF666E3E}">
          <x14:id>{9E8DFF20-7853-4726-97FE-7DAD7784FF5D}</x14:id>
        </ext>
      </extLst>
    </cfRule>
  </conditionalFormatting>
  <conditionalFormatting sqref="L5:L15">
    <cfRule type="dataBar" priority="71">
      <dataBar>
        <cfvo type="num" val="0"/>
        <cfvo type="num" val="1"/>
        <color theme="4" tint="0.39997558519241921"/>
      </dataBar>
      <extLst>
        <ext xmlns:x14="http://schemas.microsoft.com/office/spreadsheetml/2009/9/main" uri="{B025F937-C7B1-47D3-B67F-A62EFF666E3E}">
          <x14:id>{652F7F13-29C6-4832-B63A-31E7E48B6FCE}</x14:id>
        </ext>
      </extLst>
    </cfRule>
  </conditionalFormatting>
  <conditionalFormatting sqref="N5:N15">
    <cfRule type="dataBar" priority="85">
      <dataBar>
        <cfvo type="num" val="0"/>
        <cfvo type="num" val="1"/>
        <color theme="4" tint="0.39997558519241921"/>
      </dataBar>
      <extLst>
        <ext xmlns:x14="http://schemas.microsoft.com/office/spreadsheetml/2009/9/main" uri="{B025F937-C7B1-47D3-B67F-A62EFF666E3E}">
          <x14:id>{CBD401C0-1F51-4332-99EC-D6CC5202AEA1}</x14:id>
        </ext>
      </extLst>
    </cfRule>
  </conditionalFormatting>
  <conditionalFormatting sqref="V28:V50 U28:U49 U5:V27 T5:T49">
    <cfRule type="dataBar" priority="203">
      <dataBar>
        <cfvo type="num" val="0"/>
        <cfvo type="num" val="1"/>
        <color theme="7" tint="0.39997558519241921"/>
      </dataBar>
      <extLst>
        <ext xmlns:x14="http://schemas.microsoft.com/office/spreadsheetml/2009/9/main" uri="{B025F937-C7B1-47D3-B67F-A62EFF666E3E}">
          <x14:id>{D4CC003D-B642-40E9-A576-58F1AF178678}</x14:id>
        </ext>
      </extLst>
    </cfRule>
  </conditionalFormatting>
  <pageMargins left="0.7" right="0.7" top="0.75" bottom="0.75" header="0.3" footer="0.3"/>
  <pageSetup paperSize="9" orientation="portrait" r:id="rId1"/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202" id="{4F16A9B7-6FC2-45F9-A75F-8EEE748A9949}">
            <xm:f>VLOOKUP($B5,PRACTICE!$A$2:$I$49,1,0)="F84043"</xm:f>
            <x14:dxf>
              <font>
                <color theme="0" tint="-0.24994659260841701"/>
              </font>
            </x14:dxf>
          </x14:cfRule>
          <x14:cfRule type="expression" priority="1258" id="{D14A4431-17DD-4B83-B14E-35C4A1B7C63A}">
            <xm:f>VLOOKUP($B5,PRACTICE!$A$2:$I$49,9,FALSE)="No"</xm:f>
            <x14:dxf>
              <font>
                <color theme="0" tint="-0.24994659260841701"/>
              </font>
            </x14:dxf>
          </x14:cfRule>
          <xm:sqref>A5:G41 I5:I41 K5:K41 M5:M41 O5:O41 Q5:Q41 S5:S50 A42:S49</xm:sqref>
        </x14:conditionalFormatting>
        <x14:conditionalFormatting xmlns:xm="http://schemas.microsoft.com/office/excel/2006/main">
          <x14:cfRule type="expression" priority="3" id="{2D3C134D-448F-4A7D-BADB-FEAE3B02E70B}">
            <xm:f>VLOOKUP($B5,PRACTICE!$A$2:$I$49,9,FALSE)="PCN"</xm:f>
            <x14:dxf>
              <fill>
                <patternFill>
                  <bgColor theme="4" tint="0.79998168889431442"/>
                </patternFill>
              </fill>
            </x14:dxf>
          </x14:cfRule>
          <xm:sqref>A5:R49 S5:S50</xm:sqref>
        </x14:conditionalFormatting>
        <x14:conditionalFormatting xmlns:xm="http://schemas.microsoft.com/office/excel/2006/main">
          <x14:cfRule type="dataBar" id="{8E1D7D5B-EDD5-4C0B-BA3A-028883AF1BCF}">
            <x14:dataBar minLength="0" maxLength="100" border="1" direction="rightToLeft" negativeBarBorderColorSameAsPositive="0">
              <x14:cfvo type="num">
                <xm:f>0</xm:f>
              </x14:cfvo>
              <x14:cfvo type="num">
                <xm:f>1</xm:f>
              </x14:cfvo>
              <x14:borderColor theme="4" tint="0.59999389629810485"/>
              <x14:negativeFillColor rgb="FFFF0000"/>
              <x14:negativeBorderColor rgb="FFFF0000"/>
              <x14:axisColor rgb="FF000000"/>
            </x14:dataBar>
          </x14:cfRule>
          <xm:sqref>H5:H49 J16:J49 L16:L49 N16:N49 P5:P49 R5:R49</xm:sqref>
        </x14:conditionalFormatting>
        <x14:conditionalFormatting xmlns:xm="http://schemas.microsoft.com/office/excel/2006/main">
          <x14:cfRule type="dataBar" id="{9E8DFF20-7853-4726-97FE-7DAD7784FF5D}">
            <x14:dataBar minLength="0" maxLength="100" border="1" direction="rightToLeft" negativeBarBorderColorSameAsPositive="0">
              <x14:cfvo type="num">
                <xm:f>0</xm:f>
              </x14:cfvo>
              <x14:cfvo type="num">
                <xm:f>1</xm:f>
              </x14:cfvo>
              <x14:borderColor theme="4" tint="0.59999389629810485"/>
              <x14:negativeFillColor rgb="FFFF0000"/>
              <x14:negativeBorderColor rgb="FFFF0000"/>
              <x14:axisColor rgb="FF000000"/>
            </x14:dataBar>
          </x14:cfRule>
          <xm:sqref>J5:J15</xm:sqref>
        </x14:conditionalFormatting>
        <x14:conditionalFormatting xmlns:xm="http://schemas.microsoft.com/office/excel/2006/main">
          <x14:cfRule type="dataBar" id="{652F7F13-29C6-4832-B63A-31E7E48B6FCE}">
            <x14:dataBar minLength="0" maxLength="100" border="1" direction="rightToLeft" negativeBarBorderColorSameAsPositive="0">
              <x14:cfvo type="num">
                <xm:f>0</xm:f>
              </x14:cfvo>
              <x14:cfvo type="num">
                <xm:f>1</xm:f>
              </x14:cfvo>
              <x14:borderColor theme="4" tint="0.59999389629810485"/>
              <x14:negativeFillColor rgb="FFFF0000"/>
              <x14:negativeBorderColor rgb="FFFF0000"/>
              <x14:axisColor rgb="FF000000"/>
            </x14:dataBar>
          </x14:cfRule>
          <xm:sqref>L5:L15</xm:sqref>
        </x14:conditionalFormatting>
        <x14:conditionalFormatting xmlns:xm="http://schemas.microsoft.com/office/excel/2006/main">
          <x14:cfRule type="dataBar" id="{CBD401C0-1F51-4332-99EC-D6CC5202AEA1}">
            <x14:dataBar minLength="0" maxLength="100" border="1" direction="rightToLeft" negativeBarBorderColorSameAsPositive="0">
              <x14:cfvo type="num">
                <xm:f>0</xm:f>
              </x14:cfvo>
              <x14:cfvo type="num">
                <xm:f>1</xm:f>
              </x14:cfvo>
              <x14:borderColor theme="4" tint="0.59999389629810485"/>
              <x14:negativeFillColor rgb="FFFF0000"/>
              <x14:negativeBorderColor rgb="FFFF0000"/>
              <x14:axisColor rgb="FF000000"/>
            </x14:dataBar>
          </x14:cfRule>
          <xm:sqref>N5:N15</xm:sqref>
        </x14:conditionalFormatting>
        <x14:conditionalFormatting xmlns:xm="http://schemas.microsoft.com/office/excel/2006/main">
          <x14:cfRule type="dataBar" id="{D4CC003D-B642-40E9-A576-58F1AF178678}">
            <x14:dataBar minLength="0" maxLength="100" border="1" direction="rightToLeft" negativeBarBorderColorSameAsPositive="0">
              <x14:cfvo type="num">
                <xm:f>0</xm:f>
              </x14:cfvo>
              <x14:cfvo type="num">
                <xm:f>1</xm:f>
              </x14:cfvo>
              <x14:borderColor theme="7" tint="0.59999389629810485"/>
              <x14:negativeFillColor rgb="FFFF0000"/>
              <x14:negativeBorderColor rgb="FFFF0000"/>
              <x14:axisColor rgb="FF000000"/>
            </x14:dataBar>
          </x14:cfRule>
          <xm:sqref>V28:V50 U28:U49 U5:V27 T5:T49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500-000000000000}">
          <x14:formula1>
            <xm:f>CONTROL!$E$2:$E$13</xm:f>
          </x14:formula1>
          <xm:sqref>A2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21"/>
  <dimension ref="A1:B13"/>
  <sheetViews>
    <sheetView workbookViewId="0">
      <selection activeCell="B12" sqref="B12"/>
    </sheetView>
  </sheetViews>
  <sheetFormatPr defaultRowHeight="15" x14ac:dyDescent="0.25"/>
  <sheetData>
    <row r="1" spans="1:2" x14ac:dyDescent="0.25">
      <c r="A1" t="s">
        <v>274</v>
      </c>
      <c r="B1" t="s">
        <v>275</v>
      </c>
    </row>
    <row r="2" spans="1:2" x14ac:dyDescent="0.25">
      <c r="B2" t="s">
        <v>276</v>
      </c>
    </row>
    <row r="3" spans="1:2" x14ac:dyDescent="0.25">
      <c r="B3" t="s">
        <v>277</v>
      </c>
    </row>
    <row r="4" spans="1:2" x14ac:dyDescent="0.25">
      <c r="B4" t="s">
        <v>280</v>
      </c>
    </row>
    <row r="5" spans="1:2" x14ac:dyDescent="0.25">
      <c r="B5" t="s">
        <v>281</v>
      </c>
    </row>
    <row r="6" spans="1:2" x14ac:dyDescent="0.25">
      <c r="B6" t="s">
        <v>278</v>
      </c>
    </row>
    <row r="7" spans="1:2" x14ac:dyDescent="0.25">
      <c r="B7" t="s">
        <v>279</v>
      </c>
    </row>
    <row r="8" spans="1:2" x14ac:dyDescent="0.25">
      <c r="B8" t="s">
        <v>282</v>
      </c>
    </row>
    <row r="9" spans="1:2" x14ac:dyDescent="0.25">
      <c r="B9" t="s">
        <v>283</v>
      </c>
    </row>
    <row r="10" spans="1:2" x14ac:dyDescent="0.25">
      <c r="A10" t="s">
        <v>299</v>
      </c>
      <c r="B10" s="109" t="s">
        <v>300</v>
      </c>
    </row>
    <row r="11" spans="1:2" x14ac:dyDescent="0.25">
      <c r="A11" t="s">
        <v>304</v>
      </c>
      <c r="B11" s="109" t="s">
        <v>306</v>
      </c>
    </row>
    <row r="12" spans="1:2" x14ac:dyDescent="0.25">
      <c r="A12" t="s">
        <v>308</v>
      </c>
      <c r="B12" s="109" t="s">
        <v>344</v>
      </c>
    </row>
    <row r="13" spans="1:2" x14ac:dyDescent="0.25">
      <c r="B13" s="109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32" ma:contentTypeDescription="" ma:contentTypeScope="" ma:versionID="b78491f8952e997789ca93e6d3bacf67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xmlns:ns4="6649982f-b66b-4072-8006-4697fed55f9d" targetNamespace="http://schemas.microsoft.com/office/2006/metadata/properties" ma:root="true" ma:fieldsID="4eba4dd18fe47f27afa04bd5c305ff62" ns1:_="" ns2:_="" ns3:_="" ns4:_="">
    <xsd:import namespace="http://schemas.microsoft.com/sharepoint/v3"/>
    <xsd:import namespace="d5efd484-15aa-41a0-83f6-0646502cb6d6"/>
    <xsd:import namespace="45ae7f3d-bcd0-4e4b-af93-f03a9fbb19b5"/>
    <xsd:import namespace="6649982f-b66b-4072-8006-4697fed55f9d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3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36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49982f-b66b-4072-8006-4697fed55f9d" elementFormDefault="qualified">
    <xsd:import namespace="http://schemas.microsoft.com/office/2006/documentManagement/types"/>
    <xsd:import namespace="http://schemas.microsoft.com/office/infopath/2007/PartnerControls"/>
    <xsd:element name="SharedWithUsers" ma:index="3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TaxCatchAll xmlns="d5efd484-15aa-41a0-83f6-0646502cb6d6">
      <Value>1</Value>
    </TaxCatchAll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  <SharedWithUsers xmlns="6649982f-b66b-4072-8006-4697fed55f9d">
      <UserInfo>
        <DisplayName>Luis Rivas Taquias</DisplayName>
        <AccountId>11</AccountId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285019EC-98D1-4473-8ABA-DD66AEADB069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F627FBAB-C8D1-4E82-8308-9961E9F86E6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6649982f-b66b-4072-8006-4697fed55f9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4CF3708-DF37-424E-80D7-8188346CFB01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34D91AB1-FC36-4CD4-BD55-567896020AC7}">
  <ds:schemaRefs>
    <ds:schemaRef ds:uri="http://schemas.microsoft.com/sharepoint/v3"/>
    <ds:schemaRef ds:uri="http://purl.org/dc/terms/"/>
    <ds:schemaRef ds:uri="http://purl.org/dc/dcmitype/"/>
    <ds:schemaRef ds:uri="http://schemas.microsoft.com/office/2006/documentManagement/types"/>
    <ds:schemaRef ds:uri="6649982f-b66b-4072-8006-4697fed55f9d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45ae7f3d-bcd0-4e4b-af93-f03a9fbb19b5"/>
    <ds:schemaRef ds:uri="d5efd484-15aa-41a0-83f6-0646502cb6d6"/>
    <ds:schemaRef ds:uri="http://www.w3.org/XML/1998/namespace"/>
    <ds:schemaRef ds:uri="http://purl.org/dc/elements/1.1/"/>
    <ds:schemaRef ds:uri="97028615-ed06-4374-97e7-2451ae5b7b94"/>
    <ds:schemaRef ds:uri="f995a362-f1ea-4f36-a838-e742602ff8dc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DATA</vt:lpstr>
      <vt:lpstr>CONTROL</vt:lpstr>
      <vt:lpstr>HEADERTOGGLE</vt:lpstr>
      <vt:lpstr>PRACTICE</vt:lpstr>
      <vt:lpstr>Quarterly</vt:lpstr>
      <vt:lpstr>INFORMATION</vt:lpstr>
      <vt:lpstr>PSA</vt:lpstr>
      <vt:lpstr>Change Log</vt:lpstr>
      <vt:lpstr>DATE_SELECT</vt:lpstr>
      <vt:lpstr>DATEtable_Q</vt:lpstr>
      <vt:lpstr>PRACTICE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r.south</dc:creator>
  <cp:keywords/>
  <dc:description/>
  <cp:lastModifiedBy>Fahmida Akthar</cp:lastModifiedBy>
  <cp:revision/>
  <dcterms:created xsi:type="dcterms:W3CDTF">2014-03-27T14:41:37Z</dcterms:created>
  <dcterms:modified xsi:type="dcterms:W3CDTF">2025-04-03T12:31:47Z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Order">
    <vt:r8>30000</vt:r8>
  </property>
  <property fmtid="{D5CDD505-2E9C-101B-9397-08002B2CF9AE}" pid="4" name="SharedWithUsers">
    <vt:lpwstr>11;#Luis Rivas Taquias</vt:lpwstr>
  </property>
  <property fmtid="{D5CDD505-2E9C-101B-9397-08002B2CF9AE}" pid="5" name="ComplianceAssetId">
    <vt:lpwstr/>
  </property>
  <property fmtid="{D5CDD505-2E9C-101B-9397-08002B2CF9AE}" pid="6" name="QMULInformationClassification">
    <vt:lpwstr>1;#Protect|9124d8d9-0c1c-41e9-aa14-aba001e9a028</vt:lpwstr>
  </property>
  <property fmtid="{D5CDD505-2E9C-101B-9397-08002B2CF9AE}" pid="7" name="TaxKeyword">
    <vt:lpwstr/>
  </property>
  <property fmtid="{D5CDD505-2E9C-101B-9397-08002B2CF9AE}" pid="8" name="QMULSchool">
    <vt:lpwstr/>
  </property>
  <property fmtid="{D5CDD505-2E9C-101B-9397-08002B2CF9AE}" pid="9" name="QMULDocumentStatus">
    <vt:lpwstr/>
  </property>
  <property fmtid="{D5CDD505-2E9C-101B-9397-08002B2CF9AE}" pid="10" name="QMULLocation">
    <vt:lpwstr/>
  </property>
  <property fmtid="{D5CDD505-2E9C-101B-9397-08002B2CF9AE}" pid="11" name="QMULDepartment">
    <vt:lpwstr/>
  </property>
  <property fmtid="{D5CDD505-2E9C-101B-9397-08002B2CF9AE}" pid="12" name="QMULDocumentType">
    <vt:lpwstr/>
  </property>
</Properties>
</file>