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CH/CH CCE Interpreter (Q)/"/>
    </mc:Choice>
  </mc:AlternateContent>
  <xr:revisionPtr revIDLastSave="0" documentId="8_{4A269398-2C57-41BC-99CE-9DDB9245AB87}" xr6:coauthVersionLast="47" xr6:coauthVersionMax="47" xr10:uidLastSave="{00000000-0000-0000-0000-000000000000}"/>
  <bookViews>
    <workbookView xWindow="-28920" yWindow="-120" windowWidth="29040" windowHeight="15840" tabRatio="911" firstSheet="3" activeTab="3" xr2:uid="{00000000-000D-0000-FFFF-FFFF00000000}"/>
  </bookViews>
  <sheets>
    <sheet name="HeaderInfo" sheetId="46" state="hidden" r:id="rId1"/>
    <sheet name="Interpreter_Data" sheetId="95" state="hidden" r:id="rId2"/>
    <sheet name="Process_Data " sheetId="94" state="hidden" r:id="rId3"/>
    <sheet name="INFORMATION" sheetId="90" r:id="rId4"/>
    <sheet name="Interpreter - Practice" sheetId="47" r:id="rId5"/>
    <sheet name="Interpreter" sheetId="40" r:id="rId6"/>
    <sheet name="DATA-Retired" sheetId="87" state="hidden" r:id="rId7"/>
    <sheet name="DATA 2-Retired" sheetId="88" state="hidden" r:id="rId8"/>
    <sheet name="CONTROL" sheetId="86" state="hidden" r:id="rId9"/>
    <sheet name="PRACTICE-Retired" sheetId="85" state="hidden" r:id="rId10"/>
    <sheet name="HEADERTOGGLE-Retired" sheetId="84" state="hidden" r:id="rId11"/>
    <sheet name="Change Notes" sheetId="89" r:id="rId12"/>
  </sheets>
  <definedNames>
    <definedName name="_xlnm._FilterDatabase" localSheetId="10" hidden="1">'HEADERTOGGLE-Retired'!$K$2:$L$2</definedName>
    <definedName name="ANCHOR">INDIRECT(CONTROL!$C$9)</definedName>
    <definedName name="DATA">INDIRECT(CONTROL!$C$5)</definedName>
    <definedName name="DataCheck">INDIRECT(CONTROL!$C$13)</definedName>
    <definedName name="DataID">INDIRECT(CONTROL!$C$12)</definedName>
    <definedName name="DATE_SELECT">CONTROL!$G$2:$I$15</definedName>
    <definedName name="ExternalData_3" localSheetId="2" hidden="1">'Process_Data '!$A$1:$L$40</definedName>
    <definedName name="IND">INDIRECT(CONTROL!$C$8)</definedName>
    <definedName name="NwID">INDIRECT(CONTROL!$C$14)</definedName>
    <definedName name="OrgID">INDIRECT(CONTROL!$C$10)</definedName>
    <definedName name="PRACTICE">'PRACTICE-Retired'!$A$1:$G$43</definedName>
    <definedName name="PREVANCHOR">INDIRECT(CONTROL!$C$24)</definedName>
    <definedName name="PREVDATA">INDIRECT(CONTROL!$C$17)</definedName>
    <definedName name="PREVDataID">INDIRECT(CONTROL!$C$27)</definedName>
    <definedName name="PREVOrgID">INDIRECT(CONTROL!$C$25)</definedName>
    <definedName name="PREVREL_D">INDIRECT(CONTROL!$C$21)</definedName>
    <definedName name="REL_D">INDIRECT(CONTROL!$C$11)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" i="47" l="1"/>
  <c r="G6" i="47"/>
  <c r="G9" i="47"/>
  <c r="G8" i="47"/>
  <c r="G7" i="47"/>
  <c r="A2" i="40" l="1"/>
  <c r="G2" i="40"/>
  <c r="A12" i="47"/>
  <c r="G11" i="47"/>
  <c r="A11" i="47" l="1"/>
  <c r="A10" i="47"/>
  <c r="A9" i="47"/>
  <c r="A8" i="47"/>
  <c r="A7" i="47"/>
  <c r="A6" i="47"/>
  <c r="C2" i="47" l="1"/>
  <c r="B38" i="40" l="1"/>
  <c r="H38" i="40" s="1"/>
  <c r="B39" i="40"/>
  <c r="H39" i="40" s="1"/>
  <c r="B40" i="40"/>
  <c r="H40" i="40" s="1"/>
  <c r="B41" i="40"/>
  <c r="H41" i="40" s="1"/>
  <c r="B42" i="40"/>
  <c r="H42" i="40" s="1"/>
  <c r="B43" i="40"/>
  <c r="H43" i="40" s="1"/>
  <c r="B44" i="40"/>
  <c r="B45" i="40"/>
  <c r="B46" i="40"/>
  <c r="B47" i="40"/>
  <c r="B48" i="40"/>
  <c r="B49" i="40"/>
  <c r="B50" i="40"/>
  <c r="B51" i="40"/>
  <c r="F43" i="40" l="1"/>
  <c r="G43" i="40"/>
  <c r="F42" i="40"/>
  <c r="G42" i="40"/>
  <c r="F41" i="40"/>
  <c r="G41" i="40"/>
  <c r="F40" i="40"/>
  <c r="G40" i="40"/>
  <c r="F39" i="40"/>
  <c r="G39" i="40"/>
  <c r="F38" i="40"/>
  <c r="G38" i="40"/>
  <c r="E43" i="40"/>
  <c r="E42" i="40"/>
  <c r="E41" i="40"/>
  <c r="E40" i="40"/>
  <c r="E39" i="40"/>
  <c r="E38" i="40"/>
  <c r="D43" i="40"/>
  <c r="D42" i="40"/>
  <c r="D41" i="40"/>
  <c r="D40" i="40"/>
  <c r="D39" i="40"/>
  <c r="D38" i="40"/>
  <c r="E2" i="40"/>
  <c r="H2" i="40" l="1"/>
  <c r="F2" i="40"/>
  <c r="D2" i="40" l="1"/>
  <c r="R2" i="87" l="1"/>
  <c r="S2" i="87"/>
  <c r="P3" i="87"/>
  <c r="R3" i="87"/>
  <c r="L2" i="88"/>
  <c r="K2" i="88"/>
  <c r="J2" i="88"/>
  <c r="I2" i="88"/>
  <c r="H2" i="88"/>
  <c r="G2" i="88"/>
  <c r="Z179" i="87" l="1"/>
  <c r="Z180" i="87"/>
  <c r="Z181" i="87"/>
  <c r="Z182" i="87"/>
  <c r="Z183" i="87"/>
  <c r="Z184" i="87"/>
  <c r="Z185" i="87"/>
  <c r="Z186" i="87"/>
  <c r="Z187" i="87"/>
  <c r="Z188" i="87"/>
  <c r="Z189" i="87"/>
  <c r="Z190" i="87"/>
  <c r="Z191" i="87"/>
  <c r="Z192" i="87"/>
  <c r="Z193" i="87"/>
  <c r="Z194" i="87"/>
  <c r="Z195" i="87"/>
  <c r="Z196" i="87"/>
  <c r="Z197" i="87"/>
  <c r="Z198" i="87"/>
  <c r="Z199" i="87"/>
  <c r="Z200" i="87"/>
  <c r="Z201" i="87"/>
  <c r="Z202" i="87"/>
  <c r="Z203" i="87"/>
  <c r="Z204" i="87"/>
  <c r="Z205" i="87"/>
  <c r="Z206" i="87"/>
  <c r="Z207" i="87"/>
  <c r="Z208" i="87"/>
  <c r="Z209" i="87"/>
  <c r="Z210" i="87"/>
  <c r="Z211" i="87"/>
  <c r="Z212" i="87"/>
  <c r="Z213" i="87"/>
  <c r="Z214" i="87"/>
  <c r="Z215" i="87"/>
  <c r="Z216" i="87"/>
  <c r="Z217" i="87"/>
  <c r="Z218" i="87"/>
  <c r="Z219" i="87"/>
  <c r="Z220" i="87"/>
  <c r="Z221" i="87"/>
  <c r="Z222" i="87"/>
  <c r="Z223" i="87"/>
  <c r="Z224" i="87"/>
  <c r="Z225" i="87"/>
  <c r="Z226" i="87"/>
  <c r="Z227" i="87"/>
  <c r="Z228" i="87"/>
  <c r="Z229" i="87"/>
  <c r="Z230" i="87"/>
  <c r="Z231" i="87"/>
  <c r="Z232" i="87"/>
  <c r="Z233" i="87"/>
  <c r="Z234" i="87"/>
  <c r="Z235" i="87"/>
  <c r="Z236" i="87"/>
  <c r="Z237" i="87"/>
  <c r="Z238" i="87"/>
  <c r="Z239" i="87"/>
  <c r="Z240" i="87"/>
  <c r="Z241" i="87"/>
  <c r="Z242" i="87"/>
  <c r="Z243" i="87"/>
  <c r="Z244" i="87"/>
  <c r="Z245" i="87"/>
  <c r="Z246" i="87"/>
  <c r="Z247" i="87"/>
  <c r="Z248" i="87"/>
  <c r="Z249" i="87"/>
  <c r="Z250" i="87"/>
  <c r="Z251" i="87"/>
  <c r="Z252" i="87"/>
  <c r="Z253" i="87"/>
  <c r="Z254" i="87"/>
  <c r="Z255" i="87"/>
  <c r="Z256" i="87"/>
  <c r="Z257" i="87"/>
  <c r="Z258" i="87"/>
  <c r="Z259" i="87"/>
  <c r="Z260" i="87"/>
  <c r="Z261" i="87"/>
  <c r="Z262" i="87"/>
  <c r="Z263" i="87"/>
  <c r="Z264" i="87"/>
  <c r="Z265" i="87"/>
  <c r="Z266" i="87"/>
  <c r="Z267" i="87"/>
  <c r="Z268" i="87"/>
  <c r="Z269" i="87"/>
  <c r="Z270" i="87"/>
  <c r="Z271" i="87"/>
  <c r="Z272" i="87"/>
  <c r="Z273" i="87"/>
  <c r="Z274" i="87"/>
  <c r="Z275" i="87"/>
  <c r="Z276" i="87"/>
  <c r="Z277" i="87"/>
  <c r="Z278" i="87"/>
  <c r="Z279" i="87"/>
  <c r="Z280" i="87"/>
  <c r="Z281" i="87"/>
  <c r="Z282" i="87"/>
  <c r="Z283" i="87"/>
  <c r="Z284" i="87"/>
  <c r="Z285" i="87"/>
  <c r="Z286" i="87"/>
  <c r="Z287" i="87"/>
  <c r="Z288" i="87"/>
  <c r="Z289" i="87"/>
  <c r="Z290" i="87"/>
  <c r="Z291" i="87"/>
  <c r="Z292" i="87"/>
  <c r="Z293" i="87"/>
  <c r="Z294" i="87"/>
  <c r="Z295" i="87"/>
  <c r="Z296" i="87"/>
  <c r="Z297" i="87"/>
  <c r="Z298" i="87"/>
  <c r="Z299" i="87"/>
  <c r="Z300" i="87"/>
  <c r="Z301" i="87"/>
  <c r="Z302" i="87"/>
  <c r="Z303" i="87"/>
  <c r="Z304" i="87"/>
  <c r="Z305" i="87"/>
  <c r="Z306" i="87"/>
  <c r="Z307" i="87"/>
  <c r="Z308" i="87"/>
  <c r="Z309" i="87"/>
  <c r="Z310" i="87"/>
  <c r="Z311" i="87"/>
  <c r="Z312" i="87"/>
  <c r="Z313" i="87"/>
  <c r="Z314" i="87"/>
  <c r="Z315" i="87"/>
  <c r="Z316" i="87"/>
  <c r="Z317" i="87"/>
  <c r="Z318" i="87"/>
  <c r="Z319" i="87"/>
  <c r="Z320" i="87"/>
  <c r="Z321" i="87"/>
  <c r="Z322" i="87"/>
  <c r="Z323" i="87"/>
  <c r="Z324" i="87"/>
  <c r="Z325" i="87"/>
  <c r="Z326" i="87"/>
  <c r="Z327" i="87"/>
  <c r="Z328" i="87"/>
  <c r="Z329" i="87"/>
  <c r="Z330" i="87"/>
  <c r="Z331" i="87"/>
  <c r="Z332" i="87"/>
  <c r="Z333" i="87"/>
  <c r="Z334" i="87"/>
  <c r="Z335" i="87"/>
  <c r="Z336" i="87"/>
  <c r="Z337" i="87"/>
  <c r="Z338" i="87"/>
  <c r="Z339" i="87"/>
  <c r="Z340" i="87"/>
  <c r="Z341" i="87"/>
  <c r="Z342" i="87"/>
  <c r="Z343" i="87"/>
  <c r="Z344" i="87"/>
  <c r="Z345" i="87"/>
  <c r="Z346" i="87"/>
  <c r="Z347" i="87"/>
  <c r="Z348" i="87"/>
  <c r="Z349" i="87"/>
  <c r="Z350" i="87"/>
  <c r="Z178" i="87" l="1"/>
  <c r="B5" i="40" l="1"/>
  <c r="B6" i="40"/>
  <c r="B7" i="40"/>
  <c r="H7" i="40" s="1"/>
  <c r="B8" i="40"/>
  <c r="B9" i="40"/>
  <c r="H9" i="40" s="1"/>
  <c r="B10" i="40"/>
  <c r="B11" i="40"/>
  <c r="B12" i="40"/>
  <c r="B13" i="40"/>
  <c r="B14" i="40"/>
  <c r="B15" i="40"/>
  <c r="H15" i="40" s="1"/>
  <c r="B16" i="40"/>
  <c r="B17" i="40"/>
  <c r="H17" i="40" s="1"/>
  <c r="B18" i="40"/>
  <c r="B19" i="40"/>
  <c r="H19" i="40" s="1"/>
  <c r="B20" i="40"/>
  <c r="B21" i="40"/>
  <c r="B22" i="40"/>
  <c r="B23" i="40"/>
  <c r="H23" i="40" s="1"/>
  <c r="B24" i="40"/>
  <c r="B25" i="40"/>
  <c r="H25" i="40" s="1"/>
  <c r="B26" i="40"/>
  <c r="B27" i="40"/>
  <c r="H27" i="40" s="1"/>
  <c r="B28" i="40"/>
  <c r="B29" i="40"/>
  <c r="B30" i="40"/>
  <c r="B31" i="40"/>
  <c r="H31" i="40" s="1"/>
  <c r="B32" i="40"/>
  <c r="B33" i="40"/>
  <c r="H33" i="40" s="1"/>
  <c r="B34" i="40"/>
  <c r="B35" i="40"/>
  <c r="H35" i="40" s="1"/>
  <c r="B36" i="40"/>
  <c r="B37" i="40"/>
  <c r="H37" i="40" s="1"/>
  <c r="C38" i="40"/>
  <c r="A40" i="40"/>
  <c r="C42" i="40"/>
  <c r="A44" i="40"/>
  <c r="C46" i="40"/>
  <c r="A48" i="40"/>
  <c r="C50" i="40"/>
  <c r="H5" i="40" l="1"/>
  <c r="F5" i="40"/>
  <c r="G21" i="40"/>
  <c r="H21" i="40"/>
  <c r="G36" i="40"/>
  <c r="H36" i="40"/>
  <c r="G28" i="40"/>
  <c r="H28" i="40"/>
  <c r="G20" i="40"/>
  <c r="H20" i="40"/>
  <c r="G12" i="40"/>
  <c r="H12" i="40"/>
  <c r="G26" i="40"/>
  <c r="H26" i="40"/>
  <c r="G32" i="40"/>
  <c r="H32" i="40"/>
  <c r="G24" i="40"/>
  <c r="H24" i="40"/>
  <c r="G16" i="40"/>
  <c r="H16" i="40"/>
  <c r="G8" i="40"/>
  <c r="H8" i="40"/>
  <c r="G11" i="40"/>
  <c r="H11" i="40"/>
  <c r="G34" i="40"/>
  <c r="H34" i="40"/>
  <c r="G18" i="40"/>
  <c r="H18" i="40"/>
  <c r="G10" i="40"/>
  <c r="H10" i="40"/>
  <c r="G30" i="40"/>
  <c r="H30" i="40"/>
  <c r="G22" i="40"/>
  <c r="H22" i="40"/>
  <c r="G14" i="40"/>
  <c r="H14" i="40"/>
  <c r="G6" i="40"/>
  <c r="H6" i="40"/>
  <c r="G29" i="40"/>
  <c r="H29" i="40"/>
  <c r="G13" i="40"/>
  <c r="H13" i="40"/>
  <c r="F35" i="40"/>
  <c r="G35" i="40"/>
  <c r="F27" i="40"/>
  <c r="G27" i="40"/>
  <c r="F19" i="40"/>
  <c r="G19" i="40"/>
  <c r="F33" i="40"/>
  <c r="G33" i="40"/>
  <c r="F25" i="40"/>
  <c r="G25" i="40"/>
  <c r="F17" i="40"/>
  <c r="G17" i="40"/>
  <c r="F9" i="40"/>
  <c r="G9" i="40"/>
  <c r="F31" i="40"/>
  <c r="G31" i="40"/>
  <c r="F23" i="40"/>
  <c r="G23" i="40"/>
  <c r="F15" i="40"/>
  <c r="G15" i="40"/>
  <c r="F7" i="40"/>
  <c r="G7" i="40"/>
  <c r="F37" i="40"/>
  <c r="G37" i="40"/>
  <c r="G5" i="40"/>
  <c r="E36" i="40"/>
  <c r="F36" i="40"/>
  <c r="E11" i="40"/>
  <c r="F11" i="40"/>
  <c r="E34" i="40"/>
  <c r="F34" i="40"/>
  <c r="E26" i="40"/>
  <c r="F26" i="40"/>
  <c r="E18" i="40"/>
  <c r="F18" i="40"/>
  <c r="E10" i="40"/>
  <c r="F10" i="40"/>
  <c r="E28" i="40"/>
  <c r="F28" i="40"/>
  <c r="E32" i="40"/>
  <c r="F32" i="40"/>
  <c r="E24" i="40"/>
  <c r="F24" i="40"/>
  <c r="E16" i="40"/>
  <c r="F16" i="40"/>
  <c r="E8" i="40"/>
  <c r="F8" i="40"/>
  <c r="E20" i="40"/>
  <c r="F20" i="40"/>
  <c r="E12" i="40"/>
  <c r="F12" i="40"/>
  <c r="E30" i="40"/>
  <c r="F30" i="40"/>
  <c r="E22" i="40"/>
  <c r="F22" i="40"/>
  <c r="E14" i="40"/>
  <c r="F14" i="40"/>
  <c r="E6" i="40"/>
  <c r="F6" i="40"/>
  <c r="E29" i="40"/>
  <c r="F29" i="40"/>
  <c r="E21" i="40"/>
  <c r="F21" i="40"/>
  <c r="E13" i="40"/>
  <c r="F13" i="40"/>
  <c r="E35" i="40"/>
  <c r="E33" i="40"/>
  <c r="E25" i="40"/>
  <c r="E17" i="40"/>
  <c r="E9" i="40"/>
  <c r="E31" i="40"/>
  <c r="E23" i="40"/>
  <c r="E15" i="40"/>
  <c r="E7" i="40"/>
  <c r="E27" i="40"/>
  <c r="E19" i="40"/>
  <c r="E37" i="40"/>
  <c r="E5" i="40"/>
  <c r="D28" i="40"/>
  <c r="D20" i="40"/>
  <c r="D12" i="40"/>
  <c r="D11" i="40"/>
  <c r="D36" i="40"/>
  <c r="D34" i="40"/>
  <c r="D26" i="40"/>
  <c r="D18" i="40"/>
  <c r="D10" i="40"/>
  <c r="D32" i="40"/>
  <c r="D24" i="40"/>
  <c r="D16" i="40"/>
  <c r="D8" i="40"/>
  <c r="D30" i="40"/>
  <c r="D22" i="40"/>
  <c r="D14" i="40"/>
  <c r="D6" i="40"/>
  <c r="D29" i="40"/>
  <c r="D21" i="40"/>
  <c r="D13" i="40"/>
  <c r="D5" i="40"/>
  <c r="D35" i="40"/>
  <c r="D27" i="40"/>
  <c r="D19" i="40"/>
  <c r="D37" i="40"/>
  <c r="D33" i="40"/>
  <c r="D25" i="40"/>
  <c r="D17" i="40"/>
  <c r="D9" i="40"/>
  <c r="D31" i="40"/>
  <c r="D23" i="40"/>
  <c r="D15" i="40"/>
  <c r="D7" i="40"/>
  <c r="A36" i="40"/>
  <c r="A28" i="40"/>
  <c r="A20" i="40"/>
  <c r="A12" i="40"/>
  <c r="C11" i="40"/>
  <c r="C34" i="40"/>
  <c r="C26" i="40"/>
  <c r="C18" i="40"/>
  <c r="C10" i="40"/>
  <c r="A32" i="40"/>
  <c r="C24" i="40"/>
  <c r="A16" i="40"/>
  <c r="A8" i="40"/>
  <c r="C30" i="40"/>
  <c r="C22" i="40"/>
  <c r="C14" i="40"/>
  <c r="C6" i="40"/>
  <c r="A29" i="40"/>
  <c r="A21" i="40"/>
  <c r="A13" i="40"/>
  <c r="A5" i="40"/>
  <c r="A30" i="40"/>
  <c r="A46" i="40"/>
  <c r="A18" i="40"/>
  <c r="A38" i="40"/>
  <c r="A24" i="40"/>
  <c r="A42" i="40"/>
  <c r="A10" i="40"/>
  <c r="A34" i="40"/>
  <c r="A22" i="40"/>
  <c r="A26" i="40"/>
  <c r="A14" i="40"/>
  <c r="A50" i="40"/>
  <c r="C48" i="40"/>
  <c r="C44" i="40"/>
  <c r="C40" i="40"/>
  <c r="C36" i="40"/>
  <c r="C32" i="40"/>
  <c r="C28" i="40"/>
  <c r="C20" i="40"/>
  <c r="C16" i="40"/>
  <c r="C12" i="40"/>
  <c r="C8" i="40"/>
  <c r="C27" i="40"/>
  <c r="A27" i="40"/>
  <c r="A45" i="40"/>
  <c r="C45" i="40"/>
  <c r="C19" i="40"/>
  <c r="A19" i="40"/>
  <c r="C43" i="40"/>
  <c r="A43" i="40"/>
  <c r="A47" i="40"/>
  <c r="C47" i="40"/>
  <c r="A41" i="40"/>
  <c r="C41" i="40"/>
  <c r="A49" i="40"/>
  <c r="C49" i="40"/>
  <c r="C51" i="40"/>
  <c r="A51" i="40"/>
  <c r="A37" i="40"/>
  <c r="C37" i="40"/>
  <c r="C35" i="40"/>
  <c r="A35" i="40"/>
  <c r="C33" i="40"/>
  <c r="C25" i="40"/>
  <c r="C17" i="40"/>
  <c r="A11" i="40"/>
  <c r="C9" i="40"/>
  <c r="A6" i="40"/>
  <c r="C39" i="40"/>
  <c r="A33" i="40"/>
  <c r="C31" i="40"/>
  <c r="A25" i="40"/>
  <c r="C23" i="40"/>
  <c r="A17" i="40"/>
  <c r="C15" i="40"/>
  <c r="A9" i="40"/>
  <c r="C7" i="40"/>
  <c r="A39" i="40"/>
  <c r="A31" i="40"/>
  <c r="C29" i="40"/>
  <c r="A23" i="40"/>
  <c r="C21" i="40"/>
  <c r="A15" i="40"/>
  <c r="C13" i="40"/>
  <c r="A7" i="40"/>
  <c r="C5" i="40"/>
  <c r="H50" i="40" l="1"/>
  <c r="H47" i="40"/>
  <c r="H44" i="40"/>
  <c r="H51" i="40"/>
  <c r="H48" i="40"/>
  <c r="H49" i="40"/>
  <c r="G50" i="40"/>
  <c r="H45" i="40"/>
  <c r="H46" i="40"/>
  <c r="G49" i="40"/>
  <c r="G45" i="40"/>
  <c r="G47" i="40"/>
  <c r="G51" i="40"/>
  <c r="G48" i="40"/>
  <c r="G46" i="40"/>
  <c r="F50" i="40"/>
  <c r="G44" i="40"/>
  <c r="F47" i="40"/>
  <c r="F44" i="40"/>
  <c r="F51" i="40"/>
  <c r="F48" i="40"/>
  <c r="F46" i="40"/>
  <c r="F49" i="40"/>
  <c r="F45" i="40"/>
  <c r="E49" i="40"/>
  <c r="D50" i="40"/>
  <c r="E45" i="40"/>
  <c r="E47" i="40"/>
  <c r="E51" i="40"/>
  <c r="E48" i="40"/>
  <c r="E46" i="40"/>
  <c r="E50" i="40"/>
  <c r="E44" i="40"/>
  <c r="D44" i="40"/>
  <c r="D47" i="40"/>
  <c r="D51" i="40"/>
  <c r="D48" i="40"/>
  <c r="D49" i="40"/>
  <c r="D46" i="40"/>
  <c r="D45" i="40"/>
  <c r="H21" i="87"/>
  <c r="H22" i="87"/>
  <c r="H23" i="87"/>
  <c r="H24" i="87"/>
  <c r="H25" i="87"/>
  <c r="H26" i="87"/>
  <c r="H27" i="87"/>
  <c r="H28" i="87"/>
  <c r="H29" i="87"/>
  <c r="H30" i="87"/>
  <c r="H31" i="87"/>
  <c r="H32" i="87"/>
  <c r="H33" i="87"/>
  <c r="H34" i="87"/>
  <c r="H35" i="87"/>
  <c r="H36" i="87"/>
  <c r="H37" i="87"/>
  <c r="H38" i="87"/>
  <c r="H39" i="87"/>
  <c r="H40" i="87"/>
  <c r="H41" i="87"/>
  <c r="H42" i="87"/>
  <c r="H43" i="87"/>
  <c r="H44" i="87"/>
  <c r="H45" i="87"/>
  <c r="H46" i="87"/>
  <c r="H47" i="87"/>
  <c r="H48" i="87"/>
  <c r="H49" i="87"/>
  <c r="H50" i="87"/>
  <c r="H51" i="87"/>
  <c r="H52" i="87"/>
  <c r="H53" i="87"/>
  <c r="H54" i="87"/>
  <c r="H55" i="87"/>
  <c r="H56" i="87"/>
  <c r="H57" i="87"/>
  <c r="H58" i="87"/>
  <c r="H59" i="87"/>
  <c r="H60" i="87"/>
  <c r="H61" i="87"/>
  <c r="H62" i="87"/>
  <c r="H63" i="87"/>
  <c r="H64" i="87"/>
  <c r="H65" i="87"/>
  <c r="H66" i="87"/>
  <c r="H67" i="87"/>
  <c r="H68" i="87"/>
  <c r="H69" i="87"/>
  <c r="H70" i="87"/>
  <c r="H71" i="87"/>
  <c r="H72" i="87"/>
  <c r="H73" i="87"/>
  <c r="H74" i="87"/>
  <c r="H75" i="87"/>
  <c r="H76" i="87"/>
  <c r="H77" i="87"/>
  <c r="H78" i="87"/>
  <c r="H79" i="87"/>
  <c r="H80" i="87"/>
  <c r="H81" i="87"/>
  <c r="H82" i="87"/>
  <c r="H83" i="87"/>
  <c r="H84" i="87"/>
  <c r="H85" i="87"/>
  <c r="H86" i="87"/>
  <c r="H87" i="87"/>
  <c r="H88" i="87"/>
  <c r="H89" i="87"/>
  <c r="H90" i="87"/>
  <c r="H91" i="87"/>
  <c r="H92" i="87"/>
  <c r="H93" i="87"/>
  <c r="H94" i="87"/>
  <c r="H95" i="87"/>
  <c r="H96" i="87"/>
  <c r="H97" i="87"/>
  <c r="H98" i="87"/>
  <c r="H99" i="87"/>
  <c r="H100" i="87"/>
  <c r="H101" i="87"/>
  <c r="H102" i="87"/>
  <c r="H103" i="87"/>
  <c r="H104" i="87"/>
  <c r="H105" i="87"/>
  <c r="H106" i="87"/>
  <c r="H107" i="87"/>
  <c r="H108" i="87"/>
  <c r="H109" i="87"/>
  <c r="H110" i="87"/>
  <c r="H111" i="87"/>
  <c r="H112" i="87"/>
  <c r="H113" i="87"/>
  <c r="H114" i="87"/>
  <c r="H115" i="87"/>
  <c r="H116" i="87"/>
  <c r="H117" i="87"/>
  <c r="H118" i="87"/>
  <c r="H119" i="87"/>
  <c r="H120" i="87"/>
  <c r="H121" i="87"/>
  <c r="H122" i="87"/>
  <c r="H123" i="87"/>
  <c r="H124" i="87"/>
  <c r="H125" i="87"/>
  <c r="H126" i="87"/>
  <c r="H127" i="87"/>
  <c r="H128" i="87"/>
  <c r="H129" i="87"/>
  <c r="H130" i="87"/>
  <c r="H131" i="87"/>
  <c r="H132" i="87"/>
  <c r="H133" i="87"/>
  <c r="H134" i="87"/>
  <c r="H135" i="87"/>
  <c r="H136" i="87"/>
  <c r="H137" i="87"/>
  <c r="H138" i="87"/>
  <c r="H139" i="87"/>
  <c r="H140" i="87"/>
  <c r="H141" i="87"/>
  <c r="H142" i="87"/>
  <c r="H143" i="87"/>
  <c r="H144" i="87"/>
  <c r="H145" i="87"/>
  <c r="H146" i="87"/>
  <c r="H147" i="87"/>
  <c r="H148" i="87"/>
  <c r="H149" i="87"/>
  <c r="H150" i="87"/>
  <c r="H151" i="87"/>
  <c r="H152" i="87"/>
  <c r="H153" i="87"/>
  <c r="H154" i="87"/>
  <c r="H155" i="87"/>
  <c r="H156" i="87"/>
  <c r="H157" i="87"/>
  <c r="H158" i="87"/>
  <c r="H159" i="87"/>
  <c r="H160" i="87"/>
  <c r="H161" i="87"/>
  <c r="H162" i="87"/>
  <c r="H163" i="87"/>
  <c r="H164" i="87"/>
  <c r="H165" i="87"/>
  <c r="H166" i="87"/>
  <c r="H167" i="87"/>
  <c r="H168" i="87"/>
  <c r="H169" i="87"/>
  <c r="H170" i="87"/>
  <c r="H171" i="87"/>
  <c r="H172" i="87"/>
  <c r="H173" i="87"/>
  <c r="H174" i="87"/>
  <c r="H175" i="87"/>
  <c r="H176" i="87"/>
  <c r="H177" i="87"/>
  <c r="H178" i="87"/>
  <c r="H179" i="87"/>
  <c r="H180" i="87"/>
  <c r="H181" i="87"/>
  <c r="H182" i="87"/>
  <c r="H183" i="87"/>
  <c r="H184" i="87"/>
  <c r="H185" i="87"/>
  <c r="H186" i="87"/>
  <c r="H187" i="87"/>
  <c r="H188" i="87"/>
  <c r="H189" i="87"/>
  <c r="H190" i="87"/>
  <c r="H191" i="87"/>
  <c r="H192" i="87"/>
  <c r="H193" i="87"/>
  <c r="H194" i="87"/>
  <c r="H195" i="87"/>
  <c r="H196" i="87"/>
  <c r="H197" i="87"/>
  <c r="H198" i="87"/>
  <c r="H199" i="87"/>
  <c r="H200" i="87"/>
  <c r="H201" i="87"/>
  <c r="H202" i="87"/>
  <c r="H203" i="87"/>
  <c r="H204" i="87"/>
  <c r="H205" i="87"/>
  <c r="H206" i="87"/>
  <c r="H207" i="87"/>
  <c r="H208" i="87"/>
  <c r="H209" i="87"/>
  <c r="H210" i="87"/>
  <c r="H211" i="87"/>
  <c r="H212" i="87"/>
  <c r="H213" i="87"/>
  <c r="H214" i="87"/>
  <c r="H215" i="87"/>
  <c r="H216" i="87"/>
  <c r="H217" i="87"/>
  <c r="H218" i="87"/>
  <c r="H219" i="87"/>
  <c r="H220" i="87"/>
  <c r="H221" i="87"/>
  <c r="H222" i="87"/>
  <c r="H223" i="87"/>
  <c r="H224" i="87"/>
  <c r="H225" i="87"/>
  <c r="H226" i="87"/>
  <c r="H227" i="87"/>
  <c r="H228" i="87"/>
  <c r="H229" i="87"/>
  <c r="H230" i="87"/>
  <c r="H231" i="87"/>
  <c r="H232" i="87"/>
  <c r="H233" i="87"/>
  <c r="H234" i="87"/>
  <c r="H235" i="87"/>
  <c r="H236" i="87"/>
  <c r="H237" i="87"/>
  <c r="H238" i="87"/>
  <c r="H239" i="87"/>
  <c r="H240" i="87"/>
  <c r="H241" i="87"/>
  <c r="H242" i="87"/>
  <c r="H243" i="87"/>
  <c r="H244" i="87"/>
  <c r="H245" i="87"/>
  <c r="H246" i="87"/>
  <c r="H247" i="87"/>
  <c r="H248" i="87"/>
  <c r="H249" i="87"/>
  <c r="H250" i="87"/>
  <c r="H251" i="87"/>
  <c r="H252" i="87"/>
  <c r="H253" i="87"/>
  <c r="H254" i="87"/>
  <c r="H255" i="87"/>
  <c r="H256" i="87"/>
  <c r="H257" i="87"/>
  <c r="H258" i="87"/>
  <c r="H259" i="87"/>
  <c r="H260" i="87"/>
  <c r="H261" i="87"/>
  <c r="H262" i="87"/>
  <c r="H263" i="87"/>
  <c r="H264" i="87"/>
  <c r="H265" i="87"/>
  <c r="H266" i="87"/>
  <c r="H267" i="87"/>
  <c r="H268" i="87"/>
  <c r="H269" i="87"/>
  <c r="H270" i="87"/>
  <c r="H271" i="87"/>
  <c r="H272" i="87"/>
  <c r="H273" i="87"/>
  <c r="H274" i="87"/>
  <c r="H275" i="87"/>
  <c r="H276" i="87"/>
  <c r="H277" i="87"/>
  <c r="H278" i="87"/>
  <c r="H279" i="87"/>
  <c r="H280" i="87"/>
  <c r="H281" i="87"/>
  <c r="H282" i="87"/>
  <c r="H283" i="87"/>
  <c r="H284" i="87"/>
  <c r="H285" i="87"/>
  <c r="H286" i="87"/>
  <c r="H287" i="87"/>
  <c r="H288" i="87"/>
  <c r="H289" i="87"/>
  <c r="H290" i="87"/>
  <c r="H291" i="87"/>
  <c r="H292" i="87"/>
  <c r="H293" i="87"/>
  <c r="H294" i="87"/>
  <c r="H295" i="87"/>
  <c r="H296" i="87"/>
  <c r="H297" i="87"/>
  <c r="H298" i="87"/>
  <c r="H299" i="87"/>
  <c r="H300" i="87"/>
  <c r="H301" i="87"/>
  <c r="H302" i="87"/>
  <c r="H303" i="87"/>
  <c r="H304" i="87"/>
  <c r="H305" i="87"/>
  <c r="H306" i="87"/>
  <c r="H307" i="87"/>
  <c r="H308" i="87"/>
  <c r="H309" i="87"/>
  <c r="H310" i="87"/>
  <c r="H311" i="87"/>
  <c r="H312" i="87"/>
  <c r="H313" i="87"/>
  <c r="H314" i="87"/>
  <c r="H315" i="87"/>
  <c r="H316" i="87"/>
  <c r="H317" i="87"/>
  <c r="H318" i="87"/>
  <c r="H319" i="87"/>
  <c r="H320" i="87"/>
  <c r="H321" i="87"/>
  <c r="H322" i="87"/>
  <c r="H323" i="87"/>
  <c r="H324" i="87"/>
  <c r="H325" i="87"/>
  <c r="H326" i="87"/>
  <c r="H327" i="87"/>
  <c r="H328" i="87"/>
  <c r="H329" i="87"/>
  <c r="H330" i="87"/>
  <c r="H331" i="87"/>
  <c r="H332" i="87"/>
  <c r="H333" i="87"/>
  <c r="H334" i="87"/>
  <c r="H335" i="87"/>
  <c r="H336" i="87"/>
  <c r="H337" i="87"/>
  <c r="H338" i="87"/>
  <c r="H339" i="87"/>
  <c r="H340" i="87"/>
  <c r="H341" i="87"/>
  <c r="H342" i="87"/>
  <c r="H343" i="87"/>
  <c r="H344" i="87"/>
  <c r="H345" i="87"/>
  <c r="H346" i="87"/>
  <c r="H347" i="87"/>
  <c r="H348" i="87"/>
  <c r="H349" i="87"/>
  <c r="H350" i="87"/>
  <c r="H351" i="87"/>
  <c r="H352" i="87"/>
  <c r="H353" i="87"/>
  <c r="H354" i="87"/>
  <c r="H355" i="87"/>
  <c r="H356" i="87"/>
  <c r="H357" i="87"/>
  <c r="H358" i="87"/>
  <c r="H359" i="87"/>
  <c r="H360" i="87"/>
  <c r="H361" i="87"/>
  <c r="H362" i="87"/>
  <c r="H363" i="87"/>
  <c r="H364" i="87"/>
  <c r="H365" i="87"/>
  <c r="H366" i="87"/>
  <c r="H367" i="87"/>
  <c r="H368" i="87"/>
  <c r="H369" i="87"/>
  <c r="H370" i="87"/>
  <c r="H371" i="87"/>
  <c r="H372" i="87"/>
  <c r="H373" i="87"/>
  <c r="H374" i="87"/>
  <c r="H375" i="87"/>
  <c r="H376" i="87"/>
  <c r="H377" i="87"/>
  <c r="H378" i="87"/>
  <c r="H379" i="87"/>
  <c r="H380" i="87"/>
  <c r="H381" i="87"/>
  <c r="H382" i="87"/>
  <c r="H383" i="87"/>
  <c r="H384" i="87"/>
  <c r="H385" i="87"/>
  <c r="H386" i="87"/>
  <c r="H387" i="87"/>
  <c r="H388" i="87"/>
  <c r="H389" i="87"/>
  <c r="H390" i="87"/>
  <c r="H391" i="87"/>
  <c r="H392" i="87"/>
  <c r="H393" i="87"/>
  <c r="H394" i="87"/>
  <c r="H395" i="87"/>
  <c r="H396" i="87"/>
  <c r="H397" i="87"/>
  <c r="H398" i="87"/>
  <c r="H399" i="87"/>
  <c r="H400" i="87"/>
  <c r="H401" i="87"/>
  <c r="H402" i="87"/>
  <c r="H403" i="87"/>
  <c r="H404" i="87"/>
  <c r="H405" i="87"/>
  <c r="H406" i="87"/>
  <c r="H407" i="87"/>
  <c r="H408" i="87"/>
  <c r="H409" i="87"/>
  <c r="H410" i="87"/>
  <c r="H411" i="87"/>
  <c r="H412" i="87"/>
  <c r="H413" i="87"/>
  <c r="H414" i="87"/>
  <c r="H415" i="87"/>
  <c r="H416" i="87"/>
  <c r="H417" i="87"/>
  <c r="H418" i="87"/>
  <c r="H419" i="87"/>
  <c r="H420" i="87"/>
  <c r="H421" i="87"/>
  <c r="H422" i="87"/>
  <c r="H423" i="87"/>
  <c r="H424" i="87"/>
  <c r="H425" i="87"/>
  <c r="H426" i="87"/>
  <c r="H427" i="87"/>
  <c r="H428" i="87"/>
  <c r="H429" i="87"/>
  <c r="H430" i="87"/>
  <c r="H431" i="87"/>
  <c r="H432" i="87"/>
  <c r="H433" i="87"/>
  <c r="H434" i="87"/>
  <c r="H435" i="87"/>
  <c r="H436" i="87"/>
  <c r="H437" i="87"/>
  <c r="H438" i="87"/>
  <c r="H439" i="87"/>
  <c r="H440" i="87"/>
  <c r="H441" i="87"/>
  <c r="H442" i="87"/>
  <c r="H443" i="87"/>
  <c r="H444" i="87"/>
  <c r="H445" i="87"/>
  <c r="H446" i="87"/>
  <c r="H447" i="87"/>
  <c r="H448" i="87"/>
  <c r="H449" i="87"/>
  <c r="H450" i="87"/>
  <c r="H451" i="87"/>
  <c r="H452" i="87"/>
  <c r="H453" i="87"/>
  <c r="H454" i="87"/>
  <c r="H455" i="87"/>
  <c r="H456" i="87"/>
  <c r="H457" i="87"/>
  <c r="H458" i="87"/>
  <c r="H459" i="87"/>
  <c r="H460" i="87"/>
  <c r="H461" i="87"/>
  <c r="H462" i="87"/>
  <c r="H463" i="87"/>
  <c r="H464" i="87"/>
  <c r="H465" i="87"/>
  <c r="H466" i="87"/>
  <c r="H467" i="87"/>
  <c r="H468" i="87"/>
  <c r="H469" i="87"/>
  <c r="H470" i="87"/>
  <c r="H471" i="87"/>
  <c r="H472" i="87"/>
  <c r="H473" i="87"/>
  <c r="H474" i="87"/>
  <c r="H475" i="87"/>
  <c r="H476" i="87"/>
  <c r="H477" i="87"/>
  <c r="H478" i="87"/>
  <c r="H479" i="87"/>
  <c r="H480" i="87"/>
  <c r="H481" i="87"/>
  <c r="H482" i="87"/>
  <c r="H483" i="87"/>
  <c r="H484" i="87"/>
  <c r="H485" i="87"/>
  <c r="H486" i="87"/>
  <c r="H487" i="87"/>
  <c r="H488" i="87"/>
  <c r="H489" i="87"/>
  <c r="H490" i="87"/>
  <c r="H491" i="87"/>
  <c r="H492" i="87"/>
  <c r="H493" i="87"/>
  <c r="H494" i="87"/>
  <c r="H495" i="87"/>
  <c r="H496" i="87"/>
  <c r="H497" i="87"/>
  <c r="H498" i="87"/>
  <c r="H499" i="87"/>
  <c r="H500" i="87"/>
  <c r="H501" i="87"/>
  <c r="H502" i="87"/>
  <c r="H503" i="87"/>
  <c r="H504" i="87"/>
  <c r="H505" i="87"/>
  <c r="H506" i="87"/>
  <c r="H507" i="87"/>
  <c r="H508" i="87"/>
  <c r="H509" i="87"/>
  <c r="H510" i="87"/>
  <c r="H511" i="87"/>
  <c r="H512" i="87"/>
  <c r="H513" i="87"/>
  <c r="H514" i="87"/>
  <c r="H515" i="87"/>
  <c r="H516" i="87"/>
  <c r="H517" i="87"/>
  <c r="H518" i="87"/>
  <c r="H519" i="87"/>
  <c r="H520" i="87"/>
  <c r="H521" i="87"/>
  <c r="H522" i="87"/>
  <c r="H523" i="87"/>
  <c r="H524" i="87"/>
  <c r="H525" i="87"/>
  <c r="H526" i="87"/>
  <c r="H527" i="87"/>
  <c r="H528" i="87"/>
  <c r="H529" i="87"/>
  <c r="H530" i="87"/>
  <c r="H531" i="87"/>
  <c r="H532" i="87"/>
  <c r="H533" i="87"/>
  <c r="H534" i="87"/>
  <c r="H535" i="87"/>
  <c r="H536" i="87"/>
  <c r="H537" i="87"/>
  <c r="H538" i="87"/>
  <c r="H539" i="87"/>
  <c r="H540" i="87"/>
  <c r="H541" i="87"/>
  <c r="H542" i="87"/>
  <c r="H543" i="87"/>
  <c r="H544" i="87"/>
  <c r="H545" i="87"/>
  <c r="H546" i="87"/>
  <c r="H547" i="87"/>
  <c r="H548" i="87"/>
  <c r="H549" i="87"/>
  <c r="H550" i="87"/>
  <c r="H551" i="87"/>
  <c r="H552" i="87"/>
  <c r="H553" i="87"/>
  <c r="H554" i="87"/>
  <c r="H555" i="87"/>
  <c r="H556" i="87"/>
  <c r="H557" i="87"/>
  <c r="H558" i="87"/>
  <c r="H559" i="87"/>
  <c r="H560" i="87"/>
  <c r="H561" i="87"/>
  <c r="H562" i="87"/>
  <c r="H563" i="87"/>
  <c r="H564" i="87"/>
  <c r="H565" i="87"/>
  <c r="H566" i="87"/>
  <c r="H567" i="87"/>
  <c r="H568" i="87"/>
  <c r="H569" i="87"/>
  <c r="H570" i="87"/>
  <c r="H571" i="87"/>
  <c r="H572" i="87"/>
  <c r="H573" i="87"/>
  <c r="H574" i="87"/>
  <c r="H575" i="87"/>
  <c r="H576" i="87"/>
  <c r="H577" i="87"/>
  <c r="H578" i="87"/>
  <c r="H579" i="87"/>
  <c r="H580" i="87"/>
  <c r="H581" i="87"/>
  <c r="H582" i="87"/>
  <c r="H583" i="87"/>
  <c r="H584" i="87"/>
  <c r="H585" i="87"/>
  <c r="H586" i="87"/>
  <c r="H587" i="87"/>
  <c r="H588" i="87"/>
  <c r="H589" i="87"/>
  <c r="H590" i="87"/>
  <c r="H591" i="87"/>
  <c r="H592" i="87"/>
  <c r="H593" i="87"/>
  <c r="H594" i="87"/>
  <c r="H595" i="87"/>
  <c r="H596" i="87"/>
  <c r="H597" i="87"/>
  <c r="H598" i="87"/>
  <c r="H599" i="87"/>
  <c r="H600" i="87"/>
  <c r="H601" i="87"/>
  <c r="H602" i="87"/>
  <c r="H603" i="87"/>
  <c r="H604" i="87"/>
  <c r="H605" i="87"/>
  <c r="H606" i="87"/>
  <c r="H607" i="87"/>
  <c r="H608" i="87"/>
  <c r="H609" i="87"/>
  <c r="H610" i="87"/>
  <c r="H611" i="87"/>
  <c r="H612" i="87"/>
  <c r="H613" i="87"/>
  <c r="H614" i="87"/>
  <c r="H615" i="87"/>
  <c r="H616" i="87"/>
  <c r="H617" i="87"/>
  <c r="H618" i="87"/>
  <c r="H619" i="87"/>
  <c r="H620" i="87"/>
  <c r="H621" i="87"/>
  <c r="H622" i="87"/>
  <c r="H623" i="87"/>
  <c r="H624" i="87"/>
  <c r="H625" i="87"/>
  <c r="H626" i="87"/>
  <c r="H627" i="87"/>
  <c r="H628" i="87"/>
  <c r="H629" i="87"/>
  <c r="H630" i="87"/>
  <c r="H631" i="87"/>
  <c r="H632" i="87"/>
  <c r="H633" i="87"/>
  <c r="H634" i="87"/>
  <c r="H635" i="87"/>
  <c r="H636" i="87"/>
  <c r="H637" i="87"/>
  <c r="H638" i="87"/>
  <c r="H639" i="87"/>
  <c r="H640" i="87"/>
  <c r="H641" i="87"/>
  <c r="H642" i="87"/>
  <c r="H643" i="87"/>
  <c r="H7" i="87"/>
  <c r="H8" i="87"/>
  <c r="H9" i="87"/>
  <c r="H10" i="87"/>
  <c r="H11" i="87"/>
  <c r="H12" i="87"/>
  <c r="H13" i="87"/>
  <c r="H14" i="87"/>
  <c r="H15" i="87"/>
  <c r="H16" i="87"/>
  <c r="H17" i="87"/>
  <c r="H18" i="87"/>
  <c r="H19" i="87"/>
  <c r="H20" i="87"/>
  <c r="H6" i="87"/>
  <c r="D6" i="87" s="1"/>
  <c r="B6" i="87"/>
  <c r="B7" i="87" s="1"/>
  <c r="B8" i="87" s="1"/>
  <c r="B9" i="87" s="1"/>
  <c r="B10" i="87" s="1"/>
  <c r="B11" i="87" s="1"/>
  <c r="B12" i="87" s="1"/>
  <c r="B13" i="87" s="1"/>
  <c r="B14" i="87" s="1"/>
  <c r="B15" i="87" s="1"/>
  <c r="B16" i="87" s="1"/>
  <c r="B17" i="87" s="1"/>
  <c r="B18" i="87" s="1"/>
  <c r="B19" i="87" s="1"/>
  <c r="B20" i="87" s="1"/>
  <c r="B21" i="87" s="1"/>
  <c r="B22" i="87" s="1"/>
  <c r="B23" i="87" s="1"/>
  <c r="B24" i="87" s="1"/>
  <c r="B25" i="87" s="1"/>
  <c r="B26" i="87" s="1"/>
  <c r="B27" i="87" s="1"/>
  <c r="B28" i="87" s="1"/>
  <c r="B29" i="87" s="1"/>
  <c r="B30" i="87" s="1"/>
  <c r="B31" i="87" s="1"/>
  <c r="B32" i="87" s="1"/>
  <c r="B33" i="87" s="1"/>
  <c r="B34" i="87" s="1"/>
  <c r="B35" i="87" s="1"/>
  <c r="B36" i="87" s="1"/>
  <c r="B37" i="87" s="1"/>
  <c r="B38" i="87" s="1"/>
  <c r="B39" i="87" s="1"/>
  <c r="B40" i="87" s="1"/>
  <c r="B41" i="87" s="1"/>
  <c r="B42" i="87" s="1"/>
  <c r="B43" i="87" s="1"/>
  <c r="B44" i="87" s="1"/>
  <c r="B45" i="87" s="1"/>
  <c r="B46" i="87" s="1"/>
  <c r="B47" i="87" s="1"/>
  <c r="B48" i="87" s="1"/>
  <c r="B49" i="87" s="1"/>
  <c r="B50" i="87" s="1"/>
  <c r="B51" i="87" s="1"/>
  <c r="B52" i="87" s="1"/>
  <c r="B53" i="87" s="1"/>
  <c r="B54" i="87" s="1"/>
  <c r="B55" i="87" s="1"/>
  <c r="B56" i="87" s="1"/>
  <c r="B57" i="87" s="1"/>
  <c r="B58" i="87" s="1"/>
  <c r="B59" i="87" s="1"/>
  <c r="B60" i="87" s="1"/>
  <c r="B61" i="87" s="1"/>
  <c r="B62" i="87" s="1"/>
  <c r="B63" i="87" s="1"/>
  <c r="B64" i="87" s="1"/>
  <c r="B65" i="87" s="1"/>
  <c r="B66" i="87" s="1"/>
  <c r="B67" i="87" s="1"/>
  <c r="B68" i="87" s="1"/>
  <c r="B69" i="87" s="1"/>
  <c r="B70" i="87" s="1"/>
  <c r="B71" i="87" s="1"/>
  <c r="B72" i="87" s="1"/>
  <c r="B73" i="87" s="1"/>
  <c r="B74" i="87" s="1"/>
  <c r="B75" i="87" s="1"/>
  <c r="B76" i="87" s="1"/>
  <c r="B77" i="87" s="1"/>
  <c r="B78" i="87" s="1"/>
  <c r="B79" i="87" s="1"/>
  <c r="B80" i="87" s="1"/>
  <c r="B81" i="87" s="1"/>
  <c r="B82" i="87" s="1"/>
  <c r="B83" i="87" s="1"/>
  <c r="B84" i="87" s="1"/>
  <c r="B85" i="87" s="1"/>
  <c r="B86" i="87" s="1"/>
  <c r="B87" i="87" s="1"/>
  <c r="B88" i="87" s="1"/>
  <c r="B89" i="87" s="1"/>
  <c r="B90" i="87" s="1"/>
  <c r="B91" i="87" s="1"/>
  <c r="B92" i="87" s="1"/>
  <c r="B93" i="87" s="1"/>
  <c r="B94" i="87" s="1"/>
  <c r="B95" i="87" s="1"/>
  <c r="B96" i="87" s="1"/>
  <c r="B97" i="87" s="1"/>
  <c r="B98" i="87" s="1"/>
  <c r="B99" i="87" s="1"/>
  <c r="B100" i="87" s="1"/>
  <c r="B101" i="87" s="1"/>
  <c r="B102" i="87" s="1"/>
  <c r="B103" i="87" s="1"/>
  <c r="B104" i="87" s="1"/>
  <c r="B105" i="87" s="1"/>
  <c r="B106" i="87" s="1"/>
  <c r="B107" i="87" s="1"/>
  <c r="B108" i="87" s="1"/>
  <c r="B109" i="87" s="1"/>
  <c r="B110" i="87" s="1"/>
  <c r="B111" i="87" s="1"/>
  <c r="B112" i="87" s="1"/>
  <c r="B113" i="87" s="1"/>
  <c r="B114" i="87" s="1"/>
  <c r="B115" i="87" s="1"/>
  <c r="B116" i="87" s="1"/>
  <c r="B117" i="87" s="1"/>
  <c r="B118" i="87" s="1"/>
  <c r="B119" i="87" s="1"/>
  <c r="B120" i="87" s="1"/>
  <c r="B121" i="87" s="1"/>
  <c r="B122" i="87" s="1"/>
  <c r="B123" i="87" s="1"/>
  <c r="B124" i="87" s="1"/>
  <c r="B125" i="87" s="1"/>
  <c r="B126" i="87" s="1"/>
  <c r="B127" i="87" s="1"/>
  <c r="B128" i="87" s="1"/>
  <c r="B129" i="87" s="1"/>
  <c r="B130" i="87" s="1"/>
  <c r="B131" i="87" s="1"/>
  <c r="B132" i="87" s="1"/>
  <c r="B133" i="87" s="1"/>
  <c r="B134" i="87" s="1"/>
  <c r="B135" i="87" s="1"/>
  <c r="B136" i="87" s="1"/>
  <c r="B137" i="87" s="1"/>
  <c r="B138" i="87" s="1"/>
  <c r="B139" i="87" s="1"/>
  <c r="B140" i="87" s="1"/>
  <c r="B141" i="87" s="1"/>
  <c r="B142" i="87" s="1"/>
  <c r="B143" i="87" s="1"/>
  <c r="B144" i="87" s="1"/>
  <c r="B145" i="87" s="1"/>
  <c r="B146" i="87" s="1"/>
  <c r="B147" i="87" s="1"/>
  <c r="B148" i="87" s="1"/>
  <c r="B149" i="87" s="1"/>
  <c r="B150" i="87" s="1"/>
  <c r="B151" i="87" s="1"/>
  <c r="B152" i="87" s="1"/>
  <c r="B153" i="87" s="1"/>
  <c r="B154" i="87" s="1"/>
  <c r="B155" i="87" s="1"/>
  <c r="B156" i="87" s="1"/>
  <c r="B157" i="87" s="1"/>
  <c r="B158" i="87" s="1"/>
  <c r="B159" i="87" s="1"/>
  <c r="B160" i="87" s="1"/>
  <c r="B161" i="87" s="1"/>
  <c r="B162" i="87" s="1"/>
  <c r="B163" i="87" s="1"/>
  <c r="B164" i="87" s="1"/>
  <c r="B165" i="87" s="1"/>
  <c r="B166" i="87" s="1"/>
  <c r="B167" i="87" s="1"/>
  <c r="B168" i="87" s="1"/>
  <c r="B169" i="87" s="1"/>
  <c r="B170" i="87" s="1"/>
  <c r="B171" i="87" s="1"/>
  <c r="B172" i="87" s="1"/>
  <c r="B173" i="87" s="1"/>
  <c r="B174" i="87" s="1"/>
  <c r="B175" i="87" s="1"/>
  <c r="B176" i="87" s="1"/>
  <c r="B177" i="87" s="1"/>
  <c r="B178" i="87" s="1"/>
  <c r="B179" i="87" s="1"/>
  <c r="B180" i="87" s="1"/>
  <c r="B181" i="87" s="1"/>
  <c r="B182" i="87" s="1"/>
  <c r="B183" i="87" s="1"/>
  <c r="B184" i="87" s="1"/>
  <c r="B185" i="87" s="1"/>
  <c r="B186" i="87" s="1"/>
  <c r="B187" i="87" s="1"/>
  <c r="B188" i="87" s="1"/>
  <c r="B189" i="87" s="1"/>
  <c r="B190" i="87" s="1"/>
  <c r="B191" i="87" s="1"/>
  <c r="B192" i="87" s="1"/>
  <c r="B193" i="87" s="1"/>
  <c r="B194" i="87" s="1"/>
  <c r="B195" i="87" s="1"/>
  <c r="B196" i="87" s="1"/>
  <c r="B197" i="87" s="1"/>
  <c r="B198" i="87" s="1"/>
  <c r="B199" i="87" s="1"/>
  <c r="B200" i="87" s="1"/>
  <c r="B201" i="87" s="1"/>
  <c r="B202" i="87" s="1"/>
  <c r="B203" i="87" s="1"/>
  <c r="B204" i="87" s="1"/>
  <c r="B205" i="87" s="1"/>
  <c r="B206" i="87" s="1"/>
  <c r="B207" i="87" s="1"/>
  <c r="B208" i="87" s="1"/>
  <c r="B209" i="87" s="1"/>
  <c r="B210" i="87" s="1"/>
  <c r="B211" i="87" s="1"/>
  <c r="B212" i="87" s="1"/>
  <c r="B213" i="87" s="1"/>
  <c r="B214" i="87" s="1"/>
  <c r="B215" i="87" s="1"/>
  <c r="B216" i="87" s="1"/>
  <c r="B217" i="87" s="1"/>
  <c r="B218" i="87" s="1"/>
  <c r="B219" i="87" s="1"/>
  <c r="B220" i="87" s="1"/>
  <c r="B221" i="87" s="1"/>
  <c r="B222" i="87" s="1"/>
  <c r="B223" i="87" s="1"/>
  <c r="B224" i="87" s="1"/>
  <c r="B225" i="87" s="1"/>
  <c r="B226" i="87" s="1"/>
  <c r="B227" i="87" s="1"/>
  <c r="B228" i="87" s="1"/>
  <c r="B229" i="87" s="1"/>
  <c r="B230" i="87" s="1"/>
  <c r="B231" i="87" s="1"/>
  <c r="B232" i="87" s="1"/>
  <c r="B233" i="87" s="1"/>
  <c r="B234" i="87" s="1"/>
  <c r="B235" i="87" s="1"/>
  <c r="B236" i="87" s="1"/>
  <c r="B237" i="87" s="1"/>
  <c r="B238" i="87" s="1"/>
  <c r="B239" i="87" s="1"/>
  <c r="B240" i="87" s="1"/>
  <c r="B241" i="87" s="1"/>
  <c r="B242" i="87" s="1"/>
  <c r="B243" i="87" s="1"/>
  <c r="B244" i="87" s="1"/>
  <c r="B245" i="87" s="1"/>
  <c r="B246" i="87" s="1"/>
  <c r="B247" i="87" s="1"/>
  <c r="B248" i="87" s="1"/>
  <c r="B249" i="87" s="1"/>
  <c r="B250" i="87" s="1"/>
  <c r="B251" i="87" s="1"/>
  <c r="B252" i="87" s="1"/>
  <c r="B253" i="87" s="1"/>
  <c r="B254" i="87" s="1"/>
  <c r="B255" i="87" s="1"/>
  <c r="B256" i="87" s="1"/>
  <c r="B257" i="87" s="1"/>
  <c r="B258" i="87" s="1"/>
  <c r="B259" i="87" s="1"/>
  <c r="B260" i="87" s="1"/>
  <c r="B261" i="87" s="1"/>
  <c r="B262" i="87" s="1"/>
  <c r="B263" i="87" s="1"/>
  <c r="B264" i="87" s="1"/>
  <c r="B265" i="87" s="1"/>
  <c r="B266" i="87" s="1"/>
  <c r="B267" i="87" s="1"/>
  <c r="B268" i="87" s="1"/>
  <c r="B269" i="87" s="1"/>
  <c r="B270" i="87" s="1"/>
  <c r="B271" i="87" s="1"/>
  <c r="B272" i="87" s="1"/>
  <c r="B273" i="87" s="1"/>
  <c r="B274" i="87" s="1"/>
  <c r="B275" i="87" s="1"/>
  <c r="B276" i="87" s="1"/>
  <c r="B277" i="87" s="1"/>
  <c r="B278" i="87" s="1"/>
  <c r="B279" i="87" s="1"/>
  <c r="B280" i="87" s="1"/>
  <c r="B281" i="87" s="1"/>
  <c r="B282" i="87" s="1"/>
  <c r="B283" i="87" s="1"/>
  <c r="B284" i="87" s="1"/>
  <c r="B285" i="87" s="1"/>
  <c r="B286" i="87" s="1"/>
  <c r="B287" i="87" s="1"/>
  <c r="B288" i="87" s="1"/>
  <c r="B289" i="87" s="1"/>
  <c r="B290" i="87" s="1"/>
  <c r="B291" i="87" s="1"/>
  <c r="B292" i="87" s="1"/>
  <c r="B293" i="87" s="1"/>
  <c r="B294" i="87" s="1"/>
  <c r="B295" i="87" s="1"/>
  <c r="B296" i="87" s="1"/>
  <c r="B297" i="87" s="1"/>
  <c r="B298" i="87" s="1"/>
  <c r="B299" i="87" s="1"/>
  <c r="B300" i="87" s="1"/>
  <c r="B301" i="87" s="1"/>
  <c r="B302" i="87" s="1"/>
  <c r="B303" i="87" s="1"/>
  <c r="B304" i="87" s="1"/>
  <c r="B305" i="87" s="1"/>
  <c r="B306" i="87" s="1"/>
  <c r="B307" i="87" s="1"/>
  <c r="B308" i="87" s="1"/>
  <c r="B309" i="87" s="1"/>
  <c r="B310" i="87" s="1"/>
  <c r="B311" i="87" s="1"/>
  <c r="B312" i="87" s="1"/>
  <c r="B313" i="87" s="1"/>
  <c r="B314" i="87" s="1"/>
  <c r="B315" i="87" s="1"/>
  <c r="B316" i="87" s="1"/>
  <c r="B317" i="87" s="1"/>
  <c r="B318" i="87" s="1"/>
  <c r="B319" i="87" s="1"/>
  <c r="B320" i="87" s="1"/>
  <c r="B321" i="87" s="1"/>
  <c r="B322" i="87" s="1"/>
  <c r="B323" i="87" s="1"/>
  <c r="B324" i="87" s="1"/>
  <c r="B325" i="87" s="1"/>
  <c r="B326" i="87" s="1"/>
  <c r="B327" i="87" s="1"/>
  <c r="B328" i="87" s="1"/>
  <c r="B329" i="87" s="1"/>
  <c r="B330" i="87" s="1"/>
  <c r="B331" i="87" s="1"/>
  <c r="B332" i="87" s="1"/>
  <c r="B333" i="87" s="1"/>
  <c r="B334" i="87" s="1"/>
  <c r="B335" i="87" s="1"/>
  <c r="B336" i="87" s="1"/>
  <c r="B337" i="87" s="1"/>
  <c r="B338" i="87" s="1"/>
  <c r="B339" i="87" s="1"/>
  <c r="B340" i="87" s="1"/>
  <c r="B341" i="87" s="1"/>
  <c r="B342" i="87" s="1"/>
  <c r="B343" i="87" s="1"/>
  <c r="B344" i="87" s="1"/>
  <c r="B345" i="87" s="1"/>
  <c r="B346" i="87" s="1"/>
  <c r="B347" i="87" s="1"/>
  <c r="B348" i="87" s="1"/>
  <c r="B349" i="87" s="1"/>
  <c r="B350" i="87" s="1"/>
  <c r="B351" i="87" s="1"/>
  <c r="B352" i="87" s="1"/>
  <c r="B353" i="87" s="1"/>
  <c r="B354" i="87" s="1"/>
  <c r="B355" i="87" s="1"/>
  <c r="B356" i="87" s="1"/>
  <c r="B357" i="87" s="1"/>
  <c r="B358" i="87" s="1"/>
  <c r="B359" i="87" s="1"/>
  <c r="B360" i="87" s="1"/>
  <c r="B361" i="87" s="1"/>
  <c r="B362" i="87" s="1"/>
  <c r="B363" i="87" s="1"/>
  <c r="B364" i="87" s="1"/>
  <c r="B365" i="87" s="1"/>
  <c r="B366" i="87" s="1"/>
  <c r="B367" i="87" s="1"/>
  <c r="B368" i="87" s="1"/>
  <c r="B369" i="87" s="1"/>
  <c r="B370" i="87" s="1"/>
  <c r="B371" i="87" s="1"/>
  <c r="B372" i="87" s="1"/>
  <c r="B373" i="87" s="1"/>
  <c r="B374" i="87" s="1"/>
  <c r="B375" i="87" s="1"/>
  <c r="B376" i="87" s="1"/>
  <c r="B377" i="87" s="1"/>
  <c r="B378" i="87" s="1"/>
  <c r="B379" i="87" s="1"/>
  <c r="B380" i="87" s="1"/>
  <c r="B381" i="87" s="1"/>
  <c r="B382" i="87" s="1"/>
  <c r="B383" i="87" s="1"/>
  <c r="B384" i="87" s="1"/>
  <c r="B385" i="87" s="1"/>
  <c r="B386" i="87" s="1"/>
  <c r="B387" i="87" s="1"/>
  <c r="B388" i="87" s="1"/>
  <c r="B389" i="87" s="1"/>
  <c r="B390" i="87" s="1"/>
  <c r="B391" i="87" s="1"/>
  <c r="B392" i="87" s="1"/>
  <c r="B393" i="87" s="1"/>
  <c r="B394" i="87" s="1"/>
  <c r="B395" i="87" s="1"/>
  <c r="B396" i="87" s="1"/>
  <c r="B397" i="87" s="1"/>
  <c r="B398" i="87" s="1"/>
  <c r="B399" i="87" s="1"/>
  <c r="B400" i="87" s="1"/>
  <c r="B401" i="87" s="1"/>
  <c r="B402" i="87" s="1"/>
  <c r="B403" i="87" s="1"/>
  <c r="B404" i="87" s="1"/>
  <c r="B405" i="87" s="1"/>
  <c r="B406" i="87" s="1"/>
  <c r="B407" i="87" s="1"/>
  <c r="B408" i="87" s="1"/>
  <c r="B409" i="87" s="1"/>
  <c r="B410" i="87" s="1"/>
  <c r="B411" i="87" s="1"/>
  <c r="B412" i="87" s="1"/>
  <c r="B413" i="87" s="1"/>
  <c r="B414" i="87" s="1"/>
  <c r="B415" i="87" s="1"/>
  <c r="B416" i="87" s="1"/>
  <c r="B417" i="87" s="1"/>
  <c r="B418" i="87" s="1"/>
  <c r="B419" i="87" s="1"/>
  <c r="B420" i="87" s="1"/>
  <c r="B421" i="87" s="1"/>
  <c r="B422" i="87" s="1"/>
  <c r="B423" i="87" s="1"/>
  <c r="B424" i="87" s="1"/>
  <c r="B425" i="87" s="1"/>
  <c r="B426" i="87" s="1"/>
  <c r="B427" i="87" s="1"/>
  <c r="B428" i="87" s="1"/>
  <c r="B429" i="87" s="1"/>
  <c r="B430" i="87" s="1"/>
  <c r="B431" i="87" s="1"/>
  <c r="B432" i="87" s="1"/>
  <c r="B433" i="87" s="1"/>
  <c r="B434" i="87" s="1"/>
  <c r="B435" i="87" s="1"/>
  <c r="B436" i="87" s="1"/>
  <c r="B437" i="87" s="1"/>
  <c r="B438" i="87" s="1"/>
  <c r="B439" i="87" s="1"/>
  <c r="B440" i="87" s="1"/>
  <c r="B441" i="87" s="1"/>
  <c r="B442" i="87" s="1"/>
  <c r="B443" i="87" s="1"/>
  <c r="B444" i="87" s="1"/>
  <c r="B445" i="87" s="1"/>
  <c r="B446" i="87" s="1"/>
  <c r="B447" i="87" s="1"/>
  <c r="B448" i="87" s="1"/>
  <c r="B449" i="87" s="1"/>
  <c r="B450" i="87" s="1"/>
  <c r="B451" i="87" s="1"/>
  <c r="B452" i="87" s="1"/>
  <c r="B453" i="87" s="1"/>
  <c r="B454" i="87" s="1"/>
  <c r="B455" i="87" s="1"/>
  <c r="B456" i="87" s="1"/>
  <c r="B457" i="87" s="1"/>
  <c r="B458" i="87" s="1"/>
  <c r="B459" i="87" s="1"/>
  <c r="B460" i="87" s="1"/>
  <c r="B461" i="87" s="1"/>
  <c r="B462" i="87" s="1"/>
  <c r="B463" i="87" s="1"/>
  <c r="B464" i="87" s="1"/>
  <c r="B465" i="87" s="1"/>
  <c r="B466" i="87" s="1"/>
  <c r="B467" i="87" s="1"/>
  <c r="B468" i="87" s="1"/>
  <c r="B469" i="87" s="1"/>
  <c r="B470" i="87" s="1"/>
  <c r="B471" i="87" s="1"/>
  <c r="B472" i="87" s="1"/>
  <c r="B473" i="87" s="1"/>
  <c r="B474" i="87" s="1"/>
  <c r="B475" i="87" s="1"/>
  <c r="B476" i="87" s="1"/>
  <c r="B477" i="87" s="1"/>
  <c r="B478" i="87" s="1"/>
  <c r="B479" i="87" s="1"/>
  <c r="B480" i="87" s="1"/>
  <c r="B481" i="87" s="1"/>
  <c r="B482" i="87" s="1"/>
  <c r="B483" i="87" s="1"/>
  <c r="B484" i="87" s="1"/>
  <c r="B485" i="87" s="1"/>
  <c r="B486" i="87" s="1"/>
  <c r="B487" i="87" s="1"/>
  <c r="B488" i="87" s="1"/>
  <c r="B489" i="87" s="1"/>
  <c r="B490" i="87" s="1"/>
  <c r="B491" i="87" s="1"/>
  <c r="B492" i="87" s="1"/>
  <c r="B493" i="87" s="1"/>
  <c r="B494" i="87" s="1"/>
  <c r="B495" i="87" s="1"/>
  <c r="B496" i="87" s="1"/>
  <c r="B497" i="87" s="1"/>
  <c r="B498" i="87" s="1"/>
  <c r="B499" i="87" s="1"/>
  <c r="B500" i="87" s="1"/>
  <c r="B501" i="87" s="1"/>
  <c r="B502" i="87" s="1"/>
  <c r="B503" i="87" s="1"/>
  <c r="B504" i="87" s="1"/>
  <c r="B505" i="87" s="1"/>
  <c r="B506" i="87" s="1"/>
  <c r="B507" i="87" s="1"/>
  <c r="B508" i="87" s="1"/>
  <c r="B509" i="87" s="1"/>
  <c r="B510" i="87" s="1"/>
  <c r="B511" i="87" s="1"/>
  <c r="B512" i="87" s="1"/>
  <c r="B513" i="87" s="1"/>
  <c r="B514" i="87" s="1"/>
  <c r="B515" i="87" s="1"/>
  <c r="B516" i="87" s="1"/>
  <c r="B517" i="87" s="1"/>
  <c r="B518" i="87" s="1"/>
  <c r="B519" i="87" s="1"/>
  <c r="B520" i="87" s="1"/>
  <c r="B521" i="87" s="1"/>
  <c r="B522" i="87" s="1"/>
  <c r="B523" i="87" s="1"/>
  <c r="B524" i="87" s="1"/>
  <c r="B525" i="87" s="1"/>
  <c r="B526" i="87" s="1"/>
  <c r="B527" i="87" s="1"/>
  <c r="B528" i="87" s="1"/>
  <c r="B529" i="87" s="1"/>
  <c r="B530" i="87" s="1"/>
  <c r="B531" i="87" s="1"/>
  <c r="B532" i="87" s="1"/>
  <c r="B533" i="87" s="1"/>
  <c r="B534" i="87" s="1"/>
  <c r="B535" i="87" s="1"/>
  <c r="B536" i="87" s="1"/>
  <c r="B537" i="87" s="1"/>
  <c r="B538" i="87" s="1"/>
  <c r="B539" i="87" s="1"/>
  <c r="B540" i="87" s="1"/>
  <c r="B541" i="87" s="1"/>
  <c r="B542" i="87" s="1"/>
  <c r="B543" i="87" s="1"/>
  <c r="B544" i="87" s="1"/>
  <c r="B545" i="87" s="1"/>
  <c r="B546" i="87" s="1"/>
  <c r="B547" i="87" s="1"/>
  <c r="B548" i="87" s="1"/>
  <c r="B549" i="87" s="1"/>
  <c r="B550" i="87" s="1"/>
  <c r="B551" i="87" s="1"/>
  <c r="B552" i="87" s="1"/>
  <c r="B553" i="87" s="1"/>
  <c r="B554" i="87" s="1"/>
  <c r="B555" i="87" s="1"/>
  <c r="B556" i="87" s="1"/>
  <c r="B557" i="87" s="1"/>
  <c r="B558" i="87" s="1"/>
  <c r="B559" i="87" s="1"/>
  <c r="B560" i="87" s="1"/>
  <c r="B561" i="87" s="1"/>
  <c r="B562" i="87" s="1"/>
  <c r="B563" i="87" s="1"/>
  <c r="B564" i="87" s="1"/>
  <c r="B565" i="87" s="1"/>
  <c r="B566" i="87" s="1"/>
  <c r="B567" i="87" s="1"/>
  <c r="B568" i="87" s="1"/>
  <c r="B569" i="87" s="1"/>
  <c r="B570" i="87" s="1"/>
  <c r="B571" i="87" s="1"/>
  <c r="B572" i="87" s="1"/>
  <c r="B573" i="87" s="1"/>
  <c r="B574" i="87" s="1"/>
  <c r="B575" i="87" s="1"/>
  <c r="B576" i="87" s="1"/>
  <c r="B577" i="87" s="1"/>
  <c r="B578" i="87" s="1"/>
  <c r="B579" i="87" s="1"/>
  <c r="B580" i="87" s="1"/>
  <c r="B581" i="87" s="1"/>
  <c r="B582" i="87" s="1"/>
  <c r="B583" i="87" s="1"/>
  <c r="B584" i="87" s="1"/>
  <c r="B585" i="87" s="1"/>
  <c r="B586" i="87" s="1"/>
  <c r="B587" i="87" s="1"/>
  <c r="B588" i="87" s="1"/>
  <c r="B589" i="87" s="1"/>
  <c r="B590" i="87" s="1"/>
  <c r="B591" i="87" s="1"/>
  <c r="B592" i="87" s="1"/>
  <c r="B593" i="87" s="1"/>
  <c r="B594" i="87" s="1"/>
  <c r="B595" i="87" s="1"/>
  <c r="B596" i="87" s="1"/>
  <c r="B597" i="87" s="1"/>
  <c r="B598" i="87" s="1"/>
  <c r="B599" i="87" s="1"/>
  <c r="B600" i="87" s="1"/>
  <c r="B601" i="87" s="1"/>
  <c r="B602" i="87" s="1"/>
  <c r="B603" i="87" s="1"/>
  <c r="B604" i="87" s="1"/>
  <c r="B605" i="87" s="1"/>
  <c r="B606" i="87" s="1"/>
  <c r="B607" i="87" s="1"/>
  <c r="B608" i="87" s="1"/>
  <c r="B609" i="87" s="1"/>
  <c r="B610" i="87" s="1"/>
  <c r="B611" i="87" s="1"/>
  <c r="B612" i="87" s="1"/>
  <c r="B613" i="87" s="1"/>
  <c r="B614" i="87" s="1"/>
  <c r="B615" i="87" s="1"/>
  <c r="B616" i="87" s="1"/>
  <c r="B617" i="87" s="1"/>
  <c r="B618" i="87" s="1"/>
  <c r="B619" i="87" s="1"/>
  <c r="B620" i="87" s="1"/>
  <c r="B621" i="87" s="1"/>
  <c r="B622" i="87" s="1"/>
  <c r="B623" i="87" s="1"/>
  <c r="B624" i="87" s="1"/>
  <c r="B625" i="87" s="1"/>
  <c r="B626" i="87" s="1"/>
  <c r="B627" i="87" s="1"/>
  <c r="B628" i="87" s="1"/>
  <c r="B629" i="87" s="1"/>
  <c r="B630" i="87" s="1"/>
  <c r="B631" i="87" s="1"/>
  <c r="B632" i="87" s="1"/>
  <c r="B633" i="87" s="1"/>
  <c r="B634" i="87" s="1"/>
  <c r="B635" i="87" s="1"/>
  <c r="B636" i="87" s="1"/>
  <c r="B637" i="87" s="1"/>
  <c r="B638" i="87" s="1"/>
  <c r="B639" i="87" s="1"/>
  <c r="B640" i="87" s="1"/>
  <c r="B641" i="87" s="1"/>
  <c r="B642" i="87" s="1"/>
  <c r="B643" i="87" s="1"/>
  <c r="A6" i="87"/>
  <c r="A7" i="87" s="1"/>
  <c r="A8" i="87" s="1"/>
  <c r="C6" i="87"/>
  <c r="C7" i="87" s="1"/>
  <c r="C8" i="87" s="1"/>
  <c r="C9" i="87" s="1"/>
  <c r="C10" i="87" s="1"/>
  <c r="C11" i="87" s="1"/>
  <c r="C12" i="87" s="1"/>
  <c r="C13" i="87" s="1"/>
  <c r="C14" i="87" s="1"/>
  <c r="C15" i="87" s="1"/>
  <c r="C16" i="87" s="1"/>
  <c r="C17" i="87" s="1"/>
  <c r="C18" i="87" s="1"/>
  <c r="C19" i="87" s="1"/>
  <c r="C20" i="87" s="1"/>
  <c r="C21" i="87" s="1"/>
  <c r="C22" i="87" s="1"/>
  <c r="C23" i="87" s="1"/>
  <c r="C24" i="87" s="1"/>
  <c r="C25" i="87" s="1"/>
  <c r="C26" i="87" s="1"/>
  <c r="C27" i="87" s="1"/>
  <c r="C28" i="87" s="1"/>
  <c r="C29" i="87" s="1"/>
  <c r="C30" i="87" s="1"/>
  <c r="C31" i="87" s="1"/>
  <c r="C32" i="87" s="1"/>
  <c r="C33" i="87" s="1"/>
  <c r="C34" i="87" s="1"/>
  <c r="C35" i="87" s="1"/>
  <c r="C36" i="87" s="1"/>
  <c r="C37" i="87" s="1"/>
  <c r="C38" i="87" s="1"/>
  <c r="C39" i="87" s="1"/>
  <c r="C40" i="87" s="1"/>
  <c r="C41" i="87" s="1"/>
  <c r="C42" i="87" s="1"/>
  <c r="C43" i="87" s="1"/>
  <c r="C44" i="87" s="1"/>
  <c r="C45" i="87" s="1"/>
  <c r="C46" i="87" s="1"/>
  <c r="C47" i="87" s="1"/>
  <c r="C48" i="87" s="1"/>
  <c r="C49" i="87" s="1"/>
  <c r="C50" i="87" s="1"/>
  <c r="C51" i="87" s="1"/>
  <c r="C52" i="87" s="1"/>
  <c r="C53" i="87" s="1"/>
  <c r="C54" i="87" s="1"/>
  <c r="C55" i="87" s="1"/>
  <c r="C56" i="87" s="1"/>
  <c r="C57" i="87" s="1"/>
  <c r="C58" i="87" s="1"/>
  <c r="C59" i="87" s="1"/>
  <c r="C60" i="87" s="1"/>
  <c r="C61" i="87" s="1"/>
  <c r="C62" i="87" s="1"/>
  <c r="C63" i="87" s="1"/>
  <c r="C64" i="87" s="1"/>
  <c r="C65" i="87" s="1"/>
  <c r="C66" i="87" s="1"/>
  <c r="C67" i="87" s="1"/>
  <c r="C68" i="87" s="1"/>
  <c r="C69" i="87" s="1"/>
  <c r="C70" i="87" s="1"/>
  <c r="C71" i="87" s="1"/>
  <c r="C72" i="87" s="1"/>
  <c r="C73" i="87" s="1"/>
  <c r="C74" i="87" s="1"/>
  <c r="C75" i="87" s="1"/>
  <c r="C76" i="87" s="1"/>
  <c r="C77" i="87" s="1"/>
  <c r="C78" i="87" s="1"/>
  <c r="C79" i="87" s="1"/>
  <c r="C80" i="87" s="1"/>
  <c r="C81" i="87" s="1"/>
  <c r="C82" i="87" s="1"/>
  <c r="C83" i="87" s="1"/>
  <c r="C84" i="87" s="1"/>
  <c r="C85" i="87" s="1"/>
  <c r="C86" i="87" s="1"/>
  <c r="C87" i="87" s="1"/>
  <c r="C88" i="87" s="1"/>
  <c r="C89" i="87" s="1"/>
  <c r="C90" i="87" s="1"/>
  <c r="C91" i="87" s="1"/>
  <c r="C92" i="87" s="1"/>
  <c r="C93" i="87" s="1"/>
  <c r="C94" i="87" s="1"/>
  <c r="C95" i="87" s="1"/>
  <c r="C96" i="87" s="1"/>
  <c r="C97" i="87" s="1"/>
  <c r="C98" i="87" s="1"/>
  <c r="C99" i="87" s="1"/>
  <c r="C100" i="87" s="1"/>
  <c r="C101" i="87" s="1"/>
  <c r="C102" i="87" s="1"/>
  <c r="C103" i="87" s="1"/>
  <c r="C104" i="87" s="1"/>
  <c r="C105" i="87" s="1"/>
  <c r="C106" i="87" s="1"/>
  <c r="C107" i="87" s="1"/>
  <c r="C108" i="87" s="1"/>
  <c r="C109" i="87" s="1"/>
  <c r="C110" i="87" s="1"/>
  <c r="C111" i="87" s="1"/>
  <c r="C112" i="87" s="1"/>
  <c r="C113" i="87" s="1"/>
  <c r="C114" i="87" s="1"/>
  <c r="C115" i="87" s="1"/>
  <c r="C116" i="87" s="1"/>
  <c r="C117" i="87" s="1"/>
  <c r="C118" i="87" s="1"/>
  <c r="C119" i="87" s="1"/>
  <c r="C120" i="87" s="1"/>
  <c r="C121" i="87" s="1"/>
  <c r="C122" i="87" s="1"/>
  <c r="C123" i="87" s="1"/>
  <c r="C124" i="87" s="1"/>
  <c r="C125" i="87" s="1"/>
  <c r="C126" i="87" s="1"/>
  <c r="C127" i="87" s="1"/>
  <c r="C128" i="87" s="1"/>
  <c r="C129" i="87" s="1"/>
  <c r="C130" i="87" s="1"/>
  <c r="C131" i="87" s="1"/>
  <c r="C132" i="87" s="1"/>
  <c r="C133" i="87" s="1"/>
  <c r="C134" i="87" s="1"/>
  <c r="C135" i="87" s="1"/>
  <c r="C136" i="87" s="1"/>
  <c r="C137" i="87" s="1"/>
  <c r="C138" i="87" s="1"/>
  <c r="C139" i="87" s="1"/>
  <c r="C140" i="87" s="1"/>
  <c r="C141" i="87" s="1"/>
  <c r="C142" i="87" s="1"/>
  <c r="C143" i="87" s="1"/>
  <c r="C144" i="87" s="1"/>
  <c r="C145" i="87" s="1"/>
  <c r="C146" i="87" s="1"/>
  <c r="C147" i="87" s="1"/>
  <c r="C148" i="87" s="1"/>
  <c r="C149" i="87" s="1"/>
  <c r="C150" i="87" s="1"/>
  <c r="C151" i="87" s="1"/>
  <c r="C152" i="87" s="1"/>
  <c r="C153" i="87" s="1"/>
  <c r="C154" i="87" s="1"/>
  <c r="C155" i="87" s="1"/>
  <c r="C156" i="87" s="1"/>
  <c r="C157" i="87" s="1"/>
  <c r="C158" i="87" s="1"/>
  <c r="C159" i="87" s="1"/>
  <c r="C160" i="87" s="1"/>
  <c r="C161" i="87" s="1"/>
  <c r="C162" i="87" s="1"/>
  <c r="C163" i="87" s="1"/>
  <c r="C164" i="87" s="1"/>
  <c r="C165" i="87" s="1"/>
  <c r="C166" i="87" s="1"/>
  <c r="C167" i="87" s="1"/>
  <c r="C168" i="87" s="1"/>
  <c r="C169" i="87" s="1"/>
  <c r="C170" i="87" s="1"/>
  <c r="C171" i="87" s="1"/>
  <c r="C172" i="87" s="1"/>
  <c r="C173" i="87" s="1"/>
  <c r="C174" i="87" s="1"/>
  <c r="C175" i="87" s="1"/>
  <c r="C176" i="87" s="1"/>
  <c r="C177" i="87" s="1"/>
  <c r="C178" i="87" s="1"/>
  <c r="C179" i="87" s="1"/>
  <c r="C180" i="87" s="1"/>
  <c r="C181" i="87" s="1"/>
  <c r="C182" i="87" s="1"/>
  <c r="C183" i="87" s="1"/>
  <c r="C184" i="87" s="1"/>
  <c r="C185" i="87" s="1"/>
  <c r="C186" i="87" s="1"/>
  <c r="C187" i="87" s="1"/>
  <c r="C188" i="87" s="1"/>
  <c r="C189" i="87" s="1"/>
  <c r="C190" i="87" s="1"/>
  <c r="C191" i="87" s="1"/>
  <c r="C192" i="87" s="1"/>
  <c r="C193" i="87" s="1"/>
  <c r="C194" i="87" s="1"/>
  <c r="C195" i="87" s="1"/>
  <c r="C196" i="87" s="1"/>
  <c r="C197" i="87" s="1"/>
  <c r="C198" i="87" s="1"/>
  <c r="C199" i="87" s="1"/>
  <c r="C200" i="87" s="1"/>
  <c r="C201" i="87" s="1"/>
  <c r="C202" i="87" s="1"/>
  <c r="C203" i="87" s="1"/>
  <c r="C204" i="87" s="1"/>
  <c r="C205" i="87" s="1"/>
  <c r="C206" i="87" s="1"/>
  <c r="C207" i="87" s="1"/>
  <c r="C208" i="87" s="1"/>
  <c r="C209" i="87" s="1"/>
  <c r="C210" i="87" s="1"/>
  <c r="C211" i="87" s="1"/>
  <c r="C212" i="87" s="1"/>
  <c r="C213" i="87" s="1"/>
  <c r="C214" i="87" s="1"/>
  <c r="C215" i="87" s="1"/>
  <c r="C216" i="87" s="1"/>
  <c r="C217" i="87" s="1"/>
  <c r="C218" i="87" s="1"/>
  <c r="C219" i="87" s="1"/>
  <c r="C220" i="87" s="1"/>
  <c r="C221" i="87" s="1"/>
  <c r="C222" i="87" s="1"/>
  <c r="C223" i="87" s="1"/>
  <c r="C224" i="87" s="1"/>
  <c r="C225" i="87" s="1"/>
  <c r="C226" i="87" s="1"/>
  <c r="C227" i="87" s="1"/>
  <c r="C228" i="87" s="1"/>
  <c r="C229" i="87" s="1"/>
  <c r="C230" i="87" s="1"/>
  <c r="C231" i="87" s="1"/>
  <c r="C232" i="87" s="1"/>
  <c r="C233" i="87" s="1"/>
  <c r="C234" i="87" s="1"/>
  <c r="C235" i="87" s="1"/>
  <c r="C236" i="87" s="1"/>
  <c r="C237" i="87" s="1"/>
  <c r="C238" i="87" s="1"/>
  <c r="C239" i="87" s="1"/>
  <c r="C240" i="87" s="1"/>
  <c r="C241" i="87" s="1"/>
  <c r="C242" i="87" s="1"/>
  <c r="C243" i="87" s="1"/>
  <c r="C244" i="87" s="1"/>
  <c r="C245" i="87" s="1"/>
  <c r="C246" i="87" s="1"/>
  <c r="C247" i="87" s="1"/>
  <c r="C248" i="87" s="1"/>
  <c r="C249" i="87" s="1"/>
  <c r="C250" i="87" s="1"/>
  <c r="C251" i="87" s="1"/>
  <c r="C252" i="87" s="1"/>
  <c r="C253" i="87" s="1"/>
  <c r="C254" i="87" s="1"/>
  <c r="C255" i="87" s="1"/>
  <c r="C256" i="87" s="1"/>
  <c r="C257" i="87" s="1"/>
  <c r="C258" i="87" s="1"/>
  <c r="C259" i="87" s="1"/>
  <c r="C260" i="87" s="1"/>
  <c r="C261" i="87" s="1"/>
  <c r="C262" i="87" s="1"/>
  <c r="C263" i="87" s="1"/>
  <c r="C264" i="87" s="1"/>
  <c r="C265" i="87" s="1"/>
  <c r="C266" i="87" s="1"/>
  <c r="C267" i="87" s="1"/>
  <c r="C268" i="87" s="1"/>
  <c r="C269" i="87" s="1"/>
  <c r="C270" i="87" s="1"/>
  <c r="C271" i="87" s="1"/>
  <c r="C272" i="87" s="1"/>
  <c r="C273" i="87" s="1"/>
  <c r="C274" i="87" s="1"/>
  <c r="C275" i="87" s="1"/>
  <c r="C276" i="87" s="1"/>
  <c r="C277" i="87" s="1"/>
  <c r="C278" i="87" s="1"/>
  <c r="C279" i="87" s="1"/>
  <c r="C280" i="87" s="1"/>
  <c r="C281" i="87" s="1"/>
  <c r="C282" i="87" s="1"/>
  <c r="C283" i="87" s="1"/>
  <c r="C284" i="87" s="1"/>
  <c r="C285" i="87" s="1"/>
  <c r="C286" i="87" s="1"/>
  <c r="C287" i="87" s="1"/>
  <c r="C288" i="87" s="1"/>
  <c r="C289" i="87" s="1"/>
  <c r="C290" i="87" s="1"/>
  <c r="C291" i="87" s="1"/>
  <c r="C292" i="87" s="1"/>
  <c r="C293" i="87" s="1"/>
  <c r="C294" i="87" s="1"/>
  <c r="C295" i="87" s="1"/>
  <c r="C296" i="87" s="1"/>
  <c r="C297" i="87" s="1"/>
  <c r="C298" i="87" s="1"/>
  <c r="C299" i="87" s="1"/>
  <c r="C300" i="87" s="1"/>
  <c r="C301" i="87" s="1"/>
  <c r="C302" i="87" s="1"/>
  <c r="C303" i="87" s="1"/>
  <c r="C304" i="87" s="1"/>
  <c r="C305" i="87" s="1"/>
  <c r="C306" i="87" s="1"/>
  <c r="C307" i="87" s="1"/>
  <c r="C308" i="87" s="1"/>
  <c r="C309" i="87" s="1"/>
  <c r="C310" i="87" s="1"/>
  <c r="C311" i="87" s="1"/>
  <c r="C312" i="87" s="1"/>
  <c r="C313" i="87" s="1"/>
  <c r="C314" i="87" s="1"/>
  <c r="C315" i="87" s="1"/>
  <c r="C316" i="87" s="1"/>
  <c r="C317" i="87" s="1"/>
  <c r="C318" i="87" s="1"/>
  <c r="C319" i="87" s="1"/>
  <c r="C320" i="87" s="1"/>
  <c r="C321" i="87" s="1"/>
  <c r="C322" i="87" s="1"/>
  <c r="C323" i="87" s="1"/>
  <c r="C324" i="87" s="1"/>
  <c r="C325" i="87" s="1"/>
  <c r="C326" i="87" s="1"/>
  <c r="C327" i="87" s="1"/>
  <c r="C328" i="87" s="1"/>
  <c r="C329" i="87" s="1"/>
  <c r="C330" i="87" s="1"/>
  <c r="C331" i="87" s="1"/>
  <c r="C332" i="87" s="1"/>
  <c r="C333" i="87" s="1"/>
  <c r="C334" i="87" s="1"/>
  <c r="C335" i="87" s="1"/>
  <c r="C336" i="87" s="1"/>
  <c r="C337" i="87" s="1"/>
  <c r="C338" i="87" s="1"/>
  <c r="C339" i="87" s="1"/>
  <c r="C340" i="87" s="1"/>
  <c r="C341" i="87" s="1"/>
  <c r="C342" i="87" s="1"/>
  <c r="C343" i="87" s="1"/>
  <c r="C344" i="87" s="1"/>
  <c r="C345" i="87" s="1"/>
  <c r="C346" i="87" s="1"/>
  <c r="C347" i="87" s="1"/>
  <c r="C348" i="87" s="1"/>
  <c r="C349" i="87" s="1"/>
  <c r="C350" i="87" s="1"/>
  <c r="C351" i="87" s="1"/>
  <c r="C352" i="87" s="1"/>
  <c r="C353" i="87" s="1"/>
  <c r="C354" i="87" s="1"/>
  <c r="C355" i="87" s="1"/>
  <c r="C356" i="87" s="1"/>
  <c r="C357" i="87" s="1"/>
  <c r="C358" i="87" s="1"/>
  <c r="C359" i="87" s="1"/>
  <c r="C360" i="87" s="1"/>
  <c r="C361" i="87" s="1"/>
  <c r="C362" i="87" s="1"/>
  <c r="C363" i="87" s="1"/>
  <c r="C364" i="87" s="1"/>
  <c r="C365" i="87" s="1"/>
  <c r="C366" i="87" s="1"/>
  <c r="C367" i="87" s="1"/>
  <c r="C368" i="87" s="1"/>
  <c r="C369" i="87" s="1"/>
  <c r="C370" i="87" s="1"/>
  <c r="C371" i="87" s="1"/>
  <c r="C372" i="87" s="1"/>
  <c r="C373" i="87" s="1"/>
  <c r="C374" i="87" s="1"/>
  <c r="C375" i="87" s="1"/>
  <c r="C376" i="87" s="1"/>
  <c r="C377" i="87" s="1"/>
  <c r="C378" i="87" s="1"/>
  <c r="C379" i="87" s="1"/>
  <c r="C380" i="87" s="1"/>
  <c r="C381" i="87" s="1"/>
  <c r="C382" i="87" s="1"/>
  <c r="C383" i="87" s="1"/>
  <c r="C384" i="87" s="1"/>
  <c r="C385" i="87" s="1"/>
  <c r="C386" i="87" s="1"/>
  <c r="C387" i="87" s="1"/>
  <c r="C388" i="87" s="1"/>
  <c r="C389" i="87" s="1"/>
  <c r="C390" i="87" s="1"/>
  <c r="C391" i="87" s="1"/>
  <c r="C392" i="87" s="1"/>
  <c r="C393" i="87" s="1"/>
  <c r="C394" i="87" s="1"/>
  <c r="C395" i="87" s="1"/>
  <c r="C396" i="87" s="1"/>
  <c r="C397" i="87" s="1"/>
  <c r="C398" i="87" s="1"/>
  <c r="C399" i="87" s="1"/>
  <c r="C400" i="87" s="1"/>
  <c r="C401" i="87" s="1"/>
  <c r="C402" i="87" s="1"/>
  <c r="C403" i="87" s="1"/>
  <c r="C404" i="87" s="1"/>
  <c r="C405" i="87" s="1"/>
  <c r="C406" i="87" s="1"/>
  <c r="C407" i="87" s="1"/>
  <c r="C408" i="87" s="1"/>
  <c r="C409" i="87" s="1"/>
  <c r="C410" i="87" s="1"/>
  <c r="C411" i="87" s="1"/>
  <c r="C412" i="87" s="1"/>
  <c r="C413" i="87" s="1"/>
  <c r="C414" i="87" s="1"/>
  <c r="C415" i="87" s="1"/>
  <c r="C416" i="87" s="1"/>
  <c r="C417" i="87" s="1"/>
  <c r="C418" i="87" s="1"/>
  <c r="C419" i="87" s="1"/>
  <c r="C420" i="87" s="1"/>
  <c r="C421" i="87" s="1"/>
  <c r="C422" i="87" s="1"/>
  <c r="C423" i="87" s="1"/>
  <c r="C424" i="87" s="1"/>
  <c r="C425" i="87" s="1"/>
  <c r="C426" i="87" s="1"/>
  <c r="C427" i="87" s="1"/>
  <c r="C428" i="87" s="1"/>
  <c r="C429" i="87" s="1"/>
  <c r="C430" i="87" s="1"/>
  <c r="C431" i="87" s="1"/>
  <c r="C432" i="87" s="1"/>
  <c r="C433" i="87" s="1"/>
  <c r="C434" i="87" s="1"/>
  <c r="C435" i="87" s="1"/>
  <c r="C436" i="87" s="1"/>
  <c r="C437" i="87" s="1"/>
  <c r="C438" i="87" s="1"/>
  <c r="C439" i="87" s="1"/>
  <c r="C440" i="87" s="1"/>
  <c r="C441" i="87" s="1"/>
  <c r="C442" i="87" s="1"/>
  <c r="C443" i="87" s="1"/>
  <c r="C444" i="87" s="1"/>
  <c r="C445" i="87" s="1"/>
  <c r="C446" i="87" s="1"/>
  <c r="C447" i="87" s="1"/>
  <c r="C448" i="87" s="1"/>
  <c r="C449" i="87" s="1"/>
  <c r="C450" i="87" s="1"/>
  <c r="C451" i="87" s="1"/>
  <c r="C452" i="87" s="1"/>
  <c r="C453" i="87" s="1"/>
  <c r="C454" i="87" s="1"/>
  <c r="C455" i="87" s="1"/>
  <c r="C456" i="87" s="1"/>
  <c r="C457" i="87" s="1"/>
  <c r="C458" i="87" s="1"/>
  <c r="C459" i="87" s="1"/>
  <c r="C460" i="87" s="1"/>
  <c r="C461" i="87" s="1"/>
  <c r="C462" i="87" s="1"/>
  <c r="C463" i="87" s="1"/>
  <c r="C464" i="87" s="1"/>
  <c r="C465" i="87" s="1"/>
  <c r="C466" i="87" s="1"/>
  <c r="C467" i="87" s="1"/>
  <c r="C468" i="87" s="1"/>
  <c r="C469" i="87" s="1"/>
  <c r="C470" i="87" s="1"/>
  <c r="C471" i="87" s="1"/>
  <c r="C472" i="87" s="1"/>
  <c r="C473" i="87" s="1"/>
  <c r="C474" i="87" s="1"/>
  <c r="C475" i="87" s="1"/>
  <c r="C476" i="87" s="1"/>
  <c r="C477" i="87" s="1"/>
  <c r="C478" i="87" s="1"/>
  <c r="C479" i="87" s="1"/>
  <c r="C480" i="87" s="1"/>
  <c r="C481" i="87" s="1"/>
  <c r="C482" i="87" s="1"/>
  <c r="C483" i="87" s="1"/>
  <c r="C484" i="87" s="1"/>
  <c r="C485" i="87" s="1"/>
  <c r="C486" i="87" s="1"/>
  <c r="C487" i="87" s="1"/>
  <c r="C488" i="87" s="1"/>
  <c r="C489" i="87" s="1"/>
  <c r="C490" i="87" s="1"/>
  <c r="C491" i="87" s="1"/>
  <c r="C492" i="87" s="1"/>
  <c r="C493" i="87" s="1"/>
  <c r="C494" i="87" s="1"/>
  <c r="C495" i="87" s="1"/>
  <c r="C496" i="87" s="1"/>
  <c r="C497" i="87" s="1"/>
  <c r="C498" i="87" s="1"/>
  <c r="C499" i="87" s="1"/>
  <c r="C500" i="87" s="1"/>
  <c r="C501" i="87" s="1"/>
  <c r="C502" i="87" s="1"/>
  <c r="C503" i="87" s="1"/>
  <c r="C504" i="87" s="1"/>
  <c r="C505" i="87" s="1"/>
  <c r="C506" i="87" s="1"/>
  <c r="C507" i="87" s="1"/>
  <c r="C508" i="87" s="1"/>
  <c r="C509" i="87" s="1"/>
  <c r="C510" i="87" s="1"/>
  <c r="C511" i="87" s="1"/>
  <c r="C512" i="87" s="1"/>
  <c r="C513" i="87" s="1"/>
  <c r="C514" i="87" s="1"/>
  <c r="C515" i="87" s="1"/>
  <c r="C516" i="87" s="1"/>
  <c r="C517" i="87" s="1"/>
  <c r="C518" i="87" s="1"/>
  <c r="C519" i="87" s="1"/>
  <c r="C520" i="87" s="1"/>
  <c r="C521" i="87" s="1"/>
  <c r="C522" i="87" s="1"/>
  <c r="C523" i="87" s="1"/>
  <c r="C524" i="87" s="1"/>
  <c r="C525" i="87" s="1"/>
  <c r="C526" i="87" s="1"/>
  <c r="C527" i="87" s="1"/>
  <c r="C528" i="87" s="1"/>
  <c r="C529" i="87" s="1"/>
  <c r="C530" i="87" s="1"/>
  <c r="C531" i="87" s="1"/>
  <c r="C532" i="87" s="1"/>
  <c r="C533" i="87" s="1"/>
  <c r="C534" i="87" s="1"/>
  <c r="C535" i="87" s="1"/>
  <c r="C536" i="87" s="1"/>
  <c r="C537" i="87" s="1"/>
  <c r="C538" i="87" s="1"/>
  <c r="C539" i="87" s="1"/>
  <c r="C540" i="87" s="1"/>
  <c r="C541" i="87" s="1"/>
  <c r="C542" i="87" s="1"/>
  <c r="C543" i="87" s="1"/>
  <c r="C544" i="87" s="1"/>
  <c r="C545" i="87" s="1"/>
  <c r="C546" i="87" s="1"/>
  <c r="C547" i="87" s="1"/>
  <c r="C548" i="87" s="1"/>
  <c r="C549" i="87" s="1"/>
  <c r="C550" i="87" s="1"/>
  <c r="C551" i="87" s="1"/>
  <c r="C552" i="87" s="1"/>
  <c r="C553" i="87" s="1"/>
  <c r="C554" i="87" s="1"/>
  <c r="C555" i="87" s="1"/>
  <c r="C556" i="87" s="1"/>
  <c r="C557" i="87" s="1"/>
  <c r="C558" i="87" s="1"/>
  <c r="C559" i="87" s="1"/>
  <c r="C560" i="87" s="1"/>
  <c r="C561" i="87" s="1"/>
  <c r="C562" i="87" s="1"/>
  <c r="C563" i="87" s="1"/>
  <c r="C564" i="87" s="1"/>
  <c r="C565" i="87" s="1"/>
  <c r="C566" i="87" s="1"/>
  <c r="C567" i="87" s="1"/>
  <c r="C568" i="87" s="1"/>
  <c r="C569" i="87" s="1"/>
  <c r="C570" i="87" s="1"/>
  <c r="C571" i="87" s="1"/>
  <c r="C572" i="87" s="1"/>
  <c r="C573" i="87" s="1"/>
  <c r="C574" i="87" s="1"/>
  <c r="C575" i="87" s="1"/>
  <c r="C576" i="87" s="1"/>
  <c r="C577" i="87" s="1"/>
  <c r="C578" i="87" s="1"/>
  <c r="C579" i="87" s="1"/>
  <c r="C580" i="87" s="1"/>
  <c r="C581" i="87" s="1"/>
  <c r="C582" i="87" s="1"/>
  <c r="C583" i="87" s="1"/>
  <c r="C584" i="87" s="1"/>
  <c r="C585" i="87" s="1"/>
  <c r="C586" i="87" s="1"/>
  <c r="C587" i="87" s="1"/>
  <c r="C588" i="87" s="1"/>
  <c r="C589" i="87" s="1"/>
  <c r="C590" i="87" s="1"/>
  <c r="C591" i="87" s="1"/>
  <c r="C592" i="87" s="1"/>
  <c r="C593" i="87" s="1"/>
  <c r="C594" i="87" s="1"/>
  <c r="C595" i="87" s="1"/>
  <c r="C596" i="87" s="1"/>
  <c r="C597" i="87" s="1"/>
  <c r="C598" i="87" s="1"/>
  <c r="C599" i="87" s="1"/>
  <c r="C600" i="87" s="1"/>
  <c r="C601" i="87" s="1"/>
  <c r="C602" i="87" s="1"/>
  <c r="C603" i="87" s="1"/>
  <c r="C604" i="87" s="1"/>
  <c r="C605" i="87" s="1"/>
  <c r="C606" i="87" s="1"/>
  <c r="C607" i="87" s="1"/>
  <c r="C608" i="87" s="1"/>
  <c r="C609" i="87" s="1"/>
  <c r="C610" i="87" s="1"/>
  <c r="C611" i="87" s="1"/>
  <c r="C612" i="87" s="1"/>
  <c r="C613" i="87" s="1"/>
  <c r="C614" i="87" s="1"/>
  <c r="C615" i="87" s="1"/>
  <c r="C616" i="87" s="1"/>
  <c r="C617" i="87" s="1"/>
  <c r="C618" i="87" s="1"/>
  <c r="C619" i="87" s="1"/>
  <c r="C620" i="87" s="1"/>
  <c r="C621" i="87" s="1"/>
  <c r="C622" i="87" s="1"/>
  <c r="C623" i="87" s="1"/>
  <c r="C624" i="87" s="1"/>
  <c r="C625" i="87" s="1"/>
  <c r="C626" i="87" s="1"/>
  <c r="C627" i="87" s="1"/>
  <c r="C628" i="87" s="1"/>
  <c r="C629" i="87" s="1"/>
  <c r="C630" i="87" s="1"/>
  <c r="C631" i="87" s="1"/>
  <c r="C632" i="87" s="1"/>
  <c r="C633" i="87" s="1"/>
  <c r="C634" i="87" s="1"/>
  <c r="C635" i="87" s="1"/>
  <c r="C636" i="87" s="1"/>
  <c r="C637" i="87" s="1"/>
  <c r="C638" i="87" s="1"/>
  <c r="C639" i="87" s="1"/>
  <c r="C640" i="87" s="1"/>
  <c r="C641" i="87" s="1"/>
  <c r="C642" i="87" s="1"/>
  <c r="C643" i="87" s="1"/>
  <c r="E6" i="87"/>
  <c r="E7" i="87" s="1"/>
  <c r="E8" i="87" s="1"/>
  <c r="E9" i="87" s="1"/>
  <c r="E10" i="87" s="1"/>
  <c r="E11" i="87" s="1"/>
  <c r="E12" i="87" s="1"/>
  <c r="E13" i="87" s="1"/>
  <c r="E14" i="87" s="1"/>
  <c r="E15" i="87" s="1"/>
  <c r="E16" i="87" s="1"/>
  <c r="E17" i="87" s="1"/>
  <c r="E18" i="87" s="1"/>
  <c r="E19" i="87" s="1"/>
  <c r="E20" i="87" s="1"/>
  <c r="E21" i="87" s="1"/>
  <c r="E22" i="87" s="1"/>
  <c r="E23" i="87" s="1"/>
  <c r="E24" i="87" s="1"/>
  <c r="E25" i="87" s="1"/>
  <c r="E26" i="87" s="1"/>
  <c r="E27" i="87" s="1"/>
  <c r="E28" i="87" s="1"/>
  <c r="E29" i="87" s="1"/>
  <c r="E30" i="87" s="1"/>
  <c r="E31" i="87" s="1"/>
  <c r="E32" i="87" s="1"/>
  <c r="E33" i="87" s="1"/>
  <c r="E34" i="87" s="1"/>
  <c r="E35" i="87" s="1"/>
  <c r="E36" i="87" s="1"/>
  <c r="E37" i="87" s="1"/>
  <c r="E38" i="87" s="1"/>
  <c r="E39" i="87" s="1"/>
  <c r="F6" i="87"/>
  <c r="F7" i="87"/>
  <c r="F8" i="87"/>
  <c r="F9" i="87"/>
  <c r="F10" i="87"/>
  <c r="F11" i="87"/>
  <c r="F12" i="87"/>
  <c r="F13" i="87"/>
  <c r="F14" i="87"/>
  <c r="F15" i="87"/>
  <c r="F16" i="87"/>
  <c r="F17" i="87"/>
  <c r="F18" i="87"/>
  <c r="F19" i="87"/>
  <c r="F20" i="87"/>
  <c r="F21" i="87"/>
  <c r="F22" i="87"/>
  <c r="F23" i="87"/>
  <c r="F24" i="87"/>
  <c r="F25" i="87"/>
  <c r="F26" i="87"/>
  <c r="F27" i="87"/>
  <c r="F28" i="87"/>
  <c r="F29" i="87"/>
  <c r="F30" i="87"/>
  <c r="F31" i="87"/>
  <c r="F32" i="87"/>
  <c r="F33" i="87"/>
  <c r="F34" i="87"/>
  <c r="F35" i="87"/>
  <c r="F36" i="87"/>
  <c r="F53" i="87"/>
  <c r="F37" i="87"/>
  <c r="F38" i="87"/>
  <c r="F39" i="87"/>
  <c r="F40" i="87"/>
  <c r="F41" i="87"/>
  <c r="F42" i="87"/>
  <c r="F43" i="87"/>
  <c r="F44" i="87"/>
  <c r="F45" i="87"/>
  <c r="F46" i="87"/>
  <c r="F47" i="87"/>
  <c r="F48" i="87"/>
  <c r="F49" i="87"/>
  <c r="F50" i="87"/>
  <c r="F51" i="87"/>
  <c r="F52" i="87"/>
  <c r="T8" i="87" l="1"/>
  <c r="X8" i="87"/>
  <c r="W8" i="87"/>
  <c r="U8" i="87"/>
  <c r="Y8" i="87"/>
  <c r="Z8" i="87" s="1"/>
  <c r="V8" i="87"/>
  <c r="A9" i="87"/>
  <c r="U9" i="87" s="1"/>
  <c r="D183" i="87"/>
  <c r="D49" i="87"/>
  <c r="X9" i="87" l="1"/>
  <c r="W9" i="87"/>
  <c r="T9" i="87"/>
  <c r="Y9" i="87"/>
  <c r="Z9" i="87" s="1"/>
  <c r="V9" i="87"/>
  <c r="A10" i="87"/>
  <c r="G51" i="87"/>
  <c r="G52" i="87"/>
  <c r="G53" i="87"/>
  <c r="F54" i="87"/>
  <c r="G54" i="87" s="1"/>
  <c r="F55" i="87"/>
  <c r="G55" i="87" s="1"/>
  <c r="F56" i="87"/>
  <c r="G56" i="87" s="1"/>
  <c r="F57" i="87"/>
  <c r="G57" i="87" s="1"/>
  <c r="F58" i="87"/>
  <c r="G58" i="87" s="1"/>
  <c r="F59" i="87"/>
  <c r="G59" i="87" s="1"/>
  <c r="F60" i="87"/>
  <c r="G60" i="87" s="1"/>
  <c r="F61" i="87"/>
  <c r="G61" i="87" s="1"/>
  <c r="F62" i="87"/>
  <c r="G62" i="87" s="1"/>
  <c r="F63" i="87"/>
  <c r="G63" i="87" s="1"/>
  <c r="F64" i="87"/>
  <c r="G64" i="87" s="1"/>
  <c r="F65" i="87"/>
  <c r="G65" i="87" s="1"/>
  <c r="F66" i="87"/>
  <c r="G66" i="87" s="1"/>
  <c r="F67" i="87"/>
  <c r="G67" i="87" s="1"/>
  <c r="F68" i="87"/>
  <c r="G68" i="87" s="1"/>
  <c r="F69" i="87"/>
  <c r="G69" i="87" s="1"/>
  <c r="F70" i="87"/>
  <c r="G70" i="87" s="1"/>
  <c r="F71" i="87"/>
  <c r="G71" i="87" s="1"/>
  <c r="F72" i="87"/>
  <c r="G72" i="87" s="1"/>
  <c r="F73" i="87"/>
  <c r="G73" i="87" s="1"/>
  <c r="F74" i="87"/>
  <c r="G74" i="87" s="1"/>
  <c r="F75" i="87"/>
  <c r="G75" i="87" s="1"/>
  <c r="F76" i="87"/>
  <c r="G76" i="87" s="1"/>
  <c r="F77" i="87"/>
  <c r="G77" i="87" s="1"/>
  <c r="F78" i="87"/>
  <c r="G78" i="87" s="1"/>
  <c r="F79" i="87"/>
  <c r="G79" i="87" s="1"/>
  <c r="F80" i="87"/>
  <c r="G80" i="87" s="1"/>
  <c r="F81" i="87"/>
  <c r="G81" i="87" s="1"/>
  <c r="F82" i="87"/>
  <c r="G82" i="87" s="1"/>
  <c r="F83" i="87"/>
  <c r="G83" i="87" s="1"/>
  <c r="F84" i="87"/>
  <c r="G84" i="87" s="1"/>
  <c r="F85" i="87"/>
  <c r="G85" i="87" s="1"/>
  <c r="F86" i="87"/>
  <c r="G86" i="87" s="1"/>
  <c r="F87" i="87"/>
  <c r="G87" i="87" s="1"/>
  <c r="F88" i="87"/>
  <c r="G88" i="87" s="1"/>
  <c r="F89" i="87"/>
  <c r="G89" i="87" s="1"/>
  <c r="F90" i="87"/>
  <c r="G90" i="87" s="1"/>
  <c r="F91" i="87"/>
  <c r="G91" i="87" s="1"/>
  <c r="F92" i="87"/>
  <c r="G92" i="87" s="1"/>
  <c r="F93" i="87"/>
  <c r="G93" i="87" s="1"/>
  <c r="F94" i="87"/>
  <c r="G94" i="87" s="1"/>
  <c r="F95" i="87"/>
  <c r="G95" i="87" s="1"/>
  <c r="F96" i="87"/>
  <c r="G96" i="87" s="1"/>
  <c r="F97" i="87"/>
  <c r="G97" i="87" s="1"/>
  <c r="F98" i="87"/>
  <c r="G98" i="87" s="1"/>
  <c r="F99" i="87"/>
  <c r="G99" i="87" s="1"/>
  <c r="F100" i="87"/>
  <c r="G100" i="87" s="1"/>
  <c r="F101" i="87"/>
  <c r="G101" i="87" s="1"/>
  <c r="F102" i="87"/>
  <c r="G102" i="87" s="1"/>
  <c r="F103" i="87"/>
  <c r="G103" i="87" s="1"/>
  <c r="F104" i="87"/>
  <c r="G104" i="87" s="1"/>
  <c r="F105" i="87"/>
  <c r="G105" i="87" s="1"/>
  <c r="F106" i="87"/>
  <c r="G106" i="87" s="1"/>
  <c r="F107" i="87"/>
  <c r="G107" i="87" s="1"/>
  <c r="F108" i="87"/>
  <c r="G108" i="87" s="1"/>
  <c r="F109" i="87"/>
  <c r="G109" i="87" s="1"/>
  <c r="F110" i="87"/>
  <c r="G110" i="87" s="1"/>
  <c r="F111" i="87"/>
  <c r="G111" i="87" s="1"/>
  <c r="F112" i="87"/>
  <c r="G112" i="87" s="1"/>
  <c r="F113" i="87"/>
  <c r="G113" i="87" s="1"/>
  <c r="F114" i="87"/>
  <c r="G114" i="87" s="1"/>
  <c r="F115" i="87"/>
  <c r="G115" i="87" s="1"/>
  <c r="F116" i="87"/>
  <c r="G116" i="87" s="1"/>
  <c r="F117" i="87"/>
  <c r="G117" i="87" s="1"/>
  <c r="F118" i="87"/>
  <c r="G118" i="87" s="1"/>
  <c r="F119" i="87"/>
  <c r="G119" i="87" s="1"/>
  <c r="F120" i="87"/>
  <c r="G120" i="87" s="1"/>
  <c r="F121" i="87"/>
  <c r="G121" i="87" s="1"/>
  <c r="F122" i="87"/>
  <c r="G122" i="87" s="1"/>
  <c r="F123" i="87"/>
  <c r="G123" i="87" s="1"/>
  <c r="F124" i="87"/>
  <c r="G124" i="87" s="1"/>
  <c r="F125" i="87"/>
  <c r="G125" i="87" s="1"/>
  <c r="F126" i="87"/>
  <c r="G126" i="87" s="1"/>
  <c r="F127" i="87"/>
  <c r="G127" i="87" s="1"/>
  <c r="F128" i="87"/>
  <c r="G128" i="87" s="1"/>
  <c r="F129" i="87"/>
  <c r="G129" i="87" s="1"/>
  <c r="F130" i="87"/>
  <c r="G130" i="87" s="1"/>
  <c r="F131" i="87"/>
  <c r="G131" i="87" s="1"/>
  <c r="F132" i="87"/>
  <c r="G132" i="87" s="1"/>
  <c r="F133" i="87"/>
  <c r="G133" i="87" s="1"/>
  <c r="F134" i="87"/>
  <c r="G134" i="87" s="1"/>
  <c r="F135" i="87"/>
  <c r="F136" i="87"/>
  <c r="F137" i="87"/>
  <c r="F138" i="87"/>
  <c r="F139" i="87"/>
  <c r="F140" i="87"/>
  <c r="F141" i="87"/>
  <c r="F142" i="87"/>
  <c r="F143" i="87"/>
  <c r="F144" i="87"/>
  <c r="F145" i="87"/>
  <c r="F146" i="87"/>
  <c r="F147" i="87"/>
  <c r="F148" i="87"/>
  <c r="F149" i="87"/>
  <c r="F150" i="87"/>
  <c r="F151" i="87"/>
  <c r="F152" i="87"/>
  <c r="F153" i="87"/>
  <c r="F154" i="87"/>
  <c r="F155" i="87"/>
  <c r="F156" i="87"/>
  <c r="F157" i="87"/>
  <c r="F158" i="87"/>
  <c r="F159" i="87"/>
  <c r="F160" i="87"/>
  <c r="F161" i="87"/>
  <c r="F162" i="87"/>
  <c r="F163" i="87"/>
  <c r="F164" i="87"/>
  <c r="F165" i="87"/>
  <c r="F166" i="87"/>
  <c r="F167" i="87"/>
  <c r="F168" i="87"/>
  <c r="F169" i="87"/>
  <c r="F170" i="87"/>
  <c r="F171" i="87"/>
  <c r="F172" i="87"/>
  <c r="F173" i="87"/>
  <c r="F174" i="87"/>
  <c r="F175" i="87"/>
  <c r="F176" i="87"/>
  <c r="F177" i="87"/>
  <c r="G177" i="87" s="1"/>
  <c r="F178" i="87"/>
  <c r="G178" i="87" s="1"/>
  <c r="F179" i="87"/>
  <c r="G179" i="87" s="1"/>
  <c r="F180" i="87"/>
  <c r="G180" i="87" s="1"/>
  <c r="F181" i="87"/>
  <c r="G181" i="87" s="1"/>
  <c r="F182" i="87"/>
  <c r="G182" i="87" s="1"/>
  <c r="F183" i="87"/>
  <c r="G183" i="87" s="1"/>
  <c r="F184" i="87"/>
  <c r="G184" i="87" s="1"/>
  <c r="F185" i="87"/>
  <c r="G185" i="87" s="1"/>
  <c r="F186" i="87"/>
  <c r="G186" i="87" s="1"/>
  <c r="F187" i="87"/>
  <c r="G187" i="87" s="1"/>
  <c r="F188" i="87"/>
  <c r="G188" i="87" s="1"/>
  <c r="F189" i="87"/>
  <c r="G189" i="87" s="1"/>
  <c r="F190" i="87"/>
  <c r="G190" i="87" s="1"/>
  <c r="F191" i="87"/>
  <c r="G191" i="87" s="1"/>
  <c r="F192" i="87"/>
  <c r="G192" i="87" s="1"/>
  <c r="F193" i="87"/>
  <c r="G193" i="87" s="1"/>
  <c r="F194" i="87"/>
  <c r="G194" i="87" s="1"/>
  <c r="F195" i="87"/>
  <c r="G195" i="87" s="1"/>
  <c r="F196" i="87"/>
  <c r="G196" i="87" s="1"/>
  <c r="F197" i="87"/>
  <c r="G197" i="87" s="1"/>
  <c r="F198" i="87"/>
  <c r="G198" i="87" s="1"/>
  <c r="F199" i="87"/>
  <c r="G199" i="87" s="1"/>
  <c r="F200" i="87"/>
  <c r="G200" i="87" s="1"/>
  <c r="F201" i="87"/>
  <c r="G201" i="87" s="1"/>
  <c r="F202" i="87"/>
  <c r="G202" i="87" s="1"/>
  <c r="F203" i="87"/>
  <c r="G203" i="87" s="1"/>
  <c r="F204" i="87"/>
  <c r="G204" i="87" s="1"/>
  <c r="F205" i="87"/>
  <c r="G205" i="87" s="1"/>
  <c r="F206" i="87"/>
  <c r="G206" i="87" s="1"/>
  <c r="F207" i="87"/>
  <c r="G207" i="87" s="1"/>
  <c r="F208" i="87"/>
  <c r="G208" i="87" s="1"/>
  <c r="F209" i="87"/>
  <c r="G209" i="87" s="1"/>
  <c r="F210" i="87"/>
  <c r="G210" i="87" s="1"/>
  <c r="F211" i="87"/>
  <c r="G211" i="87" s="1"/>
  <c r="F212" i="87"/>
  <c r="G212" i="87" s="1"/>
  <c r="F213" i="87"/>
  <c r="G213" i="87" s="1"/>
  <c r="F214" i="87"/>
  <c r="G214" i="87" s="1"/>
  <c r="F215" i="87"/>
  <c r="G215" i="87" s="1"/>
  <c r="F216" i="87"/>
  <c r="G216" i="87" s="1"/>
  <c r="F217" i="87"/>
  <c r="G217" i="87" s="1"/>
  <c r="F218" i="87"/>
  <c r="G218" i="87" s="1"/>
  <c r="F219" i="87"/>
  <c r="G219" i="87" s="1"/>
  <c r="F220" i="87"/>
  <c r="G220" i="87" s="1"/>
  <c r="F221" i="87"/>
  <c r="G221" i="87" s="1"/>
  <c r="F222" i="87"/>
  <c r="G222" i="87" s="1"/>
  <c r="F223" i="87"/>
  <c r="G223" i="87" s="1"/>
  <c r="F224" i="87"/>
  <c r="G224" i="87" s="1"/>
  <c r="F225" i="87"/>
  <c r="G225" i="87" s="1"/>
  <c r="F226" i="87"/>
  <c r="G226" i="87" s="1"/>
  <c r="F227" i="87"/>
  <c r="G227" i="87" s="1"/>
  <c r="F228" i="87"/>
  <c r="G228" i="87" s="1"/>
  <c r="F229" i="87"/>
  <c r="G229" i="87" s="1"/>
  <c r="F230" i="87"/>
  <c r="G230" i="87" s="1"/>
  <c r="F231" i="87"/>
  <c r="G231" i="87" s="1"/>
  <c r="F232" i="87"/>
  <c r="G232" i="87" s="1"/>
  <c r="F233" i="87"/>
  <c r="G233" i="87" s="1"/>
  <c r="F234" i="87"/>
  <c r="G234" i="87" s="1"/>
  <c r="F235" i="87"/>
  <c r="G235" i="87" s="1"/>
  <c r="F236" i="87"/>
  <c r="G236" i="87" s="1"/>
  <c r="F237" i="87"/>
  <c r="G237" i="87" s="1"/>
  <c r="F238" i="87"/>
  <c r="G238" i="87" s="1"/>
  <c r="F239" i="87"/>
  <c r="G239" i="87" s="1"/>
  <c r="F240" i="87"/>
  <c r="G240" i="87" s="1"/>
  <c r="F241" i="87"/>
  <c r="G241" i="87" s="1"/>
  <c r="F242" i="87"/>
  <c r="G242" i="87" s="1"/>
  <c r="F243" i="87"/>
  <c r="G243" i="87" s="1"/>
  <c r="F244" i="87"/>
  <c r="G244" i="87" s="1"/>
  <c r="F245" i="87"/>
  <c r="G245" i="87" s="1"/>
  <c r="F246" i="87"/>
  <c r="G246" i="87" s="1"/>
  <c r="F247" i="87"/>
  <c r="G247" i="87" s="1"/>
  <c r="F248" i="87"/>
  <c r="G248" i="87" s="1"/>
  <c r="F249" i="87"/>
  <c r="G249" i="87" s="1"/>
  <c r="F250" i="87"/>
  <c r="G250" i="87" s="1"/>
  <c r="F251" i="87"/>
  <c r="G251" i="87" s="1"/>
  <c r="F252" i="87"/>
  <c r="G252" i="87" s="1"/>
  <c r="F253" i="87"/>
  <c r="G253" i="87" s="1"/>
  <c r="F254" i="87"/>
  <c r="G254" i="87" s="1"/>
  <c r="F255" i="87"/>
  <c r="G255" i="87" s="1"/>
  <c r="F256" i="87"/>
  <c r="G256" i="87" s="1"/>
  <c r="F257" i="87"/>
  <c r="G257" i="87" s="1"/>
  <c r="F258" i="87"/>
  <c r="G258" i="87" s="1"/>
  <c r="F259" i="87"/>
  <c r="G259" i="87" s="1"/>
  <c r="F260" i="87"/>
  <c r="G260" i="87" s="1"/>
  <c r="F261" i="87"/>
  <c r="G261" i="87" s="1"/>
  <c r="F262" i="87"/>
  <c r="G262" i="87" s="1"/>
  <c r="F263" i="87"/>
  <c r="G263" i="87" s="1"/>
  <c r="F264" i="87"/>
  <c r="G264" i="87" s="1"/>
  <c r="F265" i="87"/>
  <c r="G265" i="87" s="1"/>
  <c r="F266" i="87"/>
  <c r="G266" i="87" s="1"/>
  <c r="F267" i="87"/>
  <c r="G267" i="87" s="1"/>
  <c r="F268" i="87"/>
  <c r="G268" i="87" s="1"/>
  <c r="F269" i="87"/>
  <c r="G269" i="87" s="1"/>
  <c r="F270" i="87"/>
  <c r="G270" i="87" s="1"/>
  <c r="F271" i="87"/>
  <c r="G271" i="87" s="1"/>
  <c r="F272" i="87"/>
  <c r="G272" i="87" s="1"/>
  <c r="F273" i="87"/>
  <c r="G273" i="87" s="1"/>
  <c r="F274" i="87"/>
  <c r="G274" i="87" s="1"/>
  <c r="F275" i="87"/>
  <c r="G275" i="87" s="1"/>
  <c r="F276" i="87"/>
  <c r="G276" i="87" s="1"/>
  <c r="F277" i="87"/>
  <c r="G277" i="87" s="1"/>
  <c r="F278" i="87"/>
  <c r="G278" i="87" s="1"/>
  <c r="F279" i="87"/>
  <c r="G279" i="87" s="1"/>
  <c r="F280" i="87"/>
  <c r="G280" i="87" s="1"/>
  <c r="F281" i="87"/>
  <c r="G281" i="87" s="1"/>
  <c r="F282" i="87"/>
  <c r="G282" i="87" s="1"/>
  <c r="F283" i="87"/>
  <c r="G283" i="87" s="1"/>
  <c r="F284" i="87"/>
  <c r="G284" i="87" s="1"/>
  <c r="F285" i="87"/>
  <c r="G285" i="87" s="1"/>
  <c r="F286" i="87"/>
  <c r="G286" i="87" s="1"/>
  <c r="F287" i="87"/>
  <c r="G287" i="87" s="1"/>
  <c r="F288" i="87"/>
  <c r="G288" i="87" s="1"/>
  <c r="F289" i="87"/>
  <c r="G289" i="87" s="1"/>
  <c r="F290" i="87"/>
  <c r="G290" i="87" s="1"/>
  <c r="F291" i="87"/>
  <c r="G291" i="87" s="1"/>
  <c r="F292" i="87"/>
  <c r="G292" i="87" s="1"/>
  <c r="F293" i="87"/>
  <c r="G293" i="87" s="1"/>
  <c r="F294" i="87"/>
  <c r="G294" i="87" s="1"/>
  <c r="F295" i="87"/>
  <c r="G295" i="87" s="1"/>
  <c r="F296" i="87"/>
  <c r="G296" i="87" s="1"/>
  <c r="F297" i="87"/>
  <c r="G297" i="87" s="1"/>
  <c r="F298" i="87"/>
  <c r="G298" i="87" s="1"/>
  <c r="F299" i="87"/>
  <c r="G299" i="87" s="1"/>
  <c r="F300" i="87"/>
  <c r="G300" i="87" s="1"/>
  <c r="F301" i="87"/>
  <c r="G301" i="87" s="1"/>
  <c r="F302" i="87"/>
  <c r="G302" i="87" s="1"/>
  <c r="F303" i="87"/>
  <c r="G303" i="87" s="1"/>
  <c r="F304" i="87"/>
  <c r="G304" i="87" s="1"/>
  <c r="F305" i="87"/>
  <c r="G305" i="87" s="1"/>
  <c r="F306" i="87"/>
  <c r="G306" i="87" s="1"/>
  <c r="F307" i="87"/>
  <c r="G307" i="87" s="1"/>
  <c r="F308" i="87"/>
  <c r="G308" i="87" s="1"/>
  <c r="F309" i="87"/>
  <c r="G309" i="87" s="1"/>
  <c r="F310" i="87"/>
  <c r="G310" i="87" s="1"/>
  <c r="F311" i="87"/>
  <c r="G311" i="87" s="1"/>
  <c r="F312" i="87"/>
  <c r="G312" i="87" s="1"/>
  <c r="F313" i="87"/>
  <c r="G313" i="87" s="1"/>
  <c r="F314" i="87"/>
  <c r="G314" i="87" s="1"/>
  <c r="F315" i="87"/>
  <c r="G315" i="87" s="1"/>
  <c r="F316" i="87"/>
  <c r="G316" i="87" s="1"/>
  <c r="F317" i="87"/>
  <c r="G317" i="87" s="1"/>
  <c r="F318" i="87"/>
  <c r="G318" i="87" s="1"/>
  <c r="F319" i="87"/>
  <c r="G319" i="87" s="1"/>
  <c r="F320" i="87"/>
  <c r="G320" i="87" s="1"/>
  <c r="F321" i="87"/>
  <c r="G321" i="87" s="1"/>
  <c r="F322" i="87"/>
  <c r="G322" i="87" s="1"/>
  <c r="F323" i="87"/>
  <c r="G323" i="87" s="1"/>
  <c r="F324" i="87"/>
  <c r="G324" i="87" s="1"/>
  <c r="F325" i="87"/>
  <c r="G325" i="87" s="1"/>
  <c r="F326" i="87"/>
  <c r="G326" i="87" s="1"/>
  <c r="F327" i="87"/>
  <c r="G327" i="87" s="1"/>
  <c r="F328" i="87"/>
  <c r="G328" i="87" s="1"/>
  <c r="F329" i="87"/>
  <c r="G329" i="87" s="1"/>
  <c r="F330" i="87"/>
  <c r="G330" i="87" s="1"/>
  <c r="F331" i="87"/>
  <c r="G331" i="87" s="1"/>
  <c r="F332" i="87"/>
  <c r="G332" i="87" s="1"/>
  <c r="F333" i="87"/>
  <c r="G333" i="87" s="1"/>
  <c r="F334" i="87"/>
  <c r="G334" i="87" s="1"/>
  <c r="F335" i="87"/>
  <c r="G335" i="87" s="1"/>
  <c r="F336" i="87"/>
  <c r="G336" i="87" s="1"/>
  <c r="F337" i="87"/>
  <c r="G337" i="87" s="1"/>
  <c r="F338" i="87"/>
  <c r="G338" i="87" s="1"/>
  <c r="F339" i="87"/>
  <c r="G339" i="87" s="1"/>
  <c r="F340" i="87"/>
  <c r="G340" i="87" s="1"/>
  <c r="F341" i="87"/>
  <c r="G341" i="87" s="1"/>
  <c r="F342" i="87"/>
  <c r="G342" i="87" s="1"/>
  <c r="F343" i="87"/>
  <c r="G343" i="87" s="1"/>
  <c r="F344" i="87"/>
  <c r="G344" i="87" s="1"/>
  <c r="F345" i="87"/>
  <c r="G345" i="87" s="1"/>
  <c r="F346" i="87"/>
  <c r="G346" i="87" s="1"/>
  <c r="F347" i="87"/>
  <c r="G347" i="87" s="1"/>
  <c r="F348" i="87"/>
  <c r="G348" i="87" s="1"/>
  <c r="F349" i="87"/>
  <c r="G349" i="87" s="1"/>
  <c r="F350" i="87"/>
  <c r="G350" i="87" s="1"/>
  <c r="F351" i="87"/>
  <c r="G351" i="87" s="1"/>
  <c r="F352" i="87"/>
  <c r="G352" i="87" s="1"/>
  <c r="F353" i="87"/>
  <c r="G353" i="87" s="1"/>
  <c r="F354" i="87"/>
  <c r="G354" i="87" s="1"/>
  <c r="F355" i="87"/>
  <c r="G355" i="87" s="1"/>
  <c r="F356" i="87"/>
  <c r="G356" i="87" s="1"/>
  <c r="F357" i="87"/>
  <c r="G357" i="87" s="1"/>
  <c r="F358" i="87"/>
  <c r="G358" i="87" s="1"/>
  <c r="F359" i="87"/>
  <c r="G359" i="87" s="1"/>
  <c r="F360" i="87"/>
  <c r="G360" i="87" s="1"/>
  <c r="F361" i="87"/>
  <c r="G361" i="87" s="1"/>
  <c r="F362" i="87"/>
  <c r="G362" i="87" s="1"/>
  <c r="F363" i="87"/>
  <c r="G363" i="87" s="1"/>
  <c r="F364" i="87"/>
  <c r="G364" i="87" s="1"/>
  <c r="F365" i="87"/>
  <c r="G365" i="87" s="1"/>
  <c r="F366" i="87"/>
  <c r="G366" i="87" s="1"/>
  <c r="F367" i="87"/>
  <c r="G367" i="87" s="1"/>
  <c r="F368" i="87"/>
  <c r="G368" i="87" s="1"/>
  <c r="F369" i="87"/>
  <c r="G369" i="87" s="1"/>
  <c r="F370" i="87"/>
  <c r="G370" i="87" s="1"/>
  <c r="F371" i="87"/>
  <c r="G371" i="87" s="1"/>
  <c r="F372" i="87"/>
  <c r="G372" i="87" s="1"/>
  <c r="F373" i="87"/>
  <c r="G373" i="87" s="1"/>
  <c r="F374" i="87"/>
  <c r="G374" i="87" s="1"/>
  <c r="F375" i="87"/>
  <c r="G375" i="87" s="1"/>
  <c r="F376" i="87"/>
  <c r="G376" i="87" s="1"/>
  <c r="F377" i="87"/>
  <c r="G377" i="87" s="1"/>
  <c r="F378" i="87"/>
  <c r="G378" i="87" s="1"/>
  <c r="F379" i="87"/>
  <c r="G379" i="87" s="1"/>
  <c r="F380" i="87"/>
  <c r="G380" i="87" s="1"/>
  <c r="F381" i="87"/>
  <c r="G381" i="87" s="1"/>
  <c r="F382" i="87"/>
  <c r="G382" i="87" s="1"/>
  <c r="F383" i="87"/>
  <c r="G383" i="87" s="1"/>
  <c r="F384" i="87"/>
  <c r="G384" i="87" s="1"/>
  <c r="F385" i="87"/>
  <c r="G385" i="87" s="1"/>
  <c r="F386" i="87"/>
  <c r="G386" i="87" s="1"/>
  <c r="F387" i="87"/>
  <c r="G387" i="87" s="1"/>
  <c r="F388" i="87"/>
  <c r="G388" i="87" s="1"/>
  <c r="F389" i="87"/>
  <c r="G389" i="87" s="1"/>
  <c r="F390" i="87"/>
  <c r="G390" i="87" s="1"/>
  <c r="F391" i="87"/>
  <c r="G391" i="87" s="1"/>
  <c r="F392" i="87"/>
  <c r="G392" i="87" s="1"/>
  <c r="F393" i="87"/>
  <c r="G393" i="87" s="1"/>
  <c r="F394" i="87"/>
  <c r="G394" i="87" s="1"/>
  <c r="F395" i="87"/>
  <c r="G395" i="87" s="1"/>
  <c r="F396" i="87"/>
  <c r="G396" i="87" s="1"/>
  <c r="F397" i="87"/>
  <c r="G397" i="87" s="1"/>
  <c r="F398" i="87"/>
  <c r="G398" i="87" s="1"/>
  <c r="F399" i="87"/>
  <c r="G399" i="87" s="1"/>
  <c r="F400" i="87"/>
  <c r="G400" i="87" s="1"/>
  <c r="F401" i="87"/>
  <c r="G401" i="87" s="1"/>
  <c r="F402" i="87"/>
  <c r="G402" i="87" s="1"/>
  <c r="F403" i="87"/>
  <c r="G403" i="87" s="1"/>
  <c r="F404" i="87"/>
  <c r="G404" i="87" s="1"/>
  <c r="F405" i="87"/>
  <c r="G405" i="87" s="1"/>
  <c r="F406" i="87"/>
  <c r="G406" i="87" s="1"/>
  <c r="F407" i="87"/>
  <c r="G407" i="87" s="1"/>
  <c r="F408" i="87"/>
  <c r="G408" i="87" s="1"/>
  <c r="F409" i="87"/>
  <c r="G409" i="87" s="1"/>
  <c r="F410" i="87"/>
  <c r="G410" i="87" s="1"/>
  <c r="F411" i="87"/>
  <c r="G411" i="87" s="1"/>
  <c r="F412" i="87"/>
  <c r="G412" i="87" s="1"/>
  <c r="F413" i="87"/>
  <c r="G413" i="87" s="1"/>
  <c r="F414" i="87"/>
  <c r="G414" i="87" s="1"/>
  <c r="F415" i="87"/>
  <c r="G415" i="87" s="1"/>
  <c r="F416" i="87"/>
  <c r="G416" i="87" s="1"/>
  <c r="F417" i="87"/>
  <c r="G417" i="87" s="1"/>
  <c r="F418" i="87"/>
  <c r="G418" i="87" s="1"/>
  <c r="F419" i="87"/>
  <c r="G419" i="87" s="1"/>
  <c r="F420" i="87"/>
  <c r="G420" i="87" s="1"/>
  <c r="F421" i="87"/>
  <c r="G421" i="87" s="1"/>
  <c r="F422" i="87"/>
  <c r="G422" i="87" s="1"/>
  <c r="F423" i="87"/>
  <c r="G423" i="87" s="1"/>
  <c r="F424" i="87"/>
  <c r="G424" i="87" s="1"/>
  <c r="F425" i="87"/>
  <c r="G425" i="87" s="1"/>
  <c r="F426" i="87"/>
  <c r="G426" i="87" s="1"/>
  <c r="F427" i="87"/>
  <c r="G427" i="87" s="1"/>
  <c r="F428" i="87"/>
  <c r="G428" i="87" s="1"/>
  <c r="F429" i="87"/>
  <c r="G429" i="87" s="1"/>
  <c r="F430" i="87"/>
  <c r="G430" i="87" s="1"/>
  <c r="F431" i="87"/>
  <c r="G431" i="87" s="1"/>
  <c r="F432" i="87"/>
  <c r="G432" i="87" s="1"/>
  <c r="F433" i="87"/>
  <c r="G433" i="87" s="1"/>
  <c r="F434" i="87"/>
  <c r="G434" i="87" s="1"/>
  <c r="F435" i="87"/>
  <c r="G435" i="87" s="1"/>
  <c r="F436" i="87"/>
  <c r="G436" i="87" s="1"/>
  <c r="F437" i="87"/>
  <c r="G437" i="87" s="1"/>
  <c r="F438" i="87"/>
  <c r="G438" i="87" s="1"/>
  <c r="F439" i="87"/>
  <c r="G439" i="87" s="1"/>
  <c r="F440" i="87"/>
  <c r="G440" i="87" s="1"/>
  <c r="F441" i="87"/>
  <c r="G441" i="87" s="1"/>
  <c r="F442" i="87"/>
  <c r="G442" i="87" s="1"/>
  <c r="F443" i="87"/>
  <c r="G443" i="87" s="1"/>
  <c r="F444" i="87"/>
  <c r="G444" i="87" s="1"/>
  <c r="F445" i="87"/>
  <c r="G445" i="87" s="1"/>
  <c r="F446" i="87"/>
  <c r="G446" i="87" s="1"/>
  <c r="F447" i="87"/>
  <c r="G447" i="87" s="1"/>
  <c r="F448" i="87"/>
  <c r="G448" i="87" s="1"/>
  <c r="F449" i="87"/>
  <c r="G449" i="87" s="1"/>
  <c r="F450" i="87"/>
  <c r="G450" i="87" s="1"/>
  <c r="F451" i="87"/>
  <c r="G451" i="87" s="1"/>
  <c r="F452" i="87"/>
  <c r="G452" i="87" s="1"/>
  <c r="F453" i="87"/>
  <c r="G453" i="87" s="1"/>
  <c r="F454" i="87"/>
  <c r="G454" i="87" s="1"/>
  <c r="F455" i="87"/>
  <c r="G455" i="87" s="1"/>
  <c r="F456" i="87"/>
  <c r="G456" i="87" s="1"/>
  <c r="F457" i="87"/>
  <c r="G457" i="87" s="1"/>
  <c r="F458" i="87"/>
  <c r="G458" i="87" s="1"/>
  <c r="F459" i="87"/>
  <c r="G459" i="87" s="1"/>
  <c r="F460" i="87"/>
  <c r="G460" i="87" s="1"/>
  <c r="F461" i="87"/>
  <c r="G461" i="87" s="1"/>
  <c r="F462" i="87"/>
  <c r="G462" i="87" s="1"/>
  <c r="F463" i="87"/>
  <c r="G463" i="87" s="1"/>
  <c r="F464" i="87"/>
  <c r="G464" i="87" s="1"/>
  <c r="F465" i="87"/>
  <c r="G465" i="87" s="1"/>
  <c r="F466" i="87"/>
  <c r="G466" i="87" s="1"/>
  <c r="F467" i="87"/>
  <c r="G467" i="87" s="1"/>
  <c r="F468" i="87"/>
  <c r="G468" i="87" s="1"/>
  <c r="F469" i="87"/>
  <c r="G469" i="87" s="1"/>
  <c r="F470" i="87"/>
  <c r="G470" i="87" s="1"/>
  <c r="F471" i="87"/>
  <c r="G471" i="87" s="1"/>
  <c r="F472" i="87"/>
  <c r="G472" i="87" s="1"/>
  <c r="F473" i="87"/>
  <c r="G473" i="87" s="1"/>
  <c r="F474" i="87"/>
  <c r="G474" i="87" s="1"/>
  <c r="F475" i="87"/>
  <c r="G475" i="87" s="1"/>
  <c r="F476" i="87"/>
  <c r="G476" i="87" s="1"/>
  <c r="F477" i="87"/>
  <c r="G477" i="87" s="1"/>
  <c r="F478" i="87"/>
  <c r="G478" i="87" s="1"/>
  <c r="F479" i="87"/>
  <c r="G479" i="87" s="1"/>
  <c r="F480" i="87"/>
  <c r="G480" i="87" s="1"/>
  <c r="F481" i="87"/>
  <c r="G481" i="87" s="1"/>
  <c r="F482" i="87"/>
  <c r="G482" i="87" s="1"/>
  <c r="F483" i="87"/>
  <c r="G483" i="87" s="1"/>
  <c r="F484" i="87"/>
  <c r="G484" i="87" s="1"/>
  <c r="F485" i="87"/>
  <c r="G485" i="87" s="1"/>
  <c r="F486" i="87"/>
  <c r="G486" i="87" s="1"/>
  <c r="F487" i="87"/>
  <c r="G487" i="87" s="1"/>
  <c r="F488" i="87"/>
  <c r="G488" i="87" s="1"/>
  <c r="F489" i="87"/>
  <c r="G489" i="87" s="1"/>
  <c r="F490" i="87"/>
  <c r="G490" i="87" s="1"/>
  <c r="F491" i="87"/>
  <c r="G491" i="87" s="1"/>
  <c r="F492" i="87"/>
  <c r="G492" i="87" s="1"/>
  <c r="F493" i="87"/>
  <c r="G493" i="87" s="1"/>
  <c r="F494" i="87"/>
  <c r="G494" i="87" s="1"/>
  <c r="F495" i="87"/>
  <c r="G495" i="87" s="1"/>
  <c r="F496" i="87"/>
  <c r="G496" i="87" s="1"/>
  <c r="F497" i="87"/>
  <c r="G497" i="87" s="1"/>
  <c r="F498" i="87"/>
  <c r="G498" i="87" s="1"/>
  <c r="F499" i="87"/>
  <c r="G499" i="87" s="1"/>
  <c r="F500" i="87"/>
  <c r="G500" i="87" s="1"/>
  <c r="F501" i="87"/>
  <c r="G501" i="87" s="1"/>
  <c r="F502" i="87"/>
  <c r="G502" i="87" s="1"/>
  <c r="F503" i="87"/>
  <c r="G503" i="87" s="1"/>
  <c r="F504" i="87"/>
  <c r="G504" i="87" s="1"/>
  <c r="F505" i="87"/>
  <c r="G505" i="87" s="1"/>
  <c r="F506" i="87"/>
  <c r="G506" i="87" s="1"/>
  <c r="F507" i="87"/>
  <c r="G507" i="87" s="1"/>
  <c r="F508" i="87"/>
  <c r="G508" i="87" s="1"/>
  <c r="F509" i="87"/>
  <c r="G509" i="87" s="1"/>
  <c r="F510" i="87"/>
  <c r="G510" i="87" s="1"/>
  <c r="F511" i="87"/>
  <c r="G511" i="87" s="1"/>
  <c r="F512" i="87"/>
  <c r="G512" i="87" s="1"/>
  <c r="F513" i="87"/>
  <c r="G513" i="87" s="1"/>
  <c r="F514" i="87"/>
  <c r="G514" i="87" s="1"/>
  <c r="F515" i="87"/>
  <c r="G515" i="87" s="1"/>
  <c r="F516" i="87"/>
  <c r="G516" i="87" s="1"/>
  <c r="F517" i="87"/>
  <c r="G517" i="87" s="1"/>
  <c r="F518" i="87"/>
  <c r="G518" i="87" s="1"/>
  <c r="F519" i="87"/>
  <c r="G519" i="87" s="1"/>
  <c r="F520" i="87"/>
  <c r="G520" i="87" s="1"/>
  <c r="F521" i="87"/>
  <c r="G521" i="87" s="1"/>
  <c r="F522" i="87"/>
  <c r="G522" i="87" s="1"/>
  <c r="F523" i="87"/>
  <c r="G523" i="87" s="1"/>
  <c r="F524" i="87"/>
  <c r="G524" i="87" s="1"/>
  <c r="F525" i="87"/>
  <c r="G525" i="87" s="1"/>
  <c r="F526" i="87"/>
  <c r="G526" i="87" s="1"/>
  <c r="F527" i="87"/>
  <c r="G527" i="87" s="1"/>
  <c r="F528" i="87"/>
  <c r="G528" i="87" s="1"/>
  <c r="F529" i="87"/>
  <c r="G529" i="87" s="1"/>
  <c r="F530" i="87"/>
  <c r="G530" i="87" s="1"/>
  <c r="F531" i="87"/>
  <c r="G531" i="87" s="1"/>
  <c r="F532" i="87"/>
  <c r="G532" i="87" s="1"/>
  <c r="F533" i="87"/>
  <c r="G533" i="87" s="1"/>
  <c r="F534" i="87"/>
  <c r="G534" i="87" s="1"/>
  <c r="F535" i="87"/>
  <c r="G535" i="87" s="1"/>
  <c r="F536" i="87"/>
  <c r="G536" i="87" s="1"/>
  <c r="F537" i="87"/>
  <c r="G537" i="87" s="1"/>
  <c r="F538" i="87"/>
  <c r="G538" i="87" s="1"/>
  <c r="F539" i="87"/>
  <c r="G539" i="87" s="1"/>
  <c r="F540" i="87"/>
  <c r="G540" i="87" s="1"/>
  <c r="F541" i="87"/>
  <c r="G541" i="87" s="1"/>
  <c r="F542" i="87"/>
  <c r="G542" i="87" s="1"/>
  <c r="F543" i="87"/>
  <c r="G543" i="87" s="1"/>
  <c r="F544" i="87"/>
  <c r="G544" i="87" s="1"/>
  <c r="F545" i="87"/>
  <c r="G545" i="87" s="1"/>
  <c r="F546" i="87"/>
  <c r="G546" i="87" s="1"/>
  <c r="F547" i="87"/>
  <c r="G547" i="87" s="1"/>
  <c r="F548" i="87"/>
  <c r="G548" i="87" s="1"/>
  <c r="F549" i="87"/>
  <c r="G549" i="87" s="1"/>
  <c r="F550" i="87"/>
  <c r="G550" i="87" s="1"/>
  <c r="F551" i="87"/>
  <c r="G551" i="87" s="1"/>
  <c r="F552" i="87"/>
  <c r="G552" i="87" s="1"/>
  <c r="F553" i="87"/>
  <c r="G553" i="87" s="1"/>
  <c r="F554" i="87"/>
  <c r="G554" i="87" s="1"/>
  <c r="F555" i="87"/>
  <c r="G555" i="87" s="1"/>
  <c r="F556" i="87"/>
  <c r="G556" i="87" s="1"/>
  <c r="F557" i="87"/>
  <c r="G557" i="87" s="1"/>
  <c r="F558" i="87"/>
  <c r="G558" i="87" s="1"/>
  <c r="F559" i="87"/>
  <c r="G559" i="87" s="1"/>
  <c r="F560" i="87"/>
  <c r="G560" i="87" s="1"/>
  <c r="F561" i="87"/>
  <c r="G561" i="87" s="1"/>
  <c r="F562" i="87"/>
  <c r="G562" i="87" s="1"/>
  <c r="F563" i="87"/>
  <c r="G563" i="87" s="1"/>
  <c r="F564" i="87"/>
  <c r="G564" i="87" s="1"/>
  <c r="F565" i="87"/>
  <c r="G565" i="87" s="1"/>
  <c r="F566" i="87"/>
  <c r="G566" i="87" s="1"/>
  <c r="F567" i="87"/>
  <c r="G567" i="87" s="1"/>
  <c r="F568" i="87"/>
  <c r="G568" i="87" s="1"/>
  <c r="F569" i="87"/>
  <c r="G569" i="87" s="1"/>
  <c r="F570" i="87"/>
  <c r="G570" i="87" s="1"/>
  <c r="F571" i="87"/>
  <c r="G571" i="87" s="1"/>
  <c r="F572" i="87"/>
  <c r="G572" i="87" s="1"/>
  <c r="F573" i="87"/>
  <c r="G573" i="87" s="1"/>
  <c r="F574" i="87"/>
  <c r="G574" i="87" s="1"/>
  <c r="F575" i="87"/>
  <c r="G575" i="87" s="1"/>
  <c r="F576" i="87"/>
  <c r="G576" i="87" s="1"/>
  <c r="F577" i="87"/>
  <c r="G577" i="87" s="1"/>
  <c r="F578" i="87"/>
  <c r="G578" i="87" s="1"/>
  <c r="F579" i="87"/>
  <c r="G579" i="87" s="1"/>
  <c r="F580" i="87"/>
  <c r="G580" i="87" s="1"/>
  <c r="F581" i="87"/>
  <c r="G581" i="87" s="1"/>
  <c r="F582" i="87"/>
  <c r="G582" i="87" s="1"/>
  <c r="F583" i="87"/>
  <c r="G583" i="87" s="1"/>
  <c r="F584" i="87"/>
  <c r="G584" i="87" s="1"/>
  <c r="F585" i="87"/>
  <c r="G585" i="87" s="1"/>
  <c r="F586" i="87"/>
  <c r="G586" i="87" s="1"/>
  <c r="F587" i="87"/>
  <c r="G587" i="87" s="1"/>
  <c r="F588" i="87"/>
  <c r="G588" i="87" s="1"/>
  <c r="F589" i="87"/>
  <c r="G589" i="87" s="1"/>
  <c r="F590" i="87"/>
  <c r="G590" i="87" s="1"/>
  <c r="F591" i="87"/>
  <c r="G591" i="87" s="1"/>
  <c r="F592" i="87"/>
  <c r="G592" i="87" s="1"/>
  <c r="F593" i="87"/>
  <c r="G593" i="87" s="1"/>
  <c r="F594" i="87"/>
  <c r="G594" i="87" s="1"/>
  <c r="F595" i="87"/>
  <c r="G595" i="87" s="1"/>
  <c r="F596" i="87"/>
  <c r="G596" i="87" s="1"/>
  <c r="F597" i="87"/>
  <c r="G597" i="87" s="1"/>
  <c r="F598" i="87"/>
  <c r="G598" i="87" s="1"/>
  <c r="F599" i="87"/>
  <c r="G599" i="87" s="1"/>
  <c r="F600" i="87"/>
  <c r="G600" i="87" s="1"/>
  <c r="F601" i="87"/>
  <c r="G601" i="87" s="1"/>
  <c r="F602" i="87"/>
  <c r="G602" i="87" s="1"/>
  <c r="F603" i="87"/>
  <c r="G603" i="87" s="1"/>
  <c r="F604" i="87"/>
  <c r="G604" i="87" s="1"/>
  <c r="F605" i="87"/>
  <c r="G605" i="87" s="1"/>
  <c r="F606" i="87"/>
  <c r="G606" i="87" s="1"/>
  <c r="F607" i="87"/>
  <c r="G607" i="87" s="1"/>
  <c r="F608" i="87"/>
  <c r="G608" i="87" s="1"/>
  <c r="F609" i="87"/>
  <c r="G609" i="87" s="1"/>
  <c r="F610" i="87"/>
  <c r="G610" i="87" s="1"/>
  <c r="F611" i="87"/>
  <c r="G611" i="87" s="1"/>
  <c r="F612" i="87"/>
  <c r="G612" i="87" s="1"/>
  <c r="F613" i="87"/>
  <c r="G613" i="87" s="1"/>
  <c r="F614" i="87"/>
  <c r="G614" i="87" s="1"/>
  <c r="F615" i="87"/>
  <c r="G615" i="87" s="1"/>
  <c r="F616" i="87"/>
  <c r="G616" i="87" s="1"/>
  <c r="F617" i="87"/>
  <c r="G617" i="87" s="1"/>
  <c r="F618" i="87"/>
  <c r="G618" i="87" s="1"/>
  <c r="F619" i="87"/>
  <c r="G619" i="87" s="1"/>
  <c r="F620" i="87"/>
  <c r="G620" i="87" s="1"/>
  <c r="F621" i="87"/>
  <c r="G621" i="87" s="1"/>
  <c r="F622" i="87"/>
  <c r="G622" i="87" s="1"/>
  <c r="F623" i="87"/>
  <c r="G623" i="87" s="1"/>
  <c r="F624" i="87"/>
  <c r="G624" i="87" s="1"/>
  <c r="F625" i="87"/>
  <c r="G625" i="87" s="1"/>
  <c r="F626" i="87"/>
  <c r="G626" i="87" s="1"/>
  <c r="F627" i="87"/>
  <c r="G627" i="87" s="1"/>
  <c r="F628" i="87"/>
  <c r="G628" i="87" s="1"/>
  <c r="F629" i="87"/>
  <c r="G629" i="87" s="1"/>
  <c r="F630" i="87"/>
  <c r="G630" i="87" s="1"/>
  <c r="F631" i="87"/>
  <c r="G631" i="87" s="1"/>
  <c r="F632" i="87"/>
  <c r="G632" i="87" s="1"/>
  <c r="F633" i="87"/>
  <c r="G633" i="87" s="1"/>
  <c r="F634" i="87"/>
  <c r="G634" i="87" s="1"/>
  <c r="F635" i="87"/>
  <c r="G635" i="87" s="1"/>
  <c r="F636" i="87"/>
  <c r="G636" i="87" s="1"/>
  <c r="F637" i="87"/>
  <c r="G637" i="87" s="1"/>
  <c r="F638" i="87"/>
  <c r="G638" i="87" s="1"/>
  <c r="F639" i="87"/>
  <c r="G639" i="87" s="1"/>
  <c r="F640" i="87"/>
  <c r="G640" i="87" s="1"/>
  <c r="F641" i="87"/>
  <c r="G641" i="87" s="1"/>
  <c r="F642" i="87"/>
  <c r="G642" i="87" s="1"/>
  <c r="F643" i="87"/>
  <c r="G643" i="87" s="1"/>
  <c r="V10" i="87" l="1"/>
  <c r="T10" i="87"/>
  <c r="X10" i="87"/>
  <c r="U10" i="87"/>
  <c r="Y10" i="87"/>
  <c r="Z10" i="87" s="1"/>
  <c r="W10" i="87"/>
  <c r="G173" i="87"/>
  <c r="G161" i="87"/>
  <c r="G153" i="87"/>
  <c r="G137" i="87"/>
  <c r="G164" i="87"/>
  <c r="G156" i="87"/>
  <c r="G140" i="87"/>
  <c r="G175" i="87"/>
  <c r="G171" i="87"/>
  <c r="G167" i="87"/>
  <c r="G163" i="87"/>
  <c r="G159" i="87"/>
  <c r="G155" i="87"/>
  <c r="G151" i="87"/>
  <c r="G147" i="87"/>
  <c r="G143" i="87"/>
  <c r="G139" i="87"/>
  <c r="G135" i="87"/>
  <c r="G169" i="87"/>
  <c r="G165" i="87"/>
  <c r="G157" i="87"/>
  <c r="G149" i="87"/>
  <c r="G145" i="87"/>
  <c r="G141" i="87"/>
  <c r="G176" i="87"/>
  <c r="G172" i="87"/>
  <c r="G168" i="87"/>
  <c r="G160" i="87"/>
  <c r="G152" i="87"/>
  <c r="G148" i="87"/>
  <c r="G144" i="87"/>
  <c r="G136" i="87"/>
  <c r="G174" i="87"/>
  <c r="G170" i="87"/>
  <c r="G166" i="87"/>
  <c r="G162" i="87"/>
  <c r="G158" i="87"/>
  <c r="G154" i="87"/>
  <c r="G150" i="87"/>
  <c r="G146" i="87"/>
  <c r="G142" i="87"/>
  <c r="G138" i="87"/>
  <c r="A11" i="87"/>
  <c r="T2" i="87"/>
  <c r="W11" i="87" l="1"/>
  <c r="Y11" i="87"/>
  <c r="Z11" i="87" s="1"/>
  <c r="T11" i="87"/>
  <c r="V11" i="87"/>
  <c r="X11" i="87"/>
  <c r="U11" i="87"/>
  <c r="A12" i="87"/>
  <c r="D270" i="87"/>
  <c r="D271" i="87"/>
  <c r="D272" i="87"/>
  <c r="D273" i="87"/>
  <c r="D274" i="87"/>
  <c r="D275" i="87"/>
  <c r="D276" i="87"/>
  <c r="D277" i="87"/>
  <c r="D278" i="87"/>
  <c r="D279" i="87"/>
  <c r="D280" i="87"/>
  <c r="D281" i="87"/>
  <c r="D282" i="87"/>
  <c r="D283" i="87"/>
  <c r="D284" i="87"/>
  <c r="D285" i="87"/>
  <c r="D286" i="87"/>
  <c r="D287" i="87"/>
  <c r="D288" i="87"/>
  <c r="D289" i="87"/>
  <c r="D290" i="87"/>
  <c r="D291" i="87"/>
  <c r="D292" i="87"/>
  <c r="D293" i="87"/>
  <c r="D294" i="87"/>
  <c r="D295" i="87"/>
  <c r="D296" i="87"/>
  <c r="D297" i="87"/>
  <c r="D298" i="87"/>
  <c r="D299" i="87"/>
  <c r="D300" i="87"/>
  <c r="D301" i="87"/>
  <c r="D302" i="87"/>
  <c r="D303" i="87"/>
  <c r="D304" i="87"/>
  <c r="D305" i="87"/>
  <c r="D306" i="87"/>
  <c r="D307" i="87"/>
  <c r="D308" i="87"/>
  <c r="D309" i="87"/>
  <c r="D310" i="87"/>
  <c r="D311" i="87"/>
  <c r="D312" i="87"/>
  <c r="D313" i="87"/>
  <c r="D314" i="87"/>
  <c r="D315" i="87"/>
  <c r="D316" i="87"/>
  <c r="D317" i="87"/>
  <c r="D318" i="87"/>
  <c r="D319" i="87"/>
  <c r="D320" i="87"/>
  <c r="D321" i="87"/>
  <c r="D322" i="87"/>
  <c r="D323" i="87"/>
  <c r="D324" i="87"/>
  <c r="D325" i="87"/>
  <c r="D326" i="87"/>
  <c r="D327" i="87"/>
  <c r="D328" i="87"/>
  <c r="D329" i="87"/>
  <c r="D330" i="87"/>
  <c r="D331" i="87"/>
  <c r="D332" i="87"/>
  <c r="D333" i="87"/>
  <c r="D334" i="87"/>
  <c r="D335" i="87"/>
  <c r="D336" i="87"/>
  <c r="D337" i="87"/>
  <c r="D338" i="87"/>
  <c r="D339" i="87"/>
  <c r="D340" i="87"/>
  <c r="D341" i="87"/>
  <c r="D342" i="87"/>
  <c r="D343" i="87"/>
  <c r="D344" i="87"/>
  <c r="D345" i="87"/>
  <c r="D346" i="87"/>
  <c r="D347" i="87"/>
  <c r="D348" i="87"/>
  <c r="D349" i="87"/>
  <c r="D350" i="87"/>
  <c r="D351" i="87"/>
  <c r="D352" i="87"/>
  <c r="D353" i="87"/>
  <c r="D354" i="87"/>
  <c r="D355" i="87"/>
  <c r="D356" i="87"/>
  <c r="D357" i="87"/>
  <c r="D358" i="87"/>
  <c r="D359" i="87"/>
  <c r="D360" i="87"/>
  <c r="D361" i="87"/>
  <c r="D362" i="87"/>
  <c r="D363" i="87"/>
  <c r="D364" i="87"/>
  <c r="D365" i="87"/>
  <c r="D366" i="87"/>
  <c r="D367" i="87"/>
  <c r="D368" i="87"/>
  <c r="D369" i="87"/>
  <c r="D370" i="87"/>
  <c r="D371" i="87"/>
  <c r="D372" i="87"/>
  <c r="D373" i="87"/>
  <c r="D374" i="87"/>
  <c r="D375" i="87"/>
  <c r="D376" i="87"/>
  <c r="D377" i="87"/>
  <c r="D378" i="87"/>
  <c r="D379" i="87"/>
  <c r="D380" i="87"/>
  <c r="D381" i="87"/>
  <c r="D382" i="87"/>
  <c r="D230" i="87"/>
  <c r="D231" i="87"/>
  <c r="D232" i="87"/>
  <c r="D233" i="87"/>
  <c r="D234" i="87"/>
  <c r="D235" i="87"/>
  <c r="D236" i="87"/>
  <c r="D237" i="87"/>
  <c r="D238" i="87"/>
  <c r="D239" i="87"/>
  <c r="D240" i="87"/>
  <c r="D241" i="87"/>
  <c r="D242" i="87"/>
  <c r="D243" i="87"/>
  <c r="D244" i="87"/>
  <c r="D245" i="87"/>
  <c r="D246" i="87"/>
  <c r="D247" i="87"/>
  <c r="D248" i="87"/>
  <c r="D249" i="87"/>
  <c r="D250" i="87"/>
  <c r="D251" i="87"/>
  <c r="D252" i="87"/>
  <c r="D253" i="87"/>
  <c r="D254" i="87"/>
  <c r="D255" i="87"/>
  <c r="D256" i="87"/>
  <c r="D257" i="87"/>
  <c r="D258" i="87"/>
  <c r="D259" i="87"/>
  <c r="D260" i="87"/>
  <c r="D261" i="87"/>
  <c r="D262" i="87"/>
  <c r="D263" i="87"/>
  <c r="D264" i="87"/>
  <c r="D265" i="87"/>
  <c r="D266" i="87"/>
  <c r="D267" i="87"/>
  <c r="D268" i="87"/>
  <c r="D269" i="87"/>
  <c r="D181" i="87"/>
  <c r="D182" i="87"/>
  <c r="D184" i="87"/>
  <c r="D185" i="87"/>
  <c r="D186" i="87"/>
  <c r="D187" i="87"/>
  <c r="D188" i="87"/>
  <c r="D189" i="87"/>
  <c r="D190" i="87"/>
  <c r="D191" i="87"/>
  <c r="D192" i="87"/>
  <c r="D193" i="87"/>
  <c r="D194" i="87"/>
  <c r="D195" i="87"/>
  <c r="D196" i="87"/>
  <c r="D197" i="87"/>
  <c r="D198" i="87"/>
  <c r="D199" i="87"/>
  <c r="D200" i="87"/>
  <c r="D201" i="87"/>
  <c r="D202" i="87"/>
  <c r="D203" i="87"/>
  <c r="D204" i="87"/>
  <c r="D205" i="87"/>
  <c r="D206" i="87"/>
  <c r="D207" i="87"/>
  <c r="D208" i="87"/>
  <c r="D209" i="87"/>
  <c r="D210" i="87"/>
  <c r="D211" i="87"/>
  <c r="D212" i="87"/>
  <c r="D213" i="87"/>
  <c r="D214" i="87"/>
  <c r="D215" i="87"/>
  <c r="D216" i="87"/>
  <c r="D217" i="87"/>
  <c r="D218" i="87"/>
  <c r="D219" i="87"/>
  <c r="D220" i="87"/>
  <c r="D221" i="87"/>
  <c r="D222" i="87"/>
  <c r="D223" i="87"/>
  <c r="D224" i="87"/>
  <c r="D225" i="87"/>
  <c r="D226" i="87"/>
  <c r="D227" i="87"/>
  <c r="D228" i="87"/>
  <c r="D229" i="87"/>
  <c r="V12" i="87" l="1"/>
  <c r="X12" i="87"/>
  <c r="U12" i="87"/>
  <c r="W12" i="87"/>
  <c r="T12" i="87"/>
  <c r="Y12" i="87"/>
  <c r="Z12" i="87" s="1"/>
  <c r="A13" i="87"/>
  <c r="W13" i="87" l="1"/>
  <c r="T13" i="87"/>
  <c r="U13" i="87"/>
  <c r="V13" i="87"/>
  <c r="Y13" i="87"/>
  <c r="Z13" i="87" s="1"/>
  <c r="X13" i="87"/>
  <c r="A14" i="87"/>
  <c r="U2" i="87"/>
  <c r="V2" i="87"/>
  <c r="W2" i="87"/>
  <c r="X2" i="87"/>
  <c r="Y2" i="87"/>
  <c r="Z2" i="87"/>
  <c r="U14" i="87" l="1"/>
  <c r="W14" i="87"/>
  <c r="V14" i="87"/>
  <c r="T14" i="87"/>
  <c r="X14" i="87"/>
  <c r="Y14" i="87"/>
  <c r="Z14" i="87" s="1"/>
  <c r="A15" i="87"/>
  <c r="E3" i="47"/>
  <c r="V15" i="87" l="1"/>
  <c r="T15" i="87"/>
  <c r="W15" i="87"/>
  <c r="X15" i="87"/>
  <c r="Y15" i="87"/>
  <c r="Z15" i="87" s="1"/>
  <c r="U15" i="87"/>
  <c r="A16" i="87"/>
  <c r="T16" i="87" l="1"/>
  <c r="U16" i="87"/>
  <c r="X16" i="87"/>
  <c r="Y16" i="87"/>
  <c r="Z16" i="87" s="1"/>
  <c r="W16" i="87"/>
  <c r="V16" i="87"/>
  <c r="A17" i="87"/>
  <c r="D643" i="87"/>
  <c r="D642" i="87"/>
  <c r="D641" i="87"/>
  <c r="D640" i="87"/>
  <c r="D639" i="87"/>
  <c r="D638" i="87"/>
  <c r="D637" i="87"/>
  <c r="D636" i="87"/>
  <c r="D635" i="87"/>
  <c r="D634" i="87"/>
  <c r="D633" i="87"/>
  <c r="D632" i="87"/>
  <c r="D631" i="87"/>
  <c r="D630" i="87"/>
  <c r="D629" i="87"/>
  <c r="D628" i="87"/>
  <c r="D627" i="87"/>
  <c r="D626" i="87"/>
  <c r="D625" i="87"/>
  <c r="D624" i="87"/>
  <c r="D623" i="87"/>
  <c r="D622" i="87"/>
  <c r="D621" i="87"/>
  <c r="D620" i="87"/>
  <c r="D619" i="87"/>
  <c r="D618" i="87"/>
  <c r="D617" i="87"/>
  <c r="D616" i="87"/>
  <c r="D615" i="87"/>
  <c r="D614" i="87"/>
  <c r="D613" i="87"/>
  <c r="D612" i="87"/>
  <c r="D611" i="87"/>
  <c r="D610" i="87"/>
  <c r="D609" i="87"/>
  <c r="D608" i="87"/>
  <c r="D607" i="87"/>
  <c r="D606" i="87"/>
  <c r="D605" i="87"/>
  <c r="D604" i="87"/>
  <c r="D603" i="87"/>
  <c r="D602" i="87"/>
  <c r="D601" i="87"/>
  <c r="D600" i="87"/>
  <c r="D599" i="87"/>
  <c r="D598" i="87"/>
  <c r="D597" i="87"/>
  <c r="D596" i="87"/>
  <c r="D595" i="87"/>
  <c r="D594" i="87"/>
  <c r="D593" i="87"/>
  <c r="D592" i="87"/>
  <c r="D591" i="87"/>
  <c r="D590" i="87"/>
  <c r="D589" i="87"/>
  <c r="D588" i="87"/>
  <c r="D587" i="87"/>
  <c r="D586" i="87"/>
  <c r="D585" i="87"/>
  <c r="D584" i="87"/>
  <c r="D583" i="87"/>
  <c r="D582" i="87"/>
  <c r="D581" i="87"/>
  <c r="D580" i="87"/>
  <c r="D579" i="87"/>
  <c r="D578" i="87"/>
  <c r="D577" i="87"/>
  <c r="D576" i="87"/>
  <c r="D575" i="87"/>
  <c r="D574" i="87"/>
  <c r="D573" i="87"/>
  <c r="D572" i="87"/>
  <c r="D571" i="87"/>
  <c r="D570" i="87"/>
  <c r="D569" i="87"/>
  <c r="D568" i="87"/>
  <c r="D567" i="87"/>
  <c r="D566" i="87"/>
  <c r="D565" i="87"/>
  <c r="D564" i="87"/>
  <c r="D563" i="87"/>
  <c r="D562" i="87"/>
  <c r="D561" i="87"/>
  <c r="D560" i="87"/>
  <c r="D559" i="87"/>
  <c r="D558" i="87"/>
  <c r="D557" i="87"/>
  <c r="D556" i="87"/>
  <c r="D555" i="87"/>
  <c r="D554" i="87"/>
  <c r="D553" i="87"/>
  <c r="D552" i="87"/>
  <c r="D551" i="87"/>
  <c r="D550" i="87"/>
  <c r="D549" i="87"/>
  <c r="D548" i="87"/>
  <c r="D547" i="87"/>
  <c r="D546" i="87"/>
  <c r="D545" i="87"/>
  <c r="D544" i="87"/>
  <c r="D543" i="87"/>
  <c r="D542" i="87"/>
  <c r="D541" i="87"/>
  <c r="D540" i="87"/>
  <c r="D539" i="87"/>
  <c r="D538" i="87"/>
  <c r="D537" i="87"/>
  <c r="D536" i="87"/>
  <c r="D535" i="87"/>
  <c r="D534" i="87"/>
  <c r="D533" i="87"/>
  <c r="D532" i="87"/>
  <c r="D531" i="87"/>
  <c r="D530" i="87"/>
  <c r="D529" i="87"/>
  <c r="D528" i="87"/>
  <c r="D527" i="87"/>
  <c r="D526" i="87"/>
  <c r="D525" i="87"/>
  <c r="D524" i="87"/>
  <c r="D523" i="87"/>
  <c r="D522" i="87"/>
  <c r="D521" i="87"/>
  <c r="D520" i="87"/>
  <c r="D519" i="87"/>
  <c r="D518" i="87"/>
  <c r="D517" i="87"/>
  <c r="D516" i="87"/>
  <c r="D515" i="87"/>
  <c r="D514" i="87"/>
  <c r="D513" i="87"/>
  <c r="D512" i="87"/>
  <c r="D511" i="87"/>
  <c r="D510" i="87"/>
  <c r="D509" i="87"/>
  <c r="D508" i="87"/>
  <c r="D507" i="87"/>
  <c r="D506" i="87"/>
  <c r="D505" i="87"/>
  <c r="D504" i="87"/>
  <c r="D503" i="87"/>
  <c r="D502" i="87"/>
  <c r="D501" i="87"/>
  <c r="D500" i="87"/>
  <c r="D499" i="87"/>
  <c r="D498" i="87"/>
  <c r="D497" i="87"/>
  <c r="D496" i="87"/>
  <c r="D495" i="87"/>
  <c r="D494" i="87"/>
  <c r="D493" i="87"/>
  <c r="D492" i="87"/>
  <c r="D491" i="87"/>
  <c r="D490" i="87"/>
  <c r="D489" i="87"/>
  <c r="D488" i="87"/>
  <c r="D487" i="87"/>
  <c r="D486" i="87"/>
  <c r="D485" i="87"/>
  <c r="D484" i="87"/>
  <c r="D483" i="87"/>
  <c r="D482" i="87"/>
  <c r="D481" i="87"/>
  <c r="D480" i="87"/>
  <c r="D479" i="87"/>
  <c r="D478" i="87"/>
  <c r="D477" i="87"/>
  <c r="D476" i="87"/>
  <c r="D475" i="87"/>
  <c r="D474" i="87"/>
  <c r="D473" i="87"/>
  <c r="D472" i="87"/>
  <c r="D471" i="87"/>
  <c r="D470" i="87"/>
  <c r="D469" i="87"/>
  <c r="D468" i="87"/>
  <c r="D467" i="87"/>
  <c r="D466" i="87"/>
  <c r="D465" i="87"/>
  <c r="D464" i="87"/>
  <c r="D463" i="87"/>
  <c r="D462" i="87"/>
  <c r="D461" i="87"/>
  <c r="D460" i="87"/>
  <c r="D459" i="87"/>
  <c r="D458" i="87"/>
  <c r="D457" i="87"/>
  <c r="D456" i="87"/>
  <c r="D455" i="87"/>
  <c r="D454" i="87"/>
  <c r="D453" i="87"/>
  <c r="D452" i="87"/>
  <c r="D451" i="87"/>
  <c r="D450" i="87"/>
  <c r="D449" i="87"/>
  <c r="D448" i="87"/>
  <c r="D447" i="87"/>
  <c r="D446" i="87"/>
  <c r="D445" i="87"/>
  <c r="D444" i="87"/>
  <c r="D443" i="87"/>
  <c r="D442" i="87"/>
  <c r="D441" i="87"/>
  <c r="D440" i="87"/>
  <c r="D439" i="87"/>
  <c r="D438" i="87"/>
  <c r="D437" i="87"/>
  <c r="D436" i="87"/>
  <c r="D435" i="87"/>
  <c r="D434" i="87"/>
  <c r="D433" i="87"/>
  <c r="D432" i="87"/>
  <c r="D431" i="87"/>
  <c r="D430" i="87"/>
  <c r="D429" i="87"/>
  <c r="D428" i="87"/>
  <c r="D427" i="87"/>
  <c r="D426" i="87"/>
  <c r="D425" i="87"/>
  <c r="D424" i="87"/>
  <c r="D423" i="87"/>
  <c r="D422" i="87"/>
  <c r="D421" i="87"/>
  <c r="D420" i="87"/>
  <c r="D419" i="87"/>
  <c r="D418" i="87"/>
  <c r="D417" i="87"/>
  <c r="D416" i="87"/>
  <c r="D415" i="87"/>
  <c r="D414" i="87"/>
  <c r="D413" i="87"/>
  <c r="D412" i="87"/>
  <c r="D411" i="87"/>
  <c r="D410" i="87"/>
  <c r="D409" i="87"/>
  <c r="D408" i="87"/>
  <c r="D407" i="87"/>
  <c r="D406" i="87"/>
  <c r="D405" i="87"/>
  <c r="D404" i="87"/>
  <c r="D403" i="87"/>
  <c r="D402" i="87"/>
  <c r="D401" i="87"/>
  <c r="D400" i="87"/>
  <c r="D399" i="87"/>
  <c r="D398" i="87"/>
  <c r="D397" i="87"/>
  <c r="D396" i="87"/>
  <c r="D395" i="87"/>
  <c r="D394" i="87"/>
  <c r="D393" i="87"/>
  <c r="D392" i="87"/>
  <c r="D391" i="87"/>
  <c r="D390" i="87"/>
  <c r="D389" i="87"/>
  <c r="D388" i="87"/>
  <c r="D387" i="87"/>
  <c r="D386" i="87"/>
  <c r="D385" i="87"/>
  <c r="D384" i="87"/>
  <c r="D383" i="87"/>
  <c r="G50" i="87"/>
  <c r="G49" i="87"/>
  <c r="G48" i="87"/>
  <c r="G47" i="87"/>
  <c r="G46" i="87"/>
  <c r="G45" i="87"/>
  <c r="G44" i="87"/>
  <c r="G43" i="87"/>
  <c r="G42" i="87"/>
  <c r="G41" i="87"/>
  <c r="G40" i="87"/>
  <c r="G39" i="87"/>
  <c r="G38" i="87"/>
  <c r="G37" i="87"/>
  <c r="G36" i="87"/>
  <c r="G35" i="87"/>
  <c r="G34" i="87"/>
  <c r="G33" i="87"/>
  <c r="G32" i="87"/>
  <c r="G31" i="87"/>
  <c r="G30" i="87"/>
  <c r="G29" i="87"/>
  <c r="G28" i="87"/>
  <c r="G27" i="87"/>
  <c r="G26" i="87"/>
  <c r="G25" i="87"/>
  <c r="G24" i="87"/>
  <c r="G23" i="87"/>
  <c r="G22" i="87"/>
  <c r="G21" i="87"/>
  <c r="G20" i="87"/>
  <c r="G19" i="87"/>
  <c r="G18" i="87"/>
  <c r="G17" i="87"/>
  <c r="D16" i="87"/>
  <c r="G16" i="87"/>
  <c r="D15" i="87"/>
  <c r="G15" i="87"/>
  <c r="D14" i="87"/>
  <c r="G14" i="87"/>
  <c r="D13" i="87"/>
  <c r="G13" i="87"/>
  <c r="D12" i="87"/>
  <c r="G12" i="87"/>
  <c r="D11" i="87"/>
  <c r="G11" i="87"/>
  <c r="D10" i="87"/>
  <c r="G10" i="87"/>
  <c r="D9" i="87"/>
  <c r="G9" i="87"/>
  <c r="D8" i="87"/>
  <c r="G8" i="87"/>
  <c r="D7" i="87"/>
  <c r="G7" i="87"/>
  <c r="G6" i="87"/>
  <c r="E40" i="87"/>
  <c r="E41" i="87" s="1"/>
  <c r="E42" i="87" s="1"/>
  <c r="E43" i="87" s="1"/>
  <c r="E44" i="87" s="1"/>
  <c r="E45" i="87" s="1"/>
  <c r="E46" i="87" s="1"/>
  <c r="E47" i="87" s="1"/>
  <c r="E48" i="87" s="1"/>
  <c r="E49" i="87" s="1"/>
  <c r="E50" i="87" s="1"/>
  <c r="E51" i="87" s="1"/>
  <c r="E52" i="87" s="1"/>
  <c r="E53" i="87" s="1"/>
  <c r="E54" i="87" s="1"/>
  <c r="E55" i="87" s="1"/>
  <c r="E56" i="87" s="1"/>
  <c r="E57" i="87" s="1"/>
  <c r="E58" i="87" s="1"/>
  <c r="E59" i="87" s="1"/>
  <c r="E60" i="87" s="1"/>
  <c r="E61" i="87" s="1"/>
  <c r="E62" i="87" s="1"/>
  <c r="E63" i="87" s="1"/>
  <c r="E64" i="87" s="1"/>
  <c r="E65" i="87" s="1"/>
  <c r="E66" i="87" s="1"/>
  <c r="E67" i="87" s="1"/>
  <c r="E68" i="87" s="1"/>
  <c r="E69" i="87" s="1"/>
  <c r="E70" i="87" s="1"/>
  <c r="E71" i="87" s="1"/>
  <c r="E72" i="87" s="1"/>
  <c r="E73" i="87" s="1"/>
  <c r="E74" i="87" s="1"/>
  <c r="E75" i="87" s="1"/>
  <c r="E76" i="87" s="1"/>
  <c r="E77" i="87" s="1"/>
  <c r="E78" i="87" s="1"/>
  <c r="E79" i="87" s="1"/>
  <c r="E80" i="87" s="1"/>
  <c r="E81" i="87" s="1"/>
  <c r="E82" i="87" s="1"/>
  <c r="E83" i="87" s="1"/>
  <c r="E84" i="87" s="1"/>
  <c r="E85" i="87" s="1"/>
  <c r="E86" i="87" s="1"/>
  <c r="E87" i="87" s="1"/>
  <c r="E88" i="87" s="1"/>
  <c r="E89" i="87" s="1"/>
  <c r="E90" i="87" s="1"/>
  <c r="E91" i="87" s="1"/>
  <c r="E92" i="87" s="1"/>
  <c r="E93" i="87" s="1"/>
  <c r="E94" i="87" s="1"/>
  <c r="E95" i="87" s="1"/>
  <c r="E96" i="87" s="1"/>
  <c r="E97" i="87" s="1"/>
  <c r="E98" i="87" s="1"/>
  <c r="E99" i="87" s="1"/>
  <c r="E100" i="87" s="1"/>
  <c r="E101" i="87" s="1"/>
  <c r="E102" i="87" s="1"/>
  <c r="E103" i="87" s="1"/>
  <c r="E104" i="87" s="1"/>
  <c r="E105" i="87" s="1"/>
  <c r="E106" i="87" s="1"/>
  <c r="E107" i="87" s="1"/>
  <c r="E108" i="87" s="1"/>
  <c r="E109" i="87" s="1"/>
  <c r="E110" i="87" s="1"/>
  <c r="E111" i="87" s="1"/>
  <c r="E112" i="87" s="1"/>
  <c r="E113" i="87" s="1"/>
  <c r="E114" i="87" s="1"/>
  <c r="E115" i="87" s="1"/>
  <c r="E116" i="87" s="1"/>
  <c r="E117" i="87" s="1"/>
  <c r="E118" i="87" s="1"/>
  <c r="E119" i="87" s="1"/>
  <c r="E120" i="87" s="1"/>
  <c r="E121" i="87" s="1"/>
  <c r="E122" i="87" s="1"/>
  <c r="E123" i="87" s="1"/>
  <c r="E124" i="87" s="1"/>
  <c r="E125" i="87" s="1"/>
  <c r="E126" i="87" s="1"/>
  <c r="E127" i="87" s="1"/>
  <c r="E128" i="87" s="1"/>
  <c r="E129" i="87" s="1"/>
  <c r="E130" i="87" s="1"/>
  <c r="E131" i="87" s="1"/>
  <c r="E132" i="87" s="1"/>
  <c r="E133" i="87" s="1"/>
  <c r="E134" i="87" s="1"/>
  <c r="E135" i="87" s="1"/>
  <c r="E136" i="87" s="1"/>
  <c r="E137" i="87" s="1"/>
  <c r="E138" i="87" s="1"/>
  <c r="E139" i="87" s="1"/>
  <c r="E140" i="87" s="1"/>
  <c r="E141" i="87" s="1"/>
  <c r="E142" i="87" s="1"/>
  <c r="E143" i="87" s="1"/>
  <c r="E144" i="87" s="1"/>
  <c r="E145" i="87" s="1"/>
  <c r="E146" i="87" s="1"/>
  <c r="E147" i="87" s="1"/>
  <c r="E148" i="87" s="1"/>
  <c r="E149" i="87" s="1"/>
  <c r="E150" i="87" s="1"/>
  <c r="E151" i="87" s="1"/>
  <c r="E152" i="87" s="1"/>
  <c r="E153" i="87" s="1"/>
  <c r="E154" i="87" s="1"/>
  <c r="E155" i="87" s="1"/>
  <c r="E156" i="87" s="1"/>
  <c r="E157" i="87" s="1"/>
  <c r="E158" i="87" s="1"/>
  <c r="E159" i="87" s="1"/>
  <c r="E160" i="87" s="1"/>
  <c r="E161" i="87" s="1"/>
  <c r="E162" i="87" s="1"/>
  <c r="E163" i="87" s="1"/>
  <c r="E164" i="87" s="1"/>
  <c r="E165" i="87" s="1"/>
  <c r="E166" i="87" s="1"/>
  <c r="E167" i="87" s="1"/>
  <c r="E168" i="87" s="1"/>
  <c r="E169" i="87" s="1"/>
  <c r="E170" i="87" s="1"/>
  <c r="E171" i="87" s="1"/>
  <c r="E172" i="87" s="1"/>
  <c r="E173" i="87" s="1"/>
  <c r="E174" i="87" s="1"/>
  <c r="E175" i="87" s="1"/>
  <c r="E176" i="87" s="1"/>
  <c r="E177" i="87" s="1"/>
  <c r="E178" i="87" s="1"/>
  <c r="E179" i="87" s="1"/>
  <c r="E180" i="87" s="1"/>
  <c r="E181" i="87" s="1"/>
  <c r="E182" i="87" s="1"/>
  <c r="E183" i="87" s="1"/>
  <c r="E184" i="87" s="1"/>
  <c r="E185" i="87" s="1"/>
  <c r="E186" i="87" s="1"/>
  <c r="E187" i="87" s="1"/>
  <c r="E188" i="87" s="1"/>
  <c r="E189" i="87" s="1"/>
  <c r="E190" i="87" s="1"/>
  <c r="E191" i="87" s="1"/>
  <c r="E192" i="87" s="1"/>
  <c r="E193" i="87" s="1"/>
  <c r="E194" i="87" s="1"/>
  <c r="E195" i="87" s="1"/>
  <c r="E196" i="87" s="1"/>
  <c r="E197" i="87" s="1"/>
  <c r="E198" i="87" s="1"/>
  <c r="E199" i="87" s="1"/>
  <c r="E200" i="87" s="1"/>
  <c r="E201" i="87" s="1"/>
  <c r="E202" i="87" s="1"/>
  <c r="E203" i="87" s="1"/>
  <c r="E204" i="87" s="1"/>
  <c r="E205" i="87" s="1"/>
  <c r="E206" i="87" s="1"/>
  <c r="E207" i="87" s="1"/>
  <c r="E208" i="87" s="1"/>
  <c r="E209" i="87" s="1"/>
  <c r="E210" i="87" s="1"/>
  <c r="E211" i="87" s="1"/>
  <c r="E212" i="87" s="1"/>
  <c r="E213" i="87" s="1"/>
  <c r="E214" i="87" s="1"/>
  <c r="E215" i="87" s="1"/>
  <c r="E216" i="87" s="1"/>
  <c r="E217" i="87" s="1"/>
  <c r="E218" i="87" s="1"/>
  <c r="E219" i="87" s="1"/>
  <c r="E220" i="87" s="1"/>
  <c r="E221" i="87" s="1"/>
  <c r="E222" i="87" s="1"/>
  <c r="E223" i="87" s="1"/>
  <c r="E224" i="87" s="1"/>
  <c r="E225" i="87" s="1"/>
  <c r="E226" i="87" s="1"/>
  <c r="E227" i="87" s="1"/>
  <c r="E228" i="87" s="1"/>
  <c r="E229" i="87" s="1"/>
  <c r="E230" i="87" s="1"/>
  <c r="E231" i="87" s="1"/>
  <c r="E232" i="87" s="1"/>
  <c r="E233" i="87" s="1"/>
  <c r="E234" i="87" s="1"/>
  <c r="E235" i="87" s="1"/>
  <c r="E236" i="87" s="1"/>
  <c r="E237" i="87" s="1"/>
  <c r="E238" i="87" s="1"/>
  <c r="E239" i="87" s="1"/>
  <c r="E240" i="87" s="1"/>
  <c r="E241" i="87" s="1"/>
  <c r="E242" i="87" s="1"/>
  <c r="E243" i="87" s="1"/>
  <c r="E244" i="87" s="1"/>
  <c r="E245" i="87" s="1"/>
  <c r="E246" i="87" s="1"/>
  <c r="E247" i="87" s="1"/>
  <c r="E248" i="87" s="1"/>
  <c r="E249" i="87" s="1"/>
  <c r="E250" i="87" s="1"/>
  <c r="E251" i="87" s="1"/>
  <c r="E252" i="87" s="1"/>
  <c r="E253" i="87" s="1"/>
  <c r="E254" i="87" s="1"/>
  <c r="E255" i="87" s="1"/>
  <c r="E256" i="87" s="1"/>
  <c r="E257" i="87" s="1"/>
  <c r="E258" i="87" s="1"/>
  <c r="E259" i="87" s="1"/>
  <c r="E260" i="87" s="1"/>
  <c r="E261" i="87" s="1"/>
  <c r="E262" i="87" s="1"/>
  <c r="E263" i="87" s="1"/>
  <c r="E264" i="87" s="1"/>
  <c r="E265" i="87" s="1"/>
  <c r="E266" i="87" s="1"/>
  <c r="E267" i="87" s="1"/>
  <c r="E268" i="87" s="1"/>
  <c r="E269" i="87" s="1"/>
  <c r="E270" i="87" s="1"/>
  <c r="E271" i="87" s="1"/>
  <c r="E272" i="87" s="1"/>
  <c r="E273" i="87" s="1"/>
  <c r="E274" i="87" s="1"/>
  <c r="E275" i="87" s="1"/>
  <c r="E276" i="87" s="1"/>
  <c r="E277" i="87" s="1"/>
  <c r="E278" i="87" s="1"/>
  <c r="E279" i="87" s="1"/>
  <c r="E280" i="87" s="1"/>
  <c r="E281" i="87" s="1"/>
  <c r="E282" i="87" s="1"/>
  <c r="E283" i="87" s="1"/>
  <c r="E284" i="87" s="1"/>
  <c r="E285" i="87" s="1"/>
  <c r="E286" i="87" s="1"/>
  <c r="E287" i="87" s="1"/>
  <c r="E288" i="87" s="1"/>
  <c r="E289" i="87" s="1"/>
  <c r="E290" i="87" s="1"/>
  <c r="E291" i="87" s="1"/>
  <c r="E292" i="87" s="1"/>
  <c r="E293" i="87" s="1"/>
  <c r="E294" i="87" s="1"/>
  <c r="E295" i="87" s="1"/>
  <c r="E296" i="87" s="1"/>
  <c r="E297" i="87" s="1"/>
  <c r="E298" i="87" s="1"/>
  <c r="E299" i="87" s="1"/>
  <c r="E300" i="87" s="1"/>
  <c r="E301" i="87" s="1"/>
  <c r="E302" i="87" s="1"/>
  <c r="E303" i="87" s="1"/>
  <c r="E304" i="87" s="1"/>
  <c r="E305" i="87" s="1"/>
  <c r="E306" i="87" s="1"/>
  <c r="E307" i="87" s="1"/>
  <c r="E308" i="87" s="1"/>
  <c r="E309" i="87" s="1"/>
  <c r="E310" i="87" s="1"/>
  <c r="E311" i="87" s="1"/>
  <c r="E312" i="87" s="1"/>
  <c r="E313" i="87" s="1"/>
  <c r="E314" i="87" s="1"/>
  <c r="E315" i="87" s="1"/>
  <c r="E316" i="87" s="1"/>
  <c r="E317" i="87" s="1"/>
  <c r="E318" i="87" s="1"/>
  <c r="E319" i="87" s="1"/>
  <c r="E320" i="87" s="1"/>
  <c r="E321" i="87" s="1"/>
  <c r="E322" i="87" s="1"/>
  <c r="E323" i="87" s="1"/>
  <c r="E324" i="87" s="1"/>
  <c r="E325" i="87" s="1"/>
  <c r="E326" i="87" s="1"/>
  <c r="E327" i="87" s="1"/>
  <c r="E328" i="87" s="1"/>
  <c r="E329" i="87" s="1"/>
  <c r="E330" i="87" s="1"/>
  <c r="E331" i="87" s="1"/>
  <c r="E332" i="87" s="1"/>
  <c r="E333" i="87" s="1"/>
  <c r="E334" i="87" s="1"/>
  <c r="E335" i="87" s="1"/>
  <c r="E336" i="87" s="1"/>
  <c r="E337" i="87" s="1"/>
  <c r="E338" i="87" s="1"/>
  <c r="E339" i="87" s="1"/>
  <c r="E340" i="87" s="1"/>
  <c r="E341" i="87" s="1"/>
  <c r="E342" i="87" s="1"/>
  <c r="E343" i="87" s="1"/>
  <c r="E344" i="87" s="1"/>
  <c r="E345" i="87" s="1"/>
  <c r="E346" i="87" s="1"/>
  <c r="E347" i="87" s="1"/>
  <c r="E348" i="87" s="1"/>
  <c r="E349" i="87" s="1"/>
  <c r="E350" i="87" s="1"/>
  <c r="E351" i="87" s="1"/>
  <c r="E352" i="87" s="1"/>
  <c r="E353" i="87" s="1"/>
  <c r="E354" i="87" s="1"/>
  <c r="E355" i="87" s="1"/>
  <c r="E356" i="87" s="1"/>
  <c r="E357" i="87" s="1"/>
  <c r="E358" i="87" s="1"/>
  <c r="E359" i="87" s="1"/>
  <c r="E360" i="87" s="1"/>
  <c r="E361" i="87" s="1"/>
  <c r="E362" i="87" s="1"/>
  <c r="E363" i="87" s="1"/>
  <c r="E364" i="87" s="1"/>
  <c r="E365" i="87" s="1"/>
  <c r="E366" i="87" s="1"/>
  <c r="E367" i="87" s="1"/>
  <c r="E368" i="87" s="1"/>
  <c r="E369" i="87" s="1"/>
  <c r="E370" i="87" s="1"/>
  <c r="E371" i="87" s="1"/>
  <c r="E372" i="87" s="1"/>
  <c r="E373" i="87" s="1"/>
  <c r="E374" i="87" s="1"/>
  <c r="E375" i="87" s="1"/>
  <c r="E376" i="87" s="1"/>
  <c r="E377" i="87" s="1"/>
  <c r="E378" i="87" s="1"/>
  <c r="E379" i="87" s="1"/>
  <c r="E380" i="87" s="1"/>
  <c r="E381" i="87" s="1"/>
  <c r="E382" i="87" s="1"/>
  <c r="E383" i="87" s="1"/>
  <c r="E384" i="87" s="1"/>
  <c r="E385" i="87" s="1"/>
  <c r="E386" i="87" s="1"/>
  <c r="E387" i="87" s="1"/>
  <c r="E388" i="87" s="1"/>
  <c r="E389" i="87" s="1"/>
  <c r="E390" i="87" s="1"/>
  <c r="E391" i="87" s="1"/>
  <c r="E392" i="87" s="1"/>
  <c r="E393" i="87" s="1"/>
  <c r="E394" i="87" s="1"/>
  <c r="E395" i="87" s="1"/>
  <c r="E396" i="87" s="1"/>
  <c r="E397" i="87" s="1"/>
  <c r="E398" i="87" s="1"/>
  <c r="E399" i="87" s="1"/>
  <c r="E400" i="87" s="1"/>
  <c r="E401" i="87" s="1"/>
  <c r="E402" i="87" s="1"/>
  <c r="E403" i="87" s="1"/>
  <c r="E404" i="87" s="1"/>
  <c r="E405" i="87" s="1"/>
  <c r="E406" i="87" s="1"/>
  <c r="E407" i="87" s="1"/>
  <c r="E408" i="87" s="1"/>
  <c r="E409" i="87" s="1"/>
  <c r="E410" i="87" s="1"/>
  <c r="E411" i="87" s="1"/>
  <c r="E412" i="87" s="1"/>
  <c r="E413" i="87" s="1"/>
  <c r="E414" i="87" s="1"/>
  <c r="E415" i="87" s="1"/>
  <c r="E416" i="87" s="1"/>
  <c r="E417" i="87" s="1"/>
  <c r="E418" i="87" s="1"/>
  <c r="E419" i="87" s="1"/>
  <c r="E420" i="87" s="1"/>
  <c r="E421" i="87" s="1"/>
  <c r="E422" i="87" s="1"/>
  <c r="E423" i="87" s="1"/>
  <c r="E424" i="87" s="1"/>
  <c r="E425" i="87" s="1"/>
  <c r="E426" i="87" s="1"/>
  <c r="E427" i="87" s="1"/>
  <c r="E428" i="87" s="1"/>
  <c r="E429" i="87" s="1"/>
  <c r="E430" i="87" s="1"/>
  <c r="E431" i="87" s="1"/>
  <c r="E432" i="87" s="1"/>
  <c r="E433" i="87" s="1"/>
  <c r="E434" i="87" s="1"/>
  <c r="E435" i="87" s="1"/>
  <c r="E436" i="87" s="1"/>
  <c r="E437" i="87" s="1"/>
  <c r="E438" i="87" s="1"/>
  <c r="E439" i="87" s="1"/>
  <c r="E440" i="87" s="1"/>
  <c r="E441" i="87" s="1"/>
  <c r="E442" i="87" s="1"/>
  <c r="E443" i="87" s="1"/>
  <c r="E444" i="87" s="1"/>
  <c r="E445" i="87" s="1"/>
  <c r="E446" i="87" s="1"/>
  <c r="E447" i="87" s="1"/>
  <c r="E448" i="87" s="1"/>
  <c r="E449" i="87" s="1"/>
  <c r="E450" i="87" s="1"/>
  <c r="E451" i="87" s="1"/>
  <c r="E452" i="87" s="1"/>
  <c r="E453" i="87" s="1"/>
  <c r="E454" i="87" s="1"/>
  <c r="E455" i="87" s="1"/>
  <c r="E456" i="87" s="1"/>
  <c r="E457" i="87" s="1"/>
  <c r="E458" i="87" s="1"/>
  <c r="E459" i="87" s="1"/>
  <c r="E460" i="87" s="1"/>
  <c r="E461" i="87" s="1"/>
  <c r="E462" i="87" s="1"/>
  <c r="E463" i="87" s="1"/>
  <c r="E464" i="87" s="1"/>
  <c r="E465" i="87" s="1"/>
  <c r="E466" i="87" s="1"/>
  <c r="E467" i="87" s="1"/>
  <c r="E468" i="87" s="1"/>
  <c r="E469" i="87" s="1"/>
  <c r="E470" i="87" s="1"/>
  <c r="E471" i="87" s="1"/>
  <c r="E472" i="87" s="1"/>
  <c r="E473" i="87" s="1"/>
  <c r="E474" i="87" s="1"/>
  <c r="E475" i="87" s="1"/>
  <c r="E476" i="87" s="1"/>
  <c r="E477" i="87" s="1"/>
  <c r="E478" i="87" s="1"/>
  <c r="E479" i="87" s="1"/>
  <c r="E480" i="87" s="1"/>
  <c r="E481" i="87" s="1"/>
  <c r="E482" i="87" s="1"/>
  <c r="E483" i="87" s="1"/>
  <c r="E484" i="87" s="1"/>
  <c r="E485" i="87" s="1"/>
  <c r="E486" i="87" s="1"/>
  <c r="E487" i="87" s="1"/>
  <c r="E488" i="87" s="1"/>
  <c r="E489" i="87" s="1"/>
  <c r="E490" i="87" s="1"/>
  <c r="E491" i="87" s="1"/>
  <c r="E492" i="87" s="1"/>
  <c r="E493" i="87" s="1"/>
  <c r="E494" i="87" s="1"/>
  <c r="E495" i="87" s="1"/>
  <c r="E496" i="87" s="1"/>
  <c r="E497" i="87" s="1"/>
  <c r="E498" i="87" s="1"/>
  <c r="E499" i="87" s="1"/>
  <c r="E500" i="87" s="1"/>
  <c r="E501" i="87" s="1"/>
  <c r="E502" i="87" s="1"/>
  <c r="E503" i="87" s="1"/>
  <c r="E504" i="87" s="1"/>
  <c r="E505" i="87" s="1"/>
  <c r="E506" i="87" s="1"/>
  <c r="E507" i="87" s="1"/>
  <c r="E508" i="87" s="1"/>
  <c r="E509" i="87" s="1"/>
  <c r="E510" i="87" s="1"/>
  <c r="E511" i="87" s="1"/>
  <c r="E512" i="87" s="1"/>
  <c r="E513" i="87" s="1"/>
  <c r="E514" i="87" s="1"/>
  <c r="E515" i="87" s="1"/>
  <c r="E516" i="87" s="1"/>
  <c r="E517" i="87" s="1"/>
  <c r="E518" i="87" s="1"/>
  <c r="E519" i="87" s="1"/>
  <c r="E520" i="87" s="1"/>
  <c r="E521" i="87" s="1"/>
  <c r="E522" i="87" s="1"/>
  <c r="E523" i="87" s="1"/>
  <c r="E524" i="87" s="1"/>
  <c r="E525" i="87" s="1"/>
  <c r="E526" i="87" s="1"/>
  <c r="E527" i="87" s="1"/>
  <c r="E528" i="87" s="1"/>
  <c r="E529" i="87" s="1"/>
  <c r="E530" i="87" s="1"/>
  <c r="E531" i="87" s="1"/>
  <c r="E532" i="87" s="1"/>
  <c r="E533" i="87" s="1"/>
  <c r="E534" i="87" s="1"/>
  <c r="E535" i="87" s="1"/>
  <c r="E536" i="87" s="1"/>
  <c r="E537" i="87" s="1"/>
  <c r="E538" i="87" s="1"/>
  <c r="E539" i="87" s="1"/>
  <c r="E540" i="87" s="1"/>
  <c r="E541" i="87" s="1"/>
  <c r="E542" i="87" s="1"/>
  <c r="E543" i="87" s="1"/>
  <c r="E544" i="87" s="1"/>
  <c r="E545" i="87" s="1"/>
  <c r="E546" i="87" s="1"/>
  <c r="E547" i="87" s="1"/>
  <c r="E548" i="87" s="1"/>
  <c r="E549" i="87" s="1"/>
  <c r="E550" i="87" s="1"/>
  <c r="E551" i="87" s="1"/>
  <c r="E552" i="87" s="1"/>
  <c r="E553" i="87" s="1"/>
  <c r="E554" i="87" s="1"/>
  <c r="E555" i="87" s="1"/>
  <c r="E556" i="87" s="1"/>
  <c r="E557" i="87" s="1"/>
  <c r="E558" i="87" s="1"/>
  <c r="E559" i="87" s="1"/>
  <c r="E560" i="87" s="1"/>
  <c r="E561" i="87" s="1"/>
  <c r="E562" i="87" s="1"/>
  <c r="E563" i="87" s="1"/>
  <c r="E564" i="87" s="1"/>
  <c r="E565" i="87" s="1"/>
  <c r="E566" i="87" s="1"/>
  <c r="E567" i="87" s="1"/>
  <c r="E568" i="87" s="1"/>
  <c r="E569" i="87" s="1"/>
  <c r="E570" i="87" s="1"/>
  <c r="E571" i="87" s="1"/>
  <c r="E572" i="87" s="1"/>
  <c r="E573" i="87" s="1"/>
  <c r="E574" i="87" s="1"/>
  <c r="E575" i="87" s="1"/>
  <c r="E576" i="87" s="1"/>
  <c r="E577" i="87" s="1"/>
  <c r="E578" i="87" s="1"/>
  <c r="E579" i="87" s="1"/>
  <c r="E580" i="87" s="1"/>
  <c r="E581" i="87" s="1"/>
  <c r="E582" i="87" s="1"/>
  <c r="E583" i="87" s="1"/>
  <c r="E584" i="87" s="1"/>
  <c r="E585" i="87" s="1"/>
  <c r="E586" i="87" s="1"/>
  <c r="E587" i="87" s="1"/>
  <c r="E588" i="87" s="1"/>
  <c r="E589" i="87" s="1"/>
  <c r="E590" i="87" s="1"/>
  <c r="E591" i="87" s="1"/>
  <c r="E592" i="87" s="1"/>
  <c r="E593" i="87" s="1"/>
  <c r="E594" i="87" s="1"/>
  <c r="E595" i="87" s="1"/>
  <c r="E596" i="87" s="1"/>
  <c r="E597" i="87" s="1"/>
  <c r="E598" i="87" s="1"/>
  <c r="E599" i="87" s="1"/>
  <c r="E600" i="87" s="1"/>
  <c r="E601" i="87" s="1"/>
  <c r="E602" i="87" s="1"/>
  <c r="E603" i="87" s="1"/>
  <c r="E604" i="87" s="1"/>
  <c r="E605" i="87" s="1"/>
  <c r="E606" i="87" s="1"/>
  <c r="E607" i="87" s="1"/>
  <c r="E608" i="87" s="1"/>
  <c r="E609" i="87" s="1"/>
  <c r="E610" i="87" s="1"/>
  <c r="E611" i="87" s="1"/>
  <c r="E612" i="87" s="1"/>
  <c r="E613" i="87" s="1"/>
  <c r="E614" i="87" s="1"/>
  <c r="E615" i="87" s="1"/>
  <c r="E616" i="87" s="1"/>
  <c r="E617" i="87" s="1"/>
  <c r="E618" i="87" s="1"/>
  <c r="E619" i="87" s="1"/>
  <c r="E620" i="87" s="1"/>
  <c r="E621" i="87" s="1"/>
  <c r="E622" i="87" s="1"/>
  <c r="E623" i="87" s="1"/>
  <c r="E624" i="87" s="1"/>
  <c r="E625" i="87" s="1"/>
  <c r="E626" i="87" s="1"/>
  <c r="E627" i="87" s="1"/>
  <c r="E628" i="87" s="1"/>
  <c r="E629" i="87" s="1"/>
  <c r="E630" i="87" s="1"/>
  <c r="E631" i="87" s="1"/>
  <c r="E632" i="87" s="1"/>
  <c r="E633" i="87" s="1"/>
  <c r="E634" i="87" s="1"/>
  <c r="E635" i="87" s="1"/>
  <c r="E636" i="87" s="1"/>
  <c r="E637" i="87" s="1"/>
  <c r="E638" i="87" s="1"/>
  <c r="E639" i="87" s="1"/>
  <c r="E640" i="87" s="1"/>
  <c r="E641" i="87" s="1"/>
  <c r="E642" i="87" s="1"/>
  <c r="E643" i="87" s="1"/>
  <c r="B33" i="86"/>
  <c r="B20" i="86"/>
  <c r="F6" i="86"/>
  <c r="B5" i="86"/>
  <c r="F4" i="86"/>
  <c r="F2" i="86"/>
  <c r="H4" i="85"/>
  <c r="H2" i="85"/>
  <c r="J3" i="84"/>
  <c r="J2" i="84"/>
  <c r="B21" i="86" a="1"/>
  <c r="B35" i="86"/>
  <c r="D17" i="87" l="1"/>
  <c r="A18" i="87"/>
  <c r="B21" i="86"/>
  <c r="C24" i="86" s="1"/>
  <c r="B22" i="86"/>
  <c r="B7" i="86"/>
  <c r="B34" i="86" a="1"/>
  <c r="A19" i="87" l="1"/>
  <c r="D18" i="87"/>
  <c r="B34" i="86"/>
  <c r="C33" i="86" s="1"/>
  <c r="C20" i="86"/>
  <c r="C23" i="86"/>
  <c r="C8" i="86"/>
  <c r="B10" i="86"/>
  <c r="A20" i="87" l="1"/>
  <c r="D19" i="87"/>
  <c r="B26" i="86"/>
  <c r="B27" i="86"/>
  <c r="B25" i="86"/>
  <c r="A21" i="87" l="1"/>
  <c r="D20" i="87"/>
  <c r="C25" i="86"/>
  <c r="C27" i="86"/>
  <c r="C26" i="86"/>
  <c r="B12" i="86"/>
  <c r="B11" i="86"/>
  <c r="A22" i="87" l="1"/>
  <c r="D21" i="87"/>
  <c r="A23" i="87" l="1"/>
  <c r="D22" i="87"/>
  <c r="A24" i="87" l="1"/>
  <c r="D23" i="87"/>
  <c r="A25" i="87" l="1"/>
  <c r="D24" i="87"/>
  <c r="A26" i="87" l="1"/>
  <c r="D25" i="87"/>
  <c r="A27" i="87" l="1"/>
  <c r="D26" i="87"/>
  <c r="A28" i="87" l="1"/>
  <c r="D27" i="87"/>
  <c r="A29" i="87" l="1"/>
  <c r="D28" i="87"/>
  <c r="A30" i="87" l="1"/>
  <c r="D29" i="87"/>
  <c r="A31" i="87" l="1"/>
  <c r="D30" i="87"/>
  <c r="A32" i="87" l="1"/>
  <c r="D31" i="87"/>
  <c r="A33" i="87" l="1"/>
  <c r="D32" i="87"/>
  <c r="A34" i="87" l="1"/>
  <c r="D33" i="87"/>
  <c r="A35" i="87" l="1"/>
  <c r="D34" i="87"/>
  <c r="A36" i="87" l="1"/>
  <c r="D35" i="87"/>
  <c r="A37" i="87" l="1"/>
  <c r="D36" i="87"/>
  <c r="A38" i="87" l="1"/>
  <c r="D37" i="87"/>
  <c r="A39" i="87" l="1"/>
  <c r="D38" i="87"/>
  <c r="A40" i="87" l="1"/>
  <c r="D39" i="87"/>
  <c r="A41" i="87" l="1"/>
  <c r="D40" i="87"/>
  <c r="A42" i="87" l="1"/>
  <c r="D41" i="87"/>
  <c r="A43" i="87" l="1"/>
  <c r="D42" i="87"/>
  <c r="A44" i="87" l="1"/>
  <c r="D43" i="87"/>
  <c r="A45" i="87" l="1"/>
  <c r="D44" i="87"/>
  <c r="A46" i="87" l="1"/>
  <c r="T46" i="87" s="1"/>
  <c r="D45" i="87"/>
  <c r="A47" i="87" l="1"/>
  <c r="D46" i="87"/>
  <c r="W47" i="87" l="1"/>
  <c r="X47" i="87"/>
  <c r="A48" i="87"/>
  <c r="D47" i="87"/>
  <c r="X48" i="87" l="1"/>
  <c r="Y48" i="87"/>
  <c r="Z48" i="87" s="1"/>
  <c r="V48" i="87"/>
  <c r="W48" i="87"/>
  <c r="T48" i="87"/>
  <c r="U48" i="87"/>
  <c r="A49" i="87"/>
  <c r="D48" i="87"/>
  <c r="X49" i="87" l="1"/>
  <c r="Y49" i="87"/>
  <c r="Z49" i="87" s="1"/>
  <c r="V49" i="87"/>
  <c r="W49" i="87"/>
  <c r="T49" i="87"/>
  <c r="U49" i="87"/>
  <c r="A50" i="87"/>
  <c r="Y50" i="87" s="1"/>
  <c r="W50" i="87" l="1"/>
  <c r="X50" i="87"/>
  <c r="T50" i="87"/>
  <c r="V50" i="87"/>
  <c r="U50" i="87"/>
  <c r="Z50" i="87"/>
  <c r="D50" i="87"/>
  <c r="A51" i="87"/>
  <c r="X51" i="87" l="1"/>
  <c r="Y51" i="87"/>
  <c r="Z51" i="87" s="1"/>
  <c r="V51" i="87"/>
  <c r="W51" i="87"/>
  <c r="T51" i="87"/>
  <c r="U51" i="87"/>
  <c r="A52" i="87"/>
  <c r="D51" i="87"/>
  <c r="D178" i="87"/>
  <c r="X52" i="87" l="1"/>
  <c r="Y52" i="87"/>
  <c r="Z52" i="87" s="1"/>
  <c r="V52" i="87"/>
  <c r="W52" i="87"/>
  <c r="T52" i="87"/>
  <c r="U52" i="87"/>
  <c r="A53" i="87"/>
  <c r="D52" i="87"/>
  <c r="D179" i="87"/>
  <c r="X53" i="87" l="1"/>
  <c r="Y53" i="87"/>
  <c r="Z53" i="87" s="1"/>
  <c r="V53" i="87"/>
  <c r="W53" i="87"/>
  <c r="T53" i="87"/>
  <c r="U53" i="87"/>
  <c r="D53" i="87"/>
  <c r="A54" i="87"/>
  <c r="D180" i="87"/>
  <c r="X54" i="87" l="1"/>
  <c r="Y54" i="87"/>
  <c r="Z54" i="87" s="1"/>
  <c r="V54" i="87"/>
  <c r="W54" i="87"/>
  <c r="T54" i="87"/>
  <c r="U54" i="87"/>
  <c r="D54" i="87"/>
  <c r="A55" i="87"/>
  <c r="X55" i="87" l="1"/>
  <c r="Y55" i="87"/>
  <c r="Z55" i="87" s="1"/>
  <c r="V55" i="87"/>
  <c r="W55" i="87"/>
  <c r="T55" i="87"/>
  <c r="U55" i="87"/>
  <c r="D55" i="87"/>
  <c r="A56" i="87"/>
  <c r="X56" i="87" l="1"/>
  <c r="Y56" i="87"/>
  <c r="Z56" i="87" s="1"/>
  <c r="V56" i="87"/>
  <c r="W56" i="87"/>
  <c r="T56" i="87"/>
  <c r="U56" i="87"/>
  <c r="D56" i="87"/>
  <c r="A57" i="87"/>
  <c r="X57" i="87" l="1"/>
  <c r="Y57" i="87"/>
  <c r="Z57" i="87" s="1"/>
  <c r="V57" i="87"/>
  <c r="W57" i="87"/>
  <c r="T57" i="87"/>
  <c r="U57" i="87"/>
  <c r="D57" i="87"/>
  <c r="A58" i="87"/>
  <c r="X58" i="87" l="1"/>
  <c r="Y58" i="87"/>
  <c r="Z58" i="87" s="1"/>
  <c r="V58" i="87"/>
  <c r="W58" i="87"/>
  <c r="T58" i="87"/>
  <c r="U58" i="87"/>
  <c r="A59" i="87"/>
  <c r="D58" i="87"/>
  <c r="X59" i="87" l="1"/>
  <c r="Y59" i="87"/>
  <c r="Z59" i="87" s="1"/>
  <c r="V59" i="87"/>
  <c r="W59" i="87"/>
  <c r="T59" i="87"/>
  <c r="U59" i="87"/>
  <c r="A60" i="87"/>
  <c r="D59" i="87"/>
  <c r="X60" i="87" l="1"/>
  <c r="Y60" i="87"/>
  <c r="Z60" i="87" s="1"/>
  <c r="V60" i="87"/>
  <c r="W60" i="87"/>
  <c r="T60" i="87"/>
  <c r="U60" i="87"/>
  <c r="A61" i="87"/>
  <c r="D60" i="87"/>
  <c r="X61" i="87" l="1"/>
  <c r="Y61" i="87"/>
  <c r="Z61" i="87" s="1"/>
  <c r="V61" i="87"/>
  <c r="W61" i="87"/>
  <c r="T61" i="87"/>
  <c r="U61" i="87"/>
  <c r="A62" i="87"/>
  <c r="D61" i="87"/>
  <c r="X62" i="87" l="1"/>
  <c r="Y62" i="87"/>
  <c r="Z62" i="87" s="1"/>
  <c r="V62" i="87"/>
  <c r="W62" i="87"/>
  <c r="T62" i="87"/>
  <c r="U62" i="87"/>
  <c r="A63" i="87"/>
  <c r="D62" i="87"/>
  <c r="X63" i="87" l="1"/>
  <c r="Y63" i="87"/>
  <c r="Z63" i="87" s="1"/>
  <c r="V63" i="87"/>
  <c r="W63" i="87"/>
  <c r="T63" i="87"/>
  <c r="U63" i="87"/>
  <c r="A64" i="87"/>
  <c r="D63" i="87"/>
  <c r="X64" i="87" l="1"/>
  <c r="Y64" i="87"/>
  <c r="Z64" i="87" s="1"/>
  <c r="V64" i="87"/>
  <c r="W64" i="87"/>
  <c r="T64" i="87"/>
  <c r="U64" i="87"/>
  <c r="A65" i="87"/>
  <c r="D64" i="87"/>
  <c r="X65" i="87" l="1"/>
  <c r="Y65" i="87"/>
  <c r="Z65" i="87" s="1"/>
  <c r="V65" i="87"/>
  <c r="W65" i="87"/>
  <c r="T65" i="87"/>
  <c r="U65" i="87"/>
  <c r="A66" i="87"/>
  <c r="D65" i="87"/>
  <c r="X66" i="87" l="1"/>
  <c r="Y66" i="87"/>
  <c r="Z66" i="87" s="1"/>
  <c r="V66" i="87"/>
  <c r="W66" i="87"/>
  <c r="T66" i="87"/>
  <c r="U66" i="87"/>
  <c r="A67" i="87"/>
  <c r="D66" i="87"/>
  <c r="X67" i="87" l="1"/>
  <c r="Y67" i="87"/>
  <c r="Z67" i="87" s="1"/>
  <c r="V67" i="87"/>
  <c r="W67" i="87"/>
  <c r="T67" i="87"/>
  <c r="U67" i="87"/>
  <c r="A68" i="87"/>
  <c r="D67" i="87"/>
  <c r="X68" i="87" l="1"/>
  <c r="Y68" i="87"/>
  <c r="Z68" i="87" s="1"/>
  <c r="V68" i="87"/>
  <c r="W68" i="87"/>
  <c r="T68" i="87"/>
  <c r="U68" i="87"/>
  <c r="A69" i="87"/>
  <c r="D68" i="87"/>
  <c r="X69" i="87" l="1"/>
  <c r="Y69" i="87"/>
  <c r="Z69" i="87" s="1"/>
  <c r="V69" i="87"/>
  <c r="W69" i="87"/>
  <c r="T69" i="87"/>
  <c r="U69" i="87"/>
  <c r="A70" i="87"/>
  <c r="D69" i="87"/>
  <c r="X70" i="87" l="1"/>
  <c r="Y70" i="87"/>
  <c r="Z70" i="87" s="1"/>
  <c r="V70" i="87"/>
  <c r="W70" i="87"/>
  <c r="T70" i="87"/>
  <c r="U70" i="87"/>
  <c r="A71" i="87"/>
  <c r="D70" i="87"/>
  <c r="X71" i="87" l="1"/>
  <c r="Y71" i="87"/>
  <c r="Z71" i="87" s="1"/>
  <c r="V71" i="87"/>
  <c r="W71" i="87"/>
  <c r="T71" i="87"/>
  <c r="U71" i="87"/>
  <c r="A72" i="87"/>
  <c r="D71" i="87"/>
  <c r="X72" i="87" l="1"/>
  <c r="Y72" i="87"/>
  <c r="Z72" i="87" s="1"/>
  <c r="V72" i="87"/>
  <c r="W72" i="87"/>
  <c r="T72" i="87"/>
  <c r="U72" i="87"/>
  <c r="A73" i="87"/>
  <c r="D72" i="87"/>
  <c r="X73" i="87" l="1"/>
  <c r="Y73" i="87"/>
  <c r="Z73" i="87" s="1"/>
  <c r="V73" i="87"/>
  <c r="W73" i="87"/>
  <c r="T73" i="87"/>
  <c r="U73" i="87"/>
  <c r="A74" i="87"/>
  <c r="D73" i="87"/>
  <c r="X74" i="87" l="1"/>
  <c r="Y74" i="87"/>
  <c r="Z74" i="87" s="1"/>
  <c r="V74" i="87"/>
  <c r="W74" i="87"/>
  <c r="T74" i="87"/>
  <c r="U74" i="87"/>
  <c r="A75" i="87"/>
  <c r="D74" i="87"/>
  <c r="X75" i="87" l="1"/>
  <c r="Y75" i="87"/>
  <c r="Z75" i="87" s="1"/>
  <c r="V75" i="87"/>
  <c r="W75" i="87"/>
  <c r="T75" i="87"/>
  <c r="U75" i="87"/>
  <c r="A76" i="87"/>
  <c r="D75" i="87"/>
  <c r="X76" i="87" l="1"/>
  <c r="Y76" i="87"/>
  <c r="Z76" i="87" s="1"/>
  <c r="V76" i="87"/>
  <c r="W76" i="87"/>
  <c r="T76" i="87"/>
  <c r="U76" i="87"/>
  <c r="A77" i="87"/>
  <c r="D76" i="87"/>
  <c r="X77" i="87" l="1"/>
  <c r="Y77" i="87"/>
  <c r="Z77" i="87" s="1"/>
  <c r="V77" i="87"/>
  <c r="W77" i="87"/>
  <c r="T77" i="87"/>
  <c r="U77" i="87"/>
  <c r="A78" i="87"/>
  <c r="D77" i="87"/>
  <c r="X78" i="87" l="1"/>
  <c r="Y78" i="87"/>
  <c r="Z78" i="87" s="1"/>
  <c r="V78" i="87"/>
  <c r="W78" i="87"/>
  <c r="T78" i="87"/>
  <c r="U78" i="87"/>
  <c r="A79" i="87"/>
  <c r="D78" i="87"/>
  <c r="X79" i="87" l="1"/>
  <c r="Y79" i="87"/>
  <c r="Z79" i="87" s="1"/>
  <c r="V79" i="87"/>
  <c r="W79" i="87"/>
  <c r="T79" i="87"/>
  <c r="U79" i="87"/>
  <c r="A80" i="87"/>
  <c r="D79" i="87"/>
  <c r="X80" i="87" l="1"/>
  <c r="Y80" i="87"/>
  <c r="Z80" i="87" s="1"/>
  <c r="V80" i="87"/>
  <c r="W80" i="87"/>
  <c r="T80" i="87"/>
  <c r="U80" i="87"/>
  <c r="A81" i="87"/>
  <c r="D80" i="87"/>
  <c r="X81" i="87" l="1"/>
  <c r="Y81" i="87"/>
  <c r="Z81" i="87" s="1"/>
  <c r="V81" i="87"/>
  <c r="W81" i="87"/>
  <c r="T81" i="87"/>
  <c r="U81" i="87"/>
  <c r="D81" i="87"/>
  <c r="A82" i="87"/>
  <c r="X82" i="87" l="1"/>
  <c r="Y82" i="87"/>
  <c r="Z82" i="87" s="1"/>
  <c r="V82" i="87"/>
  <c r="W82" i="87"/>
  <c r="T82" i="87"/>
  <c r="U82" i="87"/>
  <c r="D82" i="87"/>
  <c r="A83" i="87"/>
  <c r="X83" i="87" l="1"/>
  <c r="Y83" i="87"/>
  <c r="Z83" i="87" s="1"/>
  <c r="V83" i="87"/>
  <c r="W83" i="87"/>
  <c r="T83" i="87"/>
  <c r="U83" i="87"/>
  <c r="A84" i="87"/>
  <c r="D83" i="87"/>
  <c r="X84" i="87" l="1"/>
  <c r="Y84" i="87"/>
  <c r="Z84" i="87" s="1"/>
  <c r="V84" i="87"/>
  <c r="W84" i="87"/>
  <c r="T84" i="87"/>
  <c r="U84" i="87"/>
  <c r="A85" i="87"/>
  <c r="D84" i="87"/>
  <c r="X85" i="87" l="1"/>
  <c r="Y85" i="87"/>
  <c r="Z85" i="87" s="1"/>
  <c r="V85" i="87"/>
  <c r="W85" i="87"/>
  <c r="T85" i="87"/>
  <c r="U85" i="87"/>
  <c r="D85" i="87"/>
  <c r="A86" i="87"/>
  <c r="T86" i="87" s="1"/>
  <c r="X86" i="87" l="1"/>
  <c r="Y86" i="87"/>
  <c r="Z86" i="87" s="1"/>
  <c r="V86" i="87"/>
  <c r="W86" i="87"/>
  <c r="U86" i="87"/>
  <c r="A87" i="87"/>
  <c r="D86" i="87"/>
  <c r="X87" i="87" l="1"/>
  <c r="Y87" i="87"/>
  <c r="Z87" i="87" s="1"/>
  <c r="V87" i="87"/>
  <c r="W87" i="87"/>
  <c r="T87" i="87"/>
  <c r="U87" i="87"/>
  <c r="A88" i="87"/>
  <c r="T88" i="87" s="1"/>
  <c r="D87" i="87"/>
  <c r="X88" i="87" l="1"/>
  <c r="Y88" i="87"/>
  <c r="Z88" i="87" s="1"/>
  <c r="V88" i="87"/>
  <c r="W88" i="87"/>
  <c r="U88" i="87"/>
  <c r="A89" i="87"/>
  <c r="D88" i="87"/>
  <c r="T89" i="87" l="1"/>
  <c r="U89" i="87"/>
  <c r="V89" i="87"/>
  <c r="W89" i="87"/>
  <c r="X89" i="87"/>
  <c r="Y89" i="87"/>
  <c r="Z89" i="87" s="1"/>
  <c r="A90" i="87"/>
  <c r="D89" i="87"/>
  <c r="V90" i="87" l="1"/>
  <c r="W90" i="87"/>
  <c r="X90" i="87"/>
  <c r="Y90" i="87"/>
  <c r="Z90" i="87" s="1"/>
  <c r="T90" i="87"/>
  <c r="U90" i="87"/>
  <c r="D90" i="87"/>
  <c r="A91" i="87"/>
  <c r="X91" i="87" l="1"/>
  <c r="Y91" i="87"/>
  <c r="Z91" i="87" s="1"/>
  <c r="T91" i="87"/>
  <c r="W91" i="87"/>
  <c r="U91" i="87"/>
  <c r="V91" i="87"/>
  <c r="A92" i="87"/>
  <c r="T92" i="87" s="1"/>
  <c r="D91" i="87"/>
  <c r="D92" i="87" l="1"/>
  <c r="U92" i="87"/>
  <c r="V92" i="87"/>
  <c r="W92" i="87"/>
  <c r="Y92" i="87"/>
  <c r="Z92" i="87" s="1"/>
  <c r="X92" i="87"/>
  <c r="A93" i="87"/>
  <c r="D93" i="87" l="1"/>
  <c r="T93" i="87"/>
  <c r="U93" i="87"/>
  <c r="V93" i="87"/>
  <c r="W93" i="87"/>
  <c r="X93" i="87"/>
  <c r="Y93" i="87"/>
  <c r="Z93" i="87" s="1"/>
  <c r="A94" i="87"/>
  <c r="V94" i="87" l="1"/>
  <c r="W94" i="87"/>
  <c r="X94" i="87"/>
  <c r="Y94" i="87"/>
  <c r="Z94" i="87" s="1"/>
  <c r="U94" i="87"/>
  <c r="T94" i="87"/>
  <c r="D94" i="87"/>
  <c r="A95" i="87"/>
  <c r="X95" i="87" l="1"/>
  <c r="Y95" i="87"/>
  <c r="Z95" i="87" s="1"/>
  <c r="W95" i="87"/>
  <c r="T95" i="87"/>
  <c r="U95" i="87"/>
  <c r="V95" i="87"/>
  <c r="D95" i="87"/>
  <c r="A96" i="87"/>
  <c r="T96" i="87" l="1"/>
  <c r="U96" i="87"/>
  <c r="V96" i="87"/>
  <c r="Y96" i="87"/>
  <c r="Z96" i="87" s="1"/>
  <c r="W96" i="87"/>
  <c r="X96" i="87"/>
  <c r="D96" i="87"/>
  <c r="A97" i="87"/>
  <c r="T97" i="87" l="1"/>
  <c r="U97" i="87"/>
  <c r="V97" i="87"/>
  <c r="W97" i="87"/>
  <c r="X97" i="87"/>
  <c r="Y97" i="87"/>
  <c r="Z97" i="87" s="1"/>
  <c r="D97" i="87"/>
  <c r="A98" i="87"/>
  <c r="V98" i="87" l="1"/>
  <c r="W98" i="87"/>
  <c r="X98" i="87"/>
  <c r="Y98" i="87"/>
  <c r="Z98" i="87" s="1"/>
  <c r="U98" i="87"/>
  <c r="T98" i="87"/>
  <c r="D98" i="87"/>
  <c r="A99" i="87"/>
  <c r="X99" i="87" l="1"/>
  <c r="Y99" i="87"/>
  <c r="Z99" i="87" s="1"/>
  <c r="T99" i="87"/>
  <c r="U99" i="87"/>
  <c r="V99" i="87"/>
  <c r="W99" i="87"/>
  <c r="D99" i="87"/>
  <c r="A100" i="87"/>
  <c r="T100" i="87" l="1"/>
  <c r="U100" i="87"/>
  <c r="Y100" i="87"/>
  <c r="Z100" i="87" s="1"/>
  <c r="V100" i="87"/>
  <c r="W100" i="87"/>
  <c r="X100" i="87"/>
  <c r="D100" i="87"/>
  <c r="A101" i="87"/>
  <c r="T101" i="87" l="1"/>
  <c r="U101" i="87"/>
  <c r="V101" i="87"/>
  <c r="W101" i="87"/>
  <c r="X101" i="87"/>
  <c r="Y101" i="87"/>
  <c r="D101" i="87"/>
  <c r="A102" i="87"/>
  <c r="V102" i="87" l="1"/>
  <c r="W102" i="87"/>
  <c r="X102" i="87"/>
  <c r="Y102" i="87"/>
  <c r="U102" i="87"/>
  <c r="T102" i="87"/>
  <c r="D102" i="87"/>
  <c r="A103" i="87"/>
  <c r="X103" i="87" l="1"/>
  <c r="Y103" i="87"/>
  <c r="T103" i="87"/>
  <c r="U103" i="87"/>
  <c r="W103" i="87"/>
  <c r="V103" i="87"/>
  <c r="D103" i="87"/>
  <c r="A104" i="87"/>
  <c r="T104" i="87" l="1"/>
  <c r="U104" i="87"/>
  <c r="V104" i="87"/>
  <c r="W104" i="87"/>
  <c r="Y104" i="87"/>
  <c r="X104" i="87"/>
  <c r="D104" i="87"/>
  <c r="A105" i="87"/>
  <c r="T105" i="87" l="1"/>
  <c r="U105" i="87"/>
  <c r="V105" i="87"/>
  <c r="W105" i="87"/>
  <c r="X105" i="87"/>
  <c r="Y105" i="87"/>
  <c r="D105" i="87"/>
  <c r="A106" i="87"/>
  <c r="V106" i="87" l="1"/>
  <c r="W106" i="87"/>
  <c r="X106" i="87"/>
  <c r="Y106" i="87"/>
  <c r="U106" i="87"/>
  <c r="T106" i="87"/>
  <c r="D106" i="87"/>
  <c r="A107" i="87"/>
  <c r="X107" i="87" l="1"/>
  <c r="Y107" i="87"/>
  <c r="T107" i="87"/>
  <c r="U107" i="87"/>
  <c r="V107" i="87"/>
  <c r="W107" i="87"/>
  <c r="D107" i="87"/>
  <c r="A108" i="87"/>
  <c r="T108" i="87" l="1"/>
  <c r="U108" i="87"/>
  <c r="V108" i="87"/>
  <c r="W108" i="87"/>
  <c r="Y108" i="87"/>
  <c r="X108" i="87"/>
  <c r="D108" i="87"/>
  <c r="A109" i="87"/>
  <c r="T109" i="87" l="1"/>
  <c r="U109" i="87"/>
  <c r="V109" i="87"/>
  <c r="W109" i="87"/>
  <c r="X109" i="87"/>
  <c r="Y109" i="87"/>
  <c r="D109" i="87"/>
  <c r="A110" i="87"/>
  <c r="V110" i="87" l="1"/>
  <c r="W110" i="87"/>
  <c r="X110" i="87"/>
  <c r="Y110" i="87"/>
  <c r="U110" i="87"/>
  <c r="T110" i="87"/>
  <c r="D110" i="87"/>
  <c r="A111" i="87"/>
  <c r="X111" i="87" l="1"/>
  <c r="Y111" i="87"/>
  <c r="T111" i="87"/>
  <c r="U111" i="87"/>
  <c r="W111" i="87"/>
  <c r="V111" i="87"/>
  <c r="D111" i="87"/>
  <c r="A112" i="87"/>
  <c r="T112" i="87" l="1"/>
  <c r="U112" i="87"/>
  <c r="Y112" i="87"/>
  <c r="V112" i="87"/>
  <c r="W112" i="87"/>
  <c r="X112" i="87"/>
  <c r="D112" i="87"/>
  <c r="A113" i="87"/>
  <c r="T113" i="87" l="1"/>
  <c r="U113" i="87"/>
  <c r="V113" i="87"/>
  <c r="W113" i="87"/>
  <c r="X113" i="87"/>
  <c r="Y113" i="87"/>
  <c r="D113" i="87"/>
  <c r="A114" i="87"/>
  <c r="V114" i="87" l="1"/>
  <c r="W114" i="87"/>
  <c r="X114" i="87"/>
  <c r="Y114" i="87"/>
  <c r="T114" i="87"/>
  <c r="U114" i="87"/>
  <c r="D114" i="87"/>
  <c r="A115" i="87"/>
  <c r="X115" i="87" l="1"/>
  <c r="Y115" i="87"/>
  <c r="T115" i="87"/>
  <c r="W115" i="87"/>
  <c r="U115" i="87"/>
  <c r="V115" i="87"/>
  <c r="D115" i="87"/>
  <c r="A116" i="87"/>
  <c r="T116" i="87" l="1"/>
  <c r="U116" i="87"/>
  <c r="V116" i="87"/>
  <c r="W116" i="87"/>
  <c r="Y116" i="87"/>
  <c r="X116" i="87"/>
  <c r="D116" i="87"/>
  <c r="A117" i="87"/>
  <c r="T117" i="87" l="1"/>
  <c r="U117" i="87"/>
  <c r="V117" i="87"/>
  <c r="W117" i="87"/>
  <c r="X117" i="87"/>
  <c r="Y117" i="87"/>
  <c r="D117" i="87"/>
  <c r="A118" i="87"/>
  <c r="V118" i="87" l="1"/>
  <c r="W118" i="87"/>
  <c r="X118" i="87"/>
  <c r="Y118" i="87"/>
  <c r="U118" i="87"/>
  <c r="T118" i="87"/>
  <c r="D118" i="87"/>
  <c r="A119" i="87"/>
  <c r="X119" i="87" l="1"/>
  <c r="Y119" i="87"/>
  <c r="T119" i="87"/>
  <c r="W119" i="87"/>
  <c r="U119" i="87"/>
  <c r="V119" i="87"/>
  <c r="D119" i="87"/>
  <c r="A120" i="87"/>
  <c r="T120" i="87" l="1"/>
  <c r="U120" i="87"/>
  <c r="V120" i="87"/>
  <c r="W120" i="87"/>
  <c r="Y120" i="87"/>
  <c r="X120" i="87"/>
  <c r="D120" i="87"/>
  <c r="A121" i="87"/>
  <c r="T121" i="87" l="1"/>
  <c r="U121" i="87"/>
  <c r="V121" i="87"/>
  <c r="W121" i="87"/>
  <c r="X121" i="87"/>
  <c r="Y121" i="87"/>
  <c r="D121" i="87"/>
  <c r="A122" i="87"/>
  <c r="V122" i="87" l="1"/>
  <c r="W122" i="87"/>
  <c r="X122" i="87"/>
  <c r="Y122" i="87"/>
  <c r="T122" i="87"/>
  <c r="U122" i="87"/>
  <c r="D122" i="87"/>
  <c r="A123" i="87"/>
  <c r="X123" i="87" l="1"/>
  <c r="Y123" i="87"/>
  <c r="T123" i="87"/>
  <c r="U123" i="87"/>
  <c r="W123" i="87"/>
  <c r="V123" i="87"/>
  <c r="D123" i="87"/>
  <c r="A124" i="87"/>
  <c r="Y124" i="87" l="1"/>
  <c r="T124" i="87"/>
  <c r="U124" i="87"/>
  <c r="V124" i="87"/>
  <c r="W124" i="87"/>
  <c r="X124" i="87"/>
  <c r="D124" i="87"/>
  <c r="A125" i="87"/>
  <c r="T125" i="87" l="1"/>
  <c r="U125" i="87"/>
  <c r="V125" i="87"/>
  <c r="W125" i="87"/>
  <c r="X125" i="87"/>
  <c r="Y125" i="87"/>
  <c r="D125" i="87"/>
  <c r="A126" i="87"/>
  <c r="V126" i="87" l="1"/>
  <c r="W126" i="87"/>
  <c r="X126" i="87"/>
  <c r="Y126" i="87"/>
  <c r="U126" i="87"/>
  <c r="T126" i="87"/>
  <c r="Z101" i="87"/>
  <c r="D126" i="87"/>
  <c r="A127" i="87"/>
  <c r="X127" i="87" l="1"/>
  <c r="Y127" i="87"/>
  <c r="T127" i="87"/>
  <c r="U127" i="87"/>
  <c r="W127" i="87"/>
  <c r="V127" i="87"/>
  <c r="Z102" i="87"/>
  <c r="D127" i="87"/>
  <c r="A128" i="87"/>
  <c r="Y128" i="87" l="1"/>
  <c r="T128" i="87"/>
  <c r="U128" i="87"/>
  <c r="V128" i="87"/>
  <c r="W128" i="87"/>
  <c r="X128" i="87"/>
  <c r="V17" i="87"/>
  <c r="T17" i="87"/>
  <c r="W17" i="87"/>
  <c r="Y17" i="87"/>
  <c r="Z17" i="87" s="1"/>
  <c r="U17" i="87"/>
  <c r="X17" i="87"/>
  <c r="Z103" i="87"/>
  <c r="D128" i="87"/>
  <c r="A129" i="87"/>
  <c r="T129" i="87" l="1"/>
  <c r="U129" i="87"/>
  <c r="V129" i="87"/>
  <c r="W129" i="87"/>
  <c r="X129" i="87"/>
  <c r="Y129" i="87"/>
  <c r="V18" i="87"/>
  <c r="W18" i="87"/>
  <c r="Y18" i="87"/>
  <c r="Z18" i="87" s="1"/>
  <c r="U18" i="87"/>
  <c r="T18" i="87"/>
  <c r="X18" i="87"/>
  <c r="Z104" i="87"/>
  <c r="D129" i="87"/>
  <c r="A130" i="87"/>
  <c r="V130" i="87" l="1"/>
  <c r="X130" i="87"/>
  <c r="W130" i="87"/>
  <c r="Y130" i="87"/>
  <c r="U130" i="87"/>
  <c r="T130" i="87"/>
  <c r="Y19" i="87"/>
  <c r="Z19" i="87" s="1"/>
  <c r="T19" i="87"/>
  <c r="U19" i="87"/>
  <c r="V19" i="87"/>
  <c r="W19" i="87"/>
  <c r="X19" i="87"/>
  <c r="Z105" i="87"/>
  <c r="D130" i="87"/>
  <c r="A131" i="87"/>
  <c r="X131" i="87" l="1"/>
  <c r="Y131" i="87"/>
  <c r="W131" i="87"/>
  <c r="T131" i="87"/>
  <c r="U131" i="87"/>
  <c r="V131" i="87"/>
  <c r="T20" i="87"/>
  <c r="X20" i="87"/>
  <c r="U20" i="87"/>
  <c r="W20" i="87"/>
  <c r="Y20" i="87"/>
  <c r="Z20" i="87" s="1"/>
  <c r="V20" i="87"/>
  <c r="Z106" i="87"/>
  <c r="D131" i="87"/>
  <c r="A132" i="87"/>
  <c r="T132" i="87" l="1"/>
  <c r="U132" i="87"/>
  <c r="V132" i="87"/>
  <c r="W132" i="87"/>
  <c r="X132" i="87"/>
  <c r="Y132" i="87"/>
  <c r="W21" i="87"/>
  <c r="U21" i="87"/>
  <c r="Y21" i="87"/>
  <c r="Z21" i="87" s="1"/>
  <c r="X21" i="87"/>
  <c r="V21" i="87"/>
  <c r="T21" i="87"/>
  <c r="Z107" i="87"/>
  <c r="D132" i="87"/>
  <c r="A133" i="87"/>
  <c r="V133" i="87" l="1"/>
  <c r="W133" i="87"/>
  <c r="X133" i="87"/>
  <c r="Y133" i="87"/>
  <c r="T133" i="87"/>
  <c r="U133" i="87"/>
  <c r="V22" i="87"/>
  <c r="U22" i="87"/>
  <c r="W22" i="87"/>
  <c r="Y22" i="87"/>
  <c r="Z22" i="87" s="1"/>
  <c r="X22" i="87"/>
  <c r="T22" i="87"/>
  <c r="Z108" i="87"/>
  <c r="D133" i="87"/>
  <c r="A134" i="87"/>
  <c r="X134" i="87" l="1"/>
  <c r="Y134" i="87"/>
  <c r="Z134" i="87" s="1"/>
  <c r="T134" i="87"/>
  <c r="U134" i="87"/>
  <c r="W134" i="87"/>
  <c r="V134" i="87"/>
  <c r="W23" i="87"/>
  <c r="T23" i="87"/>
  <c r="Y23" i="87"/>
  <c r="Z23" i="87" s="1"/>
  <c r="V23" i="87"/>
  <c r="X23" i="87"/>
  <c r="U23" i="87"/>
  <c r="Z109" i="87"/>
  <c r="D134" i="87"/>
  <c r="A135" i="87"/>
  <c r="D135" i="87" l="1"/>
  <c r="T135" i="87"/>
  <c r="U135" i="87"/>
  <c r="V135" i="87"/>
  <c r="Y135" i="87"/>
  <c r="Z135" i="87" s="1"/>
  <c r="W135" i="87"/>
  <c r="X135" i="87"/>
  <c r="V24" i="87"/>
  <c r="Y24" i="87"/>
  <c r="Z24" i="87" s="1"/>
  <c r="X24" i="87"/>
  <c r="W24" i="87"/>
  <c r="U24" i="87"/>
  <c r="T24" i="87"/>
  <c r="Z110" i="87"/>
  <c r="A136" i="87"/>
  <c r="D136" i="87" l="1"/>
  <c r="T136" i="87"/>
  <c r="U136" i="87"/>
  <c r="V136" i="87"/>
  <c r="W136" i="87"/>
  <c r="X136" i="87"/>
  <c r="Y136" i="87"/>
  <c r="Z136" i="87" s="1"/>
  <c r="U25" i="87"/>
  <c r="Y25" i="87"/>
  <c r="Z25" i="87" s="1"/>
  <c r="T25" i="87"/>
  <c r="W25" i="87"/>
  <c r="X25" i="87"/>
  <c r="V25" i="87"/>
  <c r="Z111" i="87"/>
  <c r="A137" i="87"/>
  <c r="V137" i="87" l="1"/>
  <c r="W137" i="87"/>
  <c r="X137" i="87"/>
  <c r="Y137" i="87"/>
  <c r="Z137" i="87" s="1"/>
  <c r="U137" i="87"/>
  <c r="T137" i="87"/>
  <c r="X26" i="87"/>
  <c r="U26" i="87"/>
  <c r="V26" i="87"/>
  <c r="T26" i="87"/>
  <c r="Y26" i="87"/>
  <c r="Z26" i="87" s="1"/>
  <c r="W26" i="87"/>
  <c r="Z112" i="87"/>
  <c r="D137" i="87"/>
  <c r="A138" i="87"/>
  <c r="X138" i="87" l="1"/>
  <c r="Y138" i="87"/>
  <c r="Z138" i="87" s="1"/>
  <c r="W138" i="87"/>
  <c r="T138" i="87"/>
  <c r="U138" i="87"/>
  <c r="V138" i="87"/>
  <c r="U27" i="87"/>
  <c r="T27" i="87"/>
  <c r="X27" i="87"/>
  <c r="Y27" i="87"/>
  <c r="Z27" i="87" s="1"/>
  <c r="V27" i="87"/>
  <c r="W27" i="87"/>
  <c r="Z113" i="87"/>
  <c r="D138" i="87"/>
  <c r="A139" i="87"/>
  <c r="T139" i="87" l="1"/>
  <c r="Y139" i="87"/>
  <c r="Z139" i="87" s="1"/>
  <c r="U139" i="87"/>
  <c r="V139" i="87"/>
  <c r="W139" i="87"/>
  <c r="X139" i="87"/>
  <c r="V28" i="87"/>
  <c r="W28" i="87"/>
  <c r="U28" i="87"/>
  <c r="Y28" i="87"/>
  <c r="Z28" i="87" s="1"/>
  <c r="X28" i="87"/>
  <c r="T28" i="87"/>
  <c r="Z114" i="87"/>
  <c r="D139" i="87"/>
  <c r="A140" i="87"/>
  <c r="T140" i="87" l="1"/>
  <c r="U140" i="87"/>
  <c r="V140" i="87"/>
  <c r="W140" i="87"/>
  <c r="X140" i="87"/>
  <c r="Y140" i="87"/>
  <c r="Z140" i="87" s="1"/>
  <c r="W29" i="87"/>
  <c r="U29" i="87"/>
  <c r="T29" i="87"/>
  <c r="Y29" i="87"/>
  <c r="Z29" i="87" s="1"/>
  <c r="V29" i="87"/>
  <c r="X29" i="87"/>
  <c r="Z115" i="87"/>
  <c r="D140" i="87"/>
  <c r="A141" i="87"/>
  <c r="V141" i="87" l="1"/>
  <c r="U141" i="87"/>
  <c r="W141" i="87"/>
  <c r="X141" i="87"/>
  <c r="Y141" i="87"/>
  <c r="Z141" i="87" s="1"/>
  <c r="T141" i="87"/>
  <c r="V30" i="87"/>
  <c r="X30" i="87"/>
  <c r="T30" i="87"/>
  <c r="Y30" i="87"/>
  <c r="Z30" i="87" s="1"/>
  <c r="W30" i="87"/>
  <c r="U30" i="87"/>
  <c r="Z116" i="87"/>
  <c r="D141" i="87"/>
  <c r="A142" i="87"/>
  <c r="X142" i="87" l="1"/>
  <c r="Y142" i="87"/>
  <c r="Z142" i="87" s="1"/>
  <c r="W142" i="87"/>
  <c r="T142" i="87"/>
  <c r="U142" i="87"/>
  <c r="V142" i="87"/>
  <c r="Y31" i="87"/>
  <c r="Z31" i="87" s="1"/>
  <c r="T31" i="87"/>
  <c r="X31" i="87"/>
  <c r="W31" i="87"/>
  <c r="U31" i="87"/>
  <c r="V31" i="87"/>
  <c r="Z117" i="87"/>
  <c r="D142" i="87"/>
  <c r="A143" i="87"/>
  <c r="Y143" i="87" l="1"/>
  <c r="Z143" i="87" s="1"/>
  <c r="T143" i="87"/>
  <c r="U143" i="87"/>
  <c r="V143" i="87"/>
  <c r="W143" i="87"/>
  <c r="X143" i="87"/>
  <c r="X32" i="87"/>
  <c r="T32" i="87"/>
  <c r="V32" i="87"/>
  <c r="W32" i="87"/>
  <c r="U32" i="87"/>
  <c r="Y32" i="87"/>
  <c r="Z32" i="87" s="1"/>
  <c r="Z118" i="87"/>
  <c r="D143" i="87"/>
  <c r="A144" i="87"/>
  <c r="T144" i="87" l="1"/>
  <c r="U144" i="87"/>
  <c r="V144" i="87"/>
  <c r="W144" i="87"/>
  <c r="X144" i="87"/>
  <c r="Y144" i="87"/>
  <c r="Z144" i="87" s="1"/>
  <c r="W33" i="87"/>
  <c r="T33" i="87"/>
  <c r="U33" i="87"/>
  <c r="V33" i="87"/>
  <c r="X33" i="87"/>
  <c r="Y33" i="87"/>
  <c r="Z33" i="87" s="1"/>
  <c r="Z119" i="87"/>
  <c r="D144" i="87"/>
  <c r="A145" i="87"/>
  <c r="V145" i="87" l="1"/>
  <c r="W145" i="87"/>
  <c r="X145" i="87"/>
  <c r="U145" i="87"/>
  <c r="Y145" i="87"/>
  <c r="Z145" i="87" s="1"/>
  <c r="T145" i="87"/>
  <c r="V34" i="87"/>
  <c r="Y34" i="87"/>
  <c r="Z34" i="87" s="1"/>
  <c r="X34" i="87"/>
  <c r="U34" i="87"/>
  <c r="W34" i="87"/>
  <c r="T34" i="87"/>
  <c r="Z120" i="87"/>
  <c r="D145" i="87"/>
  <c r="A146" i="87"/>
  <c r="X146" i="87" l="1"/>
  <c r="W146" i="87"/>
  <c r="Y146" i="87"/>
  <c r="Z146" i="87" s="1"/>
  <c r="T146" i="87"/>
  <c r="U146" i="87"/>
  <c r="V146" i="87"/>
  <c r="T35" i="87"/>
  <c r="U35" i="87"/>
  <c r="W35" i="87"/>
  <c r="V35" i="87"/>
  <c r="X35" i="87"/>
  <c r="Y35" i="87"/>
  <c r="Z35" i="87" s="1"/>
  <c r="Z121" i="87"/>
  <c r="D146" i="87"/>
  <c r="A147" i="87"/>
  <c r="T147" i="87" l="1"/>
  <c r="U147" i="87"/>
  <c r="V147" i="87"/>
  <c r="W147" i="87"/>
  <c r="X147" i="87"/>
  <c r="Y147" i="87"/>
  <c r="Z147" i="87" s="1"/>
  <c r="X36" i="87"/>
  <c r="W36" i="87"/>
  <c r="V36" i="87"/>
  <c r="Y36" i="87"/>
  <c r="Z36" i="87" s="1"/>
  <c r="U36" i="87"/>
  <c r="T36" i="87"/>
  <c r="Z122" i="87"/>
  <c r="D147" i="87"/>
  <c r="A148" i="87"/>
  <c r="T148" i="87" l="1"/>
  <c r="U148" i="87"/>
  <c r="V148" i="87"/>
  <c r="W148" i="87"/>
  <c r="X148" i="87"/>
  <c r="Y148" i="87"/>
  <c r="Z148" i="87" s="1"/>
  <c r="W37" i="87"/>
  <c r="U37" i="87"/>
  <c r="T37" i="87"/>
  <c r="Y37" i="87"/>
  <c r="Z37" i="87" s="1"/>
  <c r="V37" i="87"/>
  <c r="X37" i="87"/>
  <c r="Z123" i="87"/>
  <c r="D148" i="87"/>
  <c r="A149" i="87"/>
  <c r="V149" i="87" l="1"/>
  <c r="W149" i="87"/>
  <c r="X149" i="87"/>
  <c r="Y149" i="87"/>
  <c r="Z149" i="87" s="1"/>
  <c r="U149" i="87"/>
  <c r="T149" i="87"/>
  <c r="V38" i="87"/>
  <c r="T38" i="87"/>
  <c r="Y38" i="87"/>
  <c r="Z38" i="87" s="1"/>
  <c r="U38" i="87"/>
  <c r="W38" i="87"/>
  <c r="X38" i="87"/>
  <c r="Z124" i="87"/>
  <c r="D149" i="87"/>
  <c r="A150" i="87"/>
  <c r="X150" i="87" l="1"/>
  <c r="Y150" i="87"/>
  <c r="Z150" i="87" s="1"/>
  <c r="T150" i="87"/>
  <c r="W150" i="87"/>
  <c r="U150" i="87"/>
  <c r="V150" i="87"/>
  <c r="X39" i="87"/>
  <c r="T39" i="87"/>
  <c r="Y39" i="87"/>
  <c r="Z39" i="87" s="1"/>
  <c r="U39" i="87"/>
  <c r="W39" i="87"/>
  <c r="V39" i="87"/>
  <c r="Z125" i="87"/>
  <c r="D150" i="87"/>
  <c r="A151" i="87"/>
  <c r="T151" i="87" l="1"/>
  <c r="U151" i="87"/>
  <c r="Y151" i="87"/>
  <c r="Z151" i="87" s="1"/>
  <c r="V151" i="87"/>
  <c r="W151" i="87"/>
  <c r="X151" i="87"/>
  <c r="Y40" i="87"/>
  <c r="Z40" i="87" s="1"/>
  <c r="W40" i="87"/>
  <c r="X40" i="87"/>
  <c r="T40" i="87"/>
  <c r="V40" i="87"/>
  <c r="U40" i="87"/>
  <c r="Z126" i="87"/>
  <c r="D151" i="87"/>
  <c r="A152" i="87"/>
  <c r="T152" i="87" l="1"/>
  <c r="U152" i="87"/>
  <c r="V152" i="87"/>
  <c r="W152" i="87"/>
  <c r="X152" i="87"/>
  <c r="Y152" i="87"/>
  <c r="Z152" i="87" s="1"/>
  <c r="U41" i="87"/>
  <c r="V41" i="87"/>
  <c r="X41" i="87"/>
  <c r="T41" i="87"/>
  <c r="W41" i="87"/>
  <c r="Y41" i="87"/>
  <c r="Z41" i="87" s="1"/>
  <c r="Z127" i="87"/>
  <c r="D152" i="87"/>
  <c r="A153" i="87"/>
  <c r="V153" i="87" l="1"/>
  <c r="U153" i="87"/>
  <c r="W153" i="87"/>
  <c r="X153" i="87"/>
  <c r="Y153" i="87"/>
  <c r="Z153" i="87" s="1"/>
  <c r="T153" i="87"/>
  <c r="T42" i="87"/>
  <c r="W42" i="87"/>
  <c r="U42" i="87"/>
  <c r="X42" i="87"/>
  <c r="Y42" i="87"/>
  <c r="Z42" i="87" s="1"/>
  <c r="V42" i="87"/>
  <c r="Z128" i="87"/>
  <c r="D153" i="87"/>
  <c r="A154" i="87"/>
  <c r="X154" i="87" l="1"/>
  <c r="Y154" i="87"/>
  <c r="Z154" i="87" s="1"/>
  <c r="W154" i="87"/>
  <c r="T154" i="87"/>
  <c r="U154" i="87"/>
  <c r="V154" i="87"/>
  <c r="T43" i="87"/>
  <c r="Y43" i="87"/>
  <c r="Z43" i="87" s="1"/>
  <c r="U43" i="87"/>
  <c r="W43" i="87"/>
  <c r="V43" i="87"/>
  <c r="X43" i="87"/>
  <c r="Z129" i="87"/>
  <c r="D154" i="87"/>
  <c r="A155" i="87"/>
  <c r="T155" i="87" l="1"/>
  <c r="Y155" i="87"/>
  <c r="Z155" i="87" s="1"/>
  <c r="U155" i="87"/>
  <c r="V155" i="87"/>
  <c r="W155" i="87"/>
  <c r="X155" i="87"/>
  <c r="T44" i="87"/>
  <c r="X44" i="87"/>
  <c r="W44" i="87"/>
  <c r="U44" i="87"/>
  <c r="V44" i="87"/>
  <c r="Y44" i="87"/>
  <c r="Z44" i="87" s="1"/>
  <c r="Z130" i="87"/>
  <c r="D155" i="87"/>
  <c r="A156" i="87"/>
  <c r="T156" i="87" l="1"/>
  <c r="U156" i="87"/>
  <c r="V156" i="87"/>
  <c r="W156" i="87"/>
  <c r="X156" i="87"/>
  <c r="Y156" i="87"/>
  <c r="Z156" i="87" s="1"/>
  <c r="T45" i="87"/>
  <c r="Y45" i="87"/>
  <c r="Z45" i="87" s="1"/>
  <c r="X45" i="87"/>
  <c r="W45" i="87"/>
  <c r="U45" i="87"/>
  <c r="V45" i="87"/>
  <c r="Z131" i="87"/>
  <c r="D156" i="87"/>
  <c r="A157" i="87"/>
  <c r="V157" i="87" l="1"/>
  <c r="W157" i="87"/>
  <c r="X157" i="87"/>
  <c r="Y157" i="87"/>
  <c r="Z157" i="87" s="1"/>
  <c r="T157" i="87"/>
  <c r="U157" i="87"/>
  <c r="Y46" i="87"/>
  <c r="Z46" i="87" s="1"/>
  <c r="W46" i="87"/>
  <c r="U46" i="87"/>
  <c r="X46" i="87"/>
  <c r="V46" i="87"/>
  <c r="Z132" i="87"/>
  <c r="D157" i="87"/>
  <c r="A158" i="87"/>
  <c r="X158" i="87" l="1"/>
  <c r="Y158" i="87"/>
  <c r="Z158" i="87" s="1"/>
  <c r="T158" i="87"/>
  <c r="U158" i="87"/>
  <c r="W158" i="87"/>
  <c r="V158" i="87"/>
  <c r="V47" i="87"/>
  <c r="T47" i="87"/>
  <c r="Y47" i="87"/>
  <c r="Z47" i="87" s="1"/>
  <c r="U47" i="87"/>
  <c r="Z133" i="87"/>
  <c r="D158" i="87"/>
  <c r="A159" i="87"/>
  <c r="T159" i="87" l="1"/>
  <c r="U159" i="87"/>
  <c r="V159" i="87"/>
  <c r="Y159" i="87"/>
  <c r="Z159" i="87" s="1"/>
  <c r="W159" i="87"/>
  <c r="X159" i="87"/>
  <c r="D159" i="87"/>
  <c r="A160" i="87"/>
  <c r="T160" i="87" l="1"/>
  <c r="U160" i="87"/>
  <c r="V160" i="87"/>
  <c r="W160" i="87"/>
  <c r="X160" i="87"/>
  <c r="Y160" i="87"/>
  <c r="Z160" i="87" s="1"/>
  <c r="D160" i="87"/>
  <c r="A161" i="87"/>
  <c r="V161" i="87" l="1"/>
  <c r="U161" i="87"/>
  <c r="W161" i="87"/>
  <c r="X161" i="87"/>
  <c r="Y161" i="87"/>
  <c r="Z161" i="87" s="1"/>
  <c r="T161" i="87"/>
  <c r="D161" i="87"/>
  <c r="A162" i="87"/>
  <c r="X162" i="87" l="1"/>
  <c r="Y162" i="87"/>
  <c r="Z162" i="87" s="1"/>
  <c r="W162" i="87"/>
  <c r="T162" i="87"/>
  <c r="U162" i="87"/>
  <c r="V162" i="87"/>
  <c r="D162" i="87"/>
  <c r="A163" i="87"/>
  <c r="T163" i="87" l="1"/>
  <c r="U163" i="87"/>
  <c r="V163" i="87"/>
  <c r="W163" i="87"/>
  <c r="X163" i="87"/>
  <c r="Y163" i="87"/>
  <c r="Z163" i="87" s="1"/>
  <c r="D163" i="87"/>
  <c r="A164" i="87"/>
  <c r="T164" i="87" l="1"/>
  <c r="U164" i="87"/>
  <c r="V164" i="87"/>
  <c r="W164" i="87"/>
  <c r="X164" i="87"/>
  <c r="Y164" i="87"/>
  <c r="Z164" i="87" s="1"/>
  <c r="D164" i="87"/>
  <c r="A165" i="87"/>
  <c r="V165" i="87" l="1"/>
  <c r="W165" i="87"/>
  <c r="X165" i="87"/>
  <c r="U165" i="87"/>
  <c r="Y165" i="87"/>
  <c r="Z165" i="87" s="1"/>
  <c r="T165" i="87"/>
  <c r="D165" i="87"/>
  <c r="A166" i="87"/>
  <c r="X166" i="87" l="1"/>
  <c r="Y166" i="87"/>
  <c r="Z166" i="87" s="1"/>
  <c r="W166" i="87"/>
  <c r="T166" i="87"/>
  <c r="U166" i="87"/>
  <c r="V166" i="87"/>
  <c r="D166" i="87"/>
  <c r="A167" i="87"/>
  <c r="T167" i="87" l="1"/>
  <c r="U167" i="87"/>
  <c r="V167" i="87"/>
  <c r="W167" i="87"/>
  <c r="Y167" i="87"/>
  <c r="Z167" i="87" s="1"/>
  <c r="X167" i="87"/>
  <c r="D167" i="87"/>
  <c r="A168" i="87"/>
  <c r="T168" i="87" l="1"/>
  <c r="U168" i="87"/>
  <c r="V168" i="87"/>
  <c r="W168" i="87"/>
  <c r="X168" i="87"/>
  <c r="Y168" i="87"/>
  <c r="Z168" i="87" s="1"/>
  <c r="D168" i="87"/>
  <c r="A169" i="87"/>
  <c r="V169" i="87" l="1"/>
  <c r="W169" i="87"/>
  <c r="X169" i="87"/>
  <c r="Y169" i="87"/>
  <c r="Z169" i="87" s="1"/>
  <c r="U169" i="87"/>
  <c r="T169" i="87"/>
  <c r="D169" i="87"/>
  <c r="A170" i="87"/>
  <c r="X170" i="87" l="1"/>
  <c r="W170" i="87"/>
  <c r="Y170" i="87"/>
  <c r="Z170" i="87" s="1"/>
  <c r="T170" i="87"/>
  <c r="U170" i="87"/>
  <c r="V170" i="87"/>
  <c r="D170" i="87"/>
  <c r="A171" i="87"/>
  <c r="T171" i="87" l="1"/>
  <c r="U171" i="87"/>
  <c r="Y171" i="87"/>
  <c r="Z171" i="87" s="1"/>
  <c r="V171" i="87"/>
  <c r="W171" i="87"/>
  <c r="X171" i="87"/>
  <c r="D171" i="87"/>
  <c r="A172" i="87"/>
  <c r="T172" i="87" l="1"/>
  <c r="U172" i="87"/>
  <c r="V172" i="87"/>
  <c r="W172" i="87"/>
  <c r="X172" i="87"/>
  <c r="Y172" i="87"/>
  <c r="Z172" i="87" s="1"/>
  <c r="D172" i="87"/>
  <c r="A173" i="87"/>
  <c r="V173" i="87" l="1"/>
  <c r="W173" i="87"/>
  <c r="X173" i="87"/>
  <c r="Y173" i="87"/>
  <c r="Z173" i="87" s="1"/>
  <c r="T173" i="87"/>
  <c r="U173" i="87"/>
  <c r="D173" i="87"/>
  <c r="A174" i="87"/>
  <c r="Z174" i="87" l="1"/>
  <c r="D174" i="87"/>
  <c r="A175" i="87"/>
  <c r="Z175" i="87" l="1"/>
  <c r="D175" i="87"/>
  <c r="A176" i="87"/>
  <c r="Z176" i="87" l="1"/>
  <c r="D176" i="87"/>
  <c r="A177" i="87"/>
  <c r="Z177" i="87" l="1"/>
  <c r="D177" i="87"/>
  <c r="A178" i="87"/>
  <c r="A179" i="87" l="1"/>
  <c r="A180" i="87" l="1"/>
  <c r="A181" i="87" l="1"/>
  <c r="A182" i="87" l="1"/>
  <c r="A183" i="87" l="1"/>
  <c r="A184" i="87" l="1"/>
  <c r="A185" i="87" l="1"/>
  <c r="A186" i="87" l="1"/>
  <c r="A187" i="87" l="1"/>
  <c r="A188" i="87" l="1"/>
  <c r="A189" i="87" l="1"/>
  <c r="A190" i="87" l="1"/>
  <c r="A191" i="87" l="1"/>
  <c r="A192" i="87" l="1"/>
  <c r="A193" i="87" l="1"/>
  <c r="A194" i="87" l="1"/>
  <c r="A195" i="87" l="1"/>
  <c r="A196" i="87" l="1"/>
  <c r="A197" i="87" l="1"/>
  <c r="A198" i="87" l="1"/>
  <c r="A199" i="87" l="1"/>
  <c r="A200" i="87" l="1"/>
  <c r="A201" i="87" l="1"/>
  <c r="A202" i="87" l="1"/>
  <c r="A203" i="87" l="1"/>
  <c r="A204" i="87" l="1"/>
  <c r="A205" i="87" l="1"/>
  <c r="A206" i="87" l="1"/>
  <c r="A207" i="87" l="1"/>
  <c r="A208" i="87" l="1"/>
  <c r="A209" i="87" l="1"/>
  <c r="A210" i="87" l="1"/>
  <c r="A211" i="87" l="1"/>
  <c r="A212" i="87" l="1"/>
  <c r="A213" i="87" l="1"/>
  <c r="A214" i="87" l="1"/>
  <c r="A215" i="87" l="1"/>
  <c r="A216" i="87" l="1"/>
  <c r="A217" i="87" l="1"/>
  <c r="A218" i="87" l="1"/>
  <c r="A219" i="87" l="1"/>
  <c r="A220" i="87" l="1"/>
  <c r="A221" i="87" l="1"/>
  <c r="A222" i="87" l="1"/>
  <c r="A223" i="87" l="1"/>
  <c r="A224" i="87" l="1"/>
  <c r="A225" i="87" l="1"/>
  <c r="A226" i="87" l="1"/>
  <c r="A227" i="87" l="1"/>
  <c r="A228" i="87" l="1"/>
  <c r="A229" i="87" l="1"/>
  <c r="A230" i="87" l="1"/>
  <c r="A231" i="87" l="1"/>
  <c r="A232" i="87" l="1"/>
  <c r="A233" i="87" l="1"/>
  <c r="A234" i="87" l="1"/>
  <c r="A235" i="87" l="1"/>
  <c r="A236" i="87" l="1"/>
  <c r="A237" i="87" l="1"/>
  <c r="A238" i="87" l="1"/>
  <c r="A239" i="87" l="1"/>
  <c r="A240" i="87" l="1"/>
  <c r="A241" i="87" l="1"/>
  <c r="A242" i="87" l="1"/>
  <c r="A243" i="87" l="1"/>
  <c r="A244" i="87" l="1"/>
  <c r="A245" i="87" l="1"/>
  <c r="A246" i="87" l="1"/>
  <c r="A247" i="87" l="1"/>
  <c r="A248" i="87" l="1"/>
  <c r="A249" i="87" l="1"/>
  <c r="A250" i="87" l="1"/>
  <c r="A251" i="87" l="1"/>
  <c r="A252" i="87" l="1"/>
  <c r="A253" i="87" l="1"/>
  <c r="A254" i="87" l="1"/>
  <c r="A255" i="87" l="1"/>
  <c r="A256" i="87" l="1"/>
  <c r="A257" i="87" l="1"/>
  <c r="A258" i="87" l="1"/>
  <c r="A259" i="87" l="1"/>
  <c r="A260" i="87" l="1"/>
  <c r="A261" i="87" l="1"/>
  <c r="A262" i="87" l="1"/>
  <c r="A263" i="87" l="1"/>
  <c r="A264" i="87" l="1"/>
  <c r="A265" i="87" l="1"/>
  <c r="A266" i="87" l="1"/>
  <c r="A267" i="87" l="1"/>
  <c r="A268" i="87" l="1"/>
  <c r="A269" i="87" l="1"/>
  <c r="A270" i="87" l="1"/>
  <c r="A271" i="87" l="1"/>
  <c r="A272" i="87" l="1"/>
  <c r="A273" i="87" l="1"/>
  <c r="A274" i="87" l="1"/>
  <c r="A275" i="87" l="1"/>
  <c r="A276" i="87" l="1"/>
  <c r="A277" i="87" l="1"/>
  <c r="A278" i="87" l="1"/>
  <c r="A279" i="87" l="1"/>
  <c r="A280" i="87" l="1"/>
  <c r="A281" i="87" l="1"/>
  <c r="A282" i="87" l="1"/>
  <c r="A283" i="87" l="1"/>
  <c r="A284" i="87" l="1"/>
  <c r="A285" i="87" l="1"/>
  <c r="A286" i="87" l="1"/>
  <c r="A287" i="87" l="1"/>
  <c r="A288" i="87" l="1"/>
  <c r="A289" i="87" l="1"/>
  <c r="A290" i="87" l="1"/>
  <c r="A291" i="87" l="1"/>
  <c r="A292" i="87" l="1"/>
  <c r="A293" i="87" l="1"/>
  <c r="A294" i="87" l="1"/>
  <c r="A295" i="87" l="1"/>
  <c r="A296" i="87" l="1"/>
  <c r="A297" i="87" l="1"/>
  <c r="A298" i="87" l="1"/>
  <c r="A299" i="87" l="1"/>
  <c r="A300" i="87" l="1"/>
  <c r="A301" i="87" l="1"/>
  <c r="A302" i="87" l="1"/>
  <c r="A303" i="87" l="1"/>
  <c r="A304" i="87" l="1"/>
  <c r="A305" i="87" l="1"/>
  <c r="A306" i="87" l="1"/>
  <c r="A307" i="87" l="1"/>
  <c r="A308" i="87" l="1"/>
  <c r="A309" i="87" l="1"/>
  <c r="A310" i="87" l="1"/>
  <c r="A311" i="87" l="1"/>
  <c r="A312" i="87" l="1"/>
  <c r="A313" i="87" l="1"/>
  <c r="A314" i="87" l="1"/>
  <c r="A315" i="87" l="1"/>
  <c r="A316" i="87" l="1"/>
  <c r="A317" i="87" l="1"/>
  <c r="A318" i="87" l="1"/>
  <c r="A319" i="87" l="1"/>
  <c r="A320" i="87" l="1"/>
  <c r="A321" i="87" l="1"/>
  <c r="A322" i="87" l="1"/>
  <c r="A323" i="87" l="1"/>
  <c r="A324" i="87" l="1"/>
  <c r="A325" i="87" l="1"/>
  <c r="A326" i="87" l="1"/>
  <c r="A327" i="87" l="1"/>
  <c r="A328" i="87" l="1"/>
  <c r="A329" i="87" l="1"/>
  <c r="A330" i="87" l="1"/>
  <c r="A331" i="87" l="1"/>
  <c r="A332" i="87" l="1"/>
  <c r="A333" i="87" l="1"/>
  <c r="A334" i="87" l="1"/>
  <c r="A335" i="87" l="1"/>
  <c r="A336" i="87" l="1"/>
  <c r="A337" i="87" l="1"/>
  <c r="A338" i="87" l="1"/>
  <c r="A339" i="87" l="1"/>
  <c r="A340" i="87" l="1"/>
  <c r="A341" i="87" l="1"/>
  <c r="A342" i="87" l="1"/>
  <c r="A343" i="87" l="1"/>
  <c r="A344" i="87" l="1"/>
  <c r="A345" i="87" l="1"/>
  <c r="A346" i="87" l="1"/>
  <c r="A347" i="87" l="1"/>
  <c r="A348" i="87" l="1"/>
  <c r="A349" i="87" l="1"/>
  <c r="A350" i="87" l="1"/>
  <c r="A351" i="87" l="1"/>
  <c r="A352" i="87" s="1"/>
  <c r="A353" i="87" s="1"/>
  <c r="A354" i="87" l="1"/>
  <c r="A355" i="87" l="1"/>
  <c r="A356" i="87" l="1"/>
  <c r="A357" i="87" l="1"/>
  <c r="A358" i="87" l="1"/>
  <c r="A359" i="87" l="1"/>
  <c r="A360" i="87" l="1"/>
  <c r="A361" i="87" l="1"/>
  <c r="A362" i="87" l="1"/>
  <c r="A363" i="87" l="1"/>
  <c r="A364" i="87" l="1"/>
  <c r="A365" i="87" l="1"/>
  <c r="A366" i="87" l="1"/>
  <c r="A367" i="87" l="1"/>
  <c r="A368" i="87" l="1"/>
  <c r="A369" i="87" l="1"/>
  <c r="A370" i="87" l="1"/>
  <c r="A371" i="87" l="1"/>
  <c r="A372" i="87" l="1"/>
  <c r="A373" i="87" l="1"/>
  <c r="A374" i="87" l="1"/>
  <c r="A375" i="87" l="1"/>
  <c r="A376" i="87" l="1"/>
  <c r="A377" i="87" l="1"/>
  <c r="A378" i="87" l="1"/>
  <c r="A379" i="87" l="1"/>
  <c r="A380" i="87" l="1"/>
  <c r="A381" i="87" l="1"/>
  <c r="A382" i="87" l="1"/>
  <c r="A383" i="87" l="1"/>
  <c r="A384" i="87" l="1"/>
  <c r="A385" i="87" l="1"/>
  <c r="A386" i="87" l="1"/>
  <c r="A387" i="87" l="1"/>
  <c r="A388" i="87" l="1"/>
  <c r="A389" i="87" l="1"/>
  <c r="A390" i="87" l="1"/>
  <c r="A391" i="87" l="1"/>
  <c r="A392" i="87" l="1"/>
  <c r="A393" i="87" l="1"/>
  <c r="A394" i="87" l="1"/>
  <c r="A395" i="87" l="1"/>
  <c r="A396" i="87" l="1"/>
  <c r="A397" i="87" l="1"/>
  <c r="A398" i="87" l="1"/>
  <c r="A399" i="87" l="1"/>
  <c r="A400" i="87" l="1"/>
  <c r="A401" i="87" l="1"/>
  <c r="A402" i="87" l="1"/>
  <c r="A403" i="87" l="1"/>
  <c r="A404" i="87" l="1"/>
  <c r="A405" i="87" l="1"/>
  <c r="A406" i="87" l="1"/>
  <c r="A407" i="87" l="1"/>
  <c r="A408" i="87" l="1"/>
  <c r="A409" i="87" l="1"/>
  <c r="A410" i="87" l="1"/>
  <c r="A411" i="87" l="1"/>
  <c r="A412" i="87" l="1"/>
  <c r="A413" i="87" l="1"/>
  <c r="A414" i="87" l="1"/>
  <c r="A415" i="87" l="1"/>
  <c r="A416" i="87" l="1"/>
  <c r="A417" i="87" l="1"/>
  <c r="A418" i="87" l="1"/>
  <c r="A419" i="87" l="1"/>
  <c r="A420" i="87" l="1"/>
  <c r="A421" i="87" l="1"/>
  <c r="A422" i="87" l="1"/>
  <c r="A423" i="87" l="1"/>
  <c r="A424" i="87" l="1"/>
  <c r="A425" i="87" l="1"/>
  <c r="A426" i="87" l="1"/>
  <c r="A427" i="87" l="1"/>
  <c r="A428" i="87" l="1"/>
  <c r="A429" i="87" l="1"/>
  <c r="A430" i="87" l="1"/>
  <c r="A431" i="87" l="1"/>
  <c r="A432" i="87" l="1"/>
  <c r="A433" i="87" l="1"/>
  <c r="A434" i="87" l="1"/>
  <c r="A435" i="87" l="1"/>
  <c r="A436" i="87" l="1"/>
  <c r="A437" i="87" l="1"/>
  <c r="A438" i="87" l="1"/>
  <c r="A439" i="87" l="1"/>
  <c r="A440" i="87" l="1"/>
  <c r="A441" i="87" l="1"/>
  <c r="A442" i="87" l="1"/>
  <c r="A443" i="87" l="1"/>
  <c r="A444" i="87" l="1"/>
  <c r="A445" i="87" l="1"/>
  <c r="A446" i="87" l="1"/>
  <c r="A447" i="87" l="1"/>
  <c r="A448" i="87" l="1"/>
  <c r="A449" i="87" l="1"/>
  <c r="A450" i="87" l="1"/>
  <c r="A451" i="87" l="1"/>
  <c r="A452" i="87" l="1"/>
  <c r="A453" i="87" l="1"/>
  <c r="A454" i="87" l="1"/>
  <c r="A455" i="87" l="1"/>
  <c r="A456" i="87" l="1"/>
  <c r="A457" i="87" l="1"/>
  <c r="A458" i="87" l="1"/>
  <c r="A459" i="87" l="1"/>
  <c r="A460" i="87" l="1"/>
  <c r="A461" i="87" l="1"/>
  <c r="A462" i="87" l="1"/>
  <c r="A463" i="87" l="1"/>
  <c r="A464" i="87" l="1"/>
  <c r="A465" i="87" l="1"/>
  <c r="A466" i="87" l="1"/>
  <c r="A467" i="87" l="1"/>
  <c r="A468" i="87" l="1"/>
  <c r="A469" i="87" l="1"/>
  <c r="A470" i="87" l="1"/>
  <c r="A471" i="87" l="1"/>
  <c r="A472" i="87" l="1"/>
  <c r="A473" i="87" l="1"/>
  <c r="A474" i="87" l="1"/>
  <c r="A475" i="87" l="1"/>
  <c r="A476" i="87" l="1"/>
  <c r="A477" i="87" l="1"/>
  <c r="A478" i="87" l="1"/>
  <c r="A479" i="87" l="1"/>
  <c r="A480" i="87" l="1"/>
  <c r="A481" i="87" l="1"/>
  <c r="A482" i="87" l="1"/>
  <c r="A483" i="87" l="1"/>
  <c r="A484" i="87" l="1"/>
  <c r="A485" i="87" l="1"/>
  <c r="A486" i="87" l="1"/>
  <c r="A487" i="87" l="1"/>
  <c r="A488" i="87" l="1"/>
  <c r="A489" i="87" l="1"/>
  <c r="A490" i="87" l="1"/>
  <c r="A491" i="87" l="1"/>
  <c r="A492" i="87" l="1"/>
  <c r="A493" i="87" l="1"/>
  <c r="A494" i="87" l="1"/>
  <c r="A495" i="87" l="1"/>
  <c r="A496" i="87" l="1"/>
  <c r="A497" i="87" l="1"/>
  <c r="A498" i="87" l="1"/>
  <c r="A499" i="87" l="1"/>
  <c r="A500" i="87" l="1"/>
  <c r="A501" i="87" l="1"/>
  <c r="A502" i="87" l="1"/>
  <c r="A503" i="87" l="1"/>
  <c r="A504" i="87" l="1"/>
  <c r="A505" i="87" l="1"/>
  <c r="A506" i="87" l="1"/>
  <c r="A507" i="87" l="1"/>
  <c r="A508" i="87" l="1"/>
  <c r="A509" i="87" l="1"/>
  <c r="A510" i="87" l="1"/>
  <c r="A511" i="87" l="1"/>
  <c r="A512" i="87" l="1"/>
  <c r="A513" i="87" l="1"/>
  <c r="A514" i="87" l="1"/>
  <c r="A515" i="87" l="1"/>
  <c r="A516" i="87" l="1"/>
  <c r="A517" i="87" l="1"/>
  <c r="A518" i="87" l="1"/>
  <c r="A519" i="87" l="1"/>
  <c r="A520" i="87" l="1"/>
  <c r="A521" i="87" l="1"/>
  <c r="A522" i="87" l="1"/>
  <c r="A523" i="87" l="1"/>
  <c r="A524" i="87" l="1"/>
  <c r="A525" i="87" l="1"/>
  <c r="A526" i="87" l="1"/>
  <c r="A527" i="87" l="1"/>
  <c r="A528" i="87" l="1"/>
  <c r="A529" i="87" l="1"/>
  <c r="A530" i="87" l="1"/>
  <c r="A531" i="87" l="1"/>
  <c r="A532" i="87" l="1"/>
  <c r="A533" i="87" l="1"/>
  <c r="A534" i="87" l="1"/>
  <c r="A535" i="87" l="1"/>
  <c r="A536" i="87" l="1"/>
  <c r="A537" i="87" l="1"/>
  <c r="A538" i="87" l="1"/>
  <c r="A539" i="87" l="1"/>
  <c r="A540" i="87" l="1"/>
  <c r="A541" i="87" l="1"/>
  <c r="A542" i="87" l="1"/>
  <c r="A543" i="87" l="1"/>
  <c r="A544" i="87" l="1"/>
  <c r="A545" i="87" l="1"/>
  <c r="A546" i="87" l="1"/>
  <c r="A547" i="87" l="1"/>
  <c r="A548" i="87" l="1"/>
  <c r="A549" i="87" l="1"/>
  <c r="A550" i="87" l="1"/>
  <c r="A551" i="87" l="1"/>
  <c r="A552" i="87" l="1"/>
  <c r="A553" i="87" l="1"/>
  <c r="A554" i="87" l="1"/>
  <c r="A555" i="87" l="1"/>
  <c r="A556" i="87" l="1"/>
  <c r="A557" i="87" l="1"/>
  <c r="A558" i="87" l="1"/>
  <c r="A559" i="87" l="1"/>
  <c r="A560" i="87" l="1"/>
  <c r="A561" i="87" l="1"/>
  <c r="A562" i="87" l="1"/>
  <c r="A563" i="87" l="1"/>
  <c r="A564" i="87" l="1"/>
  <c r="A565" i="87" l="1"/>
  <c r="A566" i="87" l="1"/>
  <c r="A567" i="87" l="1"/>
  <c r="A568" i="87" l="1"/>
  <c r="A569" i="87" l="1"/>
  <c r="A570" i="87" l="1"/>
  <c r="A571" i="87" l="1"/>
  <c r="A572" i="87" l="1"/>
  <c r="A573" i="87" l="1"/>
  <c r="A574" i="87" l="1"/>
  <c r="A575" i="87" l="1"/>
  <c r="A576" i="87" l="1"/>
  <c r="A577" i="87" l="1"/>
  <c r="A578" i="87" l="1"/>
  <c r="A579" i="87" l="1"/>
  <c r="A580" i="87" l="1"/>
  <c r="A581" i="87" l="1"/>
  <c r="A582" i="87" l="1"/>
  <c r="A583" i="87" l="1"/>
  <c r="A584" i="87" l="1"/>
  <c r="A585" i="87" l="1"/>
  <c r="A586" i="87" l="1"/>
  <c r="A587" i="87" l="1"/>
  <c r="A588" i="87" l="1"/>
  <c r="A589" i="87" l="1"/>
  <c r="A590" i="87" l="1"/>
  <c r="A591" i="87" l="1"/>
  <c r="A592" i="87" l="1"/>
  <c r="A593" i="87" l="1"/>
  <c r="A594" i="87" l="1"/>
  <c r="A595" i="87" l="1"/>
  <c r="A596" i="87" l="1"/>
  <c r="A597" i="87" l="1"/>
  <c r="A598" i="87" l="1"/>
  <c r="A599" i="87" l="1"/>
  <c r="A600" i="87" l="1"/>
  <c r="A601" i="87" l="1"/>
  <c r="A602" i="87" l="1"/>
  <c r="A603" i="87" l="1"/>
  <c r="A604" i="87" l="1"/>
  <c r="A605" i="87" l="1"/>
  <c r="A606" i="87" l="1"/>
  <c r="A607" i="87" l="1"/>
  <c r="A608" i="87" l="1"/>
  <c r="A609" i="87" l="1"/>
  <c r="A610" i="87" l="1"/>
  <c r="A611" i="87" l="1"/>
  <c r="A612" i="87" l="1"/>
  <c r="A613" i="87" l="1"/>
  <c r="A614" i="87" l="1"/>
  <c r="A615" i="87" l="1"/>
  <c r="A616" i="87" l="1"/>
  <c r="A617" i="87" l="1"/>
  <c r="A618" i="87" l="1"/>
  <c r="A619" i="87" l="1"/>
  <c r="A620" i="87" l="1"/>
  <c r="A621" i="87" l="1"/>
  <c r="A622" i="87" l="1"/>
  <c r="A623" i="87" l="1"/>
  <c r="A624" i="87" l="1"/>
  <c r="A625" i="87" l="1"/>
  <c r="A626" i="87" l="1"/>
  <c r="A627" i="87" l="1"/>
  <c r="A628" i="87" l="1"/>
  <c r="A629" i="87" l="1"/>
  <c r="A630" i="87" l="1"/>
  <c r="A631" i="87" l="1"/>
  <c r="A632" i="87" l="1"/>
  <c r="A633" i="87" l="1"/>
  <c r="A634" i="87" l="1"/>
  <c r="A635" i="87" l="1"/>
  <c r="A636" i="87" l="1"/>
  <c r="A637" i="87" l="1"/>
  <c r="A638" i="87" l="1"/>
  <c r="A639" i="87" l="1"/>
  <c r="A640" i="87" l="1"/>
  <c r="A641" i="87" l="1"/>
  <c r="A642" i="87" l="1"/>
  <c r="A643" i="87" l="1"/>
  <c r="B6" i="86" a="1"/>
  <c r="B6" i="86" l="1"/>
  <c r="C10" i="86" l="1"/>
  <c r="C5" i="86"/>
  <c r="C11" i="86"/>
  <c r="C13" i="86"/>
  <c r="C14" i="86"/>
  <c r="C9" i="86"/>
  <c r="C12" i="86"/>
  <c r="M23" i="40"/>
  <c r="M14" i="40"/>
  <c r="J34" i="40"/>
  <c r="M7" i="40"/>
  <c r="J15" i="40"/>
  <c r="J26" i="40"/>
  <c r="M40" i="40"/>
  <c r="M21" i="40"/>
  <c r="J27" i="40"/>
  <c r="M48" i="40"/>
  <c r="M22" i="40"/>
  <c r="M29" i="40"/>
  <c r="M38" i="40"/>
  <c r="M26" i="40"/>
  <c r="J6" i="40"/>
  <c r="J25" i="40"/>
  <c r="M42" i="40"/>
  <c r="M32" i="40"/>
  <c r="J24" i="40"/>
  <c r="M6" i="40"/>
  <c r="M28" i="40"/>
  <c r="J13" i="40"/>
  <c r="J39" i="40"/>
  <c r="M34" i="40"/>
  <c r="J36" i="40"/>
  <c r="M47" i="40"/>
  <c r="M30" i="40"/>
  <c r="J28" i="40"/>
  <c r="M43" i="40"/>
  <c r="J8" i="40"/>
  <c r="J29" i="40"/>
  <c r="M41" i="40"/>
  <c r="J21" i="40"/>
  <c r="J19" i="40"/>
  <c r="J17" i="40"/>
  <c r="M35" i="40"/>
  <c r="J37" i="40"/>
  <c r="M51" i="40"/>
  <c r="J7" i="40"/>
  <c r="M19" i="40"/>
  <c r="M24" i="40"/>
  <c r="M16" i="40"/>
  <c r="M12" i="40"/>
  <c r="M45" i="40"/>
  <c r="M33" i="40"/>
  <c r="J38" i="40"/>
  <c r="M36" i="40"/>
  <c r="J16" i="40"/>
  <c r="J33" i="40"/>
  <c r="J23" i="40"/>
  <c r="M20" i="40"/>
  <c r="J41" i="40"/>
  <c r="J10" i="40"/>
  <c r="M50" i="40"/>
  <c r="M11" i="40"/>
  <c r="M5" i="40"/>
  <c r="J30" i="40"/>
  <c r="M8" i="40"/>
  <c r="J20" i="40"/>
  <c r="M13" i="40"/>
  <c r="J12" i="40"/>
  <c r="M49" i="40"/>
  <c r="M46" i="40"/>
  <c r="J32" i="40"/>
  <c r="J9" i="40"/>
  <c r="J11" i="40"/>
  <c r="J40" i="40"/>
  <c r="J42" i="40"/>
  <c r="J5" i="40"/>
  <c r="M15" i="40"/>
  <c r="J22" i="40"/>
  <c r="M25" i="40"/>
  <c r="M9" i="40"/>
  <c r="M17" i="40"/>
  <c r="G16" i="47"/>
  <c r="M39" i="40"/>
  <c r="M27" i="40"/>
  <c r="M44" i="40"/>
  <c r="J31" i="40"/>
  <c r="J35" i="40"/>
  <c r="M10" i="40"/>
  <c r="J18" i="40"/>
  <c r="M18" i="40"/>
  <c r="M31" i="40"/>
  <c r="I45" i="40" l="1"/>
  <c r="I38" i="40"/>
  <c r="K38" i="40" s="1"/>
  <c r="L38" i="40" s="1"/>
  <c r="I15" i="40"/>
  <c r="K15" i="40" s="1"/>
  <c r="I6" i="40"/>
  <c r="K6" i="40" s="1"/>
  <c r="I40" i="40"/>
  <c r="K40" i="40" s="1"/>
  <c r="L40" i="40" s="1"/>
  <c r="I34" i="40"/>
  <c r="K34" i="40" s="1"/>
  <c r="L34" i="40" s="1"/>
  <c r="J48" i="40"/>
  <c r="I49" i="40"/>
  <c r="I25" i="40"/>
  <c r="K25" i="40" s="1"/>
  <c r="L25" i="40" s="1"/>
  <c r="I23" i="40"/>
  <c r="K23" i="40" s="1"/>
  <c r="L23" i="40" s="1"/>
  <c r="J52" i="40"/>
  <c r="J46" i="40"/>
  <c r="G10" i="47"/>
  <c r="G12" i="47" s="1"/>
  <c r="I51" i="40"/>
  <c r="I39" i="40"/>
  <c r="K39" i="40" s="1"/>
  <c r="L39" i="40" s="1"/>
  <c r="I48" i="40"/>
  <c r="I13" i="40"/>
  <c r="K13" i="40" s="1"/>
  <c r="L13" i="40" s="1"/>
  <c r="M52" i="40"/>
  <c r="I30" i="40"/>
  <c r="K30" i="40" s="1"/>
  <c r="L30" i="40" s="1"/>
  <c r="J47" i="40"/>
  <c r="I29" i="40"/>
  <c r="K29" i="40" s="1"/>
  <c r="L29" i="40" s="1"/>
  <c r="I43" i="40"/>
  <c r="I32" i="40"/>
  <c r="K32" i="40" s="1"/>
  <c r="L32" i="40" s="1"/>
  <c r="J45" i="40"/>
  <c r="I27" i="40"/>
  <c r="K27" i="40" s="1"/>
  <c r="L27" i="40" s="1"/>
  <c r="I24" i="40"/>
  <c r="K24" i="40" s="1"/>
  <c r="L24" i="40" s="1"/>
  <c r="I41" i="40"/>
  <c r="K41" i="40" s="1"/>
  <c r="L41" i="40" s="1"/>
  <c r="J50" i="40"/>
  <c r="E52" i="40"/>
  <c r="I5" i="40"/>
  <c r="D52" i="40"/>
  <c r="I7" i="40"/>
  <c r="K7" i="40" s="1"/>
  <c r="J51" i="40"/>
  <c r="I21" i="40"/>
  <c r="K21" i="40" s="1"/>
  <c r="L21" i="40" s="1"/>
  <c r="I42" i="40"/>
  <c r="K42" i="40" s="1"/>
  <c r="L42" i="40" s="1"/>
  <c r="I9" i="40"/>
  <c r="K9" i="40" s="1"/>
  <c r="I36" i="40"/>
  <c r="K36" i="40" s="1"/>
  <c r="L36" i="40" s="1"/>
  <c r="I47" i="40"/>
  <c r="J49" i="40"/>
  <c r="I22" i="40"/>
  <c r="K22" i="40" s="1"/>
  <c r="L22" i="40" s="1"/>
  <c r="I44" i="40"/>
  <c r="I18" i="40"/>
  <c r="K18" i="40" s="1"/>
  <c r="L18" i="40" s="1"/>
  <c r="I50" i="40"/>
  <c r="I8" i="40"/>
  <c r="K8" i="40" s="1"/>
  <c r="L8" i="40" s="1"/>
  <c r="I20" i="40"/>
  <c r="K20" i="40" s="1"/>
  <c r="L20" i="40" s="1"/>
  <c r="I31" i="40"/>
  <c r="K31" i="40" s="1"/>
  <c r="L31" i="40" s="1"/>
  <c r="I11" i="40"/>
  <c r="K11" i="40" s="1"/>
  <c r="L11" i="40" s="1"/>
  <c r="G52" i="40"/>
  <c r="I16" i="40"/>
  <c r="K16" i="40" s="1"/>
  <c r="L16" i="40" s="1"/>
  <c r="I28" i="40"/>
  <c r="K28" i="40" s="1"/>
  <c r="L28" i="40" s="1"/>
  <c r="I12" i="40"/>
  <c r="K12" i="40" s="1"/>
  <c r="K45" i="40" s="1"/>
  <c r="L45" i="40" s="1"/>
  <c r="I46" i="40"/>
  <c r="I26" i="40"/>
  <c r="K26" i="40" s="1"/>
  <c r="L26" i="40" s="1"/>
  <c r="I33" i="40"/>
  <c r="K33" i="40" s="1"/>
  <c r="L33" i="40" s="1"/>
  <c r="I14" i="40"/>
  <c r="I37" i="40"/>
  <c r="K37" i="40" s="1"/>
  <c r="L37" i="40" s="1"/>
  <c r="I17" i="40"/>
  <c r="K17" i="40" s="1"/>
  <c r="K49" i="40" s="1"/>
  <c r="L49" i="40" s="1"/>
  <c r="F52" i="40"/>
  <c r="I35" i="40"/>
  <c r="K35" i="40" s="1"/>
  <c r="L35" i="40" s="1"/>
  <c r="I10" i="40"/>
  <c r="K10" i="40" s="1"/>
  <c r="L10" i="40" s="1"/>
  <c r="I19" i="40"/>
  <c r="K19" i="40" s="1"/>
  <c r="L19" i="40" s="1"/>
  <c r="H52" i="40"/>
  <c r="L6" i="40"/>
  <c r="J14" i="40"/>
  <c r="J44" i="40"/>
  <c r="J43" i="40"/>
  <c r="M37" i="40"/>
  <c r="K14" i="40" l="1"/>
  <c r="L14" i="40" s="1"/>
  <c r="K43" i="40"/>
  <c r="L43" i="40" s="1"/>
  <c r="K44" i="40"/>
  <c r="L44" i="40" s="1"/>
  <c r="K50" i="40"/>
  <c r="L50" i="40" s="1"/>
  <c r="K5" i="40"/>
  <c r="I52" i="40"/>
  <c r="L12" i="40"/>
  <c r="K48" i="40"/>
  <c r="L48" i="40" s="1"/>
  <c r="L17" i="40"/>
  <c r="L9" i="40"/>
  <c r="L15" i="40"/>
  <c r="K51" i="40"/>
  <c r="L51" i="40" s="1"/>
  <c r="L7" i="40"/>
  <c r="K47" i="40"/>
  <c r="L47" i="40" s="1"/>
  <c r="L5" i="40" l="1"/>
  <c r="L52" i="40" s="1"/>
  <c r="K46" i="40"/>
  <c r="L46" i="40" s="1"/>
  <c r="K52" i="4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5D72E8EF-8AA0-4EAE-A4B7-D25FCFFAFA3B}" keepAlive="1" name="Query - {CCE} AR" description="Connection to the '{CCE} AR' query in the workbook." type="5" refreshedVersion="8" background="1" saveData="1">
    <dbPr connection="Provider=Microsoft.Mashup.OleDb.1;Data Source=$Workbook$;Location=&quot;{CCE} AR&quot;;Extended Properties=&quot;&quot;" command="SELECT * FROM [{CCE} AR]"/>
  </connection>
  <connection id="2" xr16:uid="{088D1D21-81F9-4671-A683-C4219A5A72F6}" keepAlive="1" name="Query - {ETH02} AGR" description="Connection to the '{ETH02} AGR' query in the workbook." type="5" refreshedVersion="8" background="1" saveData="1">
    <dbPr connection="Provider=Microsoft.Mashup.OleDb.1;Data Source=$Workbook$;Location=&quot;{ETH02} AGR&quot;;Extended Properties=&quot;&quot;" command="SELECT * FROM [{ETH02} AGR]"/>
  </connection>
  <connection id="3" xr16:uid="{E8CB78DA-C91E-495E-AEA7-BE604B087E72}" keepAlive="1" name="Query - Data" description="Connection to the 'Data' query in the workbook." type="5" refreshedVersion="8" background="1" saveData="1">
    <dbPr connection="Provider=Microsoft.Mashup.OleDb.1;Data Source=$Workbook$;Location=Data;Extended Properties=&quot;&quot;" command="SELECT * FROM [Data]"/>
  </connection>
  <connection id="4" xr16:uid="{5A60956B-0B5E-4923-93CE-53BB56EBDD44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5" xr16:uid="{04781097-A33A-417A-9B43-B76A33620CB4}" keepAlive="1" name="Query - Parameter3" description="Connection to the 'Parameter3' query in the workbook." type="5" refreshedVersion="0" background="1">
    <dbPr connection="Provider=Microsoft.Mashup.OleDb.1;Data Source=$Workbook$;Location=Parameter3;Extended Properties=&quot;&quot;" command="SELECT * FROM [Parameter3]"/>
  </connection>
  <connection id="6" xr16:uid="{2A362181-94CD-4032-97AC-23A123C8468D}" keepAlive="1" name="Query - Practice_Code" description="Connection to the 'Practice_Code' query in the workbook." type="5" refreshedVersion="0" background="1" saveData="1">
    <dbPr connection="Provider=Microsoft.Mashup.OleDb.1;Data Source=$Workbook$;Location=Practice_Code;Extended Properties=&quot;&quot;" command="SELECT * FROM [Practice_Code]"/>
  </connection>
  <connection id="7" xr16:uid="{5C3A1586-6B10-4093-A4CE-330757976D96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8" xr16:uid="{F606915E-8505-4210-BE6B-85FC7418A90F}" keepAlive="1" name="Query - Sample File (3)" description="Connection to the 'Sample File (3)' query in the workbook." type="5" refreshedVersion="0" background="1">
    <dbPr connection="Provider=Microsoft.Mashup.OleDb.1;Data Source=$Workbook$;Location=&quot;Sample File (3)&quot;;Extended Properties=&quot;&quot;" command="SELECT * FROM [Sample File (3)]"/>
  </connection>
  <connection id="9" xr16:uid="{8FCBBCE7-B4D6-437B-B236-B66424DA2658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10" xr16:uid="{CDDD2515-D8A2-4C48-A0D4-A739C1AAE053}" keepAlive="1" name="Query - Transform File (3)" description="Connection to the 'Transform File (3)' query in the workbook." type="5" refreshedVersion="0" background="1">
    <dbPr connection="Provider=Microsoft.Mashup.OleDb.1;Data Source=$Workbook$;Location=&quot;Transform File (3)&quot;;Extended Properties=&quot;&quot;" command="SELECT * FROM [Transform File (3)]"/>
  </connection>
  <connection id="11" xr16:uid="{CD90B4BF-006E-4D31-A74C-8940D14ED94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  <connection id="12" xr16:uid="{FA0353E6-E07F-4871-B664-B7F744B5CFDF}" keepAlive="1" name="Query - Transform Sample File (3)" description="Connection to the 'Transform Sample File (3)' query in the workbook." type="5" refreshedVersion="0" background="1">
    <dbPr connection="Provider=Microsoft.Mashup.OleDb.1;Data Source=$Workbook$;Location=&quot;Transform Sample File (3)&quot;;Extended Properties=&quot;&quot;" command="SELECT * FROM [Transform Sample File (3)]"/>
  </connection>
</connections>
</file>

<file path=xl/sharedStrings.xml><?xml version="1.0" encoding="utf-8"?>
<sst xmlns="http://schemas.openxmlformats.org/spreadsheetml/2006/main" count="1373" uniqueCount="357">
  <si>
    <t>NACS</t>
  </si>
  <si>
    <t>Practice Name</t>
  </si>
  <si>
    <t>DN Team</t>
  </si>
  <si>
    <t>Patch</t>
  </si>
  <si>
    <t>Quadrant</t>
  </si>
  <si>
    <t>NW2</t>
  </si>
  <si>
    <t>NW</t>
  </si>
  <si>
    <t>F84716</t>
  </si>
  <si>
    <t>Allerton Road Surgery</t>
  </si>
  <si>
    <t>NW1</t>
  </si>
  <si>
    <t>F84060</t>
  </si>
  <si>
    <t>Athena Medical Centre</t>
  </si>
  <si>
    <t>NE2</t>
  </si>
  <si>
    <t>NE</t>
  </si>
  <si>
    <t>F84636</t>
  </si>
  <si>
    <t>Barretts Grove (Dr Gangola)</t>
  </si>
  <si>
    <t>F84008</t>
  </si>
  <si>
    <t>Barton House Health Centre</t>
  </si>
  <si>
    <t>F84038</t>
  </si>
  <si>
    <t>Beechwood Medical Centre</t>
  </si>
  <si>
    <t>SW1</t>
  </si>
  <si>
    <t>SW</t>
  </si>
  <si>
    <t>F84694</t>
  </si>
  <si>
    <t>Brooke Road (Dr SN Prasad)</t>
  </si>
  <si>
    <t>F84036</t>
  </si>
  <si>
    <t>Cedar Practice, John Scott HC</t>
  </si>
  <si>
    <t>F84668</t>
  </si>
  <si>
    <t>Clapton Surgery</t>
  </si>
  <si>
    <t>F84686</t>
  </si>
  <si>
    <t>Cranwich Road (Spitzer &amp; Partners)</t>
  </si>
  <si>
    <t>NE1</t>
  </si>
  <si>
    <t>SE</t>
  </si>
  <si>
    <t>F84072</t>
  </si>
  <si>
    <t>De Beauvoir Surgery</t>
  </si>
  <si>
    <t>F84080</t>
  </si>
  <si>
    <t>Drs Gadhvi &amp; Pathan</t>
  </si>
  <si>
    <t>F84685</t>
  </si>
  <si>
    <t>Elm Practice</t>
  </si>
  <si>
    <t>F84601</t>
  </si>
  <si>
    <t>Elsdale Street</t>
  </si>
  <si>
    <t>SE2</t>
  </si>
  <si>
    <t>F84632</t>
  </si>
  <si>
    <t>Greenhouse Health Centre</t>
  </si>
  <si>
    <t>F84720</t>
  </si>
  <si>
    <t>Healy Medical Centre</t>
  </si>
  <si>
    <t>F84692</t>
  </si>
  <si>
    <t>Hoxton Surgery</t>
  </si>
  <si>
    <t>F84015</t>
  </si>
  <si>
    <t>Kingsmead Healthcare</t>
  </si>
  <si>
    <t>SE1</t>
  </si>
  <si>
    <t>F84719</t>
  </si>
  <si>
    <t>Latimer Health Centre</t>
  </si>
  <si>
    <t>F84105</t>
  </si>
  <si>
    <t>Lea Surgery</t>
  </si>
  <si>
    <t>F84021</t>
  </si>
  <si>
    <t>London Fields Medical Centre</t>
  </si>
  <si>
    <t>F84003</t>
  </si>
  <si>
    <t>F84640</t>
  </si>
  <si>
    <t>Neaman Practice (Long Lane)</t>
  </si>
  <si>
    <t>SW2</t>
  </si>
  <si>
    <t>F84018</t>
  </si>
  <si>
    <t>Nightingale Practice</t>
  </si>
  <si>
    <t>F84117</t>
  </si>
  <si>
    <t>Queensbridge Group Practice</t>
  </si>
  <si>
    <t>F84035</t>
  </si>
  <si>
    <t>Richmond Road MC</t>
  </si>
  <si>
    <t>F84619</t>
  </si>
  <si>
    <t>Riverside Practice</t>
  </si>
  <si>
    <t>F84711</t>
  </si>
  <si>
    <t>Rosewood Practice</t>
  </si>
  <si>
    <t>F84621</t>
  </si>
  <si>
    <t>Sandringham Road</t>
  </si>
  <si>
    <t>F84635</t>
  </si>
  <si>
    <t>Shoreditch Park Surgery</t>
  </si>
  <si>
    <t>F84033</t>
  </si>
  <si>
    <t>Somerford Grove Health Centre</t>
  </si>
  <si>
    <t>Y03049</t>
  </si>
  <si>
    <t>Springfield Medical Centre</t>
  </si>
  <si>
    <t>F84013</t>
  </si>
  <si>
    <t>Stamford Hill Group Practice</t>
  </si>
  <si>
    <t>F84115</t>
  </si>
  <si>
    <t>Statham Grove Surgery</t>
  </si>
  <si>
    <t>F84063</t>
  </si>
  <si>
    <t>The Dalston Practice</t>
  </si>
  <si>
    <t>F84119</t>
  </si>
  <si>
    <t>The Heron Practice, John Scott HC</t>
  </si>
  <si>
    <t>F84096</t>
  </si>
  <si>
    <t>The Lawson Practice</t>
  </si>
  <si>
    <t>Y00403</t>
  </si>
  <si>
    <t>Trowbridge Practice</t>
  </si>
  <si>
    <t>F84069</t>
  </si>
  <si>
    <t>Well Street Surgery</t>
  </si>
  <si>
    <t>F84620</t>
  </si>
  <si>
    <t>Wick Health Centre</t>
  </si>
  <si>
    <t>Eth-Count</t>
  </si>
  <si>
    <t>ETH01-L_H</t>
  </si>
  <si>
    <t>ETH01-EOY</t>
  </si>
  <si>
    <t>Q1</t>
  </si>
  <si>
    <t>ETH01-Q1</t>
  </si>
  <si>
    <t>ETH01-Q2</t>
  </si>
  <si>
    <t>ETH01-Q3</t>
  </si>
  <si>
    <t>ETH01-Q4</t>
  </si>
  <si>
    <t>Listsize</t>
  </si>
  <si>
    <t>Total</t>
  </si>
  <si>
    <t>Q2</t>
  </si>
  <si>
    <t>count</t>
  </si>
  <si>
    <t>{CCG3-00}</t>
  </si>
  <si>
    <t>Interpreter</t>
  </si>
  <si>
    <t>Payment made through Clinical Commissioning LES.  Count of each coded incident of Interpreter Present, or use of Family, Phone, Practice Interpreter, recorded for All Patients within the financial year.</t>
  </si>
  <si>
    <t>Quarter 1</t>
  </si>
  <si>
    <t>Quarter 2</t>
  </si>
  <si>
    <t>Quarter 3</t>
  </si>
  <si>
    <t>Quarter 4</t>
  </si>
  <si>
    <t>ETH01-QT</t>
  </si>
  <si>
    <t>Quarters Total</t>
  </si>
  <si>
    <t>EoY Total</t>
  </si>
  <si>
    <t>ETH01-EOYA</t>
  </si>
  <si>
    <t>Adjustment</t>
  </si>
  <si>
    <t>Hidden Patients</t>
  </si>
  <si>
    <t xml:space="preserve">Patients' records marked as Confidential, Sensitive or Archived by the practice are not visible in CEG data reports. </t>
  </si>
  <si>
    <t>This report provides the Quarterly and End of Year reconciliation data produced by CEG for the City &amp; Hackney CCG.</t>
  </si>
  <si>
    <t>Compiled via EMIS web</t>
  </si>
  <si>
    <t>If you have any queries, please contact:</t>
  </si>
  <si>
    <t>PHBB-Q4EOYA</t>
  </si>
  <si>
    <t>Q3</t>
  </si>
  <si>
    <t>EOY</t>
  </si>
  <si>
    <t>Pt details not</t>
  </si>
  <si>
    <t>PCN</t>
  </si>
  <si>
    <t>Q4</t>
  </si>
  <si>
    <t>QTotal</t>
  </si>
  <si>
    <t>EOY Adjustment</t>
  </si>
  <si>
    <t>Q4 + Adjustment</t>
  </si>
  <si>
    <t>available in data</t>
  </si>
  <si>
    <t xml:space="preserve">Patients records marked as Confidential, Sensitive or Archived by the practice are not visible in CEG data reports. </t>
  </si>
  <si>
    <t>REL_D</t>
  </si>
  <si>
    <t>RUN_D</t>
  </si>
  <si>
    <t>AuditID</t>
  </si>
  <si>
    <t>DataID</t>
  </si>
  <si>
    <t>Audit2ID</t>
  </si>
  <si>
    <t>OrgID</t>
  </si>
  <si>
    <t>NwID</t>
  </si>
  <si>
    <t>DataCheck</t>
  </si>
  <si>
    <t>AUDIT_T</t>
  </si>
  <si>
    <t>X</t>
  </si>
  <si>
    <t>AUDIT_DD</t>
  </si>
  <si>
    <t>AUDIT_C</t>
  </si>
  <si>
    <t>IND</t>
  </si>
  <si>
    <t>{CCG3-ETH01} Interpreter Use 2018-2019</t>
  </si>
  <si>
    <t>-</t>
  </si>
  <si>
    <t>Alt AuditID:</t>
  </si>
  <si>
    <t>REL_D-RUN_DAuditID</t>
  </si>
  <si>
    <t>Filter:</t>
  </si>
  <si>
    <t>IND markers:</t>
  </si>
  <si>
    <t>{</t>
  </si>
  <si>
    <t>}</t>
  </si>
  <si>
    <t>1st IND</t>
  </si>
  <si>
    <t>RED: Search IND+Titles don't match</t>
  </si>
  <si>
    <t>1st Title</t>
  </si>
  <si>
    <t>DATA</t>
  </si>
  <si>
    <t>Address</t>
  </si>
  <si>
    <t>Practice Trend Select</t>
  </si>
  <si>
    <t>Select Month:</t>
  </si>
  <si>
    <t>DateID</t>
  </si>
  <si>
    <t>Version</t>
  </si>
  <si>
    <t>Data (Y/N)</t>
  </si>
  <si>
    <t>Date</t>
  </si>
  <si>
    <t>Q Work Sheet</t>
  </si>
  <si>
    <t>Practice Detail Select</t>
  </si>
  <si>
    <t>Header Row</t>
  </si>
  <si>
    <t>Data</t>
  </si>
  <si>
    <t>Practice Overview Select</t>
  </si>
  <si>
    <t>Rows</t>
  </si>
  <si>
    <t>Columns</t>
  </si>
  <si>
    <t xml:space="preserve"> -</t>
  </si>
  <si>
    <t>ANCHOR</t>
  </si>
  <si>
    <t>DATA2</t>
  </si>
  <si>
    <t>Y</t>
  </si>
  <si>
    <t>Work Sheet</t>
  </si>
  <si>
    <t>PREV-DATA</t>
  </si>
  <si>
    <t>Select Quarter</t>
  </si>
  <si>
    <t>Q</t>
  </si>
  <si>
    <t>PREVIND</t>
  </si>
  <si>
    <t>PREVANCHOR</t>
  </si>
  <si>
    <t>PREVOrgID</t>
  </si>
  <si>
    <t>PREVREL_D</t>
  </si>
  <si>
    <t>PREVDataID</t>
  </si>
  <si>
    <t>Header Info</t>
  </si>
  <si>
    <t>HEADERINFO2</t>
  </si>
  <si>
    <t>Sheet Address</t>
  </si>
  <si>
    <t>Select Practice</t>
  </si>
  <si>
    <t>Neighbourhood</t>
  </si>
  <si>
    <t>North West</t>
  </si>
  <si>
    <t>North East</t>
  </si>
  <si>
    <t>South East</t>
  </si>
  <si>
    <t>Barretts Grove Surgery</t>
  </si>
  <si>
    <t>South West</t>
  </si>
  <si>
    <t>Brooke Road Surgery</t>
  </si>
  <si>
    <t xml:space="preserve">Cedar Practice </t>
  </si>
  <si>
    <t xml:space="preserve">Cranwich Road Surgery </t>
  </si>
  <si>
    <t>Dalston Practice</t>
  </si>
  <si>
    <t xml:space="preserve">Elsdale Street Surgery </t>
  </si>
  <si>
    <t>Gadvhi Practice</t>
  </si>
  <si>
    <t>Heron Practice</t>
  </si>
  <si>
    <t>Lawson Practice</t>
  </si>
  <si>
    <t>Neaman Practice</t>
  </si>
  <si>
    <t>Richmond Road Medical Center</t>
  </si>
  <si>
    <t>Sandringham Road Practice</t>
  </si>
  <si>
    <t>Spring Hill Practice</t>
  </si>
  <si>
    <t>Springfield Park</t>
  </si>
  <si>
    <t>Hackeny Downs</t>
  </si>
  <si>
    <t>Woodberry Wetlands</t>
  </si>
  <si>
    <t>Clissold Park</t>
  </si>
  <si>
    <t>Hackney Marshes</t>
  </si>
  <si>
    <t>Well Street Common</t>
  </si>
  <si>
    <t xml:space="preserve">London Fields  </t>
  </si>
  <si>
    <t>Shoreditch Park &amp; City</t>
  </si>
  <si>
    <t>Condition</t>
  </si>
  <si>
    <t>Indicator Type</t>
  </si>
  <si>
    <t>Alphabetical</t>
  </si>
  <si>
    <t>iLTC01-RV01</t>
  </si>
  <si>
    <t>iLTC10-RA01</t>
  </si>
  <si>
    <t>Asthma</t>
  </si>
  <si>
    <t>Case Finding</t>
  </si>
  <si>
    <t>iLTC03-CP04</t>
  </si>
  <si>
    <t>iLTC10-RA02</t>
  </si>
  <si>
    <t>LTC1-D03</t>
  </si>
  <si>
    <t>LTC1-A01</t>
  </si>
  <si>
    <t>iLTC03-PS03</t>
  </si>
  <si>
    <t>iLTC05-AS01</t>
  </si>
  <si>
    <t>At Risk</t>
  </si>
  <si>
    <t>LTC1-A02</t>
  </si>
  <si>
    <t>iLTC03-RV04</t>
  </si>
  <si>
    <t>LTC1-A04</t>
  </si>
  <si>
    <t>iLTC04-CP05</t>
  </si>
  <si>
    <t>iLTC05-RV02</t>
  </si>
  <si>
    <t>LTC1-A05</t>
  </si>
  <si>
    <t>iLTC04-RV05</t>
  </si>
  <si>
    <t>iLTC06-RV03</t>
  </si>
  <si>
    <t>LTC1-C01</t>
  </si>
  <si>
    <t>LTC1-A06</t>
  </si>
  <si>
    <t>iLTC05-CP01</t>
  </si>
  <si>
    <t>LTC1-C01-0</t>
  </si>
  <si>
    <t>LTC1-A07</t>
  </si>
  <si>
    <t>iLTC05-CP02</t>
  </si>
  <si>
    <t>LTC1-C03</t>
  </si>
  <si>
    <t>LTC1-A08</t>
  </si>
  <si>
    <t>iLTC05-CP03</t>
  </si>
  <si>
    <t>LTC1-C03-0</t>
  </si>
  <si>
    <t>Additional Support</t>
  </si>
  <si>
    <t>iLTC05-PS01</t>
  </si>
  <si>
    <t>LTC1-F04</t>
  </si>
  <si>
    <t>LTC1-B01</t>
  </si>
  <si>
    <t>Atrial Fibrilation</t>
  </si>
  <si>
    <t>Review</t>
  </si>
  <si>
    <t>iLTC05-Tb05</t>
  </si>
  <si>
    <t>LTC1-H01</t>
  </si>
  <si>
    <t>iLTC05-Tb06</t>
  </si>
  <si>
    <t>CKD</t>
  </si>
  <si>
    <t>iLTC05-Tc04</t>
  </si>
  <si>
    <t>iLTC07-Tb01</t>
  </si>
  <si>
    <t>iLTC05-Th01</t>
  </si>
  <si>
    <t>iLTC12-Tb02</t>
  </si>
  <si>
    <t>iLTC08-Tb03</t>
  </si>
  <si>
    <t>LTC1-I02</t>
  </si>
  <si>
    <t>LTC1-C04-0</t>
  </si>
  <si>
    <t>iLTC09-Tb04</t>
  </si>
  <si>
    <t>Co-Morbidities</t>
  </si>
  <si>
    <t>LTC1-C04</t>
  </si>
  <si>
    <t>Care Planning</t>
  </si>
  <si>
    <t>LTC1-D01</t>
  </si>
  <si>
    <t>iLTC11-Tb07</t>
  </si>
  <si>
    <t>LTC1-F01</t>
  </si>
  <si>
    <t>LTC1-D02</t>
  </si>
  <si>
    <t>iLTC09-Tc02</t>
  </si>
  <si>
    <t>iLTC12-Tc01</t>
  </si>
  <si>
    <t>LTC1-F02</t>
  </si>
  <si>
    <t>LTC1-F03</t>
  </si>
  <si>
    <t>Treatment BP</t>
  </si>
  <si>
    <t>iLTC11-Tc03</t>
  </si>
  <si>
    <t>LTC1-K01</t>
  </si>
  <si>
    <t>LTC1-E01</t>
  </si>
  <si>
    <t>iLTC10-TA01</t>
  </si>
  <si>
    <t>LTC1-K02</t>
  </si>
  <si>
    <t>Treatment Statins</t>
  </si>
  <si>
    <t>LTC1-K03</t>
  </si>
  <si>
    <t>LTC1-L02</t>
  </si>
  <si>
    <t>COPD</t>
  </si>
  <si>
    <t>LTC1-J01</t>
  </si>
  <si>
    <t>Treatment Diabetes</t>
  </si>
  <si>
    <t>Diabetes</t>
  </si>
  <si>
    <t>LTC1-G02</t>
  </si>
  <si>
    <t>Treatment Atrial Fibrilation</t>
  </si>
  <si>
    <t>Treatment Renal</t>
  </si>
  <si>
    <t>LTC1-I01</t>
  </si>
  <si>
    <t>LTC1-I05</t>
  </si>
  <si>
    <t>LTC1-L10</t>
  </si>
  <si>
    <t>Self Management Support</t>
  </si>
  <si>
    <t>LTC1-L12</t>
  </si>
  <si>
    <t>Heart Failure</t>
  </si>
  <si>
    <t>Smoking</t>
  </si>
  <si>
    <t>LTC1-L04a</t>
  </si>
  <si>
    <t>LTC1-L04b</t>
  </si>
  <si>
    <t>LTC1-L04c</t>
  </si>
  <si>
    <t>LTC1-L04d</t>
  </si>
  <si>
    <t>Other</t>
  </si>
  <si>
    <t>Hepatitis B</t>
  </si>
  <si>
    <t>LTC1-L05</t>
  </si>
  <si>
    <t>LTC1-L03</t>
  </si>
  <si>
    <t>Hypertension</t>
  </si>
  <si>
    <t xml:space="preserve">Learning Difficulties </t>
  </si>
  <si>
    <t>LTC1-L06</t>
  </si>
  <si>
    <t>LTC1-L08</t>
  </si>
  <si>
    <t>CCE Interpreter</t>
  </si>
  <si>
    <t>01072022-04072022</t>
  </si>
  <si>
    <t>01/04/2024 interim</t>
  </si>
  <si>
    <t>v1</t>
  </si>
  <si>
    <t>CCE Interpreter 2023-2024</t>
  </si>
  <si>
    <t>Shazia Shahzad (shazia.shahzad@qmul.ac.uk)</t>
  </si>
  <si>
    <t>Lower Clapton Group Practice</t>
  </si>
  <si>
    <t>Organisation Code</t>
  </si>
  <si>
    <t>{CCG3-00} Current Listsize</t>
  </si>
  <si>
    <t>{CCG3-ETH01} Interpreter Use 2023-2024</t>
  </si>
  <si>
    <t>Organisation Name</t>
  </si>
  <si>
    <t>Family member interpreter present</t>
  </si>
  <si>
    <t>Interpreter present</t>
  </si>
  <si>
    <t>Practice member interpreter present</t>
  </si>
  <si>
    <t>Telephone interpreter used</t>
  </si>
  <si>
    <t>Telephone interpreting service used</t>
  </si>
  <si>
    <t>Allerton Road Medical Centre</t>
  </si>
  <si>
    <t>BARTON HOUSE GROUP PRACTICE</t>
  </si>
  <si>
    <t>BEECHWOOD MEDICAL CENTRE</t>
  </si>
  <si>
    <t>Cranwich Road Surgery</t>
  </si>
  <si>
    <t>Elsdale Street Surgery</t>
  </si>
  <si>
    <t>Greenhouse</t>
  </si>
  <si>
    <t>HEALY MEDICAL CENTRE</t>
  </si>
  <si>
    <t>KINGSMEAD HEALTHCARE</t>
  </si>
  <si>
    <t>Richmond Road Medical Centre</t>
  </si>
  <si>
    <t>Sandringham Practice</t>
  </si>
  <si>
    <t>Somerford Grove Practice</t>
  </si>
  <si>
    <t>SPRING HILL PRACTICE</t>
  </si>
  <si>
    <t>The Cedar Practice</t>
  </si>
  <si>
    <t>The Clapton Surgery</t>
  </si>
  <si>
    <t>The Gadhvi Practice</t>
  </si>
  <si>
    <t>The Heron Practice</t>
  </si>
  <si>
    <t>THE HOXTON SURGERY</t>
  </si>
  <si>
    <t>The Lea Surgery</t>
  </si>
  <si>
    <t>The Neaman Practice</t>
  </si>
  <si>
    <t>The Riverside Practice</t>
  </si>
  <si>
    <t>The Wick Health Centre</t>
  </si>
  <si>
    <t>Trowbridge Surgery</t>
  </si>
  <si>
    <t>Quarter</t>
  </si>
  <si>
    <t>{CCG3-ETH02} Interpreter Use 2023-2024</t>
  </si>
  <si>
    <t>ETH02-Q1</t>
  </si>
  <si>
    <t>ETH02-Q2</t>
  </si>
  <si>
    <t>ETH02-Q3</t>
  </si>
  <si>
    <t>ETH02-Q4</t>
  </si>
  <si>
    <t>ETH02-QT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</si>
</sst>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164" formatCode="mmmm\ yyyy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color theme="3" tint="0.79998168889431442"/>
      <name val="Calibri"/>
      <family val="2"/>
      <scheme val="minor"/>
    </font>
    <font>
      <sz val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0"/>
      <color theme="3" tint="0.79998168889431442"/>
      <name val="Cambria"/>
      <family val="1"/>
      <scheme val="major"/>
    </font>
    <font>
      <b/>
      <i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10"/>
      <color theme="2" tint="-0.499984740745262"/>
      <name val="Calibri"/>
      <family val="2"/>
      <scheme val="minor"/>
    </font>
    <font>
      <sz val="1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8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4" tint="0.59999389629810485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9"/>
      <color theme="1"/>
      <name val="Segoe UI"/>
      <family val="2"/>
    </font>
  </fonts>
  <fills count="1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5" tint="0.5999938962981048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4.9989318521683403E-2"/>
      </left>
      <right style="thin">
        <color theme="0" tint="-0.34998626667073579"/>
      </right>
      <top/>
      <bottom style="thin">
        <color theme="0" tint="-4.9989318521683403E-2"/>
      </bottom>
      <diagonal/>
    </border>
    <border>
      <left/>
      <right style="thin">
        <color theme="0" tint="-0.34998626667073579"/>
      </right>
      <top/>
      <bottom style="thin">
        <color theme="0" tint="-4.9989318521683403E-2"/>
      </bottom>
      <diagonal/>
    </border>
    <border>
      <left/>
      <right style="thin">
        <color theme="0" tint="-0.34998626667073579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0" tint="-4.9989318521683403E-2"/>
      </top>
      <bottom/>
      <diagonal/>
    </border>
    <border>
      <left/>
      <right style="thin">
        <color theme="7" tint="0.59999389629810485"/>
      </right>
      <top style="thin">
        <color theme="0" tint="-4.9989318521683403E-2"/>
      </top>
      <bottom/>
      <diagonal/>
    </border>
    <border>
      <left style="thin">
        <color theme="7" tint="0.59999389629810485"/>
      </left>
      <right style="thin">
        <color theme="7" tint="0.59999389629810485"/>
      </right>
      <top style="thin">
        <color theme="0" tint="-4.9989318521683403E-2"/>
      </top>
      <bottom/>
      <diagonal/>
    </border>
    <border>
      <left/>
      <right style="thin">
        <color theme="7" tint="0.59999389629810485"/>
      </right>
      <top/>
      <bottom/>
      <diagonal/>
    </border>
    <border>
      <left/>
      <right style="thin">
        <color theme="7" tint="0.59999389629810485"/>
      </right>
      <top/>
      <bottom style="thin">
        <color theme="0" tint="-0.34998626667073579"/>
      </bottom>
      <diagonal/>
    </border>
    <border>
      <left style="thin">
        <color theme="7" tint="0.59999389629810485"/>
      </left>
      <right style="thin">
        <color theme="7" tint="0.59999389629810485"/>
      </right>
      <top/>
      <bottom style="thin">
        <color theme="0" tint="-0.34998626667073579"/>
      </bottom>
      <diagonal/>
    </border>
    <border>
      <left style="thin">
        <color theme="7" tint="0.59999389629810485"/>
      </left>
      <right style="thin">
        <color theme="7" tint="0.59999389629810485"/>
      </right>
      <top/>
      <bottom/>
      <diagonal/>
    </border>
    <border>
      <left/>
      <right style="thin">
        <color theme="7" tint="0.59999389629810485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7" tint="0.59999389629810485"/>
      </right>
      <top/>
      <bottom style="thin">
        <color theme="0" tint="-4.9989318521683403E-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 style="thin">
        <color theme="0" tint="-4.9989318521683403E-2"/>
      </left>
      <right style="thin">
        <color indexed="64"/>
      </right>
      <top/>
      <bottom style="thin">
        <color theme="0" tint="-4.9989318521683403E-2"/>
      </bottom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</borders>
  <cellStyleXfs count="17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2" fillId="0" borderId="0"/>
    <xf numFmtId="0" fontId="29" fillId="0" borderId="0"/>
    <xf numFmtId="0" fontId="29" fillId="0" borderId="0"/>
    <xf numFmtId="0" fontId="32" fillId="0" borderId="0"/>
    <xf numFmtId="0" fontId="32" fillId="0" borderId="0"/>
    <xf numFmtId="0" fontId="35" fillId="0" borderId="0"/>
    <xf numFmtId="0" fontId="22" fillId="0" borderId="0"/>
  </cellStyleXfs>
  <cellXfs count="322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/>
    <xf numFmtId="0" fontId="4" fillId="0" borderId="0" xfId="0" applyFont="1" applyBorder="1"/>
    <xf numFmtId="0" fontId="2" fillId="0" borderId="0" xfId="0" applyFont="1"/>
    <xf numFmtId="0" fontId="11" fillId="0" borderId="0" xfId="0" applyFont="1"/>
    <xf numFmtId="0" fontId="2" fillId="5" borderId="0" xfId="0" applyFont="1" applyFill="1"/>
    <xf numFmtId="0" fontId="9" fillId="5" borderId="0" xfId="0" applyFont="1" applyFill="1"/>
    <xf numFmtId="0" fontId="0" fillId="0" borderId="3" xfId="0" applyBorder="1"/>
    <xf numFmtId="0" fontId="12" fillId="5" borderId="0" xfId="0" applyFont="1" applyFill="1"/>
    <xf numFmtId="0" fontId="11" fillId="0" borderId="0" xfId="0" applyFont="1" applyAlignment="1">
      <alignment horizontal="center"/>
    </xf>
    <xf numFmtId="0" fontId="5" fillId="0" borderId="0" xfId="0" applyFont="1" applyFill="1" applyBorder="1" applyAlignment="1"/>
    <xf numFmtId="0" fontId="0" fillId="0" borderId="0" xfId="0" applyBorder="1"/>
    <xf numFmtId="0" fontId="5" fillId="0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vertical="top" wrapText="1"/>
    </xf>
    <xf numFmtId="0" fontId="0" fillId="0" borderId="0" xfId="0" applyFill="1"/>
    <xf numFmtId="0" fontId="2" fillId="0" borderId="0" xfId="0" applyFont="1" applyBorder="1"/>
    <xf numFmtId="0" fontId="0" fillId="0" borderId="0" xfId="0" applyFill="1" applyBorder="1"/>
    <xf numFmtId="0" fontId="3" fillId="0" borderId="0" xfId="0" applyFont="1" applyBorder="1"/>
    <xf numFmtId="0" fontId="5" fillId="7" borderId="0" xfId="0" applyFont="1" applyFill="1" applyBorder="1" applyAlignment="1">
      <alignment vertical="top" wrapText="1"/>
    </xf>
    <xf numFmtId="0" fontId="5" fillId="8" borderId="4" xfId="0" applyFont="1" applyFill="1" applyBorder="1" applyAlignment="1">
      <alignment vertical="top" wrapText="1"/>
    </xf>
    <xf numFmtId="0" fontId="5" fillId="8" borderId="0" xfId="0" applyFont="1" applyFill="1" applyBorder="1" applyAlignment="1">
      <alignment vertical="top" wrapText="1"/>
    </xf>
    <xf numFmtId="0" fontId="2" fillId="2" borderId="0" xfId="0" applyFont="1" applyFill="1" applyBorder="1"/>
    <xf numFmtId="14" fontId="2" fillId="2" borderId="6" xfId="0" applyNumberFormat="1" applyFont="1" applyFill="1" applyBorder="1"/>
    <xf numFmtId="0" fontId="4" fillId="2" borderId="0" xfId="0" applyFont="1" applyFill="1" applyBorder="1" applyAlignment="1">
      <alignment horizontal="right" vertical="center"/>
    </xf>
    <xf numFmtId="0" fontId="2" fillId="10" borderId="0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10" fontId="17" fillId="0" borderId="0" xfId="0" applyNumberFormat="1" applyFont="1"/>
    <xf numFmtId="0" fontId="0" fillId="9" borderId="0" xfId="0" applyFill="1"/>
    <xf numFmtId="164" fontId="9" fillId="5" borderId="0" xfId="2" applyNumberFormat="1" applyFont="1" applyFill="1" applyAlignment="1">
      <alignment horizontal="left" vertical="top"/>
    </xf>
    <xf numFmtId="0" fontId="3" fillId="2" borderId="0" xfId="0" applyFont="1" applyFill="1" applyBorder="1"/>
    <xf numFmtId="0" fontId="4" fillId="2" borderId="0" xfId="0" applyFont="1" applyFill="1" applyBorder="1" applyAlignment="1">
      <alignment horizontal="center" vertical="center"/>
    </xf>
    <xf numFmtId="0" fontId="5" fillId="9" borderId="7" xfId="0" applyFont="1" applyFill="1" applyBorder="1" applyAlignment="1">
      <alignment horizontal="left" vertical="top"/>
    </xf>
    <xf numFmtId="0" fontId="15" fillId="9" borderId="0" xfId="0" applyFont="1" applyFill="1" applyAlignment="1">
      <alignment vertical="center"/>
    </xf>
    <xf numFmtId="0" fontId="1" fillId="9" borderId="0" xfId="0" applyFont="1" applyFill="1" applyAlignment="1">
      <alignment horizontal="center" vertical="center" wrapText="1"/>
    </xf>
    <xf numFmtId="0" fontId="1" fillId="9" borderId="0" xfId="0" applyFont="1" applyFill="1" applyAlignment="1">
      <alignment horizontal="center" vertical="center"/>
    </xf>
    <xf numFmtId="0" fontId="13" fillId="9" borderId="0" xfId="0" applyFont="1" applyFill="1" applyBorder="1"/>
    <xf numFmtId="0" fontId="4" fillId="9" borderId="0" xfId="0" applyFont="1" applyFill="1" applyAlignment="1">
      <alignment vertical="center"/>
    </xf>
    <xf numFmtId="0" fontId="5" fillId="9" borderId="0" xfId="0" applyFont="1" applyFill="1" applyBorder="1" applyAlignment="1">
      <alignment horizontal="left" vertical="top"/>
    </xf>
    <xf numFmtId="0" fontId="4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vertical="center"/>
    </xf>
    <xf numFmtId="0" fontId="16" fillId="9" borderId="0" xfId="0" applyFont="1" applyFill="1" applyAlignment="1">
      <alignment vertical="center"/>
    </xf>
    <xf numFmtId="0" fontId="0" fillId="5" borderId="0" xfId="0" applyFill="1"/>
    <xf numFmtId="0" fontId="4" fillId="5" borderId="0" xfId="0" applyFont="1" applyFill="1" applyBorder="1" applyAlignment="1">
      <alignment horizontal="center" vertical="center"/>
    </xf>
    <xf numFmtId="0" fontId="0" fillId="9" borderId="7" xfId="0" applyFill="1" applyBorder="1"/>
    <xf numFmtId="0" fontId="16" fillId="9" borderId="0" xfId="0" applyFont="1" applyFill="1" applyBorder="1" applyAlignment="1">
      <alignment vertical="center"/>
    </xf>
    <xf numFmtId="0" fontId="0" fillId="9" borderId="0" xfId="0" applyFill="1" applyBorder="1"/>
    <xf numFmtId="0" fontId="2" fillId="9" borderId="7" xfId="0" applyFont="1" applyFill="1" applyBorder="1"/>
    <xf numFmtId="0" fontId="0" fillId="5" borderId="0" xfId="0" applyFill="1" applyBorder="1"/>
    <xf numFmtId="9" fontId="10" fillId="9" borderId="0" xfId="0" applyNumberFormat="1" applyFont="1" applyFill="1" applyBorder="1" applyAlignment="1">
      <alignment horizontal="right" vertical="center" wrapText="1"/>
    </xf>
    <xf numFmtId="0" fontId="15" fillId="2" borderId="0" xfId="0" applyFont="1" applyFill="1" applyBorder="1" applyAlignment="1">
      <alignment vertical="center"/>
    </xf>
    <xf numFmtId="0" fontId="15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0" fontId="0" fillId="0" borderId="0" xfId="0" applyAlignment="1">
      <alignment horizontal="justify" vertical="center"/>
    </xf>
    <xf numFmtId="0" fontId="3" fillId="9" borderId="0" xfId="0" applyFont="1" applyFill="1" applyBorder="1"/>
    <xf numFmtId="0" fontId="3" fillId="0" borderId="0" xfId="0" applyFont="1" applyFill="1" applyBorder="1" applyAlignment="1">
      <alignment vertical="center"/>
    </xf>
    <xf numFmtId="9" fontId="10" fillId="0" borderId="0" xfId="0" applyNumberFormat="1" applyFont="1" applyFill="1" applyBorder="1" applyAlignment="1">
      <alignment horizontal="right" vertical="center" wrapText="1"/>
    </xf>
    <xf numFmtId="0" fontId="0" fillId="0" borderId="0" xfId="0" applyBorder="1" applyAlignment="1">
      <alignment horizontal="justify" vertical="center"/>
    </xf>
    <xf numFmtId="0" fontId="5" fillId="9" borderId="0" xfId="7" applyNumberFormat="1" applyFont="1" applyFill="1" applyBorder="1" applyAlignment="1">
      <alignment horizontal="right" vertical="center"/>
    </xf>
    <xf numFmtId="0" fontId="5" fillId="9" borderId="7" xfId="0" applyFont="1" applyFill="1" applyBorder="1" applyAlignment="1">
      <alignment horizontal="right" vertical="top"/>
    </xf>
    <xf numFmtId="0" fontId="19" fillId="9" borderId="0" xfId="0" applyFont="1" applyFill="1" applyAlignment="1">
      <alignment vertical="center"/>
    </xf>
    <xf numFmtId="44" fontId="3" fillId="9" borderId="0" xfId="1" applyNumberFormat="1" applyFont="1" applyFill="1" applyAlignment="1">
      <alignment horizontal="right"/>
    </xf>
    <xf numFmtId="44" fontId="14" fillId="9" borderId="7" xfId="1" applyNumberFormat="1" applyFont="1" applyFill="1" applyBorder="1" applyAlignment="1">
      <alignment horizontal="right" vertical="top"/>
    </xf>
    <xf numFmtId="44" fontId="5" fillId="9" borderId="0" xfId="1" applyNumberFormat="1" applyFont="1" applyFill="1" applyBorder="1" applyAlignment="1">
      <alignment horizontal="right" vertical="top"/>
    </xf>
    <xf numFmtId="44" fontId="5" fillId="9" borderId="7" xfId="1" applyNumberFormat="1" applyFont="1" applyFill="1" applyBorder="1" applyAlignment="1">
      <alignment horizontal="right" vertical="top"/>
    </xf>
    <xf numFmtId="44" fontId="16" fillId="9" borderId="0" xfId="1" applyNumberFormat="1" applyFont="1" applyFill="1" applyAlignment="1">
      <alignment horizontal="right" vertical="center"/>
    </xf>
    <xf numFmtId="44" fontId="7" fillId="9" borderId="0" xfId="1" applyNumberFormat="1" applyFont="1" applyFill="1" applyBorder="1" applyAlignment="1">
      <alignment horizontal="right" vertical="center"/>
    </xf>
    <xf numFmtId="44" fontId="0" fillId="9" borderId="0" xfId="0" applyNumberFormat="1" applyFill="1"/>
    <xf numFmtId="44" fontId="7" fillId="9" borderId="7" xfId="0" applyNumberFormat="1" applyFont="1" applyFill="1" applyBorder="1" applyAlignment="1">
      <alignment horizontal="right" vertical="top"/>
    </xf>
    <xf numFmtId="44" fontId="3" fillId="9" borderId="0" xfId="0" applyNumberFormat="1" applyFont="1" applyFill="1"/>
    <xf numFmtId="44" fontId="5" fillId="9" borderId="7" xfId="0" applyNumberFormat="1" applyFont="1" applyFill="1" applyBorder="1" applyAlignment="1">
      <alignment horizontal="left" vertical="top"/>
    </xf>
    <xf numFmtId="44" fontId="7" fillId="9" borderId="0" xfId="0" applyNumberFormat="1" applyFont="1" applyFill="1" applyBorder="1"/>
    <xf numFmtId="44" fontId="0" fillId="0" borderId="0" xfId="0" applyNumberFormat="1"/>
    <xf numFmtId="44" fontId="7" fillId="9" borderId="0" xfId="0" applyNumberFormat="1" applyFont="1" applyFill="1" applyBorder="1" applyAlignment="1">
      <alignment horizontal="right" vertical="top"/>
    </xf>
    <xf numFmtId="44" fontId="0" fillId="9" borderId="0" xfId="0" applyNumberFormat="1" applyFill="1" applyBorder="1"/>
    <xf numFmtId="44" fontId="16" fillId="9" borderId="0" xfId="1" applyNumberFormat="1" applyFont="1" applyFill="1" applyBorder="1" applyAlignment="1">
      <alignment horizontal="right" vertical="center"/>
    </xf>
    <xf numFmtId="0" fontId="19" fillId="9" borderId="0" xfId="0" applyFont="1" applyFill="1" applyBorder="1" applyAlignment="1">
      <alignment vertical="center"/>
    </xf>
    <xf numFmtId="44" fontId="16" fillId="9" borderId="0" xfId="0" applyNumberFormat="1" applyFont="1" applyFill="1" applyBorder="1" applyAlignment="1">
      <alignment vertical="center"/>
    </xf>
    <xf numFmtId="0" fontId="2" fillId="9" borderId="0" xfId="0" applyFont="1" applyFill="1" applyBorder="1"/>
    <xf numFmtId="44" fontId="0" fillId="9" borderId="0" xfId="1" applyNumberFormat="1" applyFont="1" applyFill="1" applyBorder="1" applyAlignment="1">
      <alignment horizontal="right"/>
    </xf>
    <xf numFmtId="44" fontId="14" fillId="9" borderId="0" xfId="1" applyNumberFormat="1" applyFont="1" applyFill="1" applyBorder="1" applyAlignment="1">
      <alignment horizontal="right" vertical="top"/>
    </xf>
    <xf numFmtId="0" fontId="5" fillId="9" borderId="0" xfId="0" applyFont="1" applyFill="1" applyBorder="1" applyAlignment="1">
      <alignment horizontal="right" vertical="top"/>
    </xf>
    <xf numFmtId="44" fontId="3" fillId="9" borderId="0" xfId="0" applyNumberFormat="1" applyFont="1" applyFill="1" applyBorder="1"/>
    <xf numFmtId="44" fontId="3" fillId="9" borderId="0" xfId="1" applyNumberFormat="1" applyFont="1" applyFill="1" applyBorder="1" applyAlignment="1">
      <alignment horizontal="right"/>
    </xf>
    <xf numFmtId="44" fontId="5" fillId="9" borderId="0" xfId="0" applyNumberFormat="1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/>
    </xf>
    <xf numFmtId="44" fontId="7" fillId="0" borderId="0" xfId="0" applyNumberFormat="1" applyFont="1" applyFill="1" applyBorder="1"/>
    <xf numFmtId="44" fontId="0" fillId="0" borderId="0" xfId="0" applyNumberFormat="1" applyFill="1" applyBorder="1"/>
    <xf numFmtId="0" fontId="13" fillId="0" borderId="0" xfId="0" applyFont="1" applyFill="1" applyBorder="1"/>
    <xf numFmtId="0" fontId="13" fillId="9" borderId="7" xfId="0" applyFont="1" applyFill="1" applyBorder="1"/>
    <xf numFmtId="0" fontId="4" fillId="9" borderId="7" xfId="0" applyFont="1" applyFill="1" applyBorder="1"/>
    <xf numFmtId="0" fontId="3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/>
    </xf>
    <xf numFmtId="44" fontId="14" fillId="0" borderId="0" xfId="1" applyNumberFormat="1" applyFont="1" applyFill="1" applyBorder="1" applyAlignment="1">
      <alignment horizontal="right" vertical="top"/>
    </xf>
    <xf numFmtId="0" fontId="5" fillId="0" borderId="0" xfId="0" applyFont="1" applyFill="1" applyBorder="1" applyAlignment="1">
      <alignment horizontal="right" vertical="top"/>
    </xf>
    <xf numFmtId="44" fontId="7" fillId="0" borderId="0" xfId="0" applyNumberFormat="1" applyFont="1" applyFill="1" applyBorder="1" applyAlignment="1">
      <alignment horizontal="right" vertical="top"/>
    </xf>
    <xf numFmtId="0" fontId="4" fillId="0" borderId="0" xfId="0" applyFont="1" applyFill="1" applyBorder="1" applyAlignment="1">
      <alignment vertical="center"/>
    </xf>
    <xf numFmtId="44" fontId="5" fillId="0" borderId="0" xfId="1" applyNumberFormat="1" applyFont="1" applyFill="1" applyBorder="1" applyAlignment="1">
      <alignment horizontal="right" vertical="top"/>
    </xf>
    <xf numFmtId="44" fontId="3" fillId="0" borderId="0" xfId="0" applyNumberFormat="1" applyFont="1" applyFill="1" applyBorder="1"/>
    <xf numFmtId="44" fontId="5" fillId="0" borderId="0" xfId="0" applyNumberFormat="1" applyFont="1" applyFill="1" applyBorder="1" applyAlignment="1">
      <alignment horizontal="left" vertical="top"/>
    </xf>
    <xf numFmtId="0" fontId="16" fillId="0" borderId="0" xfId="0" applyFont="1" applyFill="1" applyAlignment="1">
      <alignment vertical="center"/>
    </xf>
    <xf numFmtId="0" fontId="3" fillId="9" borderId="0" xfId="0" applyFont="1" applyFill="1" applyBorder="1" applyAlignment="1">
      <alignment vertical="top" wrapText="1"/>
    </xf>
    <xf numFmtId="0" fontId="4" fillId="0" borderId="0" xfId="0" applyFont="1" applyFill="1"/>
    <xf numFmtId="0" fontId="3" fillId="0" borderId="0" xfId="0" applyFont="1" applyFill="1"/>
    <xf numFmtId="0" fontId="0" fillId="0" borderId="0" xfId="0" applyFont="1" applyBorder="1" applyAlignment="1">
      <alignment horizontal="left" vertical="center" indent="1"/>
    </xf>
    <xf numFmtId="0" fontId="20" fillId="9" borderId="0" xfId="0" applyFont="1" applyFill="1" applyBorder="1" applyAlignment="1">
      <alignment horizontal="left" vertical="center" indent="1"/>
    </xf>
    <xf numFmtId="0" fontId="0" fillId="9" borderId="0" xfId="0" applyFont="1" applyFill="1" applyBorder="1" applyAlignment="1">
      <alignment horizontal="left" vertical="center" indent="1"/>
    </xf>
    <xf numFmtId="0" fontId="13" fillId="9" borderId="0" xfId="0" applyFont="1" applyFill="1" applyBorder="1" applyAlignment="1">
      <alignment horizontal="left" vertical="center" indent="1"/>
    </xf>
    <xf numFmtId="0" fontId="4" fillId="9" borderId="0" xfId="0" applyFont="1" applyFill="1" applyBorder="1"/>
    <xf numFmtId="0" fontId="3" fillId="9" borderId="0" xfId="0" applyFont="1" applyFill="1" applyBorder="1" applyAlignment="1">
      <alignment horizontal="right"/>
    </xf>
    <xf numFmtId="0" fontId="3" fillId="9" borderId="11" xfId="0" applyFont="1" applyFill="1" applyBorder="1"/>
    <xf numFmtId="0" fontId="4" fillId="2" borderId="12" xfId="0" applyFont="1" applyFill="1" applyBorder="1" applyAlignment="1">
      <alignment vertical="top"/>
    </xf>
    <xf numFmtId="44" fontId="10" fillId="2" borderId="12" xfId="1" applyFont="1" applyFill="1" applyBorder="1" applyAlignment="1">
      <alignment horizontal="right" vertical="top"/>
    </xf>
    <xf numFmtId="0" fontId="4" fillId="8" borderId="12" xfId="0" applyFont="1" applyFill="1" applyBorder="1" applyAlignment="1">
      <alignment horizontal="left" vertical="top"/>
    </xf>
    <xf numFmtId="0" fontId="5" fillId="7" borderId="12" xfId="0" applyFont="1" applyFill="1" applyBorder="1" applyAlignment="1">
      <alignment vertical="top" wrapText="1"/>
    </xf>
    <xf numFmtId="0" fontId="3" fillId="9" borderId="14" xfId="0" applyFont="1" applyFill="1" applyBorder="1" applyAlignment="1">
      <alignment horizontal="right"/>
    </xf>
    <xf numFmtId="0" fontId="14" fillId="9" borderId="15" xfId="1" applyNumberFormat="1" applyFont="1" applyFill="1" applyBorder="1"/>
    <xf numFmtId="0" fontId="14" fillId="9" borderId="16" xfId="1" applyNumberFormat="1" applyFont="1" applyFill="1" applyBorder="1"/>
    <xf numFmtId="0" fontId="4" fillId="8" borderId="0" xfId="0" applyFont="1" applyFill="1" applyBorder="1"/>
    <xf numFmtId="0" fontId="4" fillId="7" borderId="0" xfId="0" applyFont="1" applyFill="1" applyBorder="1"/>
    <xf numFmtId="0" fontId="4" fillId="12" borderId="0" xfId="0" applyFont="1" applyFill="1" applyBorder="1"/>
    <xf numFmtId="0" fontId="9" fillId="13" borderId="0" xfId="0" applyFont="1" applyFill="1" applyBorder="1" applyAlignment="1">
      <alignment horizontal="left" vertical="top"/>
    </xf>
    <xf numFmtId="0" fontId="15" fillId="6" borderId="1" xfId="0" applyFont="1" applyFill="1" applyBorder="1" applyAlignment="1">
      <alignment vertical="center"/>
    </xf>
    <xf numFmtId="0" fontId="20" fillId="9" borderId="0" xfId="0" applyFont="1" applyFill="1" applyAlignment="1">
      <alignment horizontal="left" vertical="center"/>
    </xf>
    <xf numFmtId="0" fontId="4" fillId="0" borderId="17" xfId="0" applyFont="1" applyBorder="1" applyAlignment="1">
      <alignment horizontal="right"/>
    </xf>
    <xf numFmtId="22" fontId="0" fillId="0" borderId="0" xfId="0" applyNumberFormat="1"/>
    <xf numFmtId="15" fontId="0" fillId="0" borderId="0" xfId="0" applyNumberFormat="1"/>
    <xf numFmtId="0" fontId="21" fillId="12" borderId="6" xfId="0" applyFont="1" applyFill="1" applyBorder="1"/>
    <xf numFmtId="0" fontId="3" fillId="0" borderId="0" xfId="0" applyFont="1" applyBorder="1" applyAlignment="1">
      <alignment vertical="top"/>
    </xf>
    <xf numFmtId="0" fontId="0" fillId="0" borderId="6" xfId="0" applyFont="1" applyBorder="1" applyAlignment="1">
      <alignment vertical="top"/>
    </xf>
    <xf numFmtId="0" fontId="0" fillId="0" borderId="6" xfId="0" applyFill="1" applyBorder="1"/>
    <xf numFmtId="0" fontId="0" fillId="0" borderId="6" xfId="0" applyBorder="1"/>
    <xf numFmtId="0" fontId="6" fillId="11" borderId="20" xfId="0" applyFont="1" applyFill="1" applyBorder="1"/>
    <xf numFmtId="0" fontId="24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vertical="top"/>
    </xf>
    <xf numFmtId="0" fontId="0" fillId="0" borderId="20" xfId="0" applyFill="1" applyBorder="1"/>
    <xf numFmtId="0" fontId="0" fillId="0" borderId="6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49" fontId="25" fillId="0" borderId="0" xfId="0" applyNumberFormat="1" applyFont="1" applyFill="1" applyBorder="1" applyAlignment="1">
      <alignment vertical="top"/>
    </xf>
    <xf numFmtId="0" fontId="0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49" fontId="3" fillId="0" borderId="0" xfId="0" applyNumberFormat="1" applyFont="1" applyFill="1"/>
    <xf numFmtId="49" fontId="3" fillId="0" borderId="0" xfId="0" applyNumberFormat="1" applyFont="1" applyFill="1" applyBorder="1"/>
    <xf numFmtId="49" fontId="4" fillId="0" borderId="0" xfId="0" applyNumberFormat="1" applyFont="1" applyFill="1" applyBorder="1" applyAlignment="1">
      <alignment vertical="top"/>
    </xf>
    <xf numFmtId="0" fontId="6" fillId="0" borderId="0" xfId="0" applyFont="1" applyBorder="1"/>
    <xf numFmtId="0" fontId="11" fillId="0" borderId="0" xfId="0" applyFont="1" applyAlignment="1">
      <alignment horizontal="left"/>
    </xf>
    <xf numFmtId="2" fontId="0" fillId="0" borderId="0" xfId="0" applyNumberFormat="1" applyBorder="1"/>
    <xf numFmtId="0" fontId="26" fillId="0" borderId="0" xfId="0" applyFont="1" applyBorder="1"/>
    <xf numFmtId="0" fontId="2" fillId="2" borderId="0" xfId="0" applyFont="1" applyFill="1"/>
    <xf numFmtId="0" fontId="2" fillId="2" borderId="0" xfId="0" applyFont="1" applyFill="1" applyAlignment="1">
      <alignment horizontal="left" vertical="center"/>
    </xf>
    <xf numFmtId="0" fontId="9" fillId="5" borderId="4" xfId="0" applyFont="1" applyFill="1" applyBorder="1"/>
    <xf numFmtId="14" fontId="21" fillId="0" borderId="6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0" fillId="0" borderId="0" xfId="0" applyAlignment="1">
      <alignment horizontal="left" vertical="center"/>
    </xf>
    <xf numFmtId="0" fontId="9" fillId="5" borderId="21" xfId="0" applyFont="1" applyFill="1" applyBorder="1"/>
    <xf numFmtId="14" fontId="11" fillId="0" borderId="22" xfId="7" applyNumberFormat="1" applyFont="1" applyBorder="1" applyAlignment="1">
      <alignment horizontal="center"/>
    </xf>
    <xf numFmtId="14" fontId="0" fillId="0" borderId="3" xfId="0" applyNumberFormat="1" applyBorder="1" applyAlignment="1">
      <alignment horizontal="right"/>
    </xf>
    <xf numFmtId="49" fontId="0" fillId="0" borderId="3" xfId="0" applyNumberFormat="1" applyBorder="1" applyAlignment="1">
      <alignment horizontal="right"/>
    </xf>
    <xf numFmtId="14" fontId="0" fillId="0" borderId="3" xfId="0" applyNumberFormat="1" applyFont="1" applyBorder="1" applyAlignment="1">
      <alignment horizontal="center"/>
    </xf>
    <xf numFmtId="14" fontId="21" fillId="0" borderId="0" xfId="0" applyNumberFormat="1" applyFont="1" applyFill="1" applyAlignment="1">
      <alignment horizontal="center"/>
    </xf>
    <xf numFmtId="0" fontId="26" fillId="0" borderId="3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4" fontId="11" fillId="0" borderId="0" xfId="0" applyNumberFormat="1" applyFont="1" applyFill="1" applyAlignment="1">
      <alignment horizontal="center"/>
    </xf>
    <xf numFmtId="0" fontId="26" fillId="8" borderId="1" xfId="0" applyFont="1" applyFill="1" applyBorder="1"/>
    <xf numFmtId="9" fontId="11" fillId="0" borderId="22" xfId="7" applyFont="1" applyBorder="1" applyAlignment="1">
      <alignment horizontal="center"/>
    </xf>
    <xf numFmtId="0" fontId="26" fillId="8" borderId="2" xfId="0" applyFont="1" applyFill="1" applyBorder="1"/>
    <xf numFmtId="0" fontId="27" fillId="8" borderId="1" xfId="0" applyFont="1" applyFill="1" applyBorder="1" applyAlignment="1">
      <alignment horizontal="center"/>
    </xf>
    <xf numFmtId="0" fontId="2" fillId="5" borderId="0" xfId="0" applyFont="1" applyFill="1" applyAlignment="1">
      <alignment horizontal="left" vertical="center"/>
    </xf>
    <xf numFmtId="14" fontId="0" fillId="0" borderId="0" xfId="0" applyNumberFormat="1"/>
    <xf numFmtId="0" fontId="2" fillId="15" borderId="0" xfId="0" applyFont="1" applyFill="1"/>
    <xf numFmtId="0" fontId="9" fillId="15" borderId="0" xfId="0" applyFont="1" applyFill="1"/>
    <xf numFmtId="0" fontId="0" fillId="11" borderId="3" xfId="0" applyFont="1" applyFill="1" applyBorder="1"/>
    <xf numFmtId="0" fontId="12" fillId="15" borderId="0" xfId="0" applyFont="1" applyFill="1"/>
    <xf numFmtId="14" fontId="2" fillId="3" borderId="23" xfId="0" applyNumberFormat="1" applyFont="1" applyFill="1" applyBorder="1"/>
    <xf numFmtId="14" fontId="2" fillId="3" borderId="24" xfId="0" applyNumberFormat="1" applyFont="1" applyFill="1" applyBorder="1"/>
    <xf numFmtId="14" fontId="2" fillId="3" borderId="0" xfId="0" applyNumberFormat="1" applyFont="1" applyFill="1" applyBorder="1"/>
    <xf numFmtId="0" fontId="2" fillId="3" borderId="24" xfId="0" applyNumberFormat="1" applyFont="1" applyFill="1" applyBorder="1"/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0" fillId="3" borderId="0" xfId="0" applyFill="1"/>
    <xf numFmtId="0" fontId="2" fillId="3" borderId="0" xfId="0" applyFont="1" applyFill="1"/>
    <xf numFmtId="0" fontId="23" fillId="14" borderId="18" xfId="10" applyFont="1" applyFill="1" applyBorder="1" applyAlignment="1">
      <alignment horizontal="center"/>
    </xf>
    <xf numFmtId="14" fontId="0" fillId="3" borderId="25" xfId="0" applyNumberFormat="1" applyFill="1" applyBorder="1"/>
    <xf numFmtId="14" fontId="26" fillId="3" borderId="24" xfId="0" applyNumberFormat="1" applyFont="1" applyFill="1" applyBorder="1" applyAlignment="1">
      <alignment horizontal="right"/>
    </xf>
    <xf numFmtId="14" fontId="12" fillId="9" borderId="3" xfId="0" applyNumberFormat="1" applyFont="1" applyFill="1" applyBorder="1"/>
    <xf numFmtId="0" fontId="12" fillId="3" borderId="24" xfId="0" applyNumberFormat="1" applyFont="1" applyFill="1" applyBorder="1"/>
    <xf numFmtId="14" fontId="12" fillId="3" borderId="26" xfId="0" applyNumberFormat="1" applyFont="1" applyFill="1" applyBorder="1"/>
    <xf numFmtId="14" fontId="26" fillId="3" borderId="26" xfId="0" applyNumberFormat="1" applyFont="1" applyFill="1" applyBorder="1" applyAlignment="1">
      <alignment horizontal="right"/>
    </xf>
    <xf numFmtId="14" fontId="26" fillId="0" borderId="3" xfId="0" applyNumberFormat="1" applyFont="1" applyBorder="1" applyAlignment="1">
      <alignment horizontal="center" vertical="center"/>
    </xf>
    <xf numFmtId="0" fontId="0" fillId="3" borderId="24" xfId="0" applyFill="1" applyBorder="1"/>
    <xf numFmtId="0" fontId="0" fillId="3" borderId="24" xfId="0" applyFill="1" applyBorder="1" applyAlignment="1">
      <alignment horizontal="center"/>
    </xf>
    <xf numFmtId="0" fontId="28" fillId="3" borderId="27" xfId="0" applyFont="1" applyFill="1" applyBorder="1"/>
    <xf numFmtId="14" fontId="0" fillId="3" borderId="23" xfId="0" applyNumberFormat="1" applyFill="1" applyBorder="1" applyAlignment="1">
      <alignment vertical="top" wrapText="1"/>
    </xf>
    <xf numFmtId="14" fontId="12" fillId="3" borderId="5" xfId="0" applyNumberFormat="1" applyFont="1" applyFill="1" applyBorder="1" applyAlignment="1">
      <alignment vertical="top" wrapText="1"/>
    </xf>
    <xf numFmtId="0" fontId="12" fillId="3" borderId="28" xfId="0" applyNumberFormat="1" applyFont="1" applyFill="1" applyBorder="1" applyAlignment="1">
      <alignment vertical="top"/>
    </xf>
    <xf numFmtId="0" fontId="0" fillId="3" borderId="5" xfId="0" applyFill="1" applyBorder="1" applyAlignment="1">
      <alignment vertical="top" wrapText="1"/>
    </xf>
    <xf numFmtId="0" fontId="0" fillId="3" borderId="28" xfId="0" applyFill="1" applyBorder="1" applyAlignment="1">
      <alignment vertical="top" wrapText="1"/>
    </xf>
    <xf numFmtId="0" fontId="21" fillId="3" borderId="5" xfId="0" applyFont="1" applyFill="1" applyBorder="1" applyAlignment="1">
      <alignment vertical="top" wrapText="1"/>
    </xf>
    <xf numFmtId="0" fontId="28" fillId="3" borderId="5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3" borderId="0" xfId="0" applyNumberFormat="1" applyFill="1" applyBorder="1" applyAlignment="1">
      <alignment vertical="top" wrapText="1"/>
    </xf>
    <xf numFmtId="0" fontId="0" fillId="3" borderId="0" xfId="0" applyNumberFormat="1" applyFill="1" applyBorder="1" applyAlignment="1">
      <alignment vertical="top" wrapText="1"/>
    </xf>
    <xf numFmtId="14" fontId="0" fillId="3" borderId="6" xfId="0" applyNumberFormat="1" applyFill="1" applyBorder="1" applyAlignment="1">
      <alignment vertical="top" wrapText="1"/>
    </xf>
    <xf numFmtId="0" fontId="0" fillId="3" borderId="0" xfId="0" applyFill="1" applyBorder="1" applyAlignment="1">
      <alignment vertical="top" wrapText="1"/>
    </xf>
    <xf numFmtId="0" fontId="21" fillId="3" borderId="0" xfId="0" applyFont="1" applyFill="1" applyBorder="1" applyAlignment="1">
      <alignment vertical="top" wrapText="1"/>
    </xf>
    <xf numFmtId="0" fontId="28" fillId="3" borderId="0" xfId="0" applyFont="1" applyFill="1" applyBorder="1" applyAlignment="1">
      <alignment vertical="top" wrapText="1"/>
    </xf>
    <xf numFmtId="14" fontId="0" fillId="0" borderId="23" xfId="0" applyNumberFormat="1" applyBorder="1"/>
    <xf numFmtId="14" fontId="12" fillId="0" borderId="0" xfId="0" applyNumberFormat="1" applyFont="1" applyBorder="1"/>
    <xf numFmtId="0" fontId="12" fillId="0" borderId="0" xfId="0" applyNumberFormat="1" applyFont="1" applyBorder="1"/>
    <xf numFmtId="0" fontId="12" fillId="0" borderId="6" xfId="0" applyNumberFormat="1" applyFont="1" applyBorder="1"/>
    <xf numFmtId="0" fontId="0" fillId="0" borderId="0" xfId="0" applyNumberFormat="1"/>
    <xf numFmtId="14" fontId="0" fillId="0" borderId="6" xfId="0" applyNumberFormat="1" applyBorder="1"/>
    <xf numFmtId="0" fontId="4" fillId="0" borderId="17" xfId="0" applyFont="1" applyBorder="1" applyAlignment="1">
      <alignment horizontal="left"/>
    </xf>
    <xf numFmtId="9" fontId="0" fillId="0" borderId="3" xfId="0" applyNumberFormat="1" applyBorder="1" applyAlignment="1">
      <alignment horizontal="right"/>
    </xf>
    <xf numFmtId="0" fontId="3" fillId="0" borderId="8" xfId="0" applyFont="1" applyBorder="1"/>
    <xf numFmtId="0" fontId="3" fillId="0" borderId="29" xfId="0" applyFont="1" applyBorder="1"/>
    <xf numFmtId="0" fontId="23" fillId="14" borderId="18" xfId="11" applyFont="1" applyFill="1" applyBorder="1" applyAlignment="1">
      <alignment horizontal="center"/>
    </xf>
    <xf numFmtId="0" fontId="4" fillId="9" borderId="13" xfId="0" applyFont="1" applyFill="1" applyBorder="1" applyAlignment="1">
      <alignment horizontal="right"/>
    </xf>
    <xf numFmtId="0" fontId="4" fillId="9" borderId="13" xfId="0" applyFont="1" applyFill="1" applyBorder="1"/>
    <xf numFmtId="0" fontId="14" fillId="9" borderId="0" xfId="0" applyFont="1" applyFill="1" applyBorder="1" applyAlignment="1">
      <alignment horizontal="right"/>
    </xf>
    <xf numFmtId="14" fontId="30" fillId="2" borderId="6" xfId="0" applyNumberFormat="1" applyFont="1" applyFill="1" applyBorder="1"/>
    <xf numFmtId="0" fontId="14" fillId="9" borderId="0" xfId="0" applyFont="1" applyFill="1" applyBorder="1"/>
    <xf numFmtId="0" fontId="14" fillId="0" borderId="0" xfId="0" applyFont="1" applyBorder="1"/>
    <xf numFmtId="0" fontId="4" fillId="12" borderId="30" xfId="0" applyFont="1" applyFill="1" applyBorder="1"/>
    <xf numFmtId="0" fontId="4" fillId="8" borderId="31" xfId="0" applyFont="1" applyFill="1" applyBorder="1"/>
    <xf numFmtId="0" fontId="4" fillId="7" borderId="31" xfId="0" applyFont="1" applyFill="1" applyBorder="1"/>
    <xf numFmtId="0" fontId="4" fillId="8" borderId="32" xfId="0" applyFont="1" applyFill="1" applyBorder="1"/>
    <xf numFmtId="0" fontId="5" fillId="8" borderId="33" xfId="0" applyFont="1" applyFill="1" applyBorder="1" applyAlignment="1">
      <alignment vertical="top" wrapText="1"/>
    </xf>
    <xf numFmtId="0" fontId="4" fillId="8" borderId="34" xfId="0" applyFont="1" applyFill="1" applyBorder="1" applyAlignment="1">
      <alignment horizontal="left" vertical="top"/>
    </xf>
    <xf numFmtId="0" fontId="5" fillId="7" borderId="33" xfId="0" applyFont="1" applyFill="1" applyBorder="1" applyAlignment="1">
      <alignment vertical="top" wrapText="1"/>
    </xf>
    <xf numFmtId="0" fontId="5" fillId="7" borderId="34" xfId="0" applyFont="1" applyFill="1" applyBorder="1" applyAlignment="1">
      <alignment vertical="top" wrapText="1"/>
    </xf>
    <xf numFmtId="44" fontId="5" fillId="8" borderId="35" xfId="1" applyFont="1" applyFill="1" applyBorder="1" applyAlignment="1">
      <alignment vertical="top" wrapText="1"/>
    </xf>
    <xf numFmtId="0" fontId="5" fillId="8" borderId="36" xfId="0" applyFont="1" applyFill="1" applyBorder="1" applyAlignment="1">
      <alignment vertical="top" wrapText="1"/>
    </xf>
    <xf numFmtId="0" fontId="9" fillId="13" borderId="33" xfId="0" applyFont="1" applyFill="1" applyBorder="1" applyAlignment="1">
      <alignment horizontal="left" vertical="top"/>
    </xf>
    <xf numFmtId="0" fontId="4" fillId="4" borderId="33" xfId="0" applyFont="1" applyFill="1" applyBorder="1"/>
    <xf numFmtId="0" fontId="4" fillId="4" borderId="33" xfId="0" applyFont="1" applyFill="1" applyBorder="1" applyAlignment="1">
      <alignment vertical="top"/>
    </xf>
    <xf numFmtId="0" fontId="4" fillId="4" borderId="34" xfId="0" applyFont="1" applyFill="1" applyBorder="1"/>
    <xf numFmtId="0" fontId="14" fillId="9" borderId="37" xfId="0" applyFont="1" applyFill="1" applyBorder="1" applyAlignment="1">
      <alignment horizontal="right"/>
    </xf>
    <xf numFmtId="0" fontId="3" fillId="9" borderId="0" xfId="0" applyFont="1" applyFill="1" applyAlignment="1">
      <alignment horizontal="left" vertical="top" wrapText="1"/>
    </xf>
    <xf numFmtId="0" fontId="3" fillId="9" borderId="0" xfId="0" applyFont="1" applyFill="1" applyBorder="1" applyAlignment="1">
      <alignment horizontal="left" vertical="top" wrapText="1"/>
    </xf>
    <xf numFmtId="0" fontId="23" fillId="0" borderId="19" xfId="12" applyFont="1" applyFill="1" applyBorder="1" applyAlignment="1">
      <alignment wrapText="1"/>
    </xf>
    <xf numFmtId="0" fontId="23" fillId="0" borderId="19" xfId="12" applyFont="1" applyFill="1" applyBorder="1" applyAlignment="1">
      <alignment horizontal="right" wrapText="1"/>
    </xf>
    <xf numFmtId="0" fontId="31" fillId="14" borderId="18" xfId="13" applyFont="1" applyFill="1" applyBorder="1" applyAlignment="1">
      <alignment horizontal="center"/>
    </xf>
    <xf numFmtId="0" fontId="31" fillId="0" borderId="19" xfId="13" applyFont="1" applyFill="1" applyBorder="1" applyAlignment="1">
      <alignment wrapText="1"/>
    </xf>
    <xf numFmtId="0" fontId="31" fillId="0" borderId="19" xfId="13" applyFont="1" applyFill="1" applyBorder="1" applyAlignment="1">
      <alignment horizontal="right" wrapText="1"/>
    </xf>
    <xf numFmtId="0" fontId="3" fillId="9" borderId="0" xfId="0" applyFont="1" applyFill="1" applyBorder="1" applyAlignment="1">
      <alignment horizontal="left" vertical="top" wrapText="1"/>
    </xf>
    <xf numFmtId="0" fontId="14" fillId="9" borderId="0" xfId="0" applyFont="1" applyFill="1" applyBorder="1" applyAlignment="1"/>
    <xf numFmtId="0" fontId="13" fillId="9" borderId="39" xfId="0" applyFont="1" applyFill="1" applyBorder="1"/>
    <xf numFmtId="0" fontId="3" fillId="9" borderId="39" xfId="0" applyFont="1" applyFill="1" applyBorder="1" applyAlignment="1">
      <alignment vertical="top" wrapText="1"/>
    </xf>
    <xf numFmtId="0" fontId="3" fillId="9" borderId="39" xfId="0" applyFont="1" applyFill="1" applyBorder="1" applyAlignment="1">
      <alignment horizontal="left" vertical="top" wrapText="1"/>
    </xf>
    <xf numFmtId="0" fontId="3" fillId="9" borderId="40" xfId="0" applyFont="1" applyFill="1" applyBorder="1" applyAlignment="1">
      <alignment vertical="top" wrapText="1"/>
    </xf>
    <xf numFmtId="0" fontId="3" fillId="9" borderId="40" xfId="0" applyFont="1" applyFill="1" applyBorder="1" applyAlignment="1">
      <alignment horizontal="left" vertical="top" wrapText="1"/>
    </xf>
    <xf numFmtId="0" fontId="4" fillId="9" borderId="40" xfId="0" applyNumberFormat="1" applyFont="1" applyFill="1" applyBorder="1" applyAlignment="1">
      <alignment vertical="center"/>
    </xf>
    <xf numFmtId="0" fontId="5" fillId="9" borderId="40" xfId="1" applyNumberFormat="1" applyFont="1" applyFill="1" applyBorder="1" applyAlignment="1">
      <alignment horizontal="right" vertical="top"/>
    </xf>
    <xf numFmtId="0" fontId="2" fillId="9" borderId="40" xfId="0" applyNumberFormat="1" applyFont="1" applyFill="1" applyBorder="1"/>
    <xf numFmtId="0" fontId="4" fillId="9" borderId="0" xfId="0" applyNumberFormat="1" applyFont="1" applyFill="1" applyBorder="1" applyAlignment="1">
      <alignment vertical="center"/>
    </xf>
    <xf numFmtId="0" fontId="5" fillId="9" borderId="0" xfId="1" applyNumberFormat="1" applyFont="1" applyFill="1" applyBorder="1" applyAlignment="1">
      <alignment horizontal="right" vertical="top"/>
    </xf>
    <xf numFmtId="0" fontId="2" fillId="9" borderId="0" xfId="0" applyNumberFormat="1" applyFont="1" applyFill="1" applyBorder="1"/>
    <xf numFmtId="0" fontId="14" fillId="9" borderId="0" xfId="1" applyNumberFormat="1" applyFont="1" applyFill="1" applyBorder="1" applyAlignment="1">
      <alignment horizontal="right" vertical="top"/>
    </xf>
    <xf numFmtId="0" fontId="5" fillId="9" borderId="0" xfId="0" applyNumberFormat="1" applyFont="1" applyFill="1" applyBorder="1" applyAlignment="1">
      <alignment horizontal="right" vertical="top"/>
    </xf>
    <xf numFmtId="0" fontId="7" fillId="9" borderId="0" xfId="0" applyNumberFormat="1" applyFont="1" applyFill="1" applyBorder="1" applyAlignment="1">
      <alignment horizontal="right" vertical="top"/>
    </xf>
    <xf numFmtId="0" fontId="0" fillId="9" borderId="0" xfId="0" applyNumberFormat="1" applyFill="1"/>
    <xf numFmtId="0" fontId="5" fillId="9" borderId="0" xfId="0" applyNumberFormat="1" applyFont="1" applyFill="1" applyBorder="1" applyAlignment="1">
      <alignment horizontal="left" vertical="top"/>
    </xf>
    <xf numFmtId="0" fontId="6" fillId="9" borderId="0" xfId="0" applyNumberFormat="1" applyFont="1" applyFill="1" applyBorder="1" applyAlignment="1">
      <alignment horizontal="right" vertical="top"/>
    </xf>
    <xf numFmtId="0" fontId="16" fillId="9" borderId="0" xfId="1" applyNumberFormat="1" applyFont="1" applyFill="1" applyBorder="1" applyAlignment="1">
      <alignment horizontal="right" vertical="center"/>
    </xf>
    <xf numFmtId="0" fontId="19" fillId="9" borderId="0" xfId="0" applyNumberFormat="1" applyFont="1" applyFill="1" applyBorder="1" applyAlignment="1">
      <alignment vertical="center"/>
    </xf>
    <xf numFmtId="0" fontId="7" fillId="9" borderId="0" xfId="0" applyNumberFormat="1" applyFont="1" applyFill="1" applyBorder="1"/>
    <xf numFmtId="0" fontId="16" fillId="9" borderId="0" xfId="0" applyNumberFormat="1" applyFont="1" applyFill="1" applyBorder="1" applyAlignment="1">
      <alignment vertical="center"/>
    </xf>
    <xf numFmtId="0" fontId="0" fillId="9" borderId="0" xfId="0" applyNumberFormat="1" applyFill="1" applyBorder="1"/>
    <xf numFmtId="0" fontId="0" fillId="9" borderId="0" xfId="1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5" fillId="0" borderId="0" xfId="0" applyFont="1" applyFill="1" applyBorder="1"/>
    <xf numFmtId="14" fontId="3" fillId="0" borderId="0" xfId="0" applyNumberFormat="1" applyFont="1" applyFill="1" applyBorder="1"/>
    <xf numFmtId="0" fontId="4" fillId="0" borderId="0" xfId="0" applyFont="1" applyFill="1" applyBorder="1" applyAlignment="1">
      <alignment horizontal="right" vertical="center"/>
    </xf>
    <xf numFmtId="14" fontId="0" fillId="0" borderId="23" xfId="0" applyNumberFormat="1" applyFill="1" applyBorder="1"/>
    <xf numFmtId="14" fontId="12" fillId="0" borderId="0" xfId="0" applyNumberFormat="1" applyFont="1" applyFill="1" applyBorder="1"/>
    <xf numFmtId="0" fontId="12" fillId="0" borderId="0" xfId="0" applyNumberFormat="1" applyFont="1" applyFill="1" applyBorder="1"/>
    <xf numFmtId="0" fontId="12" fillId="0" borderId="6" xfId="0" applyNumberFormat="1" applyFont="1" applyFill="1" applyBorder="1"/>
    <xf numFmtId="0" fontId="31" fillId="14" borderId="18" xfId="14" applyFont="1" applyFill="1" applyBorder="1" applyAlignment="1">
      <alignment horizontal="center"/>
    </xf>
    <xf numFmtId="0" fontId="31" fillId="0" borderId="19" xfId="14" applyFont="1" applyFill="1" applyBorder="1" applyAlignment="1">
      <alignment wrapText="1"/>
    </xf>
    <xf numFmtId="0" fontId="31" fillId="0" borderId="19" xfId="14" applyFont="1" applyFill="1" applyBorder="1" applyAlignment="1">
      <alignment horizontal="right" wrapText="1"/>
    </xf>
    <xf numFmtId="14" fontId="0" fillId="0" borderId="3" xfId="0" applyNumberFormat="1" applyBorder="1" applyAlignment="1">
      <alignment horizontal="left"/>
    </xf>
    <xf numFmtId="14" fontId="30" fillId="2" borderId="0" xfId="0" applyNumberFormat="1" applyFont="1" applyFill="1" applyBorder="1" applyAlignment="1">
      <alignment vertical="top"/>
    </xf>
    <xf numFmtId="0" fontId="34" fillId="0" borderId="19" xfId="15" applyFont="1" applyFill="1" applyBorder="1" applyAlignment="1">
      <alignment wrapText="1"/>
    </xf>
    <xf numFmtId="0" fontId="34" fillId="0" borderId="19" xfId="15" applyFont="1" applyFill="1" applyBorder="1" applyAlignment="1">
      <alignment horizontal="right" wrapText="1"/>
    </xf>
    <xf numFmtId="0" fontId="23" fillId="14" borderId="18" xfId="16" applyFont="1" applyFill="1" applyBorder="1" applyAlignment="1">
      <alignment horizont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0" fillId="0" borderId="0" xfId="0" applyAlignment="1">
      <alignment vertical="center"/>
    </xf>
    <xf numFmtId="9" fontId="13" fillId="9" borderId="0" xfId="0" applyNumberFormat="1" applyFont="1" applyFill="1" applyBorder="1"/>
    <xf numFmtId="44" fontId="4" fillId="2" borderId="0" xfId="1" applyFont="1" applyFill="1" applyBorder="1" applyAlignment="1">
      <alignment vertical="top"/>
    </xf>
    <xf numFmtId="0" fontId="3" fillId="0" borderId="41" xfId="0" applyFont="1" applyBorder="1"/>
    <xf numFmtId="0" fontId="4" fillId="8" borderId="4" xfId="0" applyFont="1" applyFill="1" applyBorder="1" applyAlignment="1">
      <alignment horizontal="left" vertical="top"/>
    </xf>
    <xf numFmtId="0" fontId="4" fillId="0" borderId="17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right"/>
    </xf>
    <xf numFmtId="0" fontId="3" fillId="0" borderId="11" xfId="0" applyFont="1" applyFill="1" applyBorder="1"/>
    <xf numFmtId="0" fontId="3" fillId="0" borderId="8" xfId="0" applyFont="1" applyFill="1" applyBorder="1"/>
    <xf numFmtId="0" fontId="3" fillId="0" borderId="14" xfId="0" applyFont="1" applyFill="1" applyBorder="1" applyAlignment="1">
      <alignment horizontal="right"/>
    </xf>
    <xf numFmtId="0" fontId="14" fillId="0" borderId="15" xfId="1" applyNumberFormat="1" applyFont="1" applyFill="1" applyBorder="1"/>
    <xf numFmtId="0" fontId="14" fillId="0" borderId="37" xfId="0" applyFont="1" applyFill="1" applyBorder="1" applyAlignment="1">
      <alignment horizontal="right"/>
    </xf>
    <xf numFmtId="0" fontId="14" fillId="0" borderId="38" xfId="0" applyFont="1" applyFill="1" applyBorder="1" applyAlignment="1">
      <alignment horizontal="right"/>
    </xf>
    <xf numFmtId="0" fontId="14" fillId="0" borderId="31" xfId="0" applyFont="1" applyFill="1" applyBorder="1" applyAlignment="1">
      <alignment horizontal="right"/>
    </xf>
    <xf numFmtId="0" fontId="3" fillId="0" borderId="10" xfId="0" applyFont="1" applyFill="1" applyBorder="1"/>
    <xf numFmtId="0" fontId="3" fillId="0" borderId="9" xfId="0" applyFont="1" applyFill="1" applyBorder="1"/>
    <xf numFmtId="0" fontId="5" fillId="0" borderId="17" xfId="0" applyFont="1" applyFill="1" applyBorder="1" applyAlignment="1">
      <alignment horizontal="right"/>
    </xf>
    <xf numFmtId="0" fontId="14" fillId="0" borderId="11" xfId="0" applyFont="1" applyFill="1" applyBorder="1"/>
    <xf numFmtId="0" fontId="14" fillId="0" borderId="8" xfId="0" applyFont="1" applyFill="1" applyBorder="1"/>
    <xf numFmtId="14" fontId="30" fillId="2" borderId="33" xfId="0" applyNumberFormat="1" applyFont="1" applyFill="1" applyBorder="1"/>
    <xf numFmtId="0" fontId="3" fillId="0" borderId="42" xfId="0" applyFont="1" applyBorder="1"/>
    <xf numFmtId="0" fontId="4" fillId="8" borderId="4" xfId="0" applyFont="1" applyFill="1" applyBorder="1"/>
    <xf numFmtId="0" fontId="3" fillId="0" borderId="43" xfId="0" applyFont="1" applyBorder="1"/>
    <xf numFmtId="0" fontId="3" fillId="9" borderId="0" xfId="0" applyFont="1" applyFill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18" fillId="0" borderId="0" xfId="0" applyFont="1" applyFill="1" applyBorder="1" applyAlignment="1">
      <alignment horizontal="left" vertical="top" wrapText="1"/>
    </xf>
    <xf numFmtId="0" fontId="3" fillId="9" borderId="29" xfId="0" applyFont="1" applyFill="1" applyBorder="1" applyAlignment="1">
      <alignment horizontal="left" vertical="top" wrapText="1"/>
    </xf>
    <xf numFmtId="0" fontId="3" fillId="9" borderId="0" xfId="0" applyFont="1" applyFill="1" applyBorder="1" applyAlignment="1">
      <alignment horizontal="left" vertical="top" wrapText="1"/>
    </xf>
  </cellXfs>
  <cellStyles count="17">
    <cellStyle name="Currency" xfId="1" builtinId="4"/>
    <cellStyle name="Normal" xfId="0" builtinId="0"/>
    <cellStyle name="Normal 2" xfId="2" xr:uid="{00000000-0005-0000-0000-000002000000}"/>
    <cellStyle name="Normal 3" xfId="3" xr:uid="{00000000-0005-0000-0000-000003000000}"/>
    <cellStyle name="Normal 3 2" xfId="8" xr:uid="{00000000-0005-0000-0000-000004000000}"/>
    <cellStyle name="Normal 4" xfId="6" xr:uid="{00000000-0005-0000-0000-000005000000}"/>
    <cellStyle name="Normal_DATA" xfId="12" xr:uid="{00000000-0005-0000-0000-000006000000}"/>
    <cellStyle name="Normal_DATA 2" xfId="14" xr:uid="{00000000-0005-0000-0000-000007000000}"/>
    <cellStyle name="Normal_DATA 2_1" xfId="15" xr:uid="{00000000-0005-0000-0000-000008000000}"/>
    <cellStyle name="Normal_DATA_3" xfId="13" xr:uid="{00000000-0005-0000-0000-000009000000}"/>
    <cellStyle name="Normal_DATA2_1" xfId="16" xr:uid="{647A6295-0173-41C0-9970-51C331671D00}"/>
    <cellStyle name="Normal_DATA2_2" xfId="10" xr:uid="{00000000-0005-0000-0000-00000A000000}"/>
    <cellStyle name="Normal_Sheet1" xfId="11" xr:uid="{00000000-0005-0000-0000-00000B000000}"/>
    <cellStyle name="Percent" xfId="7" builtinId="5"/>
    <cellStyle name="Percent 2" xfId="4" xr:uid="{00000000-0005-0000-0000-00000D000000}"/>
    <cellStyle name="Percent 2 2" xfId="9" xr:uid="{00000000-0005-0000-0000-00000E000000}"/>
    <cellStyle name="Percent 3" xfId="5" xr:uid="{00000000-0005-0000-0000-00000F000000}"/>
  </cellStyles>
  <dxfs count="76">
    <dxf>
      <numFmt numFmtId="19" formatCode="dd/mm/yyyy"/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theme="0" tint="-0.34998626667073579"/>
      </font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theme="7" tint="0.79998168889431442"/>
        </patternFill>
      </fill>
      <border>
        <bottom style="thin">
          <color theme="7" tint="0.59996337778862885"/>
        </bottom>
      </border>
    </dxf>
    <dxf>
      <font>
        <color rgb="FFFF0000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border>
        <bottom/>
        <vertical/>
        <horizontal/>
      </border>
    </dxf>
    <dxf>
      <border>
        <bottom/>
        <vertical/>
        <horizontal/>
      </border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border>
        <bottom/>
        <vertical/>
        <horizontal/>
      </border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font>
        <b val="0"/>
        <i/>
        <strike val="0"/>
        <color theme="4" tint="0.59996337778862885"/>
      </font>
    </dxf>
    <dxf>
      <numFmt numFmtId="19" formatCode="dd/mm/yyyy"/>
    </dxf>
  </dxfs>
  <tableStyles count="0" defaultTableStyle="TableStyleMedium2" defaultPivotStyle="PivotStyleLight16"/>
  <colors>
    <mruColors>
      <color rgb="FFEAF0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onnections" Target="connections.xml"/><Relationship Id="rId22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</xdr:row>
      <xdr:rowOff>161925</xdr:rowOff>
    </xdr:from>
    <xdr:to>
      <xdr:col>3</xdr:col>
      <xdr:colOff>28575</xdr:colOff>
      <xdr:row>5</xdr:row>
      <xdr:rowOff>171450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232A951-260C-F815-EBE6-D2167FF371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352425"/>
          <a:ext cx="1581150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257175</xdr:colOff>
      <xdr:row>7</xdr:row>
      <xdr:rowOff>66675</xdr:rowOff>
    </xdr:from>
    <xdr:to>
      <xdr:col>9</xdr:col>
      <xdr:colOff>371475</xdr:colOff>
      <xdr:row>23</xdr:row>
      <xdr:rowOff>47625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CE0E8DE0-930A-6555-A225-44A0511A1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400175"/>
          <a:ext cx="5600700" cy="3028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23</xdr:row>
      <xdr:rowOff>34098</xdr:rowOff>
    </xdr:from>
    <xdr:to>
      <xdr:col>1</xdr:col>
      <xdr:colOff>840581</xdr:colOff>
      <xdr:row>27</xdr:row>
      <xdr:rowOff>88109</xdr:rowOff>
    </xdr:to>
    <xdr:pic>
      <xdr:nvPicPr>
        <xdr:cNvPr id="2" name="Picture 1" descr="CEG2_col (2)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4772786"/>
          <a:ext cx="1709737" cy="8160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3" connectionId="3" xr16:uid="{AF98EBF0-C1C2-4B47-940B-F7AF86F42291}" autoFormatId="16" applyNumberFormats="0" applyBorderFormats="0" applyFontFormats="0" applyPatternFormats="0" applyAlignmentFormats="0" applyWidthHeightFormats="0">
  <queryTableRefresh nextId="14">
    <queryTableFields count="12">
      <queryTableField id="11" name="Quarter" tableColumnId="11"/>
      <queryTableField id="1" name="REL_D" tableColumnId="1"/>
      <queryTableField id="2" name="Organisation Name" tableColumnId="2"/>
      <queryTableField id="3" name="Organisation Code" tableColumnId="3"/>
      <queryTableField id="4" name="{CCG3-00} Current Listsize" tableColumnId="4"/>
      <queryTableField id="5" name="{CCG3-ETH01} Interpreter Use 2023-2024" tableColumnId="5"/>
      <queryTableField id="6" name="Family member interpreter present" tableColumnId="6"/>
      <queryTableField id="7" name="Interpreter present" tableColumnId="7"/>
      <queryTableField id="8" name="Practice member interpreter present" tableColumnId="8"/>
      <queryTableField id="9" name="Telephone interpreter used" tableColumnId="9"/>
      <queryTableField id="10" name="Telephone interpreting service used" tableColumnId="10"/>
      <queryTableField id="13" name="{CCG3-ETH02} Interpreter Use 2023-2024" tableColumnId="1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6112028F-166D-4113-99E1-B8608F4B71F1}" name="Interpreter_Data" displayName="Interpreter_Data" ref="A1:L118" totalsRowShown="0">
  <autoFilter ref="A1:L118" xr:uid="{6112028F-166D-4113-99E1-B8608F4B71F1}"/>
  <tableColumns count="12">
    <tableColumn id="11" xr3:uid="{676E2380-47E1-477C-9AC7-C5CADDEEF4BF}" name="Quarter"/>
    <tableColumn id="1" xr3:uid="{7F0EE2CE-327E-475B-B4A4-76612D39DDBA}" name="REL_D" dataDxfId="75"/>
    <tableColumn id="2" xr3:uid="{18A36C82-F4CE-464C-9707-AAAE1D250097}" name="Organisation Name"/>
    <tableColumn id="3" xr3:uid="{42299B26-4ED7-4128-90FD-69A475300A4A}" name="Organisation Code"/>
    <tableColumn id="4" xr3:uid="{CB68266B-CD1F-496E-9292-A288A31D20F4}" name="{CCG3-00} Current Listsize"/>
    <tableColumn id="5" xr3:uid="{F0DAD059-2E1A-44EF-B420-9909886761ED}" name="{CCG3-ETH01} Interpreter Use 2023-2024"/>
    <tableColumn id="6" xr3:uid="{F255CD7E-B4E2-4F70-8201-548EB8285E21}" name="Family member interpreter present"/>
    <tableColumn id="7" xr3:uid="{85CAF740-E500-49B6-ADAC-251222427650}" name="Interpreter present"/>
    <tableColumn id="8" xr3:uid="{ABED77F6-516B-4949-B697-CCF11F845712}" name="Practice member interpreter present"/>
    <tableColumn id="9" xr3:uid="{945EBF58-6BA9-4442-8279-AEDDC8316592}" name="Telephone interpreter used"/>
    <tableColumn id="10" xr3:uid="{BAD9B689-94B5-4F76-BE50-6F346EA3209B}" name="Telephone interpreting service used"/>
    <tableColumn id="12" xr3:uid="{22C7B514-5530-4FC8-96F5-753A8CA73D15}" name="{CCG3-ETH02} Interpreter Use 2023-202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38B090A-1DDA-485D-B3BE-0FBC92C2ECD2}" name="Process_Data" displayName="Process_Data" ref="A1:L40" tableType="queryTable" totalsRowShown="0">
  <autoFilter ref="A1:L40" xr:uid="{938B090A-1DDA-485D-B3BE-0FBC92C2ECD2}"/>
  <tableColumns count="12">
    <tableColumn id="11" xr3:uid="{179D922A-60C5-4447-A692-80E8C9704097}" uniqueName="11" name="Quarter" queryTableFieldId="11"/>
    <tableColumn id="1" xr3:uid="{9B2301CE-76C3-41A8-8E0D-D51ADBE545FC}" uniqueName="1" name="REL_D" queryTableFieldId="1" dataDxfId="0"/>
    <tableColumn id="2" xr3:uid="{FB5A680C-BC22-4412-9998-354D1CD4440E}" uniqueName="2" name="Organisation Name" queryTableFieldId="2"/>
    <tableColumn id="3" xr3:uid="{928D15AF-F622-4B10-BF90-9E02417D4077}" uniqueName="3" name="Organisation Code" queryTableFieldId="3"/>
    <tableColumn id="4" xr3:uid="{6DBEE6D6-1694-4F1B-B01A-26B55513364C}" uniqueName="4" name="{CCG3-00} Current Listsize" queryTableFieldId="4"/>
    <tableColumn id="5" xr3:uid="{8D602AB7-A26E-4924-B548-6246E4C0DBBA}" uniqueName="5" name="{CCG3-ETH01} Interpreter Use 2023-2024" queryTableFieldId="5"/>
    <tableColumn id="6" xr3:uid="{DEA0C0D9-06F2-4589-9D34-8945C8340508}" uniqueName="6" name="Family member interpreter present" queryTableFieldId="6"/>
    <tableColumn id="7" xr3:uid="{2FF91B40-0B36-46C8-A7B9-B7E971C550DD}" uniqueName="7" name="Interpreter present" queryTableFieldId="7"/>
    <tableColumn id="8" xr3:uid="{FDB7E377-3103-4756-839E-F5B744337404}" uniqueName="8" name="Practice member interpreter present" queryTableFieldId="8"/>
    <tableColumn id="9" xr3:uid="{6885E66B-28B4-4CE7-BB07-11710B89BA8F}" uniqueName="9" name="Telephone interpreter used" queryTableFieldId="9"/>
    <tableColumn id="10" xr3:uid="{8B03C064-2018-49E0-9E84-1E3411707089}" uniqueName="10" name="Telephone interpreting service used" queryTableFieldId="10"/>
    <tableColumn id="12" xr3:uid="{304AA545-94D9-42FF-B0A4-BE7A6F3A54A2}" uniqueName="12" name="{CCG3-ETH02} Interpreter Use 2023-2024" queryTableFieldId="1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1">
    <tabColor theme="5" tint="-0.249977111117893"/>
  </sheetPr>
  <dimension ref="A1:X118"/>
  <sheetViews>
    <sheetView zoomScale="80" zoomScaleNormal="80" workbookViewId="0">
      <selection activeCell="B22" sqref="B22"/>
    </sheetView>
  </sheetViews>
  <sheetFormatPr defaultColWidth="9.140625" defaultRowHeight="15" x14ac:dyDescent="0.25"/>
  <cols>
    <col min="1" max="1" width="9.140625" style="28"/>
    <col min="2" max="2" width="33.140625" style="28" customWidth="1"/>
    <col min="3" max="3" width="13.42578125" style="28" customWidth="1"/>
    <col min="4" max="4" width="9.140625" style="28"/>
    <col min="5" max="5" width="10" style="28" customWidth="1"/>
    <col min="6" max="16384" width="9.140625" style="28"/>
  </cols>
  <sheetData>
    <row r="1" spans="1:24" ht="15.75" customHeight="1" x14ac:dyDescent="0.25">
      <c r="A1" s="27" t="s">
        <v>0</v>
      </c>
      <c r="B1" s="27" t="s">
        <v>1</v>
      </c>
      <c r="C1" s="27" t="s">
        <v>2</v>
      </c>
      <c r="D1" s="27" t="s">
        <v>3</v>
      </c>
      <c r="E1" s="27" t="s">
        <v>4</v>
      </c>
    </row>
    <row r="2" spans="1:24" ht="15.75" customHeight="1" x14ac:dyDescent="0.2">
      <c r="A2" s="3" t="s">
        <v>7</v>
      </c>
      <c r="B2" s="12" t="s">
        <v>8</v>
      </c>
      <c r="C2" s="28" t="s">
        <v>9</v>
      </c>
      <c r="D2" s="28" t="s">
        <v>6</v>
      </c>
      <c r="E2" s="28">
        <v>1</v>
      </c>
    </row>
    <row r="3" spans="1:24" ht="15.75" customHeight="1" x14ac:dyDescent="0.2">
      <c r="A3" s="3" t="s">
        <v>10</v>
      </c>
      <c r="B3" s="12" t="s">
        <v>11</v>
      </c>
      <c r="C3" s="28" t="s">
        <v>12</v>
      </c>
      <c r="D3" s="28" t="s">
        <v>13</v>
      </c>
      <c r="E3" s="28">
        <v>3</v>
      </c>
    </row>
    <row r="4" spans="1:24" ht="15.75" customHeight="1" x14ac:dyDescent="0.2">
      <c r="A4" s="3" t="s">
        <v>14</v>
      </c>
      <c r="B4" s="12" t="s">
        <v>15</v>
      </c>
      <c r="C4" s="28" t="s">
        <v>5</v>
      </c>
      <c r="D4" s="28" t="s">
        <v>6</v>
      </c>
      <c r="E4" s="28">
        <v>1</v>
      </c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</row>
    <row r="5" spans="1:24" ht="15.75" customHeight="1" x14ac:dyDescent="0.2">
      <c r="A5" s="3" t="s">
        <v>16</v>
      </c>
      <c r="B5" s="12" t="s">
        <v>17</v>
      </c>
      <c r="C5" s="28" t="s">
        <v>9</v>
      </c>
      <c r="D5" s="28" t="s">
        <v>6</v>
      </c>
      <c r="E5" s="28">
        <v>1</v>
      </c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</row>
    <row r="6" spans="1:24" ht="15.75" customHeight="1" x14ac:dyDescent="0.2">
      <c r="A6" s="3" t="s">
        <v>18</v>
      </c>
      <c r="B6" s="12" t="s">
        <v>19</v>
      </c>
      <c r="C6" s="28" t="s">
        <v>20</v>
      </c>
      <c r="D6" s="28" t="s">
        <v>21</v>
      </c>
      <c r="E6" s="28">
        <v>4</v>
      </c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</row>
    <row r="7" spans="1:24" ht="15.75" customHeight="1" x14ac:dyDescent="0.2">
      <c r="A7" s="3" t="s">
        <v>22</v>
      </c>
      <c r="B7" s="12" t="s">
        <v>23</v>
      </c>
      <c r="C7" s="28" t="s">
        <v>5</v>
      </c>
      <c r="D7" s="28" t="s">
        <v>6</v>
      </c>
      <c r="E7" s="28">
        <v>1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</row>
    <row r="8" spans="1:24" ht="15.75" customHeight="1" x14ac:dyDescent="0.2">
      <c r="A8" s="3" t="s">
        <v>24</v>
      </c>
      <c r="B8" s="12" t="s">
        <v>25</v>
      </c>
      <c r="C8" s="28" t="s">
        <v>9</v>
      </c>
      <c r="D8" s="28" t="s">
        <v>6</v>
      </c>
      <c r="E8" s="28">
        <v>1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</row>
    <row r="9" spans="1:24" ht="15.75" customHeight="1" x14ac:dyDescent="0.2">
      <c r="A9" s="3" t="s">
        <v>26</v>
      </c>
      <c r="B9" s="12" t="s">
        <v>27</v>
      </c>
      <c r="C9" s="28" t="s">
        <v>12</v>
      </c>
      <c r="D9" s="28" t="s">
        <v>13</v>
      </c>
      <c r="E9" s="28">
        <v>2</v>
      </c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</row>
    <row r="10" spans="1:24" ht="15.75" customHeight="1" x14ac:dyDescent="0.2">
      <c r="A10" s="3" t="s">
        <v>28</v>
      </c>
      <c r="B10" s="12" t="s">
        <v>29</v>
      </c>
      <c r="C10" s="28" t="s">
        <v>30</v>
      </c>
      <c r="D10" s="28" t="s">
        <v>31</v>
      </c>
      <c r="E10" s="28">
        <v>2</v>
      </c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</row>
    <row r="11" spans="1:24" ht="15.75" customHeight="1" x14ac:dyDescent="0.2">
      <c r="A11" s="3" t="s">
        <v>32</v>
      </c>
      <c r="B11" s="14" t="s">
        <v>33</v>
      </c>
      <c r="C11" s="28" t="s">
        <v>20</v>
      </c>
      <c r="D11" s="28" t="s">
        <v>21</v>
      </c>
      <c r="E11" s="28">
        <v>4</v>
      </c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</row>
    <row r="12" spans="1:24" ht="15.75" customHeight="1" x14ac:dyDescent="0.2">
      <c r="A12" s="3" t="s">
        <v>34</v>
      </c>
      <c r="B12" s="12" t="s">
        <v>35</v>
      </c>
      <c r="C12" s="28" t="s">
        <v>12</v>
      </c>
      <c r="D12" s="28" t="s">
        <v>13</v>
      </c>
      <c r="E12" s="28">
        <v>2</v>
      </c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</row>
    <row r="13" spans="1:24" ht="15" customHeight="1" x14ac:dyDescent="0.2">
      <c r="A13" s="3" t="s">
        <v>36</v>
      </c>
      <c r="B13" s="12" t="s">
        <v>37</v>
      </c>
      <c r="C13" s="28" t="s">
        <v>12</v>
      </c>
      <c r="D13" s="28" t="s">
        <v>13</v>
      </c>
      <c r="E13" s="28">
        <v>2</v>
      </c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</row>
    <row r="14" spans="1:24" x14ac:dyDescent="0.2">
      <c r="A14" s="3" t="s">
        <v>38</v>
      </c>
      <c r="B14" s="12" t="s">
        <v>39</v>
      </c>
      <c r="C14" s="28" t="s">
        <v>40</v>
      </c>
      <c r="D14" s="28" t="s">
        <v>31</v>
      </c>
      <c r="E14" s="28">
        <v>3</v>
      </c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</row>
    <row r="15" spans="1:24" x14ac:dyDescent="0.2">
      <c r="A15" s="3" t="s">
        <v>41</v>
      </c>
      <c r="B15" s="12" t="s">
        <v>42</v>
      </c>
      <c r="C15" s="28" t="s">
        <v>40</v>
      </c>
      <c r="D15" s="28" t="s">
        <v>6</v>
      </c>
      <c r="E15" s="28">
        <v>3</v>
      </c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</row>
    <row r="16" spans="1:24" x14ac:dyDescent="0.2">
      <c r="A16" s="3" t="s">
        <v>43</v>
      </c>
      <c r="B16" s="12" t="s">
        <v>44</v>
      </c>
      <c r="C16" s="28" t="s">
        <v>12</v>
      </c>
      <c r="D16" s="28" t="s">
        <v>13</v>
      </c>
      <c r="E16" s="28">
        <v>2</v>
      </c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</row>
    <row r="17" spans="1:24" x14ac:dyDescent="0.2">
      <c r="A17" s="3" t="s">
        <v>45</v>
      </c>
      <c r="B17" s="12" t="s">
        <v>46</v>
      </c>
      <c r="C17" s="28" t="s">
        <v>40</v>
      </c>
      <c r="D17" s="28" t="s">
        <v>21</v>
      </c>
      <c r="E17" s="28">
        <v>4</v>
      </c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</row>
    <row r="18" spans="1:24" x14ac:dyDescent="0.2">
      <c r="A18" s="3" t="s">
        <v>47</v>
      </c>
      <c r="B18" s="12" t="s">
        <v>48</v>
      </c>
      <c r="C18" s="28" t="s">
        <v>49</v>
      </c>
      <c r="D18" s="28" t="s">
        <v>31</v>
      </c>
      <c r="E18" s="28">
        <v>3</v>
      </c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</row>
    <row r="19" spans="1:24" x14ac:dyDescent="0.2">
      <c r="A19" s="3" t="s">
        <v>50</v>
      </c>
      <c r="B19" s="12" t="s">
        <v>51</v>
      </c>
      <c r="C19" s="28" t="s">
        <v>40</v>
      </c>
      <c r="D19" s="28" t="s">
        <v>31</v>
      </c>
      <c r="E19" s="28">
        <v>3</v>
      </c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</row>
    <row r="20" spans="1:24" x14ac:dyDescent="0.2">
      <c r="A20" s="3" t="s">
        <v>52</v>
      </c>
      <c r="B20" s="12" t="s">
        <v>53</v>
      </c>
      <c r="C20" s="28" t="s">
        <v>49</v>
      </c>
      <c r="D20" s="28" t="s">
        <v>31</v>
      </c>
      <c r="E20" s="28">
        <v>3</v>
      </c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</row>
    <row r="21" spans="1:24" x14ac:dyDescent="0.2">
      <c r="A21" s="3" t="s">
        <v>54</v>
      </c>
      <c r="B21" s="12" t="s">
        <v>55</v>
      </c>
      <c r="C21" s="28" t="s">
        <v>20</v>
      </c>
      <c r="D21" s="28" t="s">
        <v>21</v>
      </c>
      <c r="E21" s="28">
        <v>4</v>
      </c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</row>
    <row r="22" spans="1:24" x14ac:dyDescent="0.2">
      <c r="A22" s="3" t="s">
        <v>56</v>
      </c>
      <c r="B22" s="12" t="s">
        <v>318</v>
      </c>
      <c r="C22" s="28" t="s">
        <v>49</v>
      </c>
      <c r="D22" s="28" t="s">
        <v>31</v>
      </c>
      <c r="E22" s="28">
        <v>3</v>
      </c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</row>
    <row r="23" spans="1:24" x14ac:dyDescent="0.2">
      <c r="A23" s="3" t="s">
        <v>57</v>
      </c>
      <c r="B23" s="12" t="s">
        <v>58</v>
      </c>
      <c r="C23" s="28" t="s">
        <v>59</v>
      </c>
      <c r="D23" s="28" t="s">
        <v>21</v>
      </c>
      <c r="E23" s="28">
        <v>4</v>
      </c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</row>
    <row r="24" spans="1:24" x14ac:dyDescent="0.2">
      <c r="A24" s="3" t="s">
        <v>60</v>
      </c>
      <c r="B24" s="12" t="s">
        <v>61</v>
      </c>
      <c r="C24" s="28" t="s">
        <v>12</v>
      </c>
      <c r="D24" s="28" t="s">
        <v>13</v>
      </c>
      <c r="E24" s="28">
        <v>2</v>
      </c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</row>
    <row r="25" spans="1:24" ht="15" customHeight="1" x14ac:dyDescent="0.2">
      <c r="A25" s="3" t="s">
        <v>62</v>
      </c>
      <c r="B25" s="12" t="s">
        <v>63</v>
      </c>
      <c r="C25" s="28" t="s">
        <v>20</v>
      </c>
      <c r="D25" s="28" t="s">
        <v>21</v>
      </c>
      <c r="E25" s="28">
        <v>4</v>
      </c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</row>
    <row r="26" spans="1:24" x14ac:dyDescent="0.2">
      <c r="A26" s="3" t="s">
        <v>64</v>
      </c>
      <c r="B26" s="12" t="s">
        <v>65</v>
      </c>
      <c r="C26" s="28" t="s">
        <v>20</v>
      </c>
      <c r="D26" s="28" t="s">
        <v>21</v>
      </c>
      <c r="E26" s="28">
        <v>4</v>
      </c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</row>
    <row r="27" spans="1:24" x14ac:dyDescent="0.2">
      <c r="A27" s="3" t="s">
        <v>66</v>
      </c>
      <c r="B27" s="12" t="s">
        <v>67</v>
      </c>
      <c r="C27" s="28" t="s">
        <v>12</v>
      </c>
      <c r="D27" s="28" t="s">
        <v>13</v>
      </c>
      <c r="E27" s="28">
        <v>2</v>
      </c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</row>
    <row r="28" spans="1:24" x14ac:dyDescent="0.2">
      <c r="A28" s="3" t="s">
        <v>68</v>
      </c>
      <c r="B28" s="12" t="s">
        <v>69</v>
      </c>
      <c r="C28" s="28" t="s">
        <v>12</v>
      </c>
      <c r="D28" s="28" t="s">
        <v>13</v>
      </c>
      <c r="E28" s="28">
        <v>2</v>
      </c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</row>
    <row r="29" spans="1:24" x14ac:dyDescent="0.2">
      <c r="A29" s="3" t="s">
        <v>70</v>
      </c>
      <c r="B29" s="12" t="s">
        <v>71</v>
      </c>
      <c r="C29" s="28" t="s">
        <v>20</v>
      </c>
      <c r="D29" s="28" t="s">
        <v>21</v>
      </c>
      <c r="E29" s="28">
        <v>4</v>
      </c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</row>
    <row r="30" spans="1:24" x14ac:dyDescent="0.2">
      <c r="A30" s="3" t="s">
        <v>72</v>
      </c>
      <c r="B30" s="12" t="s">
        <v>73</v>
      </c>
      <c r="C30" s="28" t="s">
        <v>59</v>
      </c>
      <c r="D30" s="28" t="s">
        <v>21</v>
      </c>
      <c r="E30" s="28">
        <v>4</v>
      </c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</row>
    <row r="31" spans="1:24" x14ac:dyDescent="0.2">
      <c r="A31" s="3" t="s">
        <v>74</v>
      </c>
      <c r="B31" s="12" t="s">
        <v>75</v>
      </c>
      <c r="C31" s="28" t="s">
        <v>5</v>
      </c>
      <c r="D31" s="28" t="s">
        <v>6</v>
      </c>
      <c r="E31" s="28">
        <v>1</v>
      </c>
    </row>
    <row r="32" spans="1:24" x14ac:dyDescent="0.2">
      <c r="A32" s="3" t="s">
        <v>76</v>
      </c>
      <c r="B32" s="12" t="s">
        <v>77</v>
      </c>
      <c r="C32" s="28" t="s">
        <v>30</v>
      </c>
      <c r="D32" s="28" t="s">
        <v>13</v>
      </c>
      <c r="E32" s="28">
        <v>2</v>
      </c>
    </row>
    <row r="33" spans="1:5" x14ac:dyDescent="0.2">
      <c r="A33" s="3" t="s">
        <v>78</v>
      </c>
      <c r="B33" s="12" t="s">
        <v>79</v>
      </c>
      <c r="C33" s="28" t="s">
        <v>30</v>
      </c>
      <c r="D33" s="28" t="s">
        <v>13</v>
      </c>
      <c r="E33" s="28">
        <v>2</v>
      </c>
    </row>
    <row r="34" spans="1:5" ht="15" customHeight="1" x14ac:dyDescent="0.2">
      <c r="A34" s="3" t="s">
        <v>80</v>
      </c>
      <c r="B34" s="12" t="s">
        <v>81</v>
      </c>
      <c r="C34" s="28" t="s">
        <v>9</v>
      </c>
      <c r="D34" s="28" t="s">
        <v>6</v>
      </c>
      <c r="E34" s="28">
        <v>1</v>
      </c>
    </row>
    <row r="35" spans="1:5" ht="15" customHeight="1" x14ac:dyDescent="0.2">
      <c r="A35" s="3" t="s">
        <v>82</v>
      </c>
      <c r="B35" s="12" t="s">
        <v>83</v>
      </c>
      <c r="C35" s="28" t="s">
        <v>20</v>
      </c>
      <c r="D35" s="28" t="s">
        <v>21</v>
      </c>
      <c r="E35" s="28">
        <v>4</v>
      </c>
    </row>
    <row r="36" spans="1:5" ht="15" customHeight="1" x14ac:dyDescent="0.2">
      <c r="A36" s="3" t="s">
        <v>84</v>
      </c>
      <c r="B36" s="12" t="s">
        <v>85</v>
      </c>
      <c r="C36" s="28" t="s">
        <v>9</v>
      </c>
      <c r="D36" s="28" t="s">
        <v>6</v>
      </c>
      <c r="E36" s="28">
        <v>1</v>
      </c>
    </row>
    <row r="37" spans="1:5" x14ac:dyDescent="0.2">
      <c r="A37" s="3" t="s">
        <v>86</v>
      </c>
      <c r="B37" s="12" t="s">
        <v>87</v>
      </c>
      <c r="C37" s="28" t="s">
        <v>20</v>
      </c>
      <c r="D37" s="28" t="s">
        <v>21</v>
      </c>
      <c r="E37" s="28">
        <v>4</v>
      </c>
    </row>
    <row r="38" spans="1:5" x14ac:dyDescent="0.2">
      <c r="A38" s="3" t="s">
        <v>88</v>
      </c>
      <c r="B38" s="12" t="s">
        <v>89</v>
      </c>
      <c r="C38" s="28" t="s">
        <v>49</v>
      </c>
      <c r="D38" s="28" t="s">
        <v>13</v>
      </c>
      <c r="E38" s="28">
        <v>3</v>
      </c>
    </row>
    <row r="39" spans="1:5" x14ac:dyDescent="0.2">
      <c r="A39" s="3" t="s">
        <v>90</v>
      </c>
      <c r="B39" s="12" t="s">
        <v>91</v>
      </c>
      <c r="C39" s="28" t="s">
        <v>40</v>
      </c>
      <c r="D39" s="28" t="s">
        <v>31</v>
      </c>
      <c r="E39" s="28">
        <v>3</v>
      </c>
    </row>
    <row r="40" spans="1:5" x14ac:dyDescent="0.2">
      <c r="A40" s="3" t="s">
        <v>92</v>
      </c>
      <c r="B40" s="12" t="s">
        <v>93</v>
      </c>
      <c r="C40" s="28" t="s">
        <v>49</v>
      </c>
      <c r="D40" s="28" t="s">
        <v>31</v>
      </c>
      <c r="E40" s="28">
        <v>3</v>
      </c>
    </row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customFormat="1" x14ac:dyDescent="0.25"/>
    <row r="54" customFormat="1" x14ac:dyDescent="0.25"/>
    <row r="65" ht="15" customHeight="1" x14ac:dyDescent="0.25"/>
    <row r="66" ht="15" customHeight="1" x14ac:dyDescent="0.25"/>
    <row r="67" ht="15" customHeight="1" x14ac:dyDescent="0.25"/>
    <row r="71" ht="15.75" customHeight="1" x14ac:dyDescent="0.25"/>
    <row r="72" ht="15.75" customHeight="1" x14ac:dyDescent="0.25"/>
    <row r="73" ht="15.75" customHeight="1" x14ac:dyDescent="0.25"/>
    <row r="87" ht="15" customHeight="1" x14ac:dyDescent="0.25"/>
    <row r="100" ht="15" customHeight="1" x14ac:dyDescent="0.25"/>
    <row r="108" ht="15" customHeight="1" x14ac:dyDescent="0.25"/>
    <row r="118" ht="15" customHeight="1" x14ac:dyDescent="0.25"/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F908B-AD15-47DD-868B-C9E0433367D4}">
  <dimension ref="A1:L118"/>
  <sheetViews>
    <sheetView topLeftCell="D1" workbookViewId="0">
      <selection activeCell="A2" sqref="A2:L40"/>
    </sheetView>
  </sheetViews>
  <sheetFormatPr defaultRowHeight="15" x14ac:dyDescent="0.25"/>
  <cols>
    <col min="1" max="1" width="10.140625" bestFit="1" customWidth="1"/>
    <col min="2" max="2" width="10.7109375" style="173" bestFit="1" customWidth="1"/>
    <col min="3" max="3" width="31.140625" bestFit="1" customWidth="1"/>
    <col min="4" max="4" width="19.85546875" bestFit="1" customWidth="1"/>
    <col min="5" max="5" width="26.5703125" bestFit="1" customWidth="1"/>
    <col min="6" max="6" width="39.5703125" bestFit="1" customWidth="1"/>
    <col min="7" max="7" width="35.42578125" bestFit="1" customWidth="1"/>
    <col min="8" max="8" width="20.7109375" bestFit="1" customWidth="1"/>
    <col min="9" max="9" width="36.7109375" bestFit="1" customWidth="1"/>
    <col min="10" max="10" width="28.42578125" bestFit="1" customWidth="1"/>
    <col min="11" max="11" width="36.28515625" bestFit="1" customWidth="1"/>
    <col min="12" max="12" width="39.5703125" bestFit="1" customWidth="1"/>
  </cols>
  <sheetData>
    <row r="1" spans="1:12" x14ac:dyDescent="0.25">
      <c r="A1" t="s">
        <v>350</v>
      </c>
      <c r="B1" s="173" t="s">
        <v>134</v>
      </c>
      <c r="C1" t="s">
        <v>322</v>
      </c>
      <c r="D1" t="s">
        <v>319</v>
      </c>
      <c r="E1" t="s">
        <v>320</v>
      </c>
      <c r="F1" t="s">
        <v>321</v>
      </c>
      <c r="G1" t="s">
        <v>323</v>
      </c>
      <c r="H1" t="s">
        <v>324</v>
      </c>
      <c r="I1" t="s">
        <v>325</v>
      </c>
      <c r="J1" t="s">
        <v>326</v>
      </c>
      <c r="K1" t="s">
        <v>327</v>
      </c>
      <c r="L1" t="s">
        <v>351</v>
      </c>
    </row>
    <row r="2" spans="1:12" x14ac:dyDescent="0.25">
      <c r="A2" t="s">
        <v>97</v>
      </c>
      <c r="B2" s="173">
        <v>45108</v>
      </c>
      <c r="C2" t="s">
        <v>318</v>
      </c>
      <c r="D2" t="s">
        <v>56</v>
      </c>
      <c r="E2">
        <v>14895</v>
      </c>
      <c r="F2">
        <v>484</v>
      </c>
      <c r="G2">
        <v>546</v>
      </c>
      <c r="H2">
        <v>234</v>
      </c>
      <c r="I2">
        <v>223</v>
      </c>
      <c r="J2">
        <v>144</v>
      </c>
      <c r="K2">
        <v>261</v>
      </c>
      <c r="L2">
        <v>1408</v>
      </c>
    </row>
    <row r="3" spans="1:12" x14ac:dyDescent="0.25">
      <c r="A3" t="s">
        <v>97</v>
      </c>
      <c r="B3" s="173">
        <v>45108</v>
      </c>
      <c r="C3" t="s">
        <v>328</v>
      </c>
      <c r="D3" t="s">
        <v>7</v>
      </c>
      <c r="E3">
        <v>5975</v>
      </c>
      <c r="F3">
        <v>60</v>
      </c>
      <c r="G3">
        <v>82</v>
      </c>
      <c r="H3">
        <v>19</v>
      </c>
      <c r="I3">
        <v>1</v>
      </c>
      <c r="J3">
        <v>5</v>
      </c>
      <c r="K3">
        <v>8</v>
      </c>
      <c r="L3">
        <v>115</v>
      </c>
    </row>
    <row r="4" spans="1:12" x14ac:dyDescent="0.25">
      <c r="A4" t="s">
        <v>97</v>
      </c>
      <c r="B4" s="173">
        <v>45108</v>
      </c>
      <c r="C4" t="s">
        <v>329</v>
      </c>
      <c r="D4" t="s">
        <v>16</v>
      </c>
      <c r="E4">
        <v>12084</v>
      </c>
      <c r="F4">
        <v>261</v>
      </c>
      <c r="G4">
        <v>143</v>
      </c>
      <c r="H4">
        <v>490</v>
      </c>
      <c r="I4">
        <v>47</v>
      </c>
      <c r="J4">
        <v>38</v>
      </c>
      <c r="K4">
        <v>29</v>
      </c>
      <c r="L4">
        <v>747</v>
      </c>
    </row>
    <row r="5" spans="1:12" x14ac:dyDescent="0.25">
      <c r="A5" t="s">
        <v>97</v>
      </c>
      <c r="B5" s="173">
        <v>45108</v>
      </c>
      <c r="C5" t="s">
        <v>11</v>
      </c>
      <c r="D5" t="s">
        <v>10</v>
      </c>
      <c r="E5">
        <v>4837</v>
      </c>
      <c r="F5">
        <v>48</v>
      </c>
      <c r="G5">
        <v>58</v>
      </c>
      <c r="H5">
        <v>24</v>
      </c>
      <c r="I5">
        <v>4</v>
      </c>
      <c r="J5">
        <v>6</v>
      </c>
      <c r="K5">
        <v>3</v>
      </c>
      <c r="L5">
        <v>95</v>
      </c>
    </row>
    <row r="6" spans="1:12" x14ac:dyDescent="0.25">
      <c r="A6" t="s">
        <v>97</v>
      </c>
      <c r="B6" s="173">
        <v>45108</v>
      </c>
      <c r="C6" t="s">
        <v>79</v>
      </c>
      <c r="D6" t="s">
        <v>78</v>
      </c>
      <c r="E6">
        <v>17434</v>
      </c>
      <c r="F6">
        <v>188</v>
      </c>
      <c r="G6">
        <v>146</v>
      </c>
      <c r="H6">
        <v>58</v>
      </c>
      <c r="I6">
        <v>29</v>
      </c>
      <c r="J6">
        <v>72</v>
      </c>
      <c r="K6">
        <v>58</v>
      </c>
      <c r="L6">
        <v>363</v>
      </c>
    </row>
    <row r="7" spans="1:12" x14ac:dyDescent="0.25">
      <c r="A7" t="s">
        <v>97</v>
      </c>
      <c r="B7" s="173">
        <v>45108</v>
      </c>
      <c r="C7" t="s">
        <v>194</v>
      </c>
      <c r="D7" t="s">
        <v>14</v>
      </c>
      <c r="E7">
        <v>6688</v>
      </c>
      <c r="F7">
        <v>103</v>
      </c>
      <c r="G7">
        <v>83</v>
      </c>
      <c r="H7">
        <v>64</v>
      </c>
      <c r="I7">
        <v>27</v>
      </c>
      <c r="J7">
        <v>10</v>
      </c>
      <c r="K7">
        <v>6</v>
      </c>
      <c r="L7">
        <v>190</v>
      </c>
    </row>
    <row r="8" spans="1:12" x14ac:dyDescent="0.25">
      <c r="A8" t="s">
        <v>97</v>
      </c>
      <c r="B8" s="173">
        <v>45108</v>
      </c>
      <c r="C8" t="s">
        <v>335</v>
      </c>
      <c r="D8" t="s">
        <v>47</v>
      </c>
      <c r="E8">
        <v>5362</v>
      </c>
      <c r="F8">
        <v>122</v>
      </c>
      <c r="G8">
        <v>140</v>
      </c>
      <c r="H8">
        <v>59</v>
      </c>
      <c r="I8">
        <v>4</v>
      </c>
      <c r="J8">
        <v>6</v>
      </c>
      <c r="K8">
        <v>0</v>
      </c>
      <c r="L8">
        <v>209</v>
      </c>
    </row>
    <row r="9" spans="1:12" x14ac:dyDescent="0.25">
      <c r="A9" t="s">
        <v>97</v>
      </c>
      <c r="B9" s="173">
        <v>45108</v>
      </c>
      <c r="C9" t="s">
        <v>61</v>
      </c>
      <c r="D9" t="s">
        <v>60</v>
      </c>
      <c r="E9">
        <v>12306</v>
      </c>
      <c r="F9">
        <v>372</v>
      </c>
      <c r="G9">
        <v>385</v>
      </c>
      <c r="H9">
        <v>184</v>
      </c>
      <c r="I9">
        <v>28</v>
      </c>
      <c r="J9">
        <v>100</v>
      </c>
      <c r="K9">
        <v>354</v>
      </c>
      <c r="L9">
        <v>1051</v>
      </c>
    </row>
    <row r="10" spans="1:12" x14ac:dyDescent="0.25">
      <c r="A10" t="s">
        <v>97</v>
      </c>
      <c r="B10" s="173">
        <v>45108</v>
      </c>
      <c r="C10" t="s">
        <v>330</v>
      </c>
      <c r="D10" t="s">
        <v>18</v>
      </c>
      <c r="E10">
        <v>3883</v>
      </c>
      <c r="F10">
        <v>59</v>
      </c>
      <c r="G10">
        <v>111</v>
      </c>
      <c r="H10">
        <v>9</v>
      </c>
      <c r="I10">
        <v>0</v>
      </c>
      <c r="J10">
        <v>3</v>
      </c>
      <c r="K10">
        <v>2</v>
      </c>
      <c r="L10">
        <v>125</v>
      </c>
    </row>
    <row r="11" spans="1:12" x14ac:dyDescent="0.25">
      <c r="A11" t="s">
        <v>97</v>
      </c>
      <c r="B11" s="173">
        <v>45108</v>
      </c>
      <c r="C11" t="s">
        <v>55</v>
      </c>
      <c r="D11" t="s">
        <v>54</v>
      </c>
      <c r="E11">
        <v>11025</v>
      </c>
      <c r="F11">
        <v>191</v>
      </c>
      <c r="G11">
        <v>238</v>
      </c>
      <c r="H11">
        <v>129</v>
      </c>
      <c r="I11">
        <v>5</v>
      </c>
      <c r="J11">
        <v>15</v>
      </c>
      <c r="K11">
        <v>7</v>
      </c>
      <c r="L11">
        <v>394</v>
      </c>
    </row>
    <row r="12" spans="1:12" x14ac:dyDescent="0.25">
      <c r="A12" t="s">
        <v>97</v>
      </c>
      <c r="B12" s="173">
        <v>45108</v>
      </c>
      <c r="C12" t="s">
        <v>196</v>
      </c>
      <c r="D12" t="s">
        <v>22</v>
      </c>
      <c r="E12">
        <v>4728</v>
      </c>
      <c r="F12">
        <v>83</v>
      </c>
      <c r="G12">
        <v>73</v>
      </c>
      <c r="H12">
        <v>18</v>
      </c>
      <c r="I12">
        <v>58</v>
      </c>
      <c r="J12">
        <v>3</v>
      </c>
      <c r="K12">
        <v>0</v>
      </c>
      <c r="L12">
        <v>152</v>
      </c>
    </row>
    <row r="13" spans="1:12" x14ac:dyDescent="0.25">
      <c r="A13" t="s">
        <v>97</v>
      </c>
      <c r="B13" s="173">
        <v>45108</v>
      </c>
      <c r="C13" t="s">
        <v>338</v>
      </c>
      <c r="D13" t="s">
        <v>74</v>
      </c>
      <c r="E13">
        <v>11851</v>
      </c>
      <c r="F13">
        <v>534</v>
      </c>
      <c r="G13">
        <v>538</v>
      </c>
      <c r="H13">
        <v>304</v>
      </c>
      <c r="I13">
        <v>84</v>
      </c>
      <c r="J13">
        <v>130</v>
      </c>
      <c r="K13">
        <v>199</v>
      </c>
      <c r="L13">
        <v>1255</v>
      </c>
    </row>
    <row r="14" spans="1:12" x14ac:dyDescent="0.25">
      <c r="A14" t="s">
        <v>97</v>
      </c>
      <c r="B14" s="173">
        <v>45108</v>
      </c>
      <c r="C14" t="s">
        <v>331</v>
      </c>
      <c r="D14" t="s">
        <v>28</v>
      </c>
      <c r="E14">
        <v>8716</v>
      </c>
      <c r="F14">
        <v>21</v>
      </c>
      <c r="G14">
        <v>19</v>
      </c>
      <c r="H14">
        <v>11</v>
      </c>
      <c r="I14">
        <v>2</v>
      </c>
      <c r="J14">
        <v>6</v>
      </c>
      <c r="K14">
        <v>2</v>
      </c>
      <c r="L14">
        <v>40</v>
      </c>
    </row>
    <row r="15" spans="1:12" x14ac:dyDescent="0.25">
      <c r="A15" t="s">
        <v>97</v>
      </c>
      <c r="B15" s="173">
        <v>45108</v>
      </c>
      <c r="C15" t="s">
        <v>336</v>
      </c>
      <c r="D15" t="s">
        <v>64</v>
      </c>
      <c r="E15">
        <v>18920</v>
      </c>
      <c r="F15">
        <v>140</v>
      </c>
      <c r="G15">
        <v>151</v>
      </c>
      <c r="H15">
        <v>61</v>
      </c>
      <c r="I15">
        <v>2</v>
      </c>
      <c r="J15">
        <v>30</v>
      </c>
      <c r="K15">
        <v>33</v>
      </c>
      <c r="L15">
        <v>277</v>
      </c>
    </row>
    <row r="16" spans="1:12" x14ac:dyDescent="0.25">
      <c r="A16" t="s">
        <v>97</v>
      </c>
      <c r="B16" s="173">
        <v>45108</v>
      </c>
      <c r="C16" t="s">
        <v>33</v>
      </c>
      <c r="D16" t="s">
        <v>32</v>
      </c>
      <c r="E16">
        <v>12403</v>
      </c>
      <c r="F16">
        <v>102</v>
      </c>
      <c r="G16">
        <v>125</v>
      </c>
      <c r="H16">
        <v>19</v>
      </c>
      <c r="I16">
        <v>8</v>
      </c>
      <c r="J16">
        <v>27</v>
      </c>
      <c r="K16">
        <v>16</v>
      </c>
      <c r="L16">
        <v>195</v>
      </c>
    </row>
    <row r="17" spans="1:12" x14ac:dyDescent="0.25">
      <c r="A17" t="s">
        <v>97</v>
      </c>
      <c r="B17" s="173">
        <v>45108</v>
      </c>
      <c r="C17" t="s">
        <v>340</v>
      </c>
      <c r="D17" t="s">
        <v>24</v>
      </c>
      <c r="E17">
        <v>8155</v>
      </c>
      <c r="F17">
        <v>236</v>
      </c>
      <c r="G17">
        <v>125</v>
      </c>
      <c r="H17">
        <v>337</v>
      </c>
      <c r="I17">
        <v>3</v>
      </c>
      <c r="J17">
        <v>16</v>
      </c>
      <c r="K17">
        <v>5</v>
      </c>
      <c r="L17">
        <v>486</v>
      </c>
    </row>
    <row r="18" spans="1:12" x14ac:dyDescent="0.25">
      <c r="A18" t="s">
        <v>97</v>
      </c>
      <c r="B18" s="173">
        <v>45108</v>
      </c>
      <c r="C18" t="s">
        <v>37</v>
      </c>
      <c r="D18" t="s">
        <v>36</v>
      </c>
      <c r="E18">
        <v>3092</v>
      </c>
      <c r="F18">
        <v>21</v>
      </c>
      <c r="G18">
        <v>26</v>
      </c>
      <c r="H18">
        <v>11</v>
      </c>
      <c r="I18">
        <v>0</v>
      </c>
      <c r="J18">
        <v>1</v>
      </c>
      <c r="K18">
        <v>1</v>
      </c>
      <c r="L18">
        <v>39</v>
      </c>
    </row>
    <row r="19" spans="1:12" x14ac:dyDescent="0.25">
      <c r="A19" t="s">
        <v>97</v>
      </c>
      <c r="B19" s="173">
        <v>45108</v>
      </c>
      <c r="C19" t="s">
        <v>332</v>
      </c>
      <c r="D19" t="s">
        <v>38</v>
      </c>
      <c r="E19">
        <v>7347</v>
      </c>
      <c r="F19">
        <v>148</v>
      </c>
      <c r="G19">
        <v>148</v>
      </c>
      <c r="H19">
        <v>52</v>
      </c>
      <c r="I19">
        <v>4</v>
      </c>
      <c r="J19">
        <v>60</v>
      </c>
      <c r="K19">
        <v>28</v>
      </c>
      <c r="L19">
        <v>292</v>
      </c>
    </row>
    <row r="20" spans="1:12" x14ac:dyDescent="0.25">
      <c r="A20" t="s">
        <v>97</v>
      </c>
      <c r="B20" s="173">
        <v>45108</v>
      </c>
      <c r="C20" t="s">
        <v>333</v>
      </c>
      <c r="D20" t="s">
        <v>41</v>
      </c>
      <c r="E20">
        <v>1240</v>
      </c>
      <c r="F20">
        <v>89</v>
      </c>
      <c r="G20">
        <v>11</v>
      </c>
      <c r="H20">
        <v>61</v>
      </c>
      <c r="I20">
        <v>4</v>
      </c>
      <c r="J20">
        <v>74</v>
      </c>
      <c r="K20">
        <v>68</v>
      </c>
      <c r="L20">
        <v>218</v>
      </c>
    </row>
    <row r="21" spans="1:12" x14ac:dyDescent="0.25">
      <c r="A21" t="s">
        <v>97</v>
      </c>
      <c r="B21" s="173">
        <v>45108</v>
      </c>
      <c r="C21" t="s">
        <v>83</v>
      </c>
      <c r="D21" t="s">
        <v>82</v>
      </c>
      <c r="E21">
        <v>6159</v>
      </c>
      <c r="F21">
        <v>200</v>
      </c>
      <c r="G21">
        <v>175</v>
      </c>
      <c r="H21">
        <v>92</v>
      </c>
      <c r="I21">
        <v>50</v>
      </c>
      <c r="J21">
        <v>223</v>
      </c>
      <c r="K21">
        <v>30</v>
      </c>
      <c r="L21">
        <v>570</v>
      </c>
    </row>
    <row r="22" spans="1:12" x14ac:dyDescent="0.25">
      <c r="A22" t="s">
        <v>97</v>
      </c>
      <c r="B22" s="173">
        <v>45108</v>
      </c>
      <c r="C22" t="s">
        <v>334</v>
      </c>
      <c r="D22" t="s">
        <v>43</v>
      </c>
      <c r="E22">
        <v>5727</v>
      </c>
      <c r="F22">
        <v>224</v>
      </c>
      <c r="G22">
        <v>292</v>
      </c>
      <c r="H22">
        <v>47</v>
      </c>
      <c r="I22">
        <v>144</v>
      </c>
      <c r="J22">
        <v>17</v>
      </c>
      <c r="K22">
        <v>9</v>
      </c>
      <c r="L22">
        <v>509</v>
      </c>
    </row>
    <row r="23" spans="1:12" x14ac:dyDescent="0.25">
      <c r="A23" t="s">
        <v>97</v>
      </c>
      <c r="B23" s="173">
        <v>45108</v>
      </c>
      <c r="C23" t="s">
        <v>91</v>
      </c>
      <c r="D23" t="s">
        <v>90</v>
      </c>
      <c r="E23">
        <v>14288</v>
      </c>
      <c r="F23">
        <v>275</v>
      </c>
      <c r="G23">
        <v>299</v>
      </c>
      <c r="H23">
        <v>135</v>
      </c>
      <c r="I23">
        <v>5</v>
      </c>
      <c r="J23">
        <v>54</v>
      </c>
      <c r="K23">
        <v>108</v>
      </c>
      <c r="L23">
        <v>601</v>
      </c>
    </row>
    <row r="24" spans="1:12" x14ac:dyDescent="0.25">
      <c r="A24" t="s">
        <v>97</v>
      </c>
      <c r="B24" s="173">
        <v>45108</v>
      </c>
      <c r="C24" t="s">
        <v>51</v>
      </c>
      <c r="D24" t="s">
        <v>50</v>
      </c>
      <c r="E24">
        <v>5232</v>
      </c>
      <c r="F24">
        <v>176</v>
      </c>
      <c r="G24">
        <v>71</v>
      </c>
      <c r="H24">
        <v>262</v>
      </c>
      <c r="I24">
        <v>30</v>
      </c>
      <c r="J24">
        <v>15</v>
      </c>
      <c r="K24">
        <v>7</v>
      </c>
      <c r="L24">
        <v>385</v>
      </c>
    </row>
    <row r="25" spans="1:12" x14ac:dyDescent="0.25">
      <c r="A25" t="s">
        <v>97</v>
      </c>
      <c r="B25" s="173">
        <v>45108</v>
      </c>
      <c r="C25" t="s">
        <v>342</v>
      </c>
      <c r="D25" t="s">
        <v>34</v>
      </c>
      <c r="E25">
        <v>5191</v>
      </c>
      <c r="F25">
        <v>91</v>
      </c>
      <c r="G25">
        <v>69</v>
      </c>
      <c r="H25">
        <v>22</v>
      </c>
      <c r="I25">
        <v>60</v>
      </c>
      <c r="J25">
        <v>10</v>
      </c>
      <c r="K25">
        <v>1</v>
      </c>
      <c r="L25">
        <v>162</v>
      </c>
    </row>
    <row r="26" spans="1:12" x14ac:dyDescent="0.25">
      <c r="A26" t="s">
        <v>97</v>
      </c>
      <c r="B26" s="173">
        <v>45108</v>
      </c>
      <c r="C26" t="s">
        <v>87</v>
      </c>
      <c r="D26" t="s">
        <v>86</v>
      </c>
      <c r="E26">
        <v>15663</v>
      </c>
      <c r="F26">
        <v>449</v>
      </c>
      <c r="G26">
        <v>701</v>
      </c>
      <c r="H26">
        <v>257</v>
      </c>
      <c r="I26">
        <v>323</v>
      </c>
      <c r="J26">
        <v>87</v>
      </c>
      <c r="K26">
        <v>162</v>
      </c>
      <c r="L26">
        <v>1530</v>
      </c>
    </row>
    <row r="27" spans="1:12" x14ac:dyDescent="0.25">
      <c r="A27" t="s">
        <v>97</v>
      </c>
      <c r="B27" s="173">
        <v>45108</v>
      </c>
      <c r="C27" t="s">
        <v>345</v>
      </c>
      <c r="D27" t="s">
        <v>52</v>
      </c>
      <c r="E27">
        <v>11786</v>
      </c>
      <c r="F27">
        <v>186</v>
      </c>
      <c r="G27">
        <v>202</v>
      </c>
      <c r="H27">
        <v>74</v>
      </c>
      <c r="I27">
        <v>25</v>
      </c>
      <c r="J27">
        <v>30</v>
      </c>
      <c r="K27">
        <v>9</v>
      </c>
      <c r="L27">
        <v>340</v>
      </c>
    </row>
    <row r="28" spans="1:12" x14ac:dyDescent="0.25">
      <c r="A28" t="s">
        <v>97</v>
      </c>
      <c r="B28" s="173">
        <v>45108</v>
      </c>
      <c r="C28" t="s">
        <v>81</v>
      </c>
      <c r="D28" t="s">
        <v>80</v>
      </c>
      <c r="E28">
        <v>8516</v>
      </c>
      <c r="F28">
        <v>170</v>
      </c>
      <c r="G28">
        <v>228</v>
      </c>
      <c r="H28">
        <v>76</v>
      </c>
      <c r="I28">
        <v>1</v>
      </c>
      <c r="J28">
        <v>46</v>
      </c>
      <c r="K28">
        <v>48</v>
      </c>
      <c r="L28">
        <v>399</v>
      </c>
    </row>
    <row r="29" spans="1:12" x14ac:dyDescent="0.25">
      <c r="A29" t="s">
        <v>97</v>
      </c>
      <c r="B29" s="173">
        <v>45108</v>
      </c>
      <c r="C29" t="s">
        <v>63</v>
      </c>
      <c r="D29" t="s">
        <v>62</v>
      </c>
      <c r="E29">
        <v>10263</v>
      </c>
      <c r="F29">
        <v>177</v>
      </c>
      <c r="G29">
        <v>210</v>
      </c>
      <c r="H29">
        <v>77</v>
      </c>
      <c r="I29">
        <v>12</v>
      </c>
      <c r="J29">
        <v>51</v>
      </c>
      <c r="K29">
        <v>50</v>
      </c>
      <c r="L29">
        <v>400</v>
      </c>
    </row>
    <row r="30" spans="1:12" x14ac:dyDescent="0.25">
      <c r="A30" t="s">
        <v>97</v>
      </c>
      <c r="B30" s="173">
        <v>45108</v>
      </c>
      <c r="C30" t="s">
        <v>343</v>
      </c>
      <c r="D30" t="s">
        <v>84</v>
      </c>
      <c r="E30">
        <v>12355</v>
      </c>
      <c r="F30">
        <v>400</v>
      </c>
      <c r="G30">
        <v>464</v>
      </c>
      <c r="H30">
        <v>110</v>
      </c>
      <c r="I30">
        <v>3</v>
      </c>
      <c r="J30">
        <v>146</v>
      </c>
      <c r="K30">
        <v>161</v>
      </c>
      <c r="L30">
        <v>884</v>
      </c>
    </row>
    <row r="31" spans="1:12" x14ac:dyDescent="0.25">
      <c r="A31" t="s">
        <v>97</v>
      </c>
      <c r="B31" s="173">
        <v>45108</v>
      </c>
      <c r="C31" t="s">
        <v>69</v>
      </c>
      <c r="D31" t="s">
        <v>68</v>
      </c>
      <c r="E31">
        <v>1820</v>
      </c>
      <c r="F31">
        <v>52</v>
      </c>
      <c r="G31">
        <v>52</v>
      </c>
      <c r="H31">
        <v>55</v>
      </c>
      <c r="I31">
        <v>1</v>
      </c>
      <c r="J31">
        <v>0</v>
      </c>
      <c r="K31">
        <v>3</v>
      </c>
      <c r="L31">
        <v>111</v>
      </c>
    </row>
    <row r="32" spans="1:12" x14ac:dyDescent="0.25">
      <c r="A32" t="s">
        <v>97</v>
      </c>
      <c r="B32" s="173">
        <v>45108</v>
      </c>
      <c r="C32" t="s">
        <v>337</v>
      </c>
      <c r="D32" t="s">
        <v>70</v>
      </c>
      <c r="E32">
        <v>4534</v>
      </c>
      <c r="F32">
        <v>107</v>
      </c>
      <c r="G32">
        <v>95</v>
      </c>
      <c r="H32">
        <v>58</v>
      </c>
      <c r="I32">
        <v>0</v>
      </c>
      <c r="J32">
        <v>18</v>
      </c>
      <c r="K32">
        <v>77</v>
      </c>
      <c r="L32">
        <v>248</v>
      </c>
    </row>
    <row r="33" spans="1:12" x14ac:dyDescent="0.25">
      <c r="A33" t="s">
        <v>97</v>
      </c>
      <c r="B33" s="173">
        <v>45108</v>
      </c>
      <c r="C33" t="s">
        <v>347</v>
      </c>
      <c r="D33" t="s">
        <v>66</v>
      </c>
      <c r="E33">
        <v>4998</v>
      </c>
      <c r="F33">
        <v>130</v>
      </c>
      <c r="G33">
        <v>249</v>
      </c>
      <c r="H33">
        <v>8</v>
      </c>
      <c r="I33">
        <v>1</v>
      </c>
      <c r="J33">
        <v>36</v>
      </c>
      <c r="K33">
        <v>38</v>
      </c>
      <c r="L33">
        <v>332</v>
      </c>
    </row>
    <row r="34" spans="1:12" x14ac:dyDescent="0.25">
      <c r="A34" t="s">
        <v>97</v>
      </c>
      <c r="B34" s="173">
        <v>45108</v>
      </c>
      <c r="C34" t="s">
        <v>73</v>
      </c>
      <c r="D34" t="s">
        <v>72</v>
      </c>
      <c r="E34">
        <v>9094</v>
      </c>
      <c r="F34">
        <v>176</v>
      </c>
      <c r="G34">
        <v>99</v>
      </c>
      <c r="H34">
        <v>186</v>
      </c>
      <c r="I34">
        <v>45</v>
      </c>
      <c r="J34">
        <v>25</v>
      </c>
      <c r="K34">
        <v>11</v>
      </c>
      <c r="L34">
        <v>366</v>
      </c>
    </row>
    <row r="35" spans="1:12" x14ac:dyDescent="0.25">
      <c r="A35" t="s">
        <v>97</v>
      </c>
      <c r="B35" s="173">
        <v>45108</v>
      </c>
      <c r="C35" t="s">
        <v>348</v>
      </c>
      <c r="D35" t="s">
        <v>92</v>
      </c>
      <c r="E35">
        <v>7898</v>
      </c>
      <c r="F35">
        <v>119</v>
      </c>
      <c r="G35">
        <v>122</v>
      </c>
      <c r="H35">
        <v>90</v>
      </c>
      <c r="I35">
        <v>28</v>
      </c>
      <c r="J35">
        <v>10</v>
      </c>
      <c r="K35">
        <v>16</v>
      </c>
      <c r="L35">
        <v>266</v>
      </c>
    </row>
    <row r="36" spans="1:12" x14ac:dyDescent="0.25">
      <c r="A36" t="s">
        <v>97</v>
      </c>
      <c r="B36" s="173">
        <v>45108</v>
      </c>
      <c r="C36" t="s">
        <v>339</v>
      </c>
      <c r="D36" t="s">
        <v>76</v>
      </c>
      <c r="E36">
        <v>15591</v>
      </c>
      <c r="F36">
        <v>322</v>
      </c>
      <c r="G36">
        <v>315</v>
      </c>
      <c r="H36">
        <v>267</v>
      </c>
      <c r="I36">
        <v>37</v>
      </c>
      <c r="J36">
        <v>104</v>
      </c>
      <c r="K36">
        <v>67</v>
      </c>
      <c r="L36">
        <v>790</v>
      </c>
    </row>
    <row r="37" spans="1:12" x14ac:dyDescent="0.25">
      <c r="A37" t="s">
        <v>97</v>
      </c>
      <c r="B37" s="173">
        <v>45108</v>
      </c>
      <c r="C37" t="s">
        <v>346</v>
      </c>
      <c r="D37" t="s">
        <v>57</v>
      </c>
      <c r="E37">
        <v>9684</v>
      </c>
      <c r="F37">
        <v>23</v>
      </c>
      <c r="G37">
        <v>29</v>
      </c>
      <c r="H37">
        <v>11</v>
      </c>
      <c r="I37">
        <v>0</v>
      </c>
      <c r="J37">
        <v>7</v>
      </c>
      <c r="K37">
        <v>9</v>
      </c>
      <c r="L37">
        <v>56</v>
      </c>
    </row>
    <row r="38" spans="1:12" x14ac:dyDescent="0.25">
      <c r="A38" t="s">
        <v>97</v>
      </c>
      <c r="B38" s="173">
        <v>45108</v>
      </c>
      <c r="C38" t="s">
        <v>341</v>
      </c>
      <c r="D38" t="s">
        <v>26</v>
      </c>
      <c r="E38">
        <v>6180</v>
      </c>
      <c r="F38">
        <v>84</v>
      </c>
      <c r="G38">
        <v>50</v>
      </c>
      <c r="H38">
        <v>63</v>
      </c>
      <c r="I38">
        <v>0</v>
      </c>
      <c r="J38">
        <v>2</v>
      </c>
      <c r="K38">
        <v>0</v>
      </c>
      <c r="L38">
        <v>115</v>
      </c>
    </row>
    <row r="39" spans="1:12" x14ac:dyDescent="0.25">
      <c r="A39" t="s">
        <v>97</v>
      </c>
      <c r="B39" s="173">
        <v>45108</v>
      </c>
      <c r="C39" t="s">
        <v>344</v>
      </c>
      <c r="D39" t="s">
        <v>45</v>
      </c>
      <c r="E39">
        <v>9173</v>
      </c>
      <c r="F39">
        <v>193</v>
      </c>
      <c r="G39">
        <v>143</v>
      </c>
      <c r="H39">
        <v>155</v>
      </c>
      <c r="I39">
        <v>17</v>
      </c>
      <c r="J39">
        <v>43</v>
      </c>
      <c r="K39">
        <v>27</v>
      </c>
      <c r="L39">
        <v>385</v>
      </c>
    </row>
    <row r="40" spans="1:12" x14ac:dyDescent="0.25">
      <c r="A40" t="s">
        <v>97</v>
      </c>
      <c r="B40" s="173">
        <v>45108</v>
      </c>
      <c r="C40" t="s">
        <v>349</v>
      </c>
      <c r="D40" t="s">
        <v>88</v>
      </c>
      <c r="E40">
        <v>8003</v>
      </c>
      <c r="F40">
        <v>34</v>
      </c>
      <c r="G40">
        <v>35</v>
      </c>
      <c r="H40">
        <v>14</v>
      </c>
      <c r="I40">
        <v>0</v>
      </c>
      <c r="J40">
        <v>4</v>
      </c>
      <c r="K40">
        <v>2</v>
      </c>
      <c r="L40">
        <v>55</v>
      </c>
    </row>
    <row r="41" spans="1:12" x14ac:dyDescent="0.25">
      <c r="A41" t="s">
        <v>104</v>
      </c>
      <c r="B41" s="173">
        <v>45200</v>
      </c>
      <c r="C41" t="s">
        <v>318</v>
      </c>
      <c r="D41" t="s">
        <v>56</v>
      </c>
      <c r="E41">
        <v>15006</v>
      </c>
      <c r="F41">
        <v>691</v>
      </c>
      <c r="G41">
        <v>509</v>
      </c>
      <c r="H41">
        <v>202</v>
      </c>
      <c r="I41">
        <v>200</v>
      </c>
      <c r="J41">
        <v>139</v>
      </c>
      <c r="K41">
        <v>297</v>
      </c>
      <c r="L41">
        <v>1347</v>
      </c>
    </row>
    <row r="42" spans="1:12" x14ac:dyDescent="0.25">
      <c r="A42" t="s">
        <v>104</v>
      </c>
      <c r="B42" s="173">
        <v>45200</v>
      </c>
      <c r="C42" t="s">
        <v>328</v>
      </c>
      <c r="D42" t="s">
        <v>7</v>
      </c>
      <c r="E42">
        <v>5960</v>
      </c>
      <c r="F42">
        <v>95</v>
      </c>
      <c r="G42">
        <v>66</v>
      </c>
      <c r="H42">
        <v>33</v>
      </c>
      <c r="I42">
        <v>1</v>
      </c>
      <c r="J42">
        <v>13</v>
      </c>
      <c r="K42">
        <v>20</v>
      </c>
      <c r="L42">
        <v>133</v>
      </c>
    </row>
    <row r="43" spans="1:12" x14ac:dyDescent="0.25">
      <c r="A43" t="s">
        <v>104</v>
      </c>
      <c r="B43" s="173">
        <v>45200</v>
      </c>
      <c r="C43" t="s">
        <v>329</v>
      </c>
      <c r="D43" t="s">
        <v>16</v>
      </c>
      <c r="E43">
        <v>12090</v>
      </c>
      <c r="F43">
        <v>391</v>
      </c>
      <c r="G43">
        <v>167</v>
      </c>
      <c r="H43">
        <v>435</v>
      </c>
      <c r="I43">
        <v>32</v>
      </c>
      <c r="J43">
        <v>58</v>
      </c>
      <c r="K43">
        <v>52</v>
      </c>
      <c r="L43">
        <v>744</v>
      </c>
    </row>
    <row r="44" spans="1:12" x14ac:dyDescent="0.25">
      <c r="A44" t="s">
        <v>104</v>
      </c>
      <c r="B44" s="173">
        <v>45200</v>
      </c>
      <c r="C44" t="s">
        <v>11</v>
      </c>
      <c r="D44" t="s">
        <v>10</v>
      </c>
      <c r="E44">
        <v>4855</v>
      </c>
      <c r="F44">
        <v>73</v>
      </c>
      <c r="G44">
        <v>55</v>
      </c>
      <c r="H44">
        <v>7</v>
      </c>
      <c r="I44">
        <v>2</v>
      </c>
      <c r="J44">
        <v>7</v>
      </c>
      <c r="K44">
        <v>5</v>
      </c>
      <c r="L44">
        <v>76</v>
      </c>
    </row>
    <row r="45" spans="1:12" x14ac:dyDescent="0.25">
      <c r="A45" t="s">
        <v>104</v>
      </c>
      <c r="B45" s="173">
        <v>45200</v>
      </c>
      <c r="C45" t="s">
        <v>79</v>
      </c>
      <c r="D45" t="s">
        <v>78</v>
      </c>
      <c r="E45">
        <v>17598</v>
      </c>
      <c r="F45">
        <v>290</v>
      </c>
      <c r="G45">
        <v>153</v>
      </c>
      <c r="H45">
        <v>50</v>
      </c>
      <c r="I45">
        <v>35</v>
      </c>
      <c r="J45">
        <v>66</v>
      </c>
      <c r="K45">
        <v>69</v>
      </c>
      <c r="L45">
        <v>373</v>
      </c>
    </row>
    <row r="46" spans="1:12" x14ac:dyDescent="0.25">
      <c r="A46" t="s">
        <v>104</v>
      </c>
      <c r="B46" s="173">
        <v>45200</v>
      </c>
      <c r="C46" t="s">
        <v>194</v>
      </c>
      <c r="D46" t="s">
        <v>14</v>
      </c>
      <c r="E46">
        <v>6703</v>
      </c>
      <c r="F46">
        <v>154</v>
      </c>
      <c r="G46">
        <v>76</v>
      </c>
      <c r="H46">
        <v>60</v>
      </c>
      <c r="I46">
        <v>21</v>
      </c>
      <c r="J46">
        <v>10</v>
      </c>
      <c r="K46">
        <v>6</v>
      </c>
      <c r="L46">
        <v>173</v>
      </c>
    </row>
    <row r="47" spans="1:12" x14ac:dyDescent="0.25">
      <c r="A47" t="s">
        <v>104</v>
      </c>
      <c r="B47" s="173">
        <v>45200</v>
      </c>
      <c r="C47" t="s">
        <v>335</v>
      </c>
      <c r="D47" t="s">
        <v>47</v>
      </c>
      <c r="E47">
        <v>5341</v>
      </c>
      <c r="F47">
        <v>167</v>
      </c>
      <c r="G47">
        <v>135</v>
      </c>
      <c r="H47">
        <v>46</v>
      </c>
      <c r="I47">
        <v>2</v>
      </c>
      <c r="J47">
        <v>6</v>
      </c>
      <c r="K47">
        <v>1</v>
      </c>
      <c r="L47">
        <v>190</v>
      </c>
    </row>
    <row r="48" spans="1:12" x14ac:dyDescent="0.25">
      <c r="A48" t="s">
        <v>104</v>
      </c>
      <c r="B48" s="173">
        <v>45200</v>
      </c>
      <c r="C48" t="s">
        <v>61</v>
      </c>
      <c r="D48" t="s">
        <v>60</v>
      </c>
      <c r="E48">
        <v>12297</v>
      </c>
      <c r="F48">
        <v>494</v>
      </c>
      <c r="G48">
        <v>340</v>
      </c>
      <c r="H48">
        <v>134</v>
      </c>
      <c r="I48">
        <v>32</v>
      </c>
      <c r="J48">
        <v>109</v>
      </c>
      <c r="K48">
        <v>303</v>
      </c>
      <c r="L48">
        <v>918</v>
      </c>
    </row>
    <row r="49" spans="1:12" x14ac:dyDescent="0.25">
      <c r="A49" t="s">
        <v>104</v>
      </c>
      <c r="B49" s="173">
        <v>45200</v>
      </c>
      <c r="C49" t="s">
        <v>330</v>
      </c>
      <c r="D49" t="s">
        <v>18</v>
      </c>
      <c r="E49">
        <v>3837</v>
      </c>
      <c r="F49">
        <v>91</v>
      </c>
      <c r="G49">
        <v>100</v>
      </c>
      <c r="H49">
        <v>19</v>
      </c>
      <c r="I49">
        <v>2</v>
      </c>
      <c r="J49">
        <v>4</v>
      </c>
      <c r="K49">
        <v>0</v>
      </c>
      <c r="L49">
        <v>125</v>
      </c>
    </row>
    <row r="50" spans="1:12" x14ac:dyDescent="0.25">
      <c r="A50" t="s">
        <v>104</v>
      </c>
      <c r="B50" s="173">
        <v>45200</v>
      </c>
      <c r="C50" t="s">
        <v>55</v>
      </c>
      <c r="D50" t="s">
        <v>54</v>
      </c>
      <c r="E50">
        <v>11035</v>
      </c>
      <c r="F50">
        <v>282</v>
      </c>
      <c r="G50">
        <v>235</v>
      </c>
      <c r="H50">
        <v>119</v>
      </c>
      <c r="I50">
        <v>2</v>
      </c>
      <c r="J50">
        <v>40</v>
      </c>
      <c r="K50">
        <v>10</v>
      </c>
      <c r="L50">
        <v>406</v>
      </c>
    </row>
    <row r="51" spans="1:12" x14ac:dyDescent="0.25">
      <c r="A51" t="s">
        <v>104</v>
      </c>
      <c r="B51" s="173">
        <v>45200</v>
      </c>
      <c r="C51" t="s">
        <v>196</v>
      </c>
      <c r="D51" t="s">
        <v>22</v>
      </c>
      <c r="E51">
        <v>4755</v>
      </c>
      <c r="F51">
        <v>126</v>
      </c>
      <c r="G51">
        <v>56</v>
      </c>
      <c r="H51">
        <v>34</v>
      </c>
      <c r="I51">
        <v>46</v>
      </c>
      <c r="J51">
        <v>5</v>
      </c>
      <c r="K51">
        <v>1</v>
      </c>
      <c r="L51">
        <v>142</v>
      </c>
    </row>
    <row r="52" spans="1:12" x14ac:dyDescent="0.25">
      <c r="A52" t="s">
        <v>104</v>
      </c>
      <c r="B52" s="173">
        <v>45200</v>
      </c>
      <c r="C52" t="s">
        <v>338</v>
      </c>
      <c r="D52" t="s">
        <v>74</v>
      </c>
      <c r="E52">
        <v>11882</v>
      </c>
      <c r="F52">
        <v>740</v>
      </c>
      <c r="G52">
        <v>455</v>
      </c>
      <c r="H52">
        <v>277</v>
      </c>
      <c r="I52">
        <v>88</v>
      </c>
      <c r="J52">
        <v>85</v>
      </c>
      <c r="K52">
        <v>124</v>
      </c>
      <c r="L52">
        <v>1029</v>
      </c>
    </row>
    <row r="53" spans="1:12" x14ac:dyDescent="0.25">
      <c r="A53" t="s">
        <v>104</v>
      </c>
      <c r="B53" s="173">
        <v>45200</v>
      </c>
      <c r="C53" t="s">
        <v>331</v>
      </c>
      <c r="D53" t="s">
        <v>28</v>
      </c>
      <c r="E53">
        <v>8764</v>
      </c>
      <c r="F53">
        <v>40</v>
      </c>
      <c r="G53">
        <v>20</v>
      </c>
      <c r="H53">
        <v>20</v>
      </c>
      <c r="I53">
        <v>3</v>
      </c>
      <c r="J53">
        <v>5</v>
      </c>
      <c r="K53">
        <v>2</v>
      </c>
      <c r="L53">
        <v>50</v>
      </c>
    </row>
    <row r="54" spans="1:12" x14ac:dyDescent="0.25">
      <c r="A54" t="s">
        <v>104</v>
      </c>
      <c r="B54" s="173">
        <v>45200</v>
      </c>
      <c r="C54" t="s">
        <v>336</v>
      </c>
      <c r="D54" t="s">
        <v>64</v>
      </c>
      <c r="E54">
        <v>19512</v>
      </c>
      <c r="F54">
        <v>194</v>
      </c>
      <c r="G54">
        <v>114</v>
      </c>
      <c r="H54">
        <v>70</v>
      </c>
      <c r="I54">
        <v>0</v>
      </c>
      <c r="J54">
        <v>28</v>
      </c>
      <c r="K54">
        <v>53</v>
      </c>
      <c r="L54">
        <v>265</v>
      </c>
    </row>
    <row r="55" spans="1:12" x14ac:dyDescent="0.25">
      <c r="A55" t="s">
        <v>104</v>
      </c>
      <c r="B55" s="173">
        <v>45200</v>
      </c>
      <c r="C55" t="s">
        <v>33</v>
      </c>
      <c r="D55" t="s">
        <v>32</v>
      </c>
      <c r="E55">
        <v>12459</v>
      </c>
      <c r="F55">
        <v>171</v>
      </c>
      <c r="G55">
        <v>153</v>
      </c>
      <c r="H55">
        <v>24</v>
      </c>
      <c r="I55">
        <v>9</v>
      </c>
      <c r="J55">
        <v>17</v>
      </c>
      <c r="K55">
        <v>21</v>
      </c>
      <c r="L55">
        <v>224</v>
      </c>
    </row>
    <row r="56" spans="1:12" x14ac:dyDescent="0.25">
      <c r="A56" t="s">
        <v>104</v>
      </c>
      <c r="B56" s="173">
        <v>45200</v>
      </c>
      <c r="C56" t="s">
        <v>340</v>
      </c>
      <c r="D56" t="s">
        <v>24</v>
      </c>
      <c r="E56">
        <v>8326</v>
      </c>
      <c r="F56">
        <v>375</v>
      </c>
      <c r="G56">
        <v>145</v>
      </c>
      <c r="H56">
        <v>281</v>
      </c>
      <c r="I56">
        <v>10</v>
      </c>
      <c r="J56">
        <v>33</v>
      </c>
      <c r="K56">
        <v>13</v>
      </c>
      <c r="L56">
        <v>482</v>
      </c>
    </row>
    <row r="57" spans="1:12" x14ac:dyDescent="0.25">
      <c r="A57" t="s">
        <v>104</v>
      </c>
      <c r="B57" s="173">
        <v>45200</v>
      </c>
      <c r="C57" t="s">
        <v>37</v>
      </c>
      <c r="D57" t="s">
        <v>36</v>
      </c>
      <c r="E57">
        <v>3083</v>
      </c>
      <c r="F57">
        <v>29</v>
      </c>
      <c r="G57">
        <v>21</v>
      </c>
      <c r="H57">
        <v>2</v>
      </c>
      <c r="I57">
        <v>1</v>
      </c>
      <c r="J57">
        <v>2</v>
      </c>
      <c r="K57">
        <v>0</v>
      </c>
      <c r="L57">
        <v>26</v>
      </c>
    </row>
    <row r="58" spans="1:12" x14ac:dyDescent="0.25">
      <c r="A58" t="s">
        <v>104</v>
      </c>
      <c r="B58" s="173">
        <v>45200</v>
      </c>
      <c r="C58" t="s">
        <v>332</v>
      </c>
      <c r="D58" t="s">
        <v>38</v>
      </c>
      <c r="E58">
        <v>7413</v>
      </c>
      <c r="F58">
        <v>210</v>
      </c>
      <c r="G58">
        <v>136</v>
      </c>
      <c r="H58">
        <v>56</v>
      </c>
      <c r="I58">
        <v>2</v>
      </c>
      <c r="J58">
        <v>61</v>
      </c>
      <c r="K58">
        <v>23</v>
      </c>
      <c r="L58">
        <v>278</v>
      </c>
    </row>
    <row r="59" spans="1:12" x14ac:dyDescent="0.25">
      <c r="A59" t="s">
        <v>104</v>
      </c>
      <c r="B59" s="173">
        <v>45200</v>
      </c>
      <c r="C59" t="s">
        <v>333</v>
      </c>
      <c r="D59" t="s">
        <v>41</v>
      </c>
      <c r="E59">
        <v>1259</v>
      </c>
      <c r="F59">
        <v>143</v>
      </c>
      <c r="G59">
        <v>17</v>
      </c>
      <c r="H59">
        <v>99</v>
      </c>
      <c r="I59">
        <v>2</v>
      </c>
      <c r="J59">
        <v>69</v>
      </c>
      <c r="K59">
        <v>85</v>
      </c>
      <c r="L59">
        <v>272</v>
      </c>
    </row>
    <row r="60" spans="1:12" x14ac:dyDescent="0.25">
      <c r="A60" t="s">
        <v>104</v>
      </c>
      <c r="B60" s="173">
        <v>45200</v>
      </c>
      <c r="C60" t="s">
        <v>83</v>
      </c>
      <c r="D60" t="s">
        <v>82</v>
      </c>
      <c r="E60">
        <v>6269</v>
      </c>
      <c r="F60">
        <v>274</v>
      </c>
      <c r="G60">
        <v>168</v>
      </c>
      <c r="H60">
        <v>92</v>
      </c>
      <c r="I60">
        <v>41</v>
      </c>
      <c r="J60">
        <v>223</v>
      </c>
      <c r="K60">
        <v>44</v>
      </c>
      <c r="L60">
        <v>568</v>
      </c>
    </row>
    <row r="61" spans="1:12" x14ac:dyDescent="0.25">
      <c r="A61" t="s">
        <v>104</v>
      </c>
      <c r="B61" s="173">
        <v>45200</v>
      </c>
      <c r="C61" t="s">
        <v>334</v>
      </c>
      <c r="D61" t="s">
        <v>43</v>
      </c>
      <c r="E61">
        <v>5749</v>
      </c>
      <c r="F61">
        <v>305</v>
      </c>
      <c r="G61">
        <v>217</v>
      </c>
      <c r="H61">
        <v>27</v>
      </c>
      <c r="I61">
        <v>129</v>
      </c>
      <c r="J61">
        <v>8</v>
      </c>
      <c r="K61">
        <v>6</v>
      </c>
      <c r="L61">
        <v>387</v>
      </c>
    </row>
    <row r="62" spans="1:12" x14ac:dyDescent="0.25">
      <c r="A62" t="s">
        <v>104</v>
      </c>
      <c r="B62" s="173">
        <v>45200</v>
      </c>
      <c r="C62" t="s">
        <v>91</v>
      </c>
      <c r="D62" t="s">
        <v>90</v>
      </c>
      <c r="E62">
        <v>14259</v>
      </c>
      <c r="F62">
        <v>377</v>
      </c>
      <c r="G62">
        <v>261</v>
      </c>
      <c r="H62">
        <v>116</v>
      </c>
      <c r="I62">
        <v>9</v>
      </c>
      <c r="J62">
        <v>50</v>
      </c>
      <c r="K62">
        <v>95</v>
      </c>
      <c r="L62">
        <v>531</v>
      </c>
    </row>
    <row r="63" spans="1:12" x14ac:dyDescent="0.25">
      <c r="A63" t="s">
        <v>104</v>
      </c>
      <c r="B63" s="173">
        <v>45200</v>
      </c>
      <c r="C63" t="s">
        <v>51</v>
      </c>
      <c r="D63" t="s">
        <v>50</v>
      </c>
      <c r="E63">
        <v>5197</v>
      </c>
      <c r="F63">
        <v>254</v>
      </c>
      <c r="G63">
        <v>78</v>
      </c>
      <c r="H63">
        <v>279</v>
      </c>
      <c r="I63">
        <v>23</v>
      </c>
      <c r="J63">
        <v>9</v>
      </c>
      <c r="K63">
        <v>15</v>
      </c>
      <c r="L63">
        <v>404</v>
      </c>
    </row>
    <row r="64" spans="1:12" x14ac:dyDescent="0.25">
      <c r="A64" t="s">
        <v>104</v>
      </c>
      <c r="B64" s="173">
        <v>45200</v>
      </c>
      <c r="C64" t="s">
        <v>342</v>
      </c>
      <c r="D64" t="s">
        <v>34</v>
      </c>
      <c r="E64">
        <v>5182</v>
      </c>
      <c r="F64">
        <v>127</v>
      </c>
      <c r="G64">
        <v>68</v>
      </c>
      <c r="H64">
        <v>22</v>
      </c>
      <c r="I64">
        <v>68</v>
      </c>
      <c r="J64">
        <v>15</v>
      </c>
      <c r="K64">
        <v>5</v>
      </c>
      <c r="L64">
        <v>178</v>
      </c>
    </row>
    <row r="65" spans="1:12" x14ac:dyDescent="0.25">
      <c r="A65" t="s">
        <v>104</v>
      </c>
      <c r="B65" s="173">
        <v>45200</v>
      </c>
      <c r="C65" t="s">
        <v>87</v>
      </c>
      <c r="D65" t="s">
        <v>86</v>
      </c>
      <c r="E65">
        <v>15896</v>
      </c>
      <c r="F65">
        <v>644</v>
      </c>
      <c r="G65">
        <v>524</v>
      </c>
      <c r="H65">
        <v>264</v>
      </c>
      <c r="I65">
        <v>298</v>
      </c>
      <c r="J65">
        <v>121</v>
      </c>
      <c r="K65">
        <v>142</v>
      </c>
      <c r="L65">
        <v>1349</v>
      </c>
    </row>
    <row r="66" spans="1:12" x14ac:dyDescent="0.25">
      <c r="A66" t="s">
        <v>104</v>
      </c>
      <c r="B66" s="173">
        <v>45200</v>
      </c>
      <c r="C66" t="s">
        <v>345</v>
      </c>
      <c r="D66" t="s">
        <v>52</v>
      </c>
      <c r="E66">
        <v>11630</v>
      </c>
      <c r="F66">
        <v>252</v>
      </c>
      <c r="G66">
        <v>187</v>
      </c>
      <c r="H66">
        <v>44</v>
      </c>
      <c r="I66">
        <v>26</v>
      </c>
      <c r="J66">
        <v>43</v>
      </c>
      <c r="K66">
        <v>9</v>
      </c>
      <c r="L66">
        <v>309</v>
      </c>
    </row>
    <row r="67" spans="1:12" x14ac:dyDescent="0.25">
      <c r="A67" t="s">
        <v>104</v>
      </c>
      <c r="B67" s="173">
        <v>45200</v>
      </c>
      <c r="C67" t="s">
        <v>81</v>
      </c>
      <c r="D67" t="s">
        <v>80</v>
      </c>
      <c r="E67">
        <v>8518</v>
      </c>
      <c r="F67">
        <v>221</v>
      </c>
      <c r="G67">
        <v>184</v>
      </c>
      <c r="H67">
        <v>39</v>
      </c>
      <c r="I67">
        <v>1</v>
      </c>
      <c r="J67">
        <v>31</v>
      </c>
      <c r="K67">
        <v>59</v>
      </c>
      <c r="L67">
        <v>314</v>
      </c>
    </row>
    <row r="68" spans="1:12" x14ac:dyDescent="0.25">
      <c r="A68" t="s">
        <v>104</v>
      </c>
      <c r="B68" s="173">
        <v>45200</v>
      </c>
      <c r="C68" t="s">
        <v>63</v>
      </c>
      <c r="D68" t="s">
        <v>62</v>
      </c>
      <c r="E68">
        <v>10239</v>
      </c>
      <c r="F68">
        <v>259</v>
      </c>
      <c r="G68">
        <v>191</v>
      </c>
      <c r="H68">
        <v>100</v>
      </c>
      <c r="I68">
        <v>20</v>
      </c>
      <c r="J68">
        <v>44</v>
      </c>
      <c r="K68">
        <v>22</v>
      </c>
      <c r="L68">
        <v>377</v>
      </c>
    </row>
    <row r="69" spans="1:12" x14ac:dyDescent="0.25">
      <c r="A69" t="s">
        <v>104</v>
      </c>
      <c r="B69" s="173">
        <v>45200</v>
      </c>
      <c r="C69" t="s">
        <v>343</v>
      </c>
      <c r="D69" t="s">
        <v>84</v>
      </c>
      <c r="E69">
        <v>12372</v>
      </c>
      <c r="F69">
        <v>558</v>
      </c>
      <c r="G69">
        <v>373</v>
      </c>
      <c r="H69">
        <v>109</v>
      </c>
      <c r="I69">
        <v>3</v>
      </c>
      <c r="J69">
        <v>85</v>
      </c>
      <c r="K69">
        <v>146</v>
      </c>
      <c r="L69">
        <v>716</v>
      </c>
    </row>
    <row r="70" spans="1:12" x14ac:dyDescent="0.25">
      <c r="A70" t="s">
        <v>104</v>
      </c>
      <c r="B70" s="173">
        <v>45200</v>
      </c>
      <c r="C70" t="s">
        <v>69</v>
      </c>
      <c r="D70" t="s">
        <v>68</v>
      </c>
      <c r="E70">
        <v>1824</v>
      </c>
      <c r="F70">
        <v>73</v>
      </c>
      <c r="G70">
        <v>32</v>
      </c>
      <c r="H70">
        <v>63</v>
      </c>
      <c r="I70">
        <v>18</v>
      </c>
      <c r="J70">
        <v>10</v>
      </c>
      <c r="K70">
        <v>3</v>
      </c>
      <c r="L70">
        <v>126</v>
      </c>
    </row>
    <row r="71" spans="1:12" x14ac:dyDescent="0.25">
      <c r="A71" t="s">
        <v>104</v>
      </c>
      <c r="B71" s="173">
        <v>45200</v>
      </c>
      <c r="C71" t="s">
        <v>337</v>
      </c>
      <c r="D71" t="s">
        <v>70</v>
      </c>
      <c r="E71">
        <v>4536</v>
      </c>
      <c r="F71">
        <v>157</v>
      </c>
      <c r="G71">
        <v>110</v>
      </c>
      <c r="H71">
        <v>43</v>
      </c>
      <c r="I71">
        <v>0</v>
      </c>
      <c r="J71">
        <v>12</v>
      </c>
      <c r="K71">
        <v>48</v>
      </c>
      <c r="L71">
        <v>213</v>
      </c>
    </row>
    <row r="72" spans="1:12" x14ac:dyDescent="0.25">
      <c r="A72" t="s">
        <v>104</v>
      </c>
      <c r="B72" s="173">
        <v>45200</v>
      </c>
      <c r="C72" t="s">
        <v>347</v>
      </c>
      <c r="D72" t="s">
        <v>66</v>
      </c>
      <c r="E72">
        <v>5064</v>
      </c>
      <c r="F72">
        <v>185</v>
      </c>
      <c r="G72">
        <v>218</v>
      </c>
      <c r="H72">
        <v>4</v>
      </c>
      <c r="I72">
        <v>2</v>
      </c>
      <c r="J72">
        <v>33</v>
      </c>
      <c r="K72">
        <v>24</v>
      </c>
      <c r="L72">
        <v>281</v>
      </c>
    </row>
    <row r="73" spans="1:12" x14ac:dyDescent="0.25">
      <c r="A73" t="s">
        <v>104</v>
      </c>
      <c r="B73" s="173">
        <v>45200</v>
      </c>
      <c r="C73" t="s">
        <v>73</v>
      </c>
      <c r="D73" t="s">
        <v>72</v>
      </c>
      <c r="E73">
        <v>9115</v>
      </c>
      <c r="F73">
        <v>242</v>
      </c>
      <c r="G73">
        <v>126</v>
      </c>
      <c r="H73">
        <v>191</v>
      </c>
      <c r="I73">
        <v>21</v>
      </c>
      <c r="J73">
        <v>10</v>
      </c>
      <c r="K73">
        <v>7</v>
      </c>
      <c r="L73">
        <v>355</v>
      </c>
    </row>
    <row r="74" spans="1:12" x14ac:dyDescent="0.25">
      <c r="A74" t="s">
        <v>104</v>
      </c>
      <c r="B74" s="173">
        <v>45200</v>
      </c>
      <c r="C74" t="s">
        <v>348</v>
      </c>
      <c r="D74" t="s">
        <v>92</v>
      </c>
      <c r="E74">
        <v>8076</v>
      </c>
      <c r="F74">
        <v>164</v>
      </c>
      <c r="G74">
        <v>109</v>
      </c>
      <c r="H74">
        <v>57</v>
      </c>
      <c r="I74">
        <v>26</v>
      </c>
      <c r="J74">
        <v>7</v>
      </c>
      <c r="K74">
        <v>3</v>
      </c>
      <c r="L74">
        <v>202</v>
      </c>
    </row>
    <row r="75" spans="1:12" x14ac:dyDescent="0.25">
      <c r="A75" t="s">
        <v>104</v>
      </c>
      <c r="B75" s="173">
        <v>45200</v>
      </c>
      <c r="C75" t="s">
        <v>339</v>
      </c>
      <c r="D75" t="s">
        <v>76</v>
      </c>
      <c r="E75">
        <v>15866</v>
      </c>
      <c r="F75">
        <v>489</v>
      </c>
      <c r="G75">
        <v>312</v>
      </c>
      <c r="H75">
        <v>227</v>
      </c>
      <c r="I75">
        <v>30</v>
      </c>
      <c r="J75">
        <v>103</v>
      </c>
      <c r="K75">
        <v>50</v>
      </c>
      <c r="L75">
        <v>722</v>
      </c>
    </row>
    <row r="76" spans="1:12" x14ac:dyDescent="0.25">
      <c r="A76" t="s">
        <v>104</v>
      </c>
      <c r="B76" s="173">
        <v>45200</v>
      </c>
      <c r="C76" t="s">
        <v>346</v>
      </c>
      <c r="D76" t="s">
        <v>57</v>
      </c>
      <c r="E76">
        <v>9378</v>
      </c>
      <c r="F76">
        <v>35</v>
      </c>
      <c r="G76">
        <v>27</v>
      </c>
      <c r="H76">
        <v>19</v>
      </c>
      <c r="I76">
        <v>1</v>
      </c>
      <c r="J76">
        <v>5</v>
      </c>
      <c r="K76">
        <v>7</v>
      </c>
      <c r="L76">
        <v>59</v>
      </c>
    </row>
    <row r="77" spans="1:12" x14ac:dyDescent="0.25">
      <c r="A77" t="s">
        <v>104</v>
      </c>
      <c r="B77" s="173">
        <v>45200</v>
      </c>
      <c r="C77" t="s">
        <v>341</v>
      </c>
      <c r="D77" t="s">
        <v>26</v>
      </c>
      <c r="E77">
        <v>6131</v>
      </c>
      <c r="F77">
        <v>141</v>
      </c>
      <c r="G77">
        <v>39</v>
      </c>
      <c r="H77">
        <v>133</v>
      </c>
      <c r="I77">
        <v>0</v>
      </c>
      <c r="J77">
        <v>1</v>
      </c>
      <c r="K77">
        <v>2</v>
      </c>
      <c r="L77">
        <v>175</v>
      </c>
    </row>
    <row r="78" spans="1:12" x14ac:dyDescent="0.25">
      <c r="A78" t="s">
        <v>104</v>
      </c>
      <c r="B78" s="173">
        <v>45200</v>
      </c>
      <c r="C78" t="s">
        <v>344</v>
      </c>
      <c r="D78" t="s">
        <v>45</v>
      </c>
      <c r="E78">
        <v>9119</v>
      </c>
      <c r="F78">
        <v>275</v>
      </c>
      <c r="G78">
        <v>115</v>
      </c>
      <c r="H78">
        <v>142</v>
      </c>
      <c r="I78">
        <v>7</v>
      </c>
      <c r="J78">
        <v>30</v>
      </c>
      <c r="K78">
        <v>33</v>
      </c>
      <c r="L78">
        <v>327</v>
      </c>
    </row>
    <row r="79" spans="1:12" x14ac:dyDescent="0.25">
      <c r="A79" t="s">
        <v>104</v>
      </c>
      <c r="B79" s="173">
        <v>45200</v>
      </c>
      <c r="C79" t="s">
        <v>349</v>
      </c>
      <c r="D79" t="s">
        <v>88</v>
      </c>
      <c r="E79">
        <v>8006</v>
      </c>
      <c r="F79">
        <v>47</v>
      </c>
      <c r="G79">
        <v>36</v>
      </c>
      <c r="H79">
        <v>7</v>
      </c>
      <c r="I79">
        <v>0</v>
      </c>
      <c r="J79">
        <v>3</v>
      </c>
      <c r="K79">
        <v>2</v>
      </c>
      <c r="L79">
        <v>48</v>
      </c>
    </row>
    <row r="80" spans="1:12" x14ac:dyDescent="0.25">
      <c r="A80" t="s">
        <v>124</v>
      </c>
      <c r="B80" s="173">
        <v>45292</v>
      </c>
      <c r="C80" t="s">
        <v>318</v>
      </c>
      <c r="D80" t="s">
        <v>56</v>
      </c>
      <c r="E80">
        <v>15041</v>
      </c>
      <c r="F80">
        <v>817</v>
      </c>
      <c r="G80">
        <v>514</v>
      </c>
      <c r="H80">
        <v>250</v>
      </c>
      <c r="I80">
        <v>234</v>
      </c>
      <c r="J80">
        <v>152</v>
      </c>
      <c r="K80">
        <v>346</v>
      </c>
      <c r="L80">
        <v>1496</v>
      </c>
    </row>
    <row r="81" spans="1:12" x14ac:dyDescent="0.25">
      <c r="A81" t="s">
        <v>124</v>
      </c>
      <c r="B81" s="173">
        <v>45292</v>
      </c>
      <c r="C81" t="s">
        <v>328</v>
      </c>
      <c r="D81" t="s">
        <v>7</v>
      </c>
      <c r="E81">
        <v>5891</v>
      </c>
      <c r="F81">
        <v>98</v>
      </c>
      <c r="G81">
        <v>30</v>
      </c>
      <c r="H81">
        <v>11</v>
      </c>
      <c r="I81">
        <v>1</v>
      </c>
      <c r="J81">
        <v>5</v>
      </c>
      <c r="K81">
        <v>13</v>
      </c>
      <c r="L81">
        <v>60</v>
      </c>
    </row>
    <row r="82" spans="1:12" x14ac:dyDescent="0.25">
      <c r="A82" t="s">
        <v>124</v>
      </c>
      <c r="B82" s="173">
        <v>45292</v>
      </c>
      <c r="C82" t="s">
        <v>329</v>
      </c>
      <c r="D82" t="s">
        <v>16</v>
      </c>
      <c r="E82">
        <v>12119</v>
      </c>
      <c r="F82">
        <v>477</v>
      </c>
      <c r="G82">
        <v>145</v>
      </c>
      <c r="H82">
        <v>488</v>
      </c>
      <c r="I82">
        <v>49</v>
      </c>
      <c r="J82">
        <v>65</v>
      </c>
      <c r="K82">
        <v>60</v>
      </c>
      <c r="L82">
        <v>807</v>
      </c>
    </row>
    <row r="83" spans="1:12" x14ac:dyDescent="0.25">
      <c r="A83" t="s">
        <v>124</v>
      </c>
      <c r="B83" s="173">
        <v>45292</v>
      </c>
      <c r="C83" t="s">
        <v>11</v>
      </c>
      <c r="D83" t="s">
        <v>10</v>
      </c>
      <c r="E83">
        <v>4969</v>
      </c>
      <c r="F83">
        <v>94</v>
      </c>
      <c r="G83">
        <v>46</v>
      </c>
      <c r="H83">
        <v>10</v>
      </c>
      <c r="I83">
        <v>1</v>
      </c>
      <c r="J83">
        <v>8</v>
      </c>
      <c r="K83">
        <v>10</v>
      </c>
      <c r="L83">
        <v>75</v>
      </c>
    </row>
    <row r="84" spans="1:12" x14ac:dyDescent="0.25">
      <c r="A84" t="s">
        <v>124</v>
      </c>
      <c r="B84" s="173">
        <v>45292</v>
      </c>
      <c r="C84" t="s">
        <v>79</v>
      </c>
      <c r="D84" t="s">
        <v>78</v>
      </c>
      <c r="E84">
        <v>17872</v>
      </c>
      <c r="F84">
        <v>374</v>
      </c>
      <c r="G84">
        <v>208</v>
      </c>
      <c r="H84">
        <v>62</v>
      </c>
      <c r="I84">
        <v>30</v>
      </c>
      <c r="J84">
        <v>82</v>
      </c>
      <c r="K84">
        <v>65</v>
      </c>
      <c r="L84">
        <v>447</v>
      </c>
    </row>
    <row r="85" spans="1:12" x14ac:dyDescent="0.25">
      <c r="A85" t="s">
        <v>124</v>
      </c>
      <c r="B85" s="173">
        <v>45292</v>
      </c>
      <c r="C85" t="s">
        <v>194</v>
      </c>
      <c r="D85" t="s">
        <v>14</v>
      </c>
      <c r="E85">
        <v>6843</v>
      </c>
      <c r="F85">
        <v>201</v>
      </c>
      <c r="G85">
        <v>80</v>
      </c>
      <c r="H85">
        <v>53</v>
      </c>
      <c r="I85">
        <v>11</v>
      </c>
      <c r="J85">
        <v>16</v>
      </c>
      <c r="K85">
        <v>6</v>
      </c>
      <c r="L85">
        <v>166</v>
      </c>
    </row>
    <row r="86" spans="1:12" x14ac:dyDescent="0.25">
      <c r="A86" t="s">
        <v>124</v>
      </c>
      <c r="B86" s="173">
        <v>45292</v>
      </c>
      <c r="C86" t="s">
        <v>335</v>
      </c>
      <c r="D86" t="s">
        <v>47</v>
      </c>
      <c r="E86">
        <v>5333</v>
      </c>
      <c r="F86">
        <v>205</v>
      </c>
      <c r="G86">
        <v>169</v>
      </c>
      <c r="H86">
        <v>74</v>
      </c>
      <c r="I86">
        <v>4</v>
      </c>
      <c r="J86">
        <v>14</v>
      </c>
      <c r="K86">
        <v>4</v>
      </c>
      <c r="L86">
        <v>265</v>
      </c>
    </row>
    <row r="87" spans="1:12" x14ac:dyDescent="0.25">
      <c r="A87" t="s">
        <v>124</v>
      </c>
      <c r="B87" s="173">
        <v>45292</v>
      </c>
      <c r="C87" t="s">
        <v>61</v>
      </c>
      <c r="D87" t="s">
        <v>60</v>
      </c>
      <c r="E87">
        <v>12333</v>
      </c>
      <c r="F87">
        <v>595</v>
      </c>
      <c r="G87">
        <v>366</v>
      </c>
      <c r="H87">
        <v>112</v>
      </c>
      <c r="I87">
        <v>43</v>
      </c>
      <c r="J87">
        <v>152</v>
      </c>
      <c r="K87">
        <v>320</v>
      </c>
      <c r="L87">
        <v>993</v>
      </c>
    </row>
    <row r="88" spans="1:12" x14ac:dyDescent="0.25">
      <c r="A88" t="s">
        <v>124</v>
      </c>
      <c r="B88" s="173">
        <v>45292</v>
      </c>
      <c r="C88" t="s">
        <v>330</v>
      </c>
      <c r="D88" t="s">
        <v>18</v>
      </c>
      <c r="E88">
        <v>3866</v>
      </c>
      <c r="F88">
        <v>108</v>
      </c>
      <c r="G88">
        <v>102</v>
      </c>
      <c r="H88">
        <v>14</v>
      </c>
      <c r="I88">
        <v>0</v>
      </c>
      <c r="J88">
        <v>3</v>
      </c>
      <c r="K88">
        <v>4</v>
      </c>
      <c r="L88">
        <v>123</v>
      </c>
    </row>
    <row r="89" spans="1:12" x14ac:dyDescent="0.25">
      <c r="A89" t="s">
        <v>124</v>
      </c>
      <c r="B89" s="173">
        <v>45292</v>
      </c>
      <c r="C89" t="s">
        <v>55</v>
      </c>
      <c r="D89" t="s">
        <v>54</v>
      </c>
      <c r="E89">
        <v>11082</v>
      </c>
      <c r="F89">
        <v>340</v>
      </c>
      <c r="G89">
        <v>261</v>
      </c>
      <c r="H89">
        <v>124</v>
      </c>
      <c r="I89">
        <v>3</v>
      </c>
      <c r="J89">
        <v>23</v>
      </c>
      <c r="K89">
        <v>10</v>
      </c>
      <c r="L89">
        <v>421</v>
      </c>
    </row>
    <row r="90" spans="1:12" x14ac:dyDescent="0.25">
      <c r="A90" t="s">
        <v>124</v>
      </c>
      <c r="B90" s="173">
        <v>45292</v>
      </c>
      <c r="C90" t="s">
        <v>196</v>
      </c>
      <c r="D90" t="s">
        <v>22</v>
      </c>
      <c r="E90">
        <v>4779</v>
      </c>
      <c r="F90">
        <v>158</v>
      </c>
      <c r="G90">
        <v>86</v>
      </c>
      <c r="H90">
        <v>50</v>
      </c>
      <c r="I90">
        <v>44</v>
      </c>
      <c r="J90">
        <v>4</v>
      </c>
      <c r="K90">
        <v>0</v>
      </c>
      <c r="L90">
        <v>184</v>
      </c>
    </row>
    <row r="91" spans="1:12" x14ac:dyDescent="0.25">
      <c r="A91" t="s">
        <v>124</v>
      </c>
      <c r="B91" s="173">
        <v>45292</v>
      </c>
      <c r="C91" t="s">
        <v>338</v>
      </c>
      <c r="D91" t="s">
        <v>74</v>
      </c>
      <c r="E91">
        <v>11936</v>
      </c>
      <c r="F91">
        <v>922</v>
      </c>
      <c r="G91">
        <v>555</v>
      </c>
      <c r="H91">
        <v>403</v>
      </c>
      <c r="I91">
        <v>144</v>
      </c>
      <c r="J91">
        <v>94</v>
      </c>
      <c r="K91">
        <v>165</v>
      </c>
      <c r="L91">
        <v>1361</v>
      </c>
    </row>
    <row r="92" spans="1:12" x14ac:dyDescent="0.25">
      <c r="A92" t="s">
        <v>124</v>
      </c>
      <c r="B92" s="173">
        <v>45292</v>
      </c>
      <c r="C92" t="s">
        <v>331</v>
      </c>
      <c r="D92" t="s">
        <v>28</v>
      </c>
      <c r="E92">
        <v>8829</v>
      </c>
      <c r="F92">
        <v>58</v>
      </c>
      <c r="G92">
        <v>33</v>
      </c>
      <c r="H92">
        <v>14</v>
      </c>
      <c r="I92">
        <v>1</v>
      </c>
      <c r="J92">
        <v>5</v>
      </c>
      <c r="K92">
        <v>0</v>
      </c>
      <c r="L92">
        <v>53</v>
      </c>
    </row>
    <row r="93" spans="1:12" x14ac:dyDescent="0.25">
      <c r="A93" t="s">
        <v>124</v>
      </c>
      <c r="B93" s="173">
        <v>45292</v>
      </c>
      <c r="C93" t="s">
        <v>336</v>
      </c>
      <c r="D93" t="s">
        <v>64</v>
      </c>
      <c r="E93">
        <v>20314</v>
      </c>
      <c r="F93">
        <v>228</v>
      </c>
      <c r="G93">
        <v>122</v>
      </c>
      <c r="H93">
        <v>72</v>
      </c>
      <c r="I93">
        <v>6</v>
      </c>
      <c r="J93">
        <v>37</v>
      </c>
      <c r="K93">
        <v>34</v>
      </c>
      <c r="L93">
        <v>271</v>
      </c>
    </row>
    <row r="94" spans="1:12" x14ac:dyDescent="0.25">
      <c r="A94" t="s">
        <v>124</v>
      </c>
      <c r="B94" s="173">
        <v>45292</v>
      </c>
      <c r="C94" t="s">
        <v>33</v>
      </c>
      <c r="D94" t="s">
        <v>32</v>
      </c>
      <c r="E94">
        <v>12515</v>
      </c>
      <c r="F94">
        <v>206</v>
      </c>
      <c r="G94">
        <v>145</v>
      </c>
      <c r="H94">
        <v>24</v>
      </c>
      <c r="I94">
        <v>6</v>
      </c>
      <c r="J94">
        <v>28</v>
      </c>
      <c r="K94">
        <v>27</v>
      </c>
      <c r="L94">
        <v>230</v>
      </c>
    </row>
    <row r="95" spans="1:12" x14ac:dyDescent="0.25">
      <c r="A95" t="s">
        <v>124</v>
      </c>
      <c r="B95" s="173">
        <v>45292</v>
      </c>
      <c r="C95" t="s">
        <v>340</v>
      </c>
      <c r="D95" t="s">
        <v>24</v>
      </c>
      <c r="E95">
        <v>8432</v>
      </c>
      <c r="F95">
        <v>441</v>
      </c>
      <c r="G95">
        <v>129</v>
      </c>
      <c r="H95">
        <v>205</v>
      </c>
      <c r="I95">
        <v>4</v>
      </c>
      <c r="J95">
        <v>24</v>
      </c>
      <c r="K95">
        <v>19</v>
      </c>
      <c r="L95">
        <v>381</v>
      </c>
    </row>
    <row r="96" spans="1:12" x14ac:dyDescent="0.25">
      <c r="A96" t="s">
        <v>124</v>
      </c>
      <c r="B96" s="173">
        <v>45292</v>
      </c>
      <c r="C96" t="s">
        <v>37</v>
      </c>
      <c r="D96" t="s">
        <v>36</v>
      </c>
      <c r="E96">
        <v>3060</v>
      </c>
      <c r="F96">
        <v>48</v>
      </c>
      <c r="G96">
        <v>37</v>
      </c>
      <c r="H96">
        <v>3</v>
      </c>
      <c r="I96">
        <v>0</v>
      </c>
      <c r="J96">
        <v>5</v>
      </c>
      <c r="K96">
        <v>0</v>
      </c>
      <c r="L96">
        <v>45</v>
      </c>
    </row>
    <row r="97" spans="1:12" x14ac:dyDescent="0.25">
      <c r="A97" t="s">
        <v>124</v>
      </c>
      <c r="B97" s="173">
        <v>45292</v>
      </c>
      <c r="C97" t="s">
        <v>332</v>
      </c>
      <c r="D97" t="s">
        <v>38</v>
      </c>
      <c r="E97">
        <v>7498</v>
      </c>
      <c r="F97">
        <v>256</v>
      </c>
      <c r="G97">
        <v>150</v>
      </c>
      <c r="H97">
        <v>43</v>
      </c>
      <c r="I97">
        <v>2</v>
      </c>
      <c r="J97">
        <v>45</v>
      </c>
      <c r="K97">
        <v>24</v>
      </c>
      <c r="L97">
        <v>264</v>
      </c>
    </row>
    <row r="98" spans="1:12" x14ac:dyDescent="0.25">
      <c r="A98" t="s">
        <v>124</v>
      </c>
      <c r="B98" s="173">
        <v>45292</v>
      </c>
      <c r="C98" t="s">
        <v>333</v>
      </c>
      <c r="D98" t="s">
        <v>41</v>
      </c>
      <c r="E98">
        <v>1245</v>
      </c>
      <c r="F98">
        <v>186</v>
      </c>
      <c r="G98">
        <v>11</v>
      </c>
      <c r="H98">
        <v>92</v>
      </c>
      <c r="I98">
        <v>0</v>
      </c>
      <c r="J98">
        <v>86</v>
      </c>
      <c r="K98">
        <v>119</v>
      </c>
      <c r="L98">
        <v>308</v>
      </c>
    </row>
    <row r="99" spans="1:12" x14ac:dyDescent="0.25">
      <c r="A99" t="s">
        <v>124</v>
      </c>
      <c r="B99" s="173">
        <v>45292</v>
      </c>
      <c r="C99" t="s">
        <v>83</v>
      </c>
      <c r="D99" t="s">
        <v>82</v>
      </c>
      <c r="E99">
        <v>6332</v>
      </c>
      <c r="F99">
        <v>325</v>
      </c>
      <c r="G99">
        <v>125</v>
      </c>
      <c r="H99">
        <v>144</v>
      </c>
      <c r="I99">
        <v>11</v>
      </c>
      <c r="J99">
        <v>166</v>
      </c>
      <c r="K99">
        <v>36</v>
      </c>
      <c r="L99">
        <v>482</v>
      </c>
    </row>
    <row r="100" spans="1:12" x14ac:dyDescent="0.25">
      <c r="A100" t="s">
        <v>124</v>
      </c>
      <c r="B100" s="173">
        <v>45292</v>
      </c>
      <c r="C100" t="s">
        <v>334</v>
      </c>
      <c r="D100" t="s">
        <v>43</v>
      </c>
      <c r="E100">
        <v>5784</v>
      </c>
      <c r="F100">
        <v>387</v>
      </c>
      <c r="G100">
        <v>321</v>
      </c>
      <c r="H100">
        <v>33</v>
      </c>
      <c r="I100">
        <v>135</v>
      </c>
      <c r="J100">
        <v>19</v>
      </c>
      <c r="K100">
        <v>15</v>
      </c>
      <c r="L100">
        <v>523</v>
      </c>
    </row>
    <row r="101" spans="1:12" x14ac:dyDescent="0.25">
      <c r="A101" t="s">
        <v>124</v>
      </c>
      <c r="B101" s="173">
        <v>45292</v>
      </c>
      <c r="C101" t="s">
        <v>91</v>
      </c>
      <c r="D101" t="s">
        <v>90</v>
      </c>
      <c r="E101">
        <v>14302</v>
      </c>
      <c r="F101">
        <v>457</v>
      </c>
      <c r="G101">
        <v>266</v>
      </c>
      <c r="H101">
        <v>108</v>
      </c>
      <c r="I101">
        <v>22</v>
      </c>
      <c r="J101">
        <v>45</v>
      </c>
      <c r="K101">
        <v>81</v>
      </c>
      <c r="L101">
        <v>522</v>
      </c>
    </row>
    <row r="102" spans="1:12" x14ac:dyDescent="0.25">
      <c r="A102" t="s">
        <v>124</v>
      </c>
      <c r="B102" s="173">
        <v>45292</v>
      </c>
      <c r="C102" t="s">
        <v>51</v>
      </c>
      <c r="D102" t="s">
        <v>50</v>
      </c>
      <c r="E102">
        <v>5201</v>
      </c>
      <c r="F102">
        <v>301</v>
      </c>
      <c r="G102">
        <v>91</v>
      </c>
      <c r="H102">
        <v>169</v>
      </c>
      <c r="I102">
        <v>27</v>
      </c>
      <c r="J102">
        <v>7</v>
      </c>
      <c r="K102">
        <v>11</v>
      </c>
      <c r="L102">
        <v>305</v>
      </c>
    </row>
    <row r="103" spans="1:12" x14ac:dyDescent="0.25">
      <c r="A103" t="s">
        <v>124</v>
      </c>
      <c r="B103" s="173">
        <v>45292</v>
      </c>
      <c r="C103" t="s">
        <v>342</v>
      </c>
      <c r="D103" t="s">
        <v>34</v>
      </c>
      <c r="E103">
        <v>5180</v>
      </c>
      <c r="F103">
        <v>155</v>
      </c>
      <c r="G103">
        <v>63</v>
      </c>
      <c r="H103">
        <v>13</v>
      </c>
      <c r="I103">
        <v>47</v>
      </c>
      <c r="J103">
        <v>5</v>
      </c>
      <c r="K103">
        <v>4</v>
      </c>
      <c r="L103">
        <v>132</v>
      </c>
    </row>
    <row r="104" spans="1:12" x14ac:dyDescent="0.25">
      <c r="A104" t="s">
        <v>124</v>
      </c>
      <c r="B104" s="173">
        <v>45292</v>
      </c>
      <c r="C104" t="s">
        <v>87</v>
      </c>
      <c r="D104" t="s">
        <v>86</v>
      </c>
      <c r="E104">
        <v>16231</v>
      </c>
      <c r="F104">
        <v>792</v>
      </c>
      <c r="G104">
        <v>600</v>
      </c>
      <c r="H104">
        <v>231</v>
      </c>
      <c r="I104">
        <v>422</v>
      </c>
      <c r="J104">
        <v>101</v>
      </c>
      <c r="K104">
        <v>187</v>
      </c>
      <c r="L104">
        <v>1541</v>
      </c>
    </row>
    <row r="105" spans="1:12" x14ac:dyDescent="0.25">
      <c r="A105" t="s">
        <v>124</v>
      </c>
      <c r="B105" s="173">
        <v>45292</v>
      </c>
      <c r="C105" t="s">
        <v>345</v>
      </c>
      <c r="D105" t="s">
        <v>52</v>
      </c>
      <c r="E105">
        <v>11649</v>
      </c>
      <c r="F105">
        <v>303</v>
      </c>
      <c r="G105">
        <v>166</v>
      </c>
      <c r="H105">
        <v>40</v>
      </c>
      <c r="I105">
        <v>15</v>
      </c>
      <c r="J105">
        <v>38</v>
      </c>
      <c r="K105">
        <v>14</v>
      </c>
      <c r="L105">
        <v>273</v>
      </c>
    </row>
    <row r="106" spans="1:12" x14ac:dyDescent="0.25">
      <c r="A106" t="s">
        <v>124</v>
      </c>
      <c r="B106" s="173">
        <v>45292</v>
      </c>
      <c r="C106" t="s">
        <v>81</v>
      </c>
      <c r="D106" t="s">
        <v>80</v>
      </c>
      <c r="E106">
        <v>8629</v>
      </c>
      <c r="F106">
        <v>264</v>
      </c>
      <c r="G106">
        <v>243</v>
      </c>
      <c r="H106">
        <v>37</v>
      </c>
      <c r="I106">
        <v>1</v>
      </c>
      <c r="J106">
        <v>43</v>
      </c>
      <c r="K106">
        <v>73</v>
      </c>
      <c r="L106">
        <v>397</v>
      </c>
    </row>
    <row r="107" spans="1:12" x14ac:dyDescent="0.25">
      <c r="A107" t="s">
        <v>124</v>
      </c>
      <c r="B107" s="173">
        <v>45292</v>
      </c>
      <c r="C107" t="s">
        <v>63</v>
      </c>
      <c r="D107" t="s">
        <v>62</v>
      </c>
      <c r="E107">
        <v>10188</v>
      </c>
      <c r="F107">
        <v>320</v>
      </c>
      <c r="G107">
        <v>207</v>
      </c>
      <c r="H107">
        <v>92</v>
      </c>
      <c r="I107">
        <v>17</v>
      </c>
      <c r="J107">
        <v>63</v>
      </c>
      <c r="K107">
        <v>55</v>
      </c>
      <c r="L107">
        <v>434</v>
      </c>
    </row>
    <row r="108" spans="1:12" x14ac:dyDescent="0.25">
      <c r="A108" t="s">
        <v>124</v>
      </c>
      <c r="B108" s="173">
        <v>45292</v>
      </c>
      <c r="C108" t="s">
        <v>343</v>
      </c>
      <c r="D108" t="s">
        <v>84</v>
      </c>
      <c r="E108">
        <v>12571</v>
      </c>
      <c r="F108">
        <v>681</v>
      </c>
      <c r="G108">
        <v>477</v>
      </c>
      <c r="H108">
        <v>125</v>
      </c>
      <c r="I108">
        <v>6</v>
      </c>
      <c r="J108">
        <v>117</v>
      </c>
      <c r="K108">
        <v>227</v>
      </c>
      <c r="L108">
        <v>952</v>
      </c>
    </row>
    <row r="109" spans="1:12" x14ac:dyDescent="0.25">
      <c r="A109" t="s">
        <v>124</v>
      </c>
      <c r="B109" s="173">
        <v>45292</v>
      </c>
      <c r="C109" t="s">
        <v>69</v>
      </c>
      <c r="D109" t="s">
        <v>68</v>
      </c>
      <c r="E109">
        <v>1813</v>
      </c>
      <c r="F109">
        <v>88</v>
      </c>
      <c r="G109">
        <v>40</v>
      </c>
      <c r="H109">
        <v>33</v>
      </c>
      <c r="I109">
        <v>4</v>
      </c>
      <c r="J109">
        <v>1</v>
      </c>
      <c r="K109">
        <v>0</v>
      </c>
      <c r="L109">
        <v>78</v>
      </c>
    </row>
    <row r="110" spans="1:12" x14ac:dyDescent="0.25">
      <c r="A110" t="s">
        <v>124</v>
      </c>
      <c r="B110" s="173">
        <v>45292</v>
      </c>
      <c r="C110" t="s">
        <v>337</v>
      </c>
      <c r="D110" t="s">
        <v>70</v>
      </c>
      <c r="E110">
        <v>4563</v>
      </c>
      <c r="F110">
        <v>200</v>
      </c>
      <c r="G110">
        <v>96</v>
      </c>
      <c r="H110">
        <v>59</v>
      </c>
      <c r="I110">
        <v>0</v>
      </c>
      <c r="J110">
        <v>30</v>
      </c>
      <c r="K110">
        <v>48</v>
      </c>
      <c r="L110">
        <v>233</v>
      </c>
    </row>
    <row r="111" spans="1:12" x14ac:dyDescent="0.25">
      <c r="A111" t="s">
        <v>124</v>
      </c>
      <c r="B111" s="173">
        <v>45292</v>
      </c>
      <c r="C111" t="s">
        <v>347</v>
      </c>
      <c r="D111" t="s">
        <v>66</v>
      </c>
      <c r="E111">
        <v>5144</v>
      </c>
      <c r="F111">
        <v>234</v>
      </c>
      <c r="G111">
        <v>243</v>
      </c>
      <c r="H111">
        <v>5</v>
      </c>
      <c r="I111">
        <v>9</v>
      </c>
      <c r="J111">
        <v>27</v>
      </c>
      <c r="K111">
        <v>40</v>
      </c>
      <c r="L111">
        <v>324</v>
      </c>
    </row>
    <row r="112" spans="1:12" x14ac:dyDescent="0.25">
      <c r="A112" t="s">
        <v>124</v>
      </c>
      <c r="B112" s="173">
        <v>45292</v>
      </c>
      <c r="C112" t="s">
        <v>73</v>
      </c>
      <c r="D112" t="s">
        <v>72</v>
      </c>
      <c r="E112">
        <v>9127</v>
      </c>
      <c r="F112">
        <v>278</v>
      </c>
      <c r="G112">
        <v>99</v>
      </c>
      <c r="H112">
        <v>182</v>
      </c>
      <c r="I112">
        <v>44</v>
      </c>
      <c r="J112">
        <v>15</v>
      </c>
      <c r="K112">
        <v>11</v>
      </c>
      <c r="L112">
        <v>351</v>
      </c>
    </row>
    <row r="113" spans="1:12" x14ac:dyDescent="0.25">
      <c r="A113" t="s">
        <v>124</v>
      </c>
      <c r="B113" s="173">
        <v>45292</v>
      </c>
      <c r="C113" t="s">
        <v>348</v>
      </c>
      <c r="D113" t="s">
        <v>92</v>
      </c>
      <c r="E113">
        <v>8119</v>
      </c>
      <c r="F113">
        <v>186</v>
      </c>
      <c r="G113">
        <v>109</v>
      </c>
      <c r="H113">
        <v>45</v>
      </c>
      <c r="I113">
        <v>3</v>
      </c>
      <c r="J113">
        <v>9</v>
      </c>
      <c r="K113">
        <v>13</v>
      </c>
      <c r="L113">
        <v>179</v>
      </c>
    </row>
    <row r="114" spans="1:12" x14ac:dyDescent="0.25">
      <c r="A114" t="s">
        <v>124</v>
      </c>
      <c r="B114" s="173">
        <v>45292</v>
      </c>
      <c r="C114" t="s">
        <v>339</v>
      </c>
      <c r="D114" t="s">
        <v>76</v>
      </c>
      <c r="E114">
        <v>16079</v>
      </c>
      <c r="F114">
        <v>611</v>
      </c>
      <c r="G114">
        <v>327</v>
      </c>
      <c r="H114">
        <v>187</v>
      </c>
      <c r="I114">
        <v>31</v>
      </c>
      <c r="J114">
        <v>112</v>
      </c>
      <c r="K114">
        <v>123</v>
      </c>
      <c r="L114">
        <v>780</v>
      </c>
    </row>
    <row r="115" spans="1:12" x14ac:dyDescent="0.25">
      <c r="A115" t="s">
        <v>124</v>
      </c>
      <c r="B115" s="173">
        <v>45292</v>
      </c>
      <c r="C115" t="s">
        <v>346</v>
      </c>
      <c r="D115" t="s">
        <v>57</v>
      </c>
      <c r="E115">
        <v>9375</v>
      </c>
      <c r="F115">
        <v>46</v>
      </c>
      <c r="G115">
        <v>17</v>
      </c>
      <c r="H115">
        <v>8</v>
      </c>
      <c r="I115">
        <v>3</v>
      </c>
      <c r="J115">
        <v>12</v>
      </c>
      <c r="K115">
        <v>3</v>
      </c>
      <c r="L115">
        <v>43</v>
      </c>
    </row>
    <row r="116" spans="1:12" x14ac:dyDescent="0.25">
      <c r="A116" t="s">
        <v>124</v>
      </c>
      <c r="B116" s="173">
        <v>45292</v>
      </c>
      <c r="C116" t="s">
        <v>341</v>
      </c>
      <c r="D116" t="s">
        <v>26</v>
      </c>
      <c r="E116">
        <v>6070</v>
      </c>
      <c r="F116">
        <v>167</v>
      </c>
      <c r="G116">
        <v>38</v>
      </c>
      <c r="H116">
        <v>67</v>
      </c>
      <c r="I116">
        <v>0</v>
      </c>
      <c r="J116">
        <v>7</v>
      </c>
      <c r="K116">
        <v>0</v>
      </c>
      <c r="L116">
        <v>112</v>
      </c>
    </row>
    <row r="117" spans="1:12" x14ac:dyDescent="0.25">
      <c r="A117" t="s">
        <v>124</v>
      </c>
      <c r="B117" s="173">
        <v>45292</v>
      </c>
      <c r="C117" t="s">
        <v>344</v>
      </c>
      <c r="D117" t="s">
        <v>45</v>
      </c>
      <c r="E117">
        <v>9262</v>
      </c>
      <c r="F117">
        <v>333</v>
      </c>
      <c r="G117">
        <v>144</v>
      </c>
      <c r="H117">
        <v>170</v>
      </c>
      <c r="I117">
        <v>19</v>
      </c>
      <c r="J117">
        <v>76</v>
      </c>
      <c r="K117">
        <v>30</v>
      </c>
      <c r="L117">
        <v>439</v>
      </c>
    </row>
    <row r="118" spans="1:12" x14ac:dyDescent="0.25">
      <c r="A118" t="s">
        <v>124</v>
      </c>
      <c r="B118" s="173">
        <v>45292</v>
      </c>
      <c r="C118" t="s">
        <v>349</v>
      </c>
      <c r="D118" t="s">
        <v>88</v>
      </c>
      <c r="E118">
        <v>8041</v>
      </c>
      <c r="F118">
        <v>53</v>
      </c>
      <c r="G118">
        <v>25</v>
      </c>
      <c r="H118">
        <v>11</v>
      </c>
      <c r="I118">
        <v>0</v>
      </c>
      <c r="J118">
        <v>4</v>
      </c>
      <c r="K118">
        <v>2</v>
      </c>
      <c r="L118">
        <v>42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1FE61-03B5-4C0E-98A2-A946F4C9F9EF}">
  <dimension ref="A1:L40"/>
  <sheetViews>
    <sheetView topLeftCell="C1" zoomScale="85" zoomScaleNormal="85" workbookViewId="0">
      <selection activeCell="A2" sqref="A2:L40"/>
    </sheetView>
  </sheetViews>
  <sheetFormatPr defaultRowHeight="15" x14ac:dyDescent="0.25"/>
  <cols>
    <col min="1" max="1" width="10.28515625" bestFit="1" customWidth="1"/>
    <col min="2" max="2" width="10.85546875" bestFit="1" customWidth="1"/>
    <col min="3" max="3" width="31.140625" bestFit="1" customWidth="1"/>
    <col min="4" max="4" width="19.85546875" bestFit="1" customWidth="1"/>
    <col min="5" max="5" width="26.5703125" bestFit="1" customWidth="1"/>
    <col min="6" max="6" width="39.5703125" bestFit="1" customWidth="1"/>
    <col min="7" max="7" width="35.42578125" bestFit="1" customWidth="1"/>
    <col min="8" max="8" width="20.7109375" bestFit="1" customWidth="1"/>
    <col min="9" max="9" width="36.7109375" bestFit="1" customWidth="1"/>
    <col min="10" max="10" width="28.42578125" bestFit="1" customWidth="1"/>
    <col min="11" max="11" width="36.28515625" customWidth="1"/>
    <col min="12" max="12" width="39.5703125" bestFit="1" customWidth="1"/>
  </cols>
  <sheetData>
    <row r="1" spans="1:12" x14ac:dyDescent="0.25">
      <c r="A1" t="s">
        <v>350</v>
      </c>
      <c r="B1" t="s">
        <v>134</v>
      </c>
      <c r="C1" t="s">
        <v>322</v>
      </c>
      <c r="D1" t="s">
        <v>319</v>
      </c>
      <c r="E1" t="s">
        <v>320</v>
      </c>
      <c r="F1" t="s">
        <v>321</v>
      </c>
      <c r="G1" t="s">
        <v>323</v>
      </c>
      <c r="H1" t="s">
        <v>324</v>
      </c>
      <c r="I1" t="s">
        <v>325</v>
      </c>
      <c r="J1" t="s">
        <v>326</v>
      </c>
      <c r="K1" t="s">
        <v>327</v>
      </c>
      <c r="L1" t="s">
        <v>351</v>
      </c>
    </row>
    <row r="2" spans="1:12" x14ac:dyDescent="0.25">
      <c r="A2" t="s">
        <v>97</v>
      </c>
      <c r="B2" s="173">
        <v>45108</v>
      </c>
      <c r="C2" t="s">
        <v>318</v>
      </c>
      <c r="D2" t="s">
        <v>56</v>
      </c>
      <c r="E2">
        <v>14895</v>
      </c>
      <c r="F2">
        <v>484</v>
      </c>
      <c r="G2">
        <v>546</v>
      </c>
      <c r="H2">
        <v>234</v>
      </c>
      <c r="I2">
        <v>223</v>
      </c>
      <c r="J2">
        <v>144</v>
      </c>
      <c r="K2">
        <v>261</v>
      </c>
      <c r="L2">
        <v>1408</v>
      </c>
    </row>
    <row r="3" spans="1:12" x14ac:dyDescent="0.25">
      <c r="A3" t="s">
        <v>97</v>
      </c>
      <c r="B3" s="173">
        <v>45108</v>
      </c>
      <c r="C3" t="s">
        <v>328</v>
      </c>
      <c r="D3" t="s">
        <v>7</v>
      </c>
      <c r="E3">
        <v>5975</v>
      </c>
      <c r="F3">
        <v>60</v>
      </c>
      <c r="G3">
        <v>82</v>
      </c>
      <c r="H3">
        <v>19</v>
      </c>
      <c r="I3">
        <v>1</v>
      </c>
      <c r="J3">
        <v>5</v>
      </c>
      <c r="K3">
        <v>8</v>
      </c>
      <c r="L3">
        <v>115</v>
      </c>
    </row>
    <row r="4" spans="1:12" x14ac:dyDescent="0.25">
      <c r="A4" t="s">
        <v>97</v>
      </c>
      <c r="B4" s="173">
        <v>45108</v>
      </c>
      <c r="C4" t="s">
        <v>329</v>
      </c>
      <c r="D4" t="s">
        <v>16</v>
      </c>
      <c r="E4">
        <v>12084</v>
      </c>
      <c r="F4">
        <v>261</v>
      </c>
      <c r="G4">
        <v>143</v>
      </c>
      <c r="H4">
        <v>490</v>
      </c>
      <c r="I4">
        <v>47</v>
      </c>
      <c r="J4">
        <v>38</v>
      </c>
      <c r="K4">
        <v>29</v>
      </c>
      <c r="L4">
        <v>747</v>
      </c>
    </row>
    <row r="5" spans="1:12" x14ac:dyDescent="0.25">
      <c r="A5" t="s">
        <v>97</v>
      </c>
      <c r="B5" s="173">
        <v>45108</v>
      </c>
      <c r="C5" t="s">
        <v>11</v>
      </c>
      <c r="D5" t="s">
        <v>10</v>
      </c>
      <c r="E5">
        <v>4837</v>
      </c>
      <c r="F5">
        <v>48</v>
      </c>
      <c r="G5">
        <v>58</v>
      </c>
      <c r="H5">
        <v>24</v>
      </c>
      <c r="I5">
        <v>4</v>
      </c>
      <c r="J5">
        <v>6</v>
      </c>
      <c r="K5">
        <v>3</v>
      </c>
      <c r="L5">
        <v>95</v>
      </c>
    </row>
    <row r="6" spans="1:12" x14ac:dyDescent="0.25">
      <c r="A6" t="s">
        <v>97</v>
      </c>
      <c r="B6" s="173">
        <v>45108</v>
      </c>
      <c r="C6" t="s">
        <v>79</v>
      </c>
      <c r="D6" t="s">
        <v>78</v>
      </c>
      <c r="E6">
        <v>17434</v>
      </c>
      <c r="F6">
        <v>188</v>
      </c>
      <c r="G6">
        <v>146</v>
      </c>
      <c r="H6">
        <v>58</v>
      </c>
      <c r="I6">
        <v>29</v>
      </c>
      <c r="J6">
        <v>72</v>
      </c>
      <c r="K6">
        <v>58</v>
      </c>
      <c r="L6">
        <v>363</v>
      </c>
    </row>
    <row r="7" spans="1:12" x14ac:dyDescent="0.25">
      <c r="A7" t="s">
        <v>97</v>
      </c>
      <c r="B7" s="173">
        <v>45108</v>
      </c>
      <c r="C7" t="s">
        <v>194</v>
      </c>
      <c r="D7" t="s">
        <v>14</v>
      </c>
      <c r="E7">
        <v>6688</v>
      </c>
      <c r="F7">
        <v>103</v>
      </c>
      <c r="G7">
        <v>83</v>
      </c>
      <c r="H7">
        <v>64</v>
      </c>
      <c r="I7">
        <v>27</v>
      </c>
      <c r="J7">
        <v>10</v>
      </c>
      <c r="K7">
        <v>6</v>
      </c>
      <c r="L7">
        <v>190</v>
      </c>
    </row>
    <row r="8" spans="1:12" x14ac:dyDescent="0.25">
      <c r="A8" t="s">
        <v>97</v>
      </c>
      <c r="B8" s="173">
        <v>45108</v>
      </c>
      <c r="C8" t="s">
        <v>335</v>
      </c>
      <c r="D8" t="s">
        <v>47</v>
      </c>
      <c r="E8">
        <v>5362</v>
      </c>
      <c r="F8">
        <v>122</v>
      </c>
      <c r="G8">
        <v>140</v>
      </c>
      <c r="H8">
        <v>59</v>
      </c>
      <c r="I8">
        <v>4</v>
      </c>
      <c r="J8">
        <v>6</v>
      </c>
      <c r="K8">
        <v>0</v>
      </c>
      <c r="L8">
        <v>209</v>
      </c>
    </row>
    <row r="9" spans="1:12" x14ac:dyDescent="0.25">
      <c r="A9" t="s">
        <v>97</v>
      </c>
      <c r="B9" s="173">
        <v>45108</v>
      </c>
      <c r="C9" t="s">
        <v>61</v>
      </c>
      <c r="D9" t="s">
        <v>60</v>
      </c>
      <c r="E9">
        <v>12306</v>
      </c>
      <c r="F9">
        <v>372</v>
      </c>
      <c r="G9">
        <v>385</v>
      </c>
      <c r="H9">
        <v>184</v>
      </c>
      <c r="I9">
        <v>28</v>
      </c>
      <c r="J9">
        <v>100</v>
      </c>
      <c r="K9">
        <v>354</v>
      </c>
      <c r="L9">
        <v>1051</v>
      </c>
    </row>
    <row r="10" spans="1:12" x14ac:dyDescent="0.25">
      <c r="A10" t="s">
        <v>97</v>
      </c>
      <c r="B10" s="173">
        <v>45108</v>
      </c>
      <c r="C10" t="s">
        <v>330</v>
      </c>
      <c r="D10" t="s">
        <v>18</v>
      </c>
      <c r="E10">
        <v>3883</v>
      </c>
      <c r="F10">
        <v>59</v>
      </c>
      <c r="G10">
        <v>111</v>
      </c>
      <c r="H10">
        <v>9</v>
      </c>
      <c r="I10">
        <v>0</v>
      </c>
      <c r="J10">
        <v>3</v>
      </c>
      <c r="K10">
        <v>2</v>
      </c>
      <c r="L10">
        <v>125</v>
      </c>
    </row>
    <row r="11" spans="1:12" x14ac:dyDescent="0.25">
      <c r="A11" t="s">
        <v>97</v>
      </c>
      <c r="B11" s="173">
        <v>45108</v>
      </c>
      <c r="C11" t="s">
        <v>55</v>
      </c>
      <c r="D11" t="s">
        <v>54</v>
      </c>
      <c r="E11">
        <v>11025</v>
      </c>
      <c r="F11">
        <v>191</v>
      </c>
      <c r="G11">
        <v>238</v>
      </c>
      <c r="H11">
        <v>129</v>
      </c>
      <c r="I11">
        <v>5</v>
      </c>
      <c r="J11">
        <v>15</v>
      </c>
      <c r="K11">
        <v>7</v>
      </c>
      <c r="L11">
        <v>394</v>
      </c>
    </row>
    <row r="12" spans="1:12" x14ac:dyDescent="0.25">
      <c r="A12" t="s">
        <v>97</v>
      </c>
      <c r="B12" s="173">
        <v>45108</v>
      </c>
      <c r="C12" t="s">
        <v>196</v>
      </c>
      <c r="D12" t="s">
        <v>22</v>
      </c>
      <c r="E12">
        <v>4728</v>
      </c>
      <c r="F12">
        <v>83</v>
      </c>
      <c r="G12">
        <v>73</v>
      </c>
      <c r="H12">
        <v>18</v>
      </c>
      <c r="I12">
        <v>58</v>
      </c>
      <c r="J12">
        <v>3</v>
      </c>
      <c r="K12">
        <v>0</v>
      </c>
      <c r="L12">
        <v>152</v>
      </c>
    </row>
    <row r="13" spans="1:12" x14ac:dyDescent="0.25">
      <c r="A13" t="s">
        <v>97</v>
      </c>
      <c r="B13" s="173">
        <v>45108</v>
      </c>
      <c r="C13" t="s">
        <v>338</v>
      </c>
      <c r="D13" t="s">
        <v>74</v>
      </c>
      <c r="E13">
        <v>11851</v>
      </c>
      <c r="F13">
        <v>534</v>
      </c>
      <c r="G13">
        <v>538</v>
      </c>
      <c r="H13">
        <v>304</v>
      </c>
      <c r="I13">
        <v>84</v>
      </c>
      <c r="J13">
        <v>130</v>
      </c>
      <c r="K13">
        <v>199</v>
      </c>
      <c r="L13">
        <v>1255</v>
      </c>
    </row>
    <row r="14" spans="1:12" x14ac:dyDescent="0.25">
      <c r="A14" t="s">
        <v>97</v>
      </c>
      <c r="B14" s="173">
        <v>45108</v>
      </c>
      <c r="C14" t="s">
        <v>331</v>
      </c>
      <c r="D14" t="s">
        <v>28</v>
      </c>
      <c r="E14">
        <v>8716</v>
      </c>
      <c r="F14">
        <v>21</v>
      </c>
      <c r="G14">
        <v>19</v>
      </c>
      <c r="H14">
        <v>11</v>
      </c>
      <c r="I14">
        <v>2</v>
      </c>
      <c r="J14">
        <v>6</v>
      </c>
      <c r="K14">
        <v>2</v>
      </c>
      <c r="L14">
        <v>40</v>
      </c>
    </row>
    <row r="15" spans="1:12" x14ac:dyDescent="0.25">
      <c r="A15" t="s">
        <v>97</v>
      </c>
      <c r="B15" s="173">
        <v>45108</v>
      </c>
      <c r="C15" t="s">
        <v>336</v>
      </c>
      <c r="D15" t="s">
        <v>64</v>
      </c>
      <c r="E15">
        <v>18920</v>
      </c>
      <c r="F15">
        <v>140</v>
      </c>
      <c r="G15">
        <v>151</v>
      </c>
      <c r="H15">
        <v>61</v>
      </c>
      <c r="I15">
        <v>2</v>
      </c>
      <c r="J15">
        <v>30</v>
      </c>
      <c r="K15">
        <v>33</v>
      </c>
      <c r="L15">
        <v>277</v>
      </c>
    </row>
    <row r="16" spans="1:12" x14ac:dyDescent="0.25">
      <c r="A16" t="s">
        <v>97</v>
      </c>
      <c r="B16" s="173">
        <v>45108</v>
      </c>
      <c r="C16" t="s">
        <v>33</v>
      </c>
      <c r="D16" t="s">
        <v>32</v>
      </c>
      <c r="E16">
        <v>12403</v>
      </c>
      <c r="F16">
        <v>102</v>
      </c>
      <c r="G16">
        <v>125</v>
      </c>
      <c r="H16">
        <v>19</v>
      </c>
      <c r="I16">
        <v>8</v>
      </c>
      <c r="J16">
        <v>27</v>
      </c>
      <c r="K16">
        <v>16</v>
      </c>
      <c r="L16">
        <v>195</v>
      </c>
    </row>
    <row r="17" spans="1:12" x14ac:dyDescent="0.25">
      <c r="A17" t="s">
        <v>97</v>
      </c>
      <c r="B17" s="173">
        <v>45108</v>
      </c>
      <c r="C17" t="s">
        <v>340</v>
      </c>
      <c r="D17" t="s">
        <v>24</v>
      </c>
      <c r="E17">
        <v>8155</v>
      </c>
      <c r="F17">
        <v>236</v>
      </c>
      <c r="G17">
        <v>125</v>
      </c>
      <c r="H17">
        <v>337</v>
      </c>
      <c r="I17">
        <v>3</v>
      </c>
      <c r="J17">
        <v>16</v>
      </c>
      <c r="K17">
        <v>5</v>
      </c>
      <c r="L17">
        <v>486</v>
      </c>
    </row>
    <row r="18" spans="1:12" x14ac:dyDescent="0.25">
      <c r="A18" t="s">
        <v>97</v>
      </c>
      <c r="B18" s="173">
        <v>45108</v>
      </c>
      <c r="C18" t="s">
        <v>37</v>
      </c>
      <c r="D18" t="s">
        <v>36</v>
      </c>
      <c r="E18">
        <v>3092</v>
      </c>
      <c r="F18">
        <v>21</v>
      </c>
      <c r="G18">
        <v>26</v>
      </c>
      <c r="H18">
        <v>11</v>
      </c>
      <c r="I18">
        <v>0</v>
      </c>
      <c r="J18">
        <v>1</v>
      </c>
      <c r="K18">
        <v>1</v>
      </c>
      <c r="L18">
        <v>39</v>
      </c>
    </row>
    <row r="19" spans="1:12" x14ac:dyDescent="0.25">
      <c r="A19" t="s">
        <v>97</v>
      </c>
      <c r="B19" s="173">
        <v>45108</v>
      </c>
      <c r="C19" t="s">
        <v>332</v>
      </c>
      <c r="D19" t="s">
        <v>38</v>
      </c>
      <c r="E19">
        <v>7347</v>
      </c>
      <c r="F19">
        <v>148</v>
      </c>
      <c r="G19">
        <v>148</v>
      </c>
      <c r="H19">
        <v>52</v>
      </c>
      <c r="I19">
        <v>4</v>
      </c>
      <c r="J19">
        <v>60</v>
      </c>
      <c r="K19">
        <v>28</v>
      </c>
      <c r="L19">
        <v>292</v>
      </c>
    </row>
    <row r="20" spans="1:12" x14ac:dyDescent="0.25">
      <c r="A20" t="s">
        <v>97</v>
      </c>
      <c r="B20" s="173">
        <v>45108</v>
      </c>
      <c r="C20" t="s">
        <v>333</v>
      </c>
      <c r="D20" t="s">
        <v>41</v>
      </c>
      <c r="E20">
        <v>1240</v>
      </c>
      <c r="F20">
        <v>89</v>
      </c>
      <c r="G20">
        <v>11</v>
      </c>
      <c r="H20">
        <v>61</v>
      </c>
      <c r="I20">
        <v>4</v>
      </c>
      <c r="J20">
        <v>74</v>
      </c>
      <c r="K20">
        <v>68</v>
      </c>
      <c r="L20">
        <v>218</v>
      </c>
    </row>
    <row r="21" spans="1:12" x14ac:dyDescent="0.25">
      <c r="A21" t="s">
        <v>97</v>
      </c>
      <c r="B21" s="173">
        <v>45108</v>
      </c>
      <c r="C21" t="s">
        <v>83</v>
      </c>
      <c r="D21" t="s">
        <v>82</v>
      </c>
      <c r="E21">
        <v>6159</v>
      </c>
      <c r="F21">
        <v>200</v>
      </c>
      <c r="G21">
        <v>175</v>
      </c>
      <c r="H21">
        <v>92</v>
      </c>
      <c r="I21">
        <v>50</v>
      </c>
      <c r="J21">
        <v>223</v>
      </c>
      <c r="K21">
        <v>30</v>
      </c>
      <c r="L21">
        <v>570</v>
      </c>
    </row>
    <row r="22" spans="1:12" x14ac:dyDescent="0.25">
      <c r="A22" t="s">
        <v>97</v>
      </c>
      <c r="B22" s="173">
        <v>45108</v>
      </c>
      <c r="C22" t="s">
        <v>334</v>
      </c>
      <c r="D22" t="s">
        <v>43</v>
      </c>
      <c r="E22">
        <v>5727</v>
      </c>
      <c r="F22">
        <v>224</v>
      </c>
      <c r="G22">
        <v>292</v>
      </c>
      <c r="H22">
        <v>47</v>
      </c>
      <c r="I22">
        <v>144</v>
      </c>
      <c r="J22">
        <v>17</v>
      </c>
      <c r="K22">
        <v>9</v>
      </c>
      <c r="L22">
        <v>509</v>
      </c>
    </row>
    <row r="23" spans="1:12" x14ac:dyDescent="0.25">
      <c r="A23" t="s">
        <v>97</v>
      </c>
      <c r="B23" s="173">
        <v>45108</v>
      </c>
      <c r="C23" t="s">
        <v>91</v>
      </c>
      <c r="D23" t="s">
        <v>90</v>
      </c>
      <c r="E23">
        <v>14288</v>
      </c>
      <c r="F23">
        <v>275</v>
      </c>
      <c r="G23">
        <v>299</v>
      </c>
      <c r="H23">
        <v>135</v>
      </c>
      <c r="I23">
        <v>5</v>
      </c>
      <c r="J23">
        <v>54</v>
      </c>
      <c r="K23">
        <v>108</v>
      </c>
      <c r="L23">
        <v>601</v>
      </c>
    </row>
    <row r="24" spans="1:12" x14ac:dyDescent="0.25">
      <c r="A24" t="s">
        <v>97</v>
      </c>
      <c r="B24" s="173">
        <v>45108</v>
      </c>
      <c r="C24" t="s">
        <v>51</v>
      </c>
      <c r="D24" t="s">
        <v>50</v>
      </c>
      <c r="E24">
        <v>5232</v>
      </c>
      <c r="F24">
        <v>176</v>
      </c>
      <c r="G24">
        <v>71</v>
      </c>
      <c r="H24">
        <v>262</v>
      </c>
      <c r="I24">
        <v>30</v>
      </c>
      <c r="J24">
        <v>15</v>
      </c>
      <c r="K24">
        <v>7</v>
      </c>
      <c r="L24">
        <v>385</v>
      </c>
    </row>
    <row r="25" spans="1:12" x14ac:dyDescent="0.25">
      <c r="A25" t="s">
        <v>97</v>
      </c>
      <c r="B25" s="173">
        <v>45108</v>
      </c>
      <c r="C25" t="s">
        <v>342</v>
      </c>
      <c r="D25" t="s">
        <v>34</v>
      </c>
      <c r="E25">
        <v>5191</v>
      </c>
      <c r="F25">
        <v>91</v>
      </c>
      <c r="G25">
        <v>69</v>
      </c>
      <c r="H25">
        <v>22</v>
      </c>
      <c r="I25">
        <v>60</v>
      </c>
      <c r="J25">
        <v>10</v>
      </c>
      <c r="K25">
        <v>1</v>
      </c>
      <c r="L25">
        <v>162</v>
      </c>
    </row>
    <row r="26" spans="1:12" x14ac:dyDescent="0.25">
      <c r="A26" t="s">
        <v>97</v>
      </c>
      <c r="B26" s="173">
        <v>45108</v>
      </c>
      <c r="C26" t="s">
        <v>87</v>
      </c>
      <c r="D26" t="s">
        <v>86</v>
      </c>
      <c r="E26">
        <v>15663</v>
      </c>
      <c r="F26">
        <v>449</v>
      </c>
      <c r="G26">
        <v>701</v>
      </c>
      <c r="H26">
        <v>257</v>
      </c>
      <c r="I26">
        <v>323</v>
      </c>
      <c r="J26">
        <v>87</v>
      </c>
      <c r="K26">
        <v>162</v>
      </c>
      <c r="L26">
        <v>1530</v>
      </c>
    </row>
    <row r="27" spans="1:12" x14ac:dyDescent="0.25">
      <c r="A27" t="s">
        <v>97</v>
      </c>
      <c r="B27" s="173">
        <v>45108</v>
      </c>
      <c r="C27" t="s">
        <v>345</v>
      </c>
      <c r="D27" t="s">
        <v>52</v>
      </c>
      <c r="E27">
        <v>11786</v>
      </c>
      <c r="F27">
        <v>186</v>
      </c>
      <c r="G27">
        <v>202</v>
      </c>
      <c r="H27">
        <v>74</v>
      </c>
      <c r="I27">
        <v>25</v>
      </c>
      <c r="J27">
        <v>30</v>
      </c>
      <c r="K27">
        <v>9</v>
      </c>
      <c r="L27">
        <v>340</v>
      </c>
    </row>
    <row r="28" spans="1:12" x14ac:dyDescent="0.25">
      <c r="A28" t="s">
        <v>97</v>
      </c>
      <c r="B28" s="173">
        <v>45108</v>
      </c>
      <c r="C28" t="s">
        <v>81</v>
      </c>
      <c r="D28" t="s">
        <v>80</v>
      </c>
      <c r="E28">
        <v>8516</v>
      </c>
      <c r="F28">
        <v>170</v>
      </c>
      <c r="G28">
        <v>228</v>
      </c>
      <c r="H28">
        <v>76</v>
      </c>
      <c r="I28">
        <v>1</v>
      </c>
      <c r="J28">
        <v>46</v>
      </c>
      <c r="K28">
        <v>48</v>
      </c>
      <c r="L28">
        <v>399</v>
      </c>
    </row>
    <row r="29" spans="1:12" x14ac:dyDescent="0.25">
      <c r="A29" t="s">
        <v>97</v>
      </c>
      <c r="B29" s="173">
        <v>45108</v>
      </c>
      <c r="C29" t="s">
        <v>63</v>
      </c>
      <c r="D29" t="s">
        <v>62</v>
      </c>
      <c r="E29">
        <v>10263</v>
      </c>
      <c r="F29">
        <v>177</v>
      </c>
      <c r="G29">
        <v>210</v>
      </c>
      <c r="H29">
        <v>77</v>
      </c>
      <c r="I29">
        <v>12</v>
      </c>
      <c r="J29">
        <v>51</v>
      </c>
      <c r="K29">
        <v>50</v>
      </c>
      <c r="L29">
        <v>400</v>
      </c>
    </row>
    <row r="30" spans="1:12" x14ac:dyDescent="0.25">
      <c r="A30" t="s">
        <v>97</v>
      </c>
      <c r="B30" s="173">
        <v>45108</v>
      </c>
      <c r="C30" t="s">
        <v>343</v>
      </c>
      <c r="D30" t="s">
        <v>84</v>
      </c>
      <c r="E30">
        <v>12355</v>
      </c>
      <c r="F30">
        <v>400</v>
      </c>
      <c r="G30">
        <v>464</v>
      </c>
      <c r="H30">
        <v>110</v>
      </c>
      <c r="I30">
        <v>3</v>
      </c>
      <c r="J30">
        <v>146</v>
      </c>
      <c r="K30">
        <v>161</v>
      </c>
      <c r="L30">
        <v>884</v>
      </c>
    </row>
    <row r="31" spans="1:12" x14ac:dyDescent="0.25">
      <c r="A31" t="s">
        <v>97</v>
      </c>
      <c r="B31" s="173">
        <v>45108</v>
      </c>
      <c r="C31" t="s">
        <v>69</v>
      </c>
      <c r="D31" t="s">
        <v>68</v>
      </c>
      <c r="E31">
        <v>1820</v>
      </c>
      <c r="F31">
        <v>52</v>
      </c>
      <c r="G31">
        <v>52</v>
      </c>
      <c r="H31">
        <v>55</v>
      </c>
      <c r="I31">
        <v>1</v>
      </c>
      <c r="J31">
        <v>0</v>
      </c>
      <c r="K31">
        <v>3</v>
      </c>
      <c r="L31">
        <v>111</v>
      </c>
    </row>
    <row r="32" spans="1:12" x14ac:dyDescent="0.25">
      <c r="A32" t="s">
        <v>97</v>
      </c>
      <c r="B32" s="173">
        <v>45108</v>
      </c>
      <c r="C32" t="s">
        <v>337</v>
      </c>
      <c r="D32" t="s">
        <v>70</v>
      </c>
      <c r="E32">
        <v>4534</v>
      </c>
      <c r="F32">
        <v>107</v>
      </c>
      <c r="G32">
        <v>95</v>
      </c>
      <c r="H32">
        <v>58</v>
      </c>
      <c r="I32">
        <v>0</v>
      </c>
      <c r="J32">
        <v>18</v>
      </c>
      <c r="K32">
        <v>77</v>
      </c>
      <c r="L32">
        <v>248</v>
      </c>
    </row>
    <row r="33" spans="1:12" x14ac:dyDescent="0.25">
      <c r="A33" t="s">
        <v>97</v>
      </c>
      <c r="B33" s="173">
        <v>45108</v>
      </c>
      <c r="C33" t="s">
        <v>347</v>
      </c>
      <c r="D33" t="s">
        <v>66</v>
      </c>
      <c r="E33">
        <v>4998</v>
      </c>
      <c r="F33">
        <v>130</v>
      </c>
      <c r="G33">
        <v>249</v>
      </c>
      <c r="H33">
        <v>8</v>
      </c>
      <c r="I33">
        <v>1</v>
      </c>
      <c r="J33">
        <v>36</v>
      </c>
      <c r="K33">
        <v>38</v>
      </c>
      <c r="L33">
        <v>332</v>
      </c>
    </row>
    <row r="34" spans="1:12" x14ac:dyDescent="0.25">
      <c r="A34" t="s">
        <v>97</v>
      </c>
      <c r="B34" s="173">
        <v>45108</v>
      </c>
      <c r="C34" t="s">
        <v>73</v>
      </c>
      <c r="D34" t="s">
        <v>72</v>
      </c>
      <c r="E34">
        <v>9094</v>
      </c>
      <c r="F34">
        <v>176</v>
      </c>
      <c r="G34">
        <v>99</v>
      </c>
      <c r="H34">
        <v>186</v>
      </c>
      <c r="I34">
        <v>45</v>
      </c>
      <c r="J34">
        <v>25</v>
      </c>
      <c r="K34">
        <v>11</v>
      </c>
      <c r="L34">
        <v>366</v>
      </c>
    </row>
    <row r="35" spans="1:12" x14ac:dyDescent="0.25">
      <c r="A35" t="s">
        <v>97</v>
      </c>
      <c r="B35" s="173">
        <v>45108</v>
      </c>
      <c r="C35" t="s">
        <v>348</v>
      </c>
      <c r="D35" t="s">
        <v>92</v>
      </c>
      <c r="E35">
        <v>7898</v>
      </c>
      <c r="F35">
        <v>119</v>
      </c>
      <c r="G35">
        <v>122</v>
      </c>
      <c r="H35">
        <v>90</v>
      </c>
      <c r="I35">
        <v>28</v>
      </c>
      <c r="J35">
        <v>10</v>
      </c>
      <c r="K35">
        <v>16</v>
      </c>
      <c r="L35">
        <v>266</v>
      </c>
    </row>
    <row r="36" spans="1:12" x14ac:dyDescent="0.25">
      <c r="A36" t="s">
        <v>97</v>
      </c>
      <c r="B36" s="173">
        <v>45108</v>
      </c>
      <c r="C36" t="s">
        <v>339</v>
      </c>
      <c r="D36" t="s">
        <v>76</v>
      </c>
      <c r="E36">
        <v>15591</v>
      </c>
      <c r="F36">
        <v>322</v>
      </c>
      <c r="G36">
        <v>315</v>
      </c>
      <c r="H36">
        <v>267</v>
      </c>
      <c r="I36">
        <v>37</v>
      </c>
      <c r="J36">
        <v>104</v>
      </c>
      <c r="K36">
        <v>67</v>
      </c>
      <c r="L36">
        <v>790</v>
      </c>
    </row>
    <row r="37" spans="1:12" x14ac:dyDescent="0.25">
      <c r="A37" t="s">
        <v>97</v>
      </c>
      <c r="B37" s="173">
        <v>45108</v>
      </c>
      <c r="C37" t="s">
        <v>346</v>
      </c>
      <c r="D37" t="s">
        <v>57</v>
      </c>
      <c r="E37">
        <v>9684</v>
      </c>
      <c r="F37">
        <v>23</v>
      </c>
      <c r="G37">
        <v>29</v>
      </c>
      <c r="H37">
        <v>11</v>
      </c>
      <c r="I37">
        <v>0</v>
      </c>
      <c r="J37">
        <v>7</v>
      </c>
      <c r="K37">
        <v>9</v>
      </c>
      <c r="L37">
        <v>56</v>
      </c>
    </row>
    <row r="38" spans="1:12" x14ac:dyDescent="0.25">
      <c r="A38" t="s">
        <v>97</v>
      </c>
      <c r="B38" s="173">
        <v>45108</v>
      </c>
      <c r="C38" t="s">
        <v>341</v>
      </c>
      <c r="D38" t="s">
        <v>26</v>
      </c>
      <c r="E38">
        <v>6180</v>
      </c>
      <c r="F38">
        <v>84</v>
      </c>
      <c r="G38">
        <v>50</v>
      </c>
      <c r="H38">
        <v>63</v>
      </c>
      <c r="I38">
        <v>0</v>
      </c>
      <c r="J38">
        <v>2</v>
      </c>
      <c r="K38">
        <v>0</v>
      </c>
      <c r="L38">
        <v>115</v>
      </c>
    </row>
    <row r="39" spans="1:12" x14ac:dyDescent="0.25">
      <c r="A39" t="s">
        <v>97</v>
      </c>
      <c r="B39" s="173">
        <v>45108</v>
      </c>
      <c r="C39" t="s">
        <v>344</v>
      </c>
      <c r="D39" t="s">
        <v>45</v>
      </c>
      <c r="E39">
        <v>9173</v>
      </c>
      <c r="F39">
        <v>193</v>
      </c>
      <c r="G39">
        <v>143</v>
      </c>
      <c r="H39">
        <v>155</v>
      </c>
      <c r="I39">
        <v>17</v>
      </c>
      <c r="J39">
        <v>43</v>
      </c>
      <c r="K39">
        <v>27</v>
      </c>
      <c r="L39">
        <v>385</v>
      </c>
    </row>
    <row r="40" spans="1:12" x14ac:dyDescent="0.25">
      <c r="A40" t="s">
        <v>97</v>
      </c>
      <c r="B40" s="173">
        <v>45108</v>
      </c>
      <c r="C40" t="s">
        <v>349</v>
      </c>
      <c r="D40" t="s">
        <v>88</v>
      </c>
      <c r="E40">
        <v>8003</v>
      </c>
      <c r="F40">
        <v>34</v>
      </c>
      <c r="G40">
        <v>35</v>
      </c>
      <c r="H40">
        <v>14</v>
      </c>
      <c r="I40">
        <v>0</v>
      </c>
      <c r="J40">
        <v>4</v>
      </c>
      <c r="K40">
        <v>2</v>
      </c>
      <c r="L40">
        <v>55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FFE84-0E7D-4B71-9A11-43B8D6E6D574}">
  <sheetPr>
    <tabColor theme="0" tint="-0.249977111117893"/>
  </sheetPr>
  <dimension ref="A1:AD37"/>
  <sheetViews>
    <sheetView showGridLines="0" tabSelected="1" workbookViewId="0">
      <selection activeCell="R19" sqref="R19"/>
    </sheetView>
  </sheetViews>
  <sheetFormatPr defaultColWidth="0" defaultRowHeight="15" zeroHeight="1" x14ac:dyDescent="0.25"/>
  <cols>
    <col min="1" max="30" width="9.140625" customWidth="1"/>
    <col min="31" max="16384" width="9.140625" hidden="1"/>
  </cols>
  <sheetData>
    <row r="1" spans="2:2" x14ac:dyDescent="0.25"/>
    <row r="2" spans="2:2" x14ac:dyDescent="0.25"/>
    <row r="3" spans="2:2" x14ac:dyDescent="0.25">
      <c r="B3" s="292"/>
    </row>
    <row r="4" spans="2:2" x14ac:dyDescent="0.25">
      <c r="B4" s="293"/>
    </row>
    <row r="5" spans="2:2" x14ac:dyDescent="0.25">
      <c r="B5" s="292"/>
    </row>
    <row r="6" spans="2:2" x14ac:dyDescent="0.25">
      <c r="B6" s="294"/>
    </row>
    <row r="7" spans="2:2" x14ac:dyDescent="0.25"/>
    <row r="8" spans="2:2" x14ac:dyDescent="0.25"/>
    <row r="9" spans="2:2" x14ac:dyDescent="0.25"/>
    <row r="10" spans="2:2" x14ac:dyDescent="0.25"/>
    <row r="11" spans="2:2" x14ac:dyDescent="0.25"/>
    <row r="12" spans="2:2" x14ac:dyDescent="0.25"/>
    <row r="13" spans="2:2" x14ac:dyDescent="0.25"/>
    <row r="14" spans="2:2" x14ac:dyDescent="0.25"/>
    <row r="15" spans="2:2" x14ac:dyDescent="0.25"/>
    <row r="16" spans="2:2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x14ac:dyDescent="0.25"/>
    <row r="31" x14ac:dyDescent="0.25"/>
    <row r="32" x14ac:dyDescent="0.25"/>
    <row r="33" x14ac:dyDescent="0.25"/>
    <row r="34" x14ac:dyDescent="0.25"/>
    <row r="35" x14ac:dyDescent="0.25"/>
    <row r="36" x14ac:dyDescent="0.25"/>
    <row r="37" x14ac:dyDescent="0.25"/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>
    <tabColor theme="7" tint="0.39997558519241921"/>
  </sheetPr>
  <dimension ref="A1:T55"/>
  <sheetViews>
    <sheetView zoomScale="80" zoomScaleNormal="80" workbookViewId="0">
      <selection activeCell="A2" sqref="A2"/>
    </sheetView>
  </sheetViews>
  <sheetFormatPr defaultColWidth="0" defaultRowHeight="0" customHeight="1" zeroHeight="1" x14ac:dyDescent="0.25"/>
  <cols>
    <col min="1" max="1" width="15.140625" customWidth="1"/>
    <col min="2" max="2" width="14.5703125" customWidth="1"/>
    <col min="3" max="3" width="52.140625" customWidth="1"/>
    <col min="4" max="4" width="4.140625" customWidth="1"/>
    <col min="5" max="5" width="17.140625" customWidth="1"/>
    <col min="6" max="6" width="8" customWidth="1"/>
    <col min="7" max="7" width="8.85546875" customWidth="1"/>
    <col min="8" max="8" width="11" customWidth="1"/>
    <col min="9" max="9" width="9.5703125" customWidth="1"/>
    <col min="10" max="10" width="4.42578125" customWidth="1"/>
    <col min="11" max="11" width="9.5703125" customWidth="1"/>
    <col min="12" max="12" width="21.42578125" style="19" hidden="1" customWidth="1"/>
    <col min="13" max="13" width="16.28515625" style="19" hidden="1" customWidth="1"/>
    <col min="14" max="14" width="25.7109375" style="19" hidden="1" customWidth="1"/>
    <col min="15" max="15" width="9.140625" hidden="1" customWidth="1"/>
    <col min="16" max="16" width="9.140625" style="17" hidden="1" customWidth="1"/>
    <col min="17" max="19" width="9.140625" hidden="1" customWidth="1"/>
    <col min="20" max="20" width="50.140625" hidden="1" customWidth="1"/>
    <col min="21" max="22" width="0" hidden="1" customWidth="1"/>
  </cols>
  <sheetData>
    <row r="1" spans="1:19" ht="30" customHeight="1" x14ac:dyDescent="0.3">
      <c r="A1" s="125" t="s">
        <v>316</v>
      </c>
      <c r="B1" s="125"/>
      <c r="C1" s="35"/>
      <c r="D1" s="35"/>
      <c r="E1" s="30"/>
      <c r="F1" s="36"/>
      <c r="G1" s="37"/>
      <c r="H1" s="37"/>
      <c r="I1" s="30"/>
      <c r="J1" s="30"/>
      <c r="K1" s="48"/>
      <c r="L1" s="277"/>
      <c r="M1" s="278"/>
      <c r="N1" s="2"/>
    </row>
    <row r="2" spans="1:19" ht="15" x14ac:dyDescent="0.25">
      <c r="A2" s="24" t="s">
        <v>124</v>
      </c>
      <c r="B2" s="24"/>
      <c r="C2" s="25">
        <f>VLOOKUP(A2,CONTROL!I19:J23,2,0)</f>
        <v>45292</v>
      </c>
      <c r="D2" s="31"/>
      <c r="E2" s="44"/>
      <c r="F2" s="44"/>
      <c r="G2" s="44"/>
      <c r="H2" s="44"/>
      <c r="I2" s="50"/>
      <c r="J2" s="45"/>
      <c r="K2" s="45"/>
      <c r="L2" s="275"/>
      <c r="M2" s="275"/>
      <c r="N2" s="275"/>
      <c r="O2" s="45"/>
    </row>
    <row r="3" spans="1:19" ht="27.75" customHeight="1" x14ac:dyDescent="0.25">
      <c r="A3" s="32"/>
      <c r="B3" s="32"/>
      <c r="C3" s="124" t="s">
        <v>8</v>
      </c>
      <c r="D3" s="52"/>
      <c r="E3" s="53" t="str">
        <f>INDEX(HeaderInfo!$A$1:$E$40,MATCH($C$3,HeaderInfo!$B$1:$B$40,0),1)</f>
        <v>F84716</v>
      </c>
      <c r="F3" s="54"/>
      <c r="G3" s="54" t="s">
        <v>105</v>
      </c>
      <c r="H3" s="54"/>
      <c r="I3" s="26"/>
      <c r="J3" s="33"/>
      <c r="K3" s="33"/>
      <c r="L3" s="275"/>
      <c r="M3" s="279"/>
      <c r="N3" s="275"/>
      <c r="O3" s="33"/>
      <c r="Q3" s="17"/>
      <c r="R3" s="17"/>
      <c r="S3" s="17"/>
    </row>
    <row r="4" spans="1:19" ht="15" x14ac:dyDescent="0.25">
      <c r="A4" s="91" t="s">
        <v>106</v>
      </c>
      <c r="B4" s="91"/>
      <c r="C4" s="49" t="s">
        <v>102</v>
      </c>
      <c r="D4" s="49"/>
      <c r="E4" s="46"/>
      <c r="F4" s="46"/>
      <c r="G4" s="92">
        <f>SUMIFS(Interpreter_Data[{CCG3-00} Current Listsize],Interpreter_Data[Organisation Code],$E3,Interpreter_Data[Quarter],$A$2)</f>
        <v>5891</v>
      </c>
      <c r="H4" s="46"/>
      <c r="I4" s="46"/>
      <c r="J4" s="48"/>
      <c r="K4" s="48"/>
      <c r="L4" s="1"/>
      <c r="O4" s="30"/>
      <c r="Q4" s="17"/>
      <c r="R4" s="17"/>
      <c r="S4" s="17"/>
    </row>
    <row r="5" spans="1:19" ht="15" x14ac:dyDescent="0.25">
      <c r="A5" s="46"/>
      <c r="B5" s="46"/>
      <c r="C5" s="49" t="s">
        <v>107</v>
      </c>
      <c r="D5" s="49"/>
      <c r="E5" s="46"/>
      <c r="F5" s="46"/>
      <c r="G5" s="46"/>
      <c r="H5" s="46"/>
      <c r="I5" s="46"/>
      <c r="J5" s="48"/>
      <c r="K5" s="48"/>
      <c r="L5" s="1"/>
      <c r="O5" s="30"/>
      <c r="Q5" s="17"/>
      <c r="R5" s="17"/>
      <c r="S5" s="17"/>
    </row>
    <row r="6" spans="1:19" ht="15" x14ac:dyDescent="0.25">
      <c r="A6" s="295" t="str">
        <f>CONTROL!I20</f>
        <v>Q1</v>
      </c>
      <c r="B6" s="38" t="s">
        <v>98</v>
      </c>
      <c r="C6" s="317" t="s">
        <v>108</v>
      </c>
      <c r="D6" s="243"/>
      <c r="E6" s="39" t="s">
        <v>109</v>
      </c>
      <c r="F6" s="63"/>
      <c r="G6" s="110">
        <f>SUMIFS(Interpreter_Data[{CCG3-ETH02} Interpreter Use 2023-2024],Interpreter_Data[Organisation Code],$E3,Interpreter_Data[Quarter],$A$6)</f>
        <v>115</v>
      </c>
      <c r="H6" s="68"/>
      <c r="I6" s="69"/>
      <c r="J6" s="30"/>
      <c r="K6" s="38"/>
      <c r="L6" s="318"/>
      <c r="M6" s="318"/>
      <c r="N6" s="318"/>
      <c r="O6" s="30"/>
      <c r="Q6" s="17"/>
      <c r="R6" s="17"/>
      <c r="S6" s="17"/>
    </row>
    <row r="7" spans="1:19" ht="15" x14ac:dyDescent="0.25">
      <c r="A7" s="295" t="str">
        <f>CONTROL!I21</f>
        <v>Q2</v>
      </c>
      <c r="B7" s="38" t="s">
        <v>99</v>
      </c>
      <c r="C7" s="317"/>
      <c r="D7" s="243"/>
      <c r="E7" s="39" t="s">
        <v>110</v>
      </c>
      <c r="F7" s="63"/>
      <c r="G7" s="110">
        <f>SUMIFS(Interpreter_Data[{CCG3-ETH02} Interpreter Use 2023-2024],Interpreter_Data[Organisation Code],$E3,Interpreter_Data[Quarter],$A$7)</f>
        <v>133</v>
      </c>
      <c r="H7" s="68"/>
      <c r="I7" s="69"/>
      <c r="J7" s="30"/>
      <c r="K7" s="38"/>
      <c r="L7" s="318"/>
      <c r="M7" s="318"/>
      <c r="N7" s="318"/>
      <c r="O7" s="30"/>
      <c r="Q7" s="17"/>
      <c r="R7" s="17"/>
      <c r="S7" s="17"/>
    </row>
    <row r="8" spans="1:19" ht="15" x14ac:dyDescent="0.25">
      <c r="A8" s="295" t="str">
        <f>CONTROL!I22</f>
        <v>Q3</v>
      </c>
      <c r="B8" s="38" t="s">
        <v>100</v>
      </c>
      <c r="C8" s="317"/>
      <c r="D8" s="243"/>
      <c r="E8" s="39" t="s">
        <v>111</v>
      </c>
      <c r="F8" s="63"/>
      <c r="G8" s="110">
        <f>SUMIFS(Interpreter_Data[{CCG3-ETH02} Interpreter Use 2023-2024],Interpreter_Data[Organisation Code],$E3,Interpreter_Data[Quarter],$A$8)</f>
        <v>60</v>
      </c>
      <c r="H8" s="68"/>
      <c r="I8" s="69"/>
      <c r="J8" s="30"/>
      <c r="K8" s="13"/>
      <c r="L8" s="318"/>
      <c r="M8" s="318"/>
      <c r="N8" s="318"/>
      <c r="O8" s="51"/>
      <c r="P8" s="58"/>
      <c r="Q8" s="17"/>
      <c r="R8" s="17"/>
      <c r="S8" s="17"/>
    </row>
    <row r="9" spans="1:19" ht="15" x14ac:dyDescent="0.25">
      <c r="A9" s="295" t="str">
        <f>CONTROL!I23</f>
        <v>Q4</v>
      </c>
      <c r="B9" s="38" t="s">
        <v>101</v>
      </c>
      <c r="C9" s="317"/>
      <c r="D9" s="243"/>
      <c r="E9" s="34" t="s">
        <v>112</v>
      </c>
      <c r="F9" s="64"/>
      <c r="G9" s="92">
        <f>SUMIFS(Interpreter_Data[{CCG3-ETH02} Interpreter Use 2023-2024],Interpreter_Data[Organisation Code],$E3,Interpreter_Data[Quarter],$A$9)</f>
        <v>0</v>
      </c>
      <c r="H9" s="70"/>
      <c r="I9" s="69"/>
      <c r="J9" s="30"/>
      <c r="K9" s="48"/>
      <c r="L9" s="318"/>
      <c r="M9" s="318"/>
      <c r="N9" s="318"/>
      <c r="O9" s="51"/>
      <c r="P9" s="58"/>
      <c r="Q9" s="17"/>
      <c r="R9" s="17"/>
      <c r="S9" s="17"/>
    </row>
    <row r="10" spans="1:19" ht="15" x14ac:dyDescent="0.25">
      <c r="A10" s="295" t="str">
        <f>CONTROL!I23</f>
        <v>Q4</v>
      </c>
      <c r="B10" s="38" t="s">
        <v>113</v>
      </c>
      <c r="C10" s="317"/>
      <c r="D10" s="243"/>
      <c r="E10" s="41" t="s">
        <v>114</v>
      </c>
      <c r="F10" s="65"/>
      <c r="G10" s="41">
        <f>SUM(G6:G9)</f>
        <v>308</v>
      </c>
      <c r="H10" s="69"/>
      <c r="I10" s="71"/>
      <c r="J10" s="30"/>
      <c r="K10" s="48"/>
      <c r="O10" s="48"/>
      <c r="P10" s="19"/>
      <c r="Q10" s="17"/>
      <c r="R10" s="17"/>
      <c r="S10" s="17"/>
    </row>
    <row r="11" spans="1:19" ht="15" hidden="1" x14ac:dyDescent="0.25">
      <c r="A11" s="295" t="str">
        <f>CONTROL!I23</f>
        <v>Q4</v>
      </c>
      <c r="B11" s="38" t="s">
        <v>96</v>
      </c>
      <c r="C11" s="317"/>
      <c r="D11" s="243"/>
      <c r="E11" s="41" t="s">
        <v>115</v>
      </c>
      <c r="F11" s="65"/>
      <c r="G11" s="92">
        <f>SUMIFS(Interpreter_Data[{CCG3-ETH01} Interpreter Use 2023-2024],Interpreter_Data[Organisation Code],$E3,Interpreter_Data[Quarter],$A$11)</f>
        <v>0</v>
      </c>
      <c r="H11" s="69"/>
      <c r="I11" s="71"/>
      <c r="J11" s="30"/>
      <c r="K11" s="48"/>
      <c r="O11" s="48"/>
      <c r="P11" s="19"/>
      <c r="Q11" s="17"/>
      <c r="R11" s="17"/>
      <c r="S11" s="17"/>
    </row>
    <row r="12" spans="1:19" ht="15" hidden="1" x14ac:dyDescent="0.25">
      <c r="A12" s="295" t="str">
        <f>CONTROL!I23</f>
        <v>Q4</v>
      </c>
      <c r="B12" s="38" t="s">
        <v>116</v>
      </c>
      <c r="C12" s="317"/>
      <c r="D12" s="243"/>
      <c r="E12" s="34" t="s">
        <v>117</v>
      </c>
      <c r="F12" s="64"/>
      <c r="G12" s="61">
        <f>IFERROR(G11-G10,"")</f>
        <v>-308</v>
      </c>
      <c r="H12" s="70"/>
      <c r="I12" s="70"/>
      <c r="J12" s="30"/>
      <c r="K12" s="48"/>
      <c r="L12" s="1"/>
      <c r="O12" s="48"/>
      <c r="P12" s="19"/>
      <c r="Q12" s="17"/>
      <c r="R12" s="17"/>
      <c r="S12" s="17"/>
    </row>
    <row r="13" spans="1:19" ht="15" x14ac:dyDescent="0.25">
      <c r="A13" s="38"/>
      <c r="B13" s="38"/>
      <c r="C13" s="317"/>
      <c r="D13" s="243"/>
      <c r="E13" s="34"/>
      <c r="F13" s="66"/>
      <c r="G13" s="34"/>
      <c r="H13" s="72"/>
      <c r="I13" s="70"/>
      <c r="J13" s="30"/>
      <c r="K13" s="48"/>
      <c r="L13" s="318"/>
      <c r="M13" s="318"/>
      <c r="N13" s="318"/>
      <c r="O13" s="48"/>
      <c r="P13" s="19"/>
      <c r="Q13" s="17"/>
      <c r="R13" s="17"/>
      <c r="S13" s="17"/>
    </row>
    <row r="14" spans="1:19" ht="15" x14ac:dyDescent="0.25">
      <c r="A14" s="47"/>
      <c r="B14" s="47"/>
      <c r="C14" s="317"/>
      <c r="D14" s="243"/>
      <c r="E14" s="43"/>
      <c r="F14" s="67"/>
      <c r="G14" s="62"/>
      <c r="H14" s="73"/>
      <c r="I14" s="74"/>
      <c r="J14" s="30"/>
      <c r="K14" s="48"/>
      <c r="L14" s="318"/>
      <c r="M14" s="318"/>
      <c r="N14" s="318"/>
      <c r="O14" s="48"/>
      <c r="P14" s="19"/>
      <c r="Q14" s="17"/>
      <c r="R14" s="17"/>
      <c r="S14" s="17"/>
    </row>
    <row r="15" spans="1:19" ht="15" hidden="1" x14ac:dyDescent="0.25">
      <c r="A15" s="46"/>
      <c r="B15" s="46"/>
      <c r="C15" s="49" t="s">
        <v>118</v>
      </c>
      <c r="D15" s="49"/>
      <c r="E15" s="46"/>
      <c r="F15" s="46"/>
      <c r="G15" s="46"/>
      <c r="H15" s="46"/>
      <c r="I15" s="46"/>
      <c r="J15" s="48"/>
      <c r="K15" s="48"/>
      <c r="L15" s="318"/>
      <c r="M15" s="318"/>
      <c r="N15" s="318"/>
      <c r="O15" s="48"/>
      <c r="P15" s="19"/>
      <c r="Q15" s="17"/>
      <c r="R15" s="17"/>
      <c r="S15" s="17"/>
    </row>
    <row r="16" spans="1:19" ht="15" hidden="1" customHeight="1" x14ac:dyDescent="0.25">
      <c r="A16" s="38" t="s">
        <v>95</v>
      </c>
      <c r="B16" s="38"/>
      <c r="C16" s="320" t="s">
        <v>119</v>
      </c>
      <c r="D16" s="244"/>
      <c r="E16" s="40"/>
      <c r="F16" s="82"/>
      <c r="G16" s="83" t="e">
        <f ca="1">SUMIFS(OFFSET(ANCHOR,,MATCH(A$16,IND,0)-1),DataID,$C$2,IF(OR(LEFT($E3,1)="C",LEFT($E3,1)="N", LEFT($E3,1)="S"),NwID,OrgID),$E3, DataCheck,1)</f>
        <v>#REF!</v>
      </c>
      <c r="H16" s="75"/>
      <c r="I16" s="76"/>
      <c r="J16" s="48"/>
      <c r="K16" s="48"/>
      <c r="L16" s="318"/>
      <c r="M16" s="318"/>
      <c r="N16" s="318"/>
      <c r="O16" s="48"/>
      <c r="P16" s="19"/>
      <c r="Q16" s="17"/>
      <c r="R16" s="17"/>
      <c r="S16" s="17"/>
    </row>
    <row r="17" spans="1:20" ht="15" hidden="1" x14ac:dyDescent="0.25">
      <c r="A17" s="38"/>
      <c r="B17" s="38"/>
      <c r="C17" s="321"/>
      <c r="D17" s="244"/>
      <c r="E17" s="41"/>
      <c r="F17" s="65"/>
      <c r="G17" s="41"/>
      <c r="H17" s="76"/>
      <c r="I17" s="84"/>
      <c r="J17" s="48"/>
      <c r="K17" s="48"/>
      <c r="L17" s="318"/>
      <c r="M17" s="318"/>
      <c r="N17" s="318"/>
      <c r="O17" s="48"/>
      <c r="P17" s="19"/>
      <c r="Q17" s="17"/>
      <c r="R17" s="17"/>
      <c r="S17" s="17"/>
      <c r="T17" s="55"/>
    </row>
    <row r="18" spans="1:20" ht="15" hidden="1" x14ac:dyDescent="0.25">
      <c r="A18" s="38"/>
      <c r="B18" s="38"/>
      <c r="C18" s="321"/>
      <c r="D18" s="244"/>
      <c r="E18" s="40"/>
      <c r="F18" s="82"/>
      <c r="G18" s="83"/>
      <c r="H18" s="75"/>
      <c r="I18" s="75"/>
      <c r="J18" s="48"/>
      <c r="K18" s="48"/>
      <c r="L18" s="318"/>
      <c r="M18" s="318"/>
      <c r="N18" s="318"/>
      <c r="O18" s="48"/>
      <c r="P18" s="19"/>
      <c r="Q18" s="19"/>
      <c r="R18" s="17"/>
      <c r="S18" s="17"/>
    </row>
    <row r="19" spans="1:20" ht="15" hidden="1" x14ac:dyDescent="0.25">
      <c r="A19" s="38"/>
      <c r="B19" s="38"/>
      <c r="C19" s="321"/>
      <c r="D19" s="244"/>
      <c r="E19" s="41"/>
      <c r="F19" s="85"/>
      <c r="G19" s="60"/>
      <c r="H19" s="68"/>
      <c r="I19" s="76"/>
      <c r="J19" s="48"/>
      <c r="K19" s="48"/>
      <c r="L19" s="318"/>
      <c r="M19" s="318"/>
      <c r="N19" s="318"/>
      <c r="O19" s="48"/>
      <c r="P19" s="19"/>
      <c r="Q19" s="19"/>
      <c r="R19" s="17"/>
      <c r="S19" s="17"/>
    </row>
    <row r="20" spans="1:20" ht="15" x14ac:dyDescent="0.25">
      <c r="A20" s="38"/>
      <c r="B20" s="38"/>
      <c r="C20" s="103"/>
      <c r="D20" s="244"/>
      <c r="E20" s="34"/>
      <c r="F20" s="66"/>
      <c r="G20" s="34"/>
      <c r="H20" s="72"/>
      <c r="I20" s="70"/>
      <c r="J20" s="48"/>
      <c r="K20" s="48"/>
      <c r="L20" s="318"/>
      <c r="M20" s="318"/>
      <c r="N20" s="318"/>
      <c r="O20" s="48"/>
      <c r="P20" s="19"/>
      <c r="Q20" s="2"/>
      <c r="R20" s="17"/>
      <c r="S20" s="17"/>
    </row>
    <row r="21" spans="1:20" ht="15" x14ac:dyDescent="0.25">
      <c r="A21" s="252"/>
      <c r="B21" s="252"/>
      <c r="C21" s="253"/>
      <c r="D21" s="254"/>
      <c r="E21" s="34"/>
      <c r="F21" s="66"/>
      <c r="G21" s="34"/>
      <c r="H21" s="72"/>
      <c r="I21" s="70"/>
      <c r="J21" s="48"/>
      <c r="K21" s="48"/>
      <c r="L21" s="318"/>
      <c r="M21" s="318"/>
      <c r="N21" s="318"/>
      <c r="O21" s="48"/>
      <c r="P21" s="19"/>
      <c r="Q21" s="19"/>
      <c r="R21" s="17"/>
      <c r="S21" s="17"/>
    </row>
    <row r="22" spans="1:20" ht="15" x14ac:dyDescent="0.25">
      <c r="A22" s="251" t="s">
        <v>120</v>
      </c>
      <c r="B22" s="38"/>
      <c r="C22" s="255"/>
      <c r="D22" s="256"/>
      <c r="E22" s="257"/>
      <c r="F22" s="258"/>
      <c r="G22" s="257"/>
      <c r="H22" s="259"/>
      <c r="I22" s="84"/>
      <c r="J22" s="48"/>
      <c r="K22" s="48"/>
      <c r="L22" s="318"/>
      <c r="M22" s="318"/>
      <c r="N22" s="318"/>
      <c r="O22" s="48"/>
      <c r="P22" s="19"/>
      <c r="Q22" s="19"/>
      <c r="R22" s="17"/>
      <c r="S22" s="17"/>
    </row>
    <row r="23" spans="1:20" ht="15" x14ac:dyDescent="0.25">
      <c r="A23" s="38"/>
      <c r="B23" s="38"/>
      <c r="C23" s="103"/>
      <c r="D23" s="250"/>
      <c r="E23" s="260"/>
      <c r="F23" s="261"/>
      <c r="G23" s="260"/>
      <c r="H23" s="262"/>
      <c r="I23" s="84"/>
      <c r="J23" s="48"/>
      <c r="K23" s="48"/>
      <c r="L23" s="1"/>
      <c r="O23" s="48"/>
      <c r="P23" s="19"/>
      <c r="Q23" s="17"/>
      <c r="R23" s="17"/>
      <c r="S23" s="17"/>
    </row>
    <row r="24" spans="1:20" ht="15" x14ac:dyDescent="0.25">
      <c r="A24" s="30"/>
      <c r="B24" s="38"/>
      <c r="C24" s="251" t="s">
        <v>121</v>
      </c>
      <c r="D24" s="244"/>
      <c r="E24" s="215"/>
      <c r="F24" s="263"/>
      <c r="G24" s="264"/>
      <c r="H24" s="265"/>
      <c r="I24" s="75"/>
      <c r="J24" s="48"/>
      <c r="K24" s="48"/>
      <c r="L24" s="318"/>
      <c r="M24" s="318"/>
      <c r="N24" s="318"/>
      <c r="O24" s="48"/>
      <c r="P24" s="19"/>
      <c r="Q24" s="17"/>
      <c r="R24" s="17"/>
      <c r="S24" s="17"/>
    </row>
    <row r="25" spans="1:20" ht="15" x14ac:dyDescent="0.25">
      <c r="A25" s="30"/>
      <c r="B25" s="38"/>
      <c r="C25" s="226" t="s">
        <v>122</v>
      </c>
      <c r="D25" s="244"/>
      <c r="E25" s="266"/>
      <c r="F25" s="261"/>
      <c r="G25" s="267"/>
      <c r="H25" s="268"/>
      <c r="I25" s="75"/>
      <c r="J25" s="48"/>
      <c r="K25" s="48"/>
      <c r="L25" s="318"/>
      <c r="M25" s="318"/>
      <c r="N25" s="318"/>
      <c r="O25" s="48"/>
      <c r="P25" s="19"/>
      <c r="Q25" s="17"/>
      <c r="R25" s="17"/>
      <c r="S25" s="17"/>
    </row>
    <row r="26" spans="1:20" ht="15" x14ac:dyDescent="0.25">
      <c r="B26" s="47"/>
      <c r="C26" s="42" t="s">
        <v>317</v>
      </c>
      <c r="D26" s="244"/>
      <c r="E26" s="266"/>
      <c r="F26" s="269"/>
      <c r="G26" s="270"/>
      <c r="H26" s="271"/>
      <c r="I26" s="76"/>
      <c r="J26" s="48"/>
      <c r="K26" s="48"/>
      <c r="L26" s="318"/>
      <c r="M26" s="318"/>
      <c r="N26" s="318"/>
      <c r="O26" s="48"/>
      <c r="P26" s="19"/>
      <c r="Q26" s="17"/>
      <c r="R26" s="17"/>
      <c r="S26" s="17"/>
    </row>
    <row r="27" spans="1:20" ht="15" x14ac:dyDescent="0.25">
      <c r="A27" s="47"/>
      <c r="B27" s="47"/>
      <c r="C27" s="244"/>
      <c r="D27" s="244"/>
      <c r="E27" s="272"/>
      <c r="F27" s="269"/>
      <c r="G27" s="270"/>
      <c r="H27" s="272"/>
      <c r="I27" s="73"/>
      <c r="J27" s="48"/>
      <c r="K27" s="48"/>
      <c r="L27" s="318"/>
      <c r="M27" s="318"/>
      <c r="N27" s="318"/>
      <c r="O27" s="48"/>
      <c r="P27" s="19"/>
      <c r="Q27" s="17"/>
      <c r="R27" s="17"/>
      <c r="S27" s="17"/>
    </row>
    <row r="28" spans="1:20" ht="15" x14ac:dyDescent="0.25">
      <c r="A28" s="48"/>
      <c r="B28" s="48"/>
      <c r="C28" s="80"/>
      <c r="D28" s="80"/>
      <c r="E28" s="273"/>
      <c r="F28" s="274"/>
      <c r="G28" s="262"/>
      <c r="H28" s="273"/>
      <c r="I28" s="76"/>
      <c r="J28" s="48"/>
      <c r="K28" s="48"/>
      <c r="L28" s="318"/>
      <c r="M28" s="318"/>
      <c r="N28" s="318"/>
      <c r="O28" s="48"/>
      <c r="P28" s="19"/>
      <c r="Q28" s="17"/>
      <c r="R28" s="17"/>
      <c r="S28" s="17"/>
    </row>
    <row r="29" spans="1:20" ht="15" x14ac:dyDescent="0.25">
      <c r="A29" s="38"/>
      <c r="B29" s="38"/>
      <c r="C29" s="103"/>
      <c r="D29" s="250"/>
      <c r="E29" s="41"/>
      <c r="F29" s="85"/>
      <c r="G29" s="60"/>
      <c r="H29" s="68"/>
      <c r="I29" s="76"/>
      <c r="J29" s="48"/>
      <c r="K29" s="48"/>
      <c r="L29" s="318"/>
      <c r="M29" s="318"/>
      <c r="N29" s="318"/>
      <c r="O29" s="48"/>
      <c r="P29" s="19"/>
      <c r="Q29" s="17"/>
      <c r="R29" s="17"/>
      <c r="S29" s="17"/>
    </row>
    <row r="30" spans="1:20" ht="15" customHeight="1" x14ac:dyDescent="0.25">
      <c r="A30" s="38"/>
      <c r="B30" s="38"/>
      <c r="C30" s="103"/>
      <c r="D30" s="250"/>
      <c r="E30" s="41"/>
      <c r="F30" s="85"/>
      <c r="G30" s="60"/>
      <c r="H30" s="68"/>
      <c r="I30" s="76"/>
      <c r="J30" s="48"/>
      <c r="K30" s="48"/>
      <c r="L30" s="318"/>
      <c r="M30" s="318"/>
      <c r="N30" s="318"/>
      <c r="O30" s="48"/>
      <c r="P30" s="19"/>
      <c r="Q30" s="17"/>
      <c r="R30" s="17"/>
      <c r="S30" s="17"/>
    </row>
    <row r="31" spans="1:20" ht="15" x14ac:dyDescent="0.25">
      <c r="A31" s="38"/>
      <c r="B31" s="38"/>
      <c r="C31" s="103"/>
      <c r="D31" s="250"/>
      <c r="E31" s="41"/>
      <c r="F31" s="85"/>
      <c r="G31" s="60"/>
      <c r="H31" s="68"/>
      <c r="I31" s="76"/>
      <c r="J31" s="48"/>
      <c r="K31" s="48"/>
      <c r="L31" s="318"/>
      <c r="M31" s="318"/>
      <c r="N31" s="318"/>
      <c r="O31" s="48"/>
      <c r="P31" s="19"/>
      <c r="Q31" s="17"/>
      <c r="R31" s="17"/>
      <c r="S31" s="17"/>
    </row>
    <row r="32" spans="1:20" ht="15" x14ac:dyDescent="0.25">
      <c r="A32" s="38"/>
      <c r="B32" s="38"/>
      <c r="C32" s="103"/>
      <c r="D32" s="250"/>
      <c r="E32" s="40"/>
      <c r="F32" s="82"/>
      <c r="G32" s="83"/>
      <c r="H32" s="75"/>
      <c r="I32" s="76"/>
      <c r="J32" s="48"/>
      <c r="K32" s="48"/>
      <c r="L32" s="319"/>
      <c r="M32" s="319"/>
      <c r="N32" s="319"/>
      <c r="O32" s="48"/>
      <c r="P32" s="19"/>
      <c r="Q32" s="17"/>
      <c r="R32" s="17"/>
      <c r="S32" s="17"/>
    </row>
    <row r="33" spans="1:20" ht="15" x14ac:dyDescent="0.25">
      <c r="A33" s="38"/>
      <c r="B33" s="38"/>
      <c r="C33" s="103"/>
      <c r="D33" s="250"/>
      <c r="E33" s="41"/>
      <c r="F33" s="65"/>
      <c r="G33" s="41"/>
      <c r="H33" s="76"/>
      <c r="I33" s="84"/>
      <c r="J33" s="48"/>
      <c r="K33" s="48"/>
      <c r="L33" s="319"/>
      <c r="M33" s="319"/>
      <c r="N33" s="319"/>
      <c r="O33" s="48"/>
      <c r="P33" s="19"/>
    </row>
    <row r="34" spans="1:20" ht="15" x14ac:dyDescent="0.25">
      <c r="A34" s="38"/>
      <c r="B34" s="38"/>
      <c r="C34" s="103"/>
      <c r="D34" s="250"/>
      <c r="E34" s="41"/>
      <c r="F34" s="65"/>
      <c r="G34" s="41"/>
      <c r="H34" s="76"/>
      <c r="I34" s="84"/>
      <c r="J34" s="48"/>
      <c r="K34" s="48"/>
      <c r="M34" s="57"/>
      <c r="O34" s="48"/>
      <c r="P34" s="19"/>
      <c r="Q34" s="13"/>
      <c r="R34" s="13"/>
      <c r="S34" s="13"/>
      <c r="T34" s="13"/>
    </row>
    <row r="35" spans="1:20" ht="15" x14ac:dyDescent="0.25">
      <c r="A35" s="38"/>
      <c r="B35" s="38"/>
      <c r="C35" s="103"/>
      <c r="D35" s="250"/>
      <c r="E35" s="40"/>
      <c r="F35" s="82"/>
      <c r="G35" s="83"/>
      <c r="H35" s="75"/>
      <c r="I35" s="75"/>
      <c r="J35" s="48"/>
      <c r="K35" s="48"/>
      <c r="L35" s="2"/>
      <c r="O35" s="48"/>
      <c r="P35" s="19"/>
      <c r="Q35" s="13"/>
      <c r="R35" s="13"/>
      <c r="S35" s="13"/>
      <c r="T35" s="13"/>
    </row>
    <row r="36" spans="1:20" ht="15" x14ac:dyDescent="0.25">
      <c r="A36" s="38"/>
      <c r="B36" s="38"/>
      <c r="C36" s="103"/>
      <c r="D36" s="250"/>
      <c r="E36" s="40"/>
      <c r="F36" s="65"/>
      <c r="G36" s="40"/>
      <c r="H36" s="86"/>
      <c r="I36" s="75"/>
      <c r="J36" s="48"/>
      <c r="K36" s="48"/>
      <c r="L36" s="276"/>
      <c r="O36" s="48"/>
      <c r="P36" s="19"/>
      <c r="Q36" s="13"/>
      <c r="R36" s="13"/>
      <c r="S36" s="13"/>
      <c r="T36" s="59"/>
    </row>
    <row r="37" spans="1:20" ht="15" x14ac:dyDescent="0.25">
      <c r="A37" s="48"/>
      <c r="B37" s="48"/>
      <c r="C37" s="103"/>
      <c r="D37" s="250"/>
      <c r="E37" s="47"/>
      <c r="F37" s="77"/>
      <c r="G37" s="78"/>
      <c r="H37" s="73"/>
      <c r="I37" s="76"/>
      <c r="J37" s="48"/>
      <c r="K37" s="48"/>
      <c r="O37" s="48"/>
      <c r="P37" s="19"/>
      <c r="Q37" s="13"/>
      <c r="R37" s="13"/>
      <c r="S37" s="13"/>
      <c r="T37" s="13"/>
    </row>
    <row r="38" spans="1:20" ht="15" x14ac:dyDescent="0.25">
      <c r="A38" s="48"/>
      <c r="B38" s="48"/>
      <c r="C38" s="250"/>
      <c r="D38" s="250"/>
      <c r="E38" s="47"/>
      <c r="F38" s="77"/>
      <c r="G38" s="78"/>
      <c r="H38" s="79"/>
      <c r="I38" s="73"/>
      <c r="J38" s="48"/>
      <c r="K38" s="48"/>
      <c r="L38" s="2"/>
      <c r="M38" s="2"/>
      <c r="N38" s="2"/>
      <c r="O38" s="48"/>
      <c r="P38" s="19"/>
      <c r="Q38" s="13"/>
      <c r="R38" s="13"/>
      <c r="S38" s="13"/>
      <c r="T38" s="13"/>
    </row>
    <row r="39" spans="1:20" ht="15" x14ac:dyDescent="0.25">
      <c r="A39" s="48"/>
      <c r="B39" s="48"/>
      <c r="C39" s="80"/>
      <c r="D39" s="80"/>
      <c r="E39" s="48"/>
      <c r="F39" s="81"/>
      <c r="G39" s="80"/>
      <c r="H39" s="76"/>
      <c r="I39" s="76"/>
      <c r="J39" s="48"/>
      <c r="K39" s="48"/>
      <c r="L39" s="2"/>
      <c r="O39" s="48"/>
      <c r="P39" s="19"/>
      <c r="Q39" s="13"/>
      <c r="R39" s="13"/>
      <c r="S39" s="13"/>
      <c r="T39" s="13"/>
    </row>
    <row r="40" spans="1:20" ht="15" x14ac:dyDescent="0.25">
      <c r="A40" s="38"/>
      <c r="B40" s="38"/>
      <c r="C40" s="103"/>
      <c r="D40" s="250"/>
      <c r="E40" s="41"/>
      <c r="F40" s="85"/>
      <c r="G40" s="60"/>
      <c r="H40" s="68"/>
      <c r="I40" s="76"/>
      <c r="J40" s="48"/>
      <c r="K40" s="48"/>
      <c r="O40" s="48"/>
      <c r="P40" s="19"/>
      <c r="Q40" s="13"/>
      <c r="R40" s="13"/>
      <c r="S40" s="13"/>
      <c r="T40" s="13"/>
    </row>
    <row r="41" spans="1:20" ht="15" x14ac:dyDescent="0.25">
      <c r="A41" s="38"/>
      <c r="B41" s="38"/>
      <c r="C41" s="103"/>
      <c r="D41" s="250"/>
      <c r="E41" s="41"/>
      <c r="F41" s="85"/>
      <c r="G41" s="60"/>
      <c r="H41" s="68"/>
      <c r="I41" s="76"/>
      <c r="J41" s="48"/>
      <c r="K41" s="48"/>
      <c r="O41" s="48"/>
      <c r="P41" s="19"/>
      <c r="Q41" s="13"/>
      <c r="R41" s="13"/>
      <c r="S41" s="13"/>
      <c r="T41" s="13"/>
    </row>
    <row r="42" spans="1:20" ht="15" x14ac:dyDescent="0.25">
      <c r="A42" s="38"/>
      <c r="B42" s="38"/>
      <c r="C42" s="103"/>
      <c r="D42" s="250"/>
      <c r="E42" s="41"/>
      <c r="F42" s="85"/>
      <c r="G42" s="60"/>
      <c r="H42" s="68"/>
      <c r="I42" s="76"/>
      <c r="J42" s="48"/>
      <c r="K42" s="48"/>
      <c r="O42" s="48"/>
      <c r="P42" s="19"/>
    </row>
    <row r="43" spans="1:20" ht="15" x14ac:dyDescent="0.25">
      <c r="A43" s="38"/>
      <c r="B43" s="38"/>
      <c r="C43" s="103"/>
      <c r="D43" s="250"/>
      <c r="E43" s="40"/>
      <c r="F43" s="82"/>
      <c r="G43" s="83"/>
      <c r="H43" s="75"/>
      <c r="I43" s="76"/>
      <c r="J43" s="48"/>
      <c r="K43" s="48"/>
      <c r="O43" s="48"/>
      <c r="P43" s="19"/>
    </row>
    <row r="44" spans="1:20" s="17" customFormat="1" ht="15" hidden="1" customHeight="1" x14ac:dyDescent="0.25">
      <c r="A44" s="90"/>
      <c r="B44" s="90"/>
      <c r="C44" s="103"/>
      <c r="D44" s="93"/>
      <c r="E44" s="98"/>
      <c r="F44" s="99"/>
      <c r="G44" s="98"/>
      <c r="H44" s="89"/>
      <c r="I44" s="100"/>
      <c r="J44" s="19"/>
      <c r="K44" s="2"/>
      <c r="L44" s="19"/>
      <c r="M44" s="19"/>
      <c r="N44" s="19"/>
      <c r="O44" s="19"/>
      <c r="P44" s="19"/>
    </row>
    <row r="45" spans="1:20" s="17" customFormat="1" ht="15" hidden="1" customHeight="1" x14ac:dyDescent="0.25">
      <c r="A45" s="90"/>
      <c r="B45" s="90"/>
      <c r="C45" s="103"/>
      <c r="D45" s="93"/>
      <c r="E45" s="98"/>
      <c r="F45" s="99"/>
      <c r="G45" s="98"/>
      <c r="H45" s="89"/>
      <c r="I45" s="100"/>
      <c r="J45" s="19"/>
      <c r="K45" s="19"/>
      <c r="L45" s="19"/>
      <c r="M45" s="57"/>
      <c r="N45" s="19"/>
      <c r="O45" s="19"/>
      <c r="P45" s="19"/>
    </row>
    <row r="46" spans="1:20" s="17" customFormat="1" ht="15" hidden="1" customHeight="1" x14ac:dyDescent="0.25">
      <c r="A46" s="90"/>
      <c r="B46" s="90"/>
      <c r="C46" s="103"/>
      <c r="D46" s="93"/>
      <c r="E46" s="94"/>
      <c r="F46" s="95"/>
      <c r="G46" s="96"/>
      <c r="H46" s="97"/>
      <c r="I46" s="97"/>
      <c r="J46" s="19"/>
      <c r="K46" s="19"/>
      <c r="L46" s="19"/>
      <c r="M46" s="19"/>
      <c r="N46" s="19"/>
      <c r="O46" s="19"/>
      <c r="P46" s="19"/>
    </row>
    <row r="47" spans="1:20" s="17" customFormat="1" ht="15" hidden="1" customHeight="1" x14ac:dyDescent="0.25">
      <c r="A47" s="90"/>
      <c r="B47" s="90"/>
      <c r="C47" s="103"/>
      <c r="D47" s="93"/>
      <c r="E47" s="94"/>
      <c r="F47" s="99"/>
      <c r="G47" s="94"/>
      <c r="H47" s="101"/>
      <c r="I47" s="97"/>
      <c r="J47" s="19"/>
      <c r="K47" s="19"/>
      <c r="L47" s="19"/>
      <c r="M47" s="19"/>
      <c r="N47" s="19"/>
      <c r="O47" s="19"/>
      <c r="P47" s="19"/>
    </row>
    <row r="48" spans="1:20" s="17" customFormat="1" ht="15" hidden="1" customHeight="1" x14ac:dyDescent="0.25">
      <c r="A48" s="19"/>
      <c r="B48" s="19"/>
      <c r="C48" s="103"/>
      <c r="D48" s="93"/>
      <c r="E48" s="87"/>
      <c r="F48" s="87"/>
      <c r="G48" s="87"/>
      <c r="H48" s="88"/>
      <c r="I48" s="89"/>
      <c r="J48" s="19"/>
      <c r="K48" s="19"/>
      <c r="L48" s="19"/>
      <c r="M48" s="19"/>
      <c r="N48" s="19"/>
      <c r="O48" s="19"/>
      <c r="P48" s="19"/>
    </row>
    <row r="49" spans="1:16" s="17" customFormat="1" ht="15" hidden="1" customHeight="1" x14ac:dyDescent="0.25">
      <c r="E49" s="102"/>
      <c r="F49" s="102"/>
      <c r="G49" s="102"/>
      <c r="H49" s="102"/>
      <c r="I49" s="90"/>
      <c r="K49" s="19"/>
      <c r="L49" s="19"/>
      <c r="M49" s="19"/>
      <c r="N49" s="19"/>
      <c r="O49" s="19"/>
      <c r="P49" s="19"/>
    </row>
    <row r="50" spans="1:16" s="17" customFormat="1" ht="15" hidden="1" customHeight="1" x14ac:dyDescent="0.25">
      <c r="K50" s="19"/>
      <c r="L50" s="19"/>
      <c r="M50" s="19"/>
      <c r="N50" s="19"/>
      <c r="O50" s="19"/>
      <c r="P50" s="19"/>
    </row>
    <row r="51" spans="1:16" s="17" customFormat="1" ht="15" hidden="1" customHeight="1" x14ac:dyDescent="0.25">
      <c r="K51" s="19"/>
      <c r="L51" s="19"/>
      <c r="M51" s="19"/>
      <c r="N51" s="19"/>
      <c r="O51" s="19"/>
      <c r="P51" s="19"/>
    </row>
    <row r="52" spans="1:16" s="17" customFormat="1" ht="15" hidden="1" customHeight="1" x14ac:dyDescent="0.25">
      <c r="K52" s="19"/>
      <c r="L52" s="19"/>
      <c r="M52" s="19"/>
      <c r="N52" s="19"/>
      <c r="O52" s="19"/>
      <c r="P52" s="19"/>
    </row>
    <row r="53" spans="1:16" s="17" customFormat="1" ht="15" hidden="1" customHeight="1" x14ac:dyDescent="0.25">
      <c r="K53" s="19"/>
      <c r="L53" s="19"/>
      <c r="M53" s="19"/>
      <c r="N53" s="19"/>
      <c r="O53" s="19"/>
      <c r="P53" s="19"/>
    </row>
    <row r="54" spans="1:16" s="17" customFormat="1" ht="15" hidden="1" customHeight="1" x14ac:dyDescent="0.25">
      <c r="K54" s="19"/>
      <c r="L54" s="19"/>
      <c r="M54" s="19"/>
      <c r="N54" s="19"/>
      <c r="O54" s="19"/>
      <c r="P54" s="19"/>
    </row>
    <row r="55" spans="1:16" s="17" customFormat="1" ht="15" hidden="1" customHeight="1" x14ac:dyDescent="0.25">
      <c r="A55"/>
      <c r="B55"/>
      <c r="C55"/>
      <c r="D55"/>
      <c r="E55"/>
      <c r="F55"/>
      <c r="G55"/>
      <c r="H55"/>
      <c r="I55"/>
      <c r="J55"/>
      <c r="L55" s="19"/>
      <c r="M55" s="19"/>
      <c r="N55" s="19"/>
    </row>
  </sheetData>
  <mergeCells count="6">
    <mergeCell ref="C6:C14"/>
    <mergeCell ref="L6:N9"/>
    <mergeCell ref="L13:N22"/>
    <mergeCell ref="L24:N31"/>
    <mergeCell ref="L32:N33"/>
    <mergeCell ref="C16:C19"/>
  </mergeCells>
  <conditionalFormatting sqref="F9 H9 F32 F43 H32 H43 F25:I25 C25">
    <cfRule type="beginsWith" dxfId="74" priority="56" operator="beginsWith" text="LTC">
      <formula>LEFT(C9,LEN("LTC"))="LTC"</formula>
    </cfRule>
  </conditionalFormatting>
  <conditionalFormatting sqref="E9 E32 E43">
    <cfRule type="beginsWith" dxfId="73" priority="55" operator="beginsWith" text="LTC">
      <formula>LEFT(E9,LEN("LTC"))="LTC"</formula>
    </cfRule>
  </conditionalFormatting>
  <conditionalFormatting sqref="G32 G43">
    <cfRule type="beginsWith" dxfId="72" priority="54" operator="beginsWith" text="LTC">
      <formula>LEFT(G32,LEN("LTC"))="LTC"</formula>
    </cfRule>
  </conditionalFormatting>
  <conditionalFormatting sqref="F9 F32 F43">
    <cfRule type="beginsWith" dxfId="71" priority="53" operator="beginsWith" text="LTC">
      <formula>LEFT(F9,LEN("LTC"))="LTC"</formula>
    </cfRule>
  </conditionalFormatting>
  <conditionalFormatting sqref="F10 F22 F33 F44">
    <cfRule type="beginsWith" dxfId="70" priority="52" operator="beginsWith" text="LTC">
      <formula>LEFT(F10,LEN("LTC"))="LTC"</formula>
    </cfRule>
  </conditionalFormatting>
  <conditionalFormatting sqref="F11 F23 F34 F45">
    <cfRule type="beginsWith" dxfId="69" priority="51" operator="beginsWith" text="LTC">
      <formula>LEFT(F11,LEN("LTC"))="LTC"</formula>
    </cfRule>
  </conditionalFormatting>
  <conditionalFormatting sqref="E13:I13 E36:I36 E47:I47">
    <cfRule type="beginsWith" dxfId="68" priority="50" operator="beginsWith" text="LTC">
      <formula>LEFT(E13,LEN("LTC"))="LTC"</formula>
    </cfRule>
  </conditionalFormatting>
  <conditionalFormatting sqref="E13:I13 E22:G23 E32:G34 E36:I36 E43:G45 E47:I47 H32 H43">
    <cfRule type="expression" dxfId="67" priority="59">
      <formula>OR(LEFT($A13,3)="LTC",$A13="")</formula>
    </cfRule>
  </conditionalFormatting>
  <conditionalFormatting sqref="F17">
    <cfRule type="beginsWith" dxfId="66" priority="47" operator="beginsWith" text="LTC">
      <formula>LEFT(F17,LEN("LTC"))="LTC"</formula>
    </cfRule>
  </conditionalFormatting>
  <conditionalFormatting sqref="E17:G17">
    <cfRule type="expression" dxfId="65" priority="48">
      <formula>OR(LEFT($A17,3)="LTC",$A17="")</formula>
    </cfRule>
  </conditionalFormatting>
  <conditionalFormatting sqref="F16 H16">
    <cfRule type="beginsWith" dxfId="64" priority="45" operator="beginsWith" text="LTC">
      <formula>LEFT(F16,LEN("LTC"))="LTC"</formula>
    </cfRule>
  </conditionalFormatting>
  <conditionalFormatting sqref="E16">
    <cfRule type="beginsWith" dxfId="63" priority="44" operator="beginsWith" text="LTC">
      <formula>LEFT(E16,LEN("LTC"))="LTC"</formula>
    </cfRule>
  </conditionalFormatting>
  <conditionalFormatting sqref="F16">
    <cfRule type="beginsWith" dxfId="62" priority="42" operator="beginsWith" text="LTC">
      <formula>LEFT(F16,LEN("LTC"))="LTC"</formula>
    </cfRule>
  </conditionalFormatting>
  <conditionalFormatting sqref="E16:F16 H16">
    <cfRule type="expression" dxfId="61" priority="46">
      <formula>OR(LEFT($A16,3)="LTC",$A16="")</formula>
    </cfRule>
  </conditionalFormatting>
  <conditionalFormatting sqref="F18 I18">
    <cfRule type="beginsWith" dxfId="60" priority="40" operator="beginsWith" text="LTC">
      <formula>LEFT(F18,LEN("LTC"))="LTC"</formula>
    </cfRule>
  </conditionalFormatting>
  <conditionalFormatting sqref="E18">
    <cfRule type="beginsWith" dxfId="59" priority="39" operator="beginsWith" text="LTC">
      <formula>LEFT(E18,LEN("LTC"))="LTC"</formula>
    </cfRule>
  </conditionalFormatting>
  <conditionalFormatting sqref="G18">
    <cfRule type="beginsWith" dxfId="58" priority="38" operator="beginsWith" text="LTC">
      <formula>LEFT(G18,LEN("LTC"))="LTC"</formula>
    </cfRule>
  </conditionalFormatting>
  <conditionalFormatting sqref="F18">
    <cfRule type="beginsWith" dxfId="57" priority="37" operator="beginsWith" text="LTC">
      <formula>LEFT(F18,LEN("LTC"))="LTC"</formula>
    </cfRule>
  </conditionalFormatting>
  <conditionalFormatting sqref="I24">
    <cfRule type="beginsWith" dxfId="56" priority="26" operator="beginsWith" text="LTC">
      <formula>LEFT(I24,LEN("LTC"))="LTC"</formula>
    </cfRule>
  </conditionalFormatting>
  <conditionalFormatting sqref="E18:G18 I18">
    <cfRule type="expression" dxfId="55" priority="41">
      <formula>OR(LEFT($A18,3)="LTC",$A18="")</formula>
    </cfRule>
  </conditionalFormatting>
  <conditionalFormatting sqref="H18">
    <cfRule type="beginsWith" dxfId="54" priority="35" operator="beginsWith" text="LTC">
      <formula>LEFT(H18,LEN("LTC"))="LTC"</formula>
    </cfRule>
  </conditionalFormatting>
  <conditionalFormatting sqref="H18">
    <cfRule type="expression" dxfId="53" priority="36">
      <formula>OR(LEFT($A18,3)="LTC",$A18="")</formula>
    </cfRule>
  </conditionalFormatting>
  <conditionalFormatting sqref="H24">
    <cfRule type="beginsWith" dxfId="52" priority="33" operator="beginsWith" text="LTC">
      <formula>LEFT(H24,LEN("LTC"))="LTC"</formula>
    </cfRule>
  </conditionalFormatting>
  <conditionalFormatting sqref="F24">
    <cfRule type="beginsWith" dxfId="51" priority="31" operator="beginsWith" text="LTC">
      <formula>LEFT(F24,LEN("LTC"))="LTC"</formula>
    </cfRule>
  </conditionalFormatting>
  <conditionalFormatting sqref="G24">
    <cfRule type="beginsWith" dxfId="50" priority="29" operator="beginsWith" text="LTC">
      <formula>LEFT(G24,LEN("LTC"))="LTC"</formula>
    </cfRule>
  </conditionalFormatting>
  <conditionalFormatting sqref="F24">
    <cfRule type="beginsWith" dxfId="49" priority="28" operator="beginsWith" text="LTC">
      <formula>LEFT(F24,LEN("LTC"))="LTC"</formula>
    </cfRule>
  </conditionalFormatting>
  <conditionalFormatting sqref="F12">
    <cfRule type="beginsWith" dxfId="48" priority="21" operator="beginsWith" text="LTC">
      <formula>LEFT(F12,LEN("LTC"))="LTC"</formula>
    </cfRule>
  </conditionalFormatting>
  <conditionalFormatting sqref="F12 H12">
    <cfRule type="beginsWith" dxfId="47" priority="24" operator="beginsWith" text="LTC">
      <formula>LEFT(F12,LEN("LTC"))="LTC"</formula>
    </cfRule>
  </conditionalFormatting>
  <conditionalFormatting sqref="E12">
    <cfRule type="beginsWith" dxfId="46" priority="23" operator="beginsWith" text="LTC">
      <formula>LEFT(E12,LEN("LTC"))="LTC"</formula>
    </cfRule>
  </conditionalFormatting>
  <conditionalFormatting sqref="G12">
    <cfRule type="beginsWith" dxfId="45" priority="22" operator="beginsWith" text="LTC">
      <formula>LEFT(G12,LEN("LTC"))="LTC"</formula>
    </cfRule>
  </conditionalFormatting>
  <conditionalFormatting sqref="F35">
    <cfRule type="beginsWith" dxfId="44" priority="16" operator="beginsWith" text="LTC">
      <formula>LEFT(F35,LEN("LTC"))="LTC"</formula>
    </cfRule>
  </conditionalFormatting>
  <conditionalFormatting sqref="F35 H35">
    <cfRule type="beginsWith" dxfId="43" priority="19" operator="beginsWith" text="LTC">
      <formula>LEFT(F35,LEN("LTC"))="LTC"</formula>
    </cfRule>
  </conditionalFormatting>
  <conditionalFormatting sqref="E35">
    <cfRule type="beginsWith" dxfId="42" priority="18" operator="beginsWith" text="LTC">
      <formula>LEFT(E35,LEN("LTC"))="LTC"</formula>
    </cfRule>
  </conditionalFormatting>
  <conditionalFormatting sqref="G35">
    <cfRule type="beginsWith" dxfId="41" priority="17" operator="beginsWith" text="LTC">
      <formula>LEFT(G35,LEN("LTC"))="LTC"</formula>
    </cfRule>
  </conditionalFormatting>
  <conditionalFormatting sqref="E35:H35">
    <cfRule type="expression" dxfId="40" priority="20">
      <formula>OR(LEFT($A35,3)="LTC",$A35="")</formula>
    </cfRule>
  </conditionalFormatting>
  <conditionalFormatting sqref="F46">
    <cfRule type="beginsWith" dxfId="39" priority="11" operator="beginsWith" text="LTC">
      <formula>LEFT(F46,LEN("LTC"))="LTC"</formula>
    </cfRule>
  </conditionalFormatting>
  <conditionalFormatting sqref="F46 H46">
    <cfRule type="beginsWith" dxfId="38" priority="14" operator="beginsWith" text="LTC">
      <formula>LEFT(F46,LEN("LTC"))="LTC"</formula>
    </cfRule>
  </conditionalFormatting>
  <conditionalFormatting sqref="E46">
    <cfRule type="beginsWith" dxfId="37" priority="13" operator="beginsWith" text="LTC">
      <formula>LEFT(E46,LEN("LTC"))="LTC"</formula>
    </cfRule>
  </conditionalFormatting>
  <conditionalFormatting sqref="G46">
    <cfRule type="beginsWith" dxfId="36" priority="12" operator="beginsWith" text="LTC">
      <formula>LEFT(G46,LEN("LTC"))="LTC"</formula>
    </cfRule>
  </conditionalFormatting>
  <conditionalFormatting sqref="E46:H46">
    <cfRule type="expression" dxfId="35" priority="15">
      <formula>OR(LEFT($A46,3)="LTC",$A46="")</formula>
    </cfRule>
  </conditionalFormatting>
  <conditionalFormatting sqref="I12">
    <cfRule type="beginsWith" dxfId="34" priority="9" operator="beginsWith" text="LTC">
      <formula>LEFT(I12,LEN("LTC"))="LTC"</formula>
    </cfRule>
  </conditionalFormatting>
  <conditionalFormatting sqref="I35">
    <cfRule type="beginsWith" dxfId="33" priority="7" operator="beginsWith" text="LTC">
      <formula>LEFT(I35,LEN("LTC"))="LTC"</formula>
    </cfRule>
  </conditionalFormatting>
  <conditionalFormatting sqref="I35">
    <cfRule type="expression" dxfId="32" priority="8">
      <formula>OR(LEFT($A35,3)="LTC",$A35="")</formula>
    </cfRule>
  </conditionalFormatting>
  <conditionalFormatting sqref="I46">
    <cfRule type="beginsWith" dxfId="31" priority="5" operator="beginsWith" text="LTC">
      <formula>LEFT(I46,LEN("LTC"))="LTC"</formula>
    </cfRule>
  </conditionalFormatting>
  <conditionalFormatting sqref="I46">
    <cfRule type="expression" dxfId="30" priority="6">
      <formula>OR(LEFT($A46,3)="LTC",$A46="")</formula>
    </cfRule>
  </conditionalFormatting>
  <conditionalFormatting sqref="G16">
    <cfRule type="beginsWith" dxfId="29" priority="3" operator="beginsWith" text="LTC">
      <formula>LEFT(G16,LEN("LTC"))="LTC"</formula>
    </cfRule>
  </conditionalFormatting>
  <conditionalFormatting sqref="G16">
    <cfRule type="expression" dxfId="28" priority="4">
      <formula>OR(LEFT($A16,3)="LTC",$A16="")</formula>
    </cfRule>
  </conditionalFormatting>
  <conditionalFormatting sqref="O8:P8">
    <cfRule type="expression" dxfId="27" priority="60">
      <formula>OR(LEFT($B7,3)="LTC",$B7="")</formula>
    </cfRule>
  </conditionalFormatting>
  <conditionalFormatting sqref="E10:G10 H9 E12:I12 E11:F11 E9:F9">
    <cfRule type="expression" dxfId="26" priority="61">
      <formula>OR(LEFT($B9,3)="LTC",$B9="")</formula>
    </cfRule>
  </conditionalFormatting>
  <conditionalFormatting sqref="F24:I25">
    <cfRule type="expression" dxfId="25" priority="70">
      <formula>OR(LEFT($C24,3)="LTC",$C24="")</formula>
    </cfRule>
  </conditionalFormatting>
  <conditionalFormatting sqref="E20:I21">
    <cfRule type="beginsWith" dxfId="24" priority="1" operator="beginsWith" text="LTC">
      <formula>LEFT(E20,LEN("LTC"))="LTC"</formula>
    </cfRule>
  </conditionalFormatting>
  <conditionalFormatting sqref="E20:I21">
    <cfRule type="expression" dxfId="23" priority="2">
      <formula>OR(LEFT($A20,3)="LTC",$A20="")</formula>
    </cfRule>
  </conditionalFormatting>
  <pageMargins left="0.7" right="0.7" top="0.75" bottom="0.75" header="0.3" footer="0.3"/>
  <pageSetup paperSize="9"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CONTROL!$I$20:$I$23</xm:f>
          </x14:formula1>
          <xm:sqref>A2:B2</xm:sqref>
        </x14:dataValidation>
        <x14:dataValidation type="list" allowBlank="1" showInputMessage="1" showErrorMessage="1" xr:uid="{00000000-0002-0000-0100-000001000000}">
          <x14:formula1>
            <xm:f>HeaderInfo!$B$2:$B$40</xm:f>
          </x14:formula1>
          <xm:sqref>C3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theme="7" tint="0.39997558519241921"/>
  </sheetPr>
  <dimension ref="A1:O60"/>
  <sheetViews>
    <sheetView zoomScale="80" zoomScaleNormal="80" workbookViewId="0">
      <pane xSplit="4" ySplit="4" topLeftCell="E20" activePane="bottomRight" state="frozen"/>
      <selection pane="topRight" activeCell="E1" sqref="E1"/>
      <selection pane="bottomLeft" activeCell="A5" sqref="A5"/>
      <selection pane="bottomRight" activeCell="E5" sqref="E5:G5"/>
    </sheetView>
  </sheetViews>
  <sheetFormatPr defaultColWidth="0" defaultRowHeight="12.75" zeroHeight="1" x14ac:dyDescent="0.2"/>
  <cols>
    <col min="1" max="1" width="30.140625" style="20" customWidth="1"/>
    <col min="2" max="2" width="9.140625" style="20" customWidth="1"/>
    <col min="3" max="3" width="10.28515625" style="20" customWidth="1"/>
    <col min="4" max="4" width="12" style="4" customWidth="1"/>
    <col min="5" max="5" width="12.85546875" style="20" customWidth="1"/>
    <col min="6" max="6" width="12.140625" style="20" customWidth="1"/>
    <col min="7" max="8" width="13.28515625" style="20" customWidth="1"/>
    <col min="9" max="9" width="13.140625" style="20" customWidth="1"/>
    <col min="10" max="10" width="13.140625" style="20" hidden="1" customWidth="1"/>
    <col min="11" max="11" width="12.140625" style="20" hidden="1" customWidth="1"/>
    <col min="12" max="12" width="15.5703125" style="20" hidden="1" customWidth="1"/>
    <col min="13" max="13" width="14.7109375" style="20" hidden="1" customWidth="1"/>
    <col min="14" max="15" width="25" style="56" customWidth="1"/>
    <col min="16" max="16384" width="9.140625" style="20" hidden="1"/>
  </cols>
  <sheetData>
    <row r="1" spans="1:15" s="106" customFormat="1" ht="30" customHeight="1" x14ac:dyDescent="0.25">
      <c r="A1" s="107" t="s">
        <v>312</v>
      </c>
      <c r="B1" s="108"/>
      <c r="C1" s="108"/>
      <c r="D1" s="109" t="s">
        <v>106</v>
      </c>
      <c r="E1" s="109" t="s">
        <v>352</v>
      </c>
      <c r="F1" s="109" t="s">
        <v>353</v>
      </c>
      <c r="G1" s="109" t="s">
        <v>354</v>
      </c>
      <c r="H1" s="109" t="s">
        <v>355</v>
      </c>
      <c r="I1" s="109" t="s">
        <v>356</v>
      </c>
      <c r="J1" s="109" t="s">
        <v>96</v>
      </c>
      <c r="K1" s="109" t="s">
        <v>116</v>
      </c>
      <c r="L1" s="109" t="s">
        <v>123</v>
      </c>
      <c r="M1" s="109" t="s">
        <v>95</v>
      </c>
      <c r="N1" s="108"/>
      <c r="O1" s="108"/>
    </row>
    <row r="2" spans="1:15" s="18" customFormat="1" ht="15" x14ac:dyDescent="0.25">
      <c r="A2" s="24" t="str">
        <f>'Interpreter - Practice'!A2</f>
        <v>Q3</v>
      </c>
      <c r="B2" s="24"/>
      <c r="C2" s="24"/>
      <c r="D2" s="225">
        <f>VLOOKUP(A2,CONTROL!I20:J23,2,FALSE)</f>
        <v>45292</v>
      </c>
      <c r="E2" s="288">
        <f>CONTROL!J20</f>
        <v>45108</v>
      </c>
      <c r="F2" s="288">
        <f>CONTROL!J21</f>
        <v>45200</v>
      </c>
      <c r="G2" s="288">
        <f>CONTROL!J22</f>
        <v>45292</v>
      </c>
      <c r="H2" s="313">
        <f>CONTROL!J23</f>
        <v>45383</v>
      </c>
      <c r="I2" s="123" t="s">
        <v>125</v>
      </c>
      <c r="J2" s="123"/>
      <c r="K2" s="123"/>
      <c r="L2" s="238"/>
      <c r="M2" s="239" t="s">
        <v>126</v>
      </c>
      <c r="N2" s="80"/>
      <c r="O2" s="80"/>
    </row>
    <row r="3" spans="1:15" s="4" customFormat="1" ht="51.75" customHeight="1" x14ac:dyDescent="0.2">
      <c r="A3" s="15" t="s">
        <v>1</v>
      </c>
      <c r="B3" s="15" t="s">
        <v>0</v>
      </c>
      <c r="C3" s="16" t="s">
        <v>127</v>
      </c>
      <c r="D3" s="16" t="s">
        <v>102</v>
      </c>
      <c r="E3" s="22" t="s">
        <v>97</v>
      </c>
      <c r="F3" s="23" t="s">
        <v>104</v>
      </c>
      <c r="G3" s="23" t="s">
        <v>124</v>
      </c>
      <c r="H3" s="232" t="s">
        <v>128</v>
      </c>
      <c r="I3" s="21" t="s">
        <v>129</v>
      </c>
      <c r="J3" s="21" t="s">
        <v>125</v>
      </c>
      <c r="K3" s="234" t="s">
        <v>130</v>
      </c>
      <c r="L3" s="237" t="s">
        <v>131</v>
      </c>
      <c r="M3" s="240" t="s">
        <v>132</v>
      </c>
      <c r="N3" s="110"/>
      <c r="O3" s="110"/>
    </row>
    <row r="4" spans="1:15" s="4" customFormat="1" x14ac:dyDescent="0.2">
      <c r="A4" s="113"/>
      <c r="B4" s="114"/>
      <c r="C4" s="114"/>
      <c r="D4" s="296"/>
      <c r="E4" s="298"/>
      <c r="F4" s="115"/>
      <c r="G4" s="115"/>
      <c r="H4" s="233"/>
      <c r="I4" s="116"/>
      <c r="J4" s="116"/>
      <c r="K4" s="235"/>
      <c r="L4" s="236"/>
      <c r="M4" s="241"/>
      <c r="N4" s="110"/>
      <c r="O4" s="110"/>
    </row>
    <row r="5" spans="1:15" x14ac:dyDescent="0.2">
      <c r="A5" s="299" t="str">
        <f ca="1">INDEX('PRACTICE-Retired'!$A$2:$E$52,MATCH($B5,'PRACTICE-Retired'!$A$2:$A$52,0),2)</f>
        <v>Allerton Road Surgery</v>
      </c>
      <c r="B5" s="299" t="str">
        <f ca="1">T(OFFSET('HEADERTOGGLE-Retired'!G2,0,'HEADERTOGGLE-Retired'!$I$1))</f>
        <v>F84716</v>
      </c>
      <c r="C5" s="300" t="str">
        <f ca="1">INDEX('PRACTICE-Retired'!$A$2:$E$52,MATCH($B5,'PRACTICE-Retired'!$A$2:$A$52,0),5)</f>
        <v>NW1</v>
      </c>
      <c r="D5" s="3">
        <f ca="1">SUMIFS(Interpreter_Data[{CCG3-00} Current Listsize],Interpreter_Data[Organisation Code],$B5,Interpreter_Data[Quarter],$A$2)</f>
        <v>5891</v>
      </c>
      <c r="E5" s="3">
        <f ca="1">SUMIFS(Interpreter_Data[{CCG3-ETH02} Interpreter Use 2023-2024],Interpreter_Data[Organisation Code],$B5,Interpreter_Data[Quarter],$E$3)</f>
        <v>115</v>
      </c>
      <c r="F5" s="3">
        <f ca="1">SUMIFS(Interpreter_Data[{CCG3-ETH02} Interpreter Use 2023-2024],Interpreter_Data[Organisation Code],$B5,Interpreter_Data[Quarter],$F$3)</f>
        <v>133</v>
      </c>
      <c r="G5" s="3">
        <f ca="1">SUMIFS(Interpreter_Data[{CCG3-ETH02} Interpreter Use 2023-2024],Interpreter_Data[Organisation Code],$B5,Interpreter_Data[Quarter],$G$3)</f>
        <v>60</v>
      </c>
      <c r="H5" s="3">
        <f ca="1">SUMIFS(Interpreter_Data[{CCG3-ETH02} Interpreter Use 2023-2024],Interpreter_Data[Organisation Code],$B5,Interpreter_Data[Quarter],$H$3)</f>
        <v>0</v>
      </c>
      <c r="I5" s="301">
        <f t="shared" ref="I5:I51" ca="1" si="0">SUM(E5,F5,G5,H5)</f>
        <v>308</v>
      </c>
      <c r="J5" s="302" t="e">
        <f t="shared" ref="J5:J35" ca="1" si="1">SUMIFS(OFFSET(ANCHOR,,MATCH(J$1,IND,0)-1),DataID,$D$2,IF(OR(LEFT($B5,1)="C",LEFT($B5,1)="N", LEFT($B5,1)="S"),NwID,OrgID),$B5, DataCheck,1)</f>
        <v>#REF!</v>
      </c>
      <c r="K5" s="303" t="e">
        <f t="shared" ref="K5:K44" ca="1" si="2">IF(J5="  -","  -",J5-I5)</f>
        <v>#REF!</v>
      </c>
      <c r="L5" s="304" t="e">
        <f t="shared" ref="L5:L51" ca="1" si="3">N(H5)+N(K5)</f>
        <v>#REF!</v>
      </c>
      <c r="M5" s="305" t="e">
        <f t="shared" ref="M5:M51" ca="1" si="4">SUMIFS(OFFSET(ANCHOR,,MATCH(M$1,IND,0)-1),DataID,$D$2,IF(OR(LEFT($B5,1)="C",LEFT($B5,1)="N", LEFT($B5,1)="S"),NwID,OrgID),$B5, DataCheck,1)</f>
        <v>#REF!</v>
      </c>
    </row>
    <row r="6" spans="1:15" x14ac:dyDescent="0.2">
      <c r="A6" s="299" t="str">
        <f ca="1">INDEX('PRACTICE-Retired'!$A$2:$E$52,MATCH($B6,'PRACTICE-Retired'!$A$2:$A$52,0),2)</f>
        <v>Athena Medical Centre</v>
      </c>
      <c r="B6" s="299" t="str">
        <f ca="1">T(OFFSET('HEADERTOGGLE-Retired'!G3,0,'HEADERTOGGLE-Retired'!$I$1))</f>
        <v>F84060</v>
      </c>
      <c r="C6" s="300" t="str">
        <f ca="1">INDEX('PRACTICE-Retired'!$A$2:$E$52,MATCH($B6,'PRACTICE-Retired'!$A$2:$A$52,0),5)</f>
        <v>SE1</v>
      </c>
      <c r="D6" s="3">
        <f ca="1">SUMIFS(Interpreter_Data[{CCG3-00} Current Listsize],Interpreter_Data[Organisation Code],$B6,Interpreter_Data[Quarter],$A$2)</f>
        <v>4969</v>
      </c>
      <c r="E6" s="3">
        <f ca="1">SUMIFS(Interpreter_Data[{CCG3-ETH02} Interpreter Use 2023-2024],Interpreter_Data[Organisation Code],$B6,Interpreter_Data[Quarter],$E$3)</f>
        <v>95</v>
      </c>
      <c r="F6" s="3">
        <f ca="1">SUMIFS(Interpreter_Data[{CCG3-ETH02} Interpreter Use 2023-2024],Interpreter_Data[Organisation Code],$B6,Interpreter_Data[Quarter],$F$3)</f>
        <v>76</v>
      </c>
      <c r="G6" s="3">
        <f ca="1">SUMIFS(Interpreter_Data[{CCG3-ETH02} Interpreter Use 2023-2024],Interpreter_Data[Organisation Code],$B6,Interpreter_Data[Quarter],$G$3)</f>
        <v>75</v>
      </c>
      <c r="H6" s="3">
        <f ca="1">SUMIFS(Interpreter_Data[{CCG3-ETH02} Interpreter Use 2023-2024],Interpreter_Data[Organisation Code],$B6,Interpreter_Data[Quarter],$H$3)</f>
        <v>0</v>
      </c>
      <c r="I6" s="301">
        <f t="shared" ca="1" si="0"/>
        <v>246</v>
      </c>
      <c r="J6" s="302" t="e">
        <f t="shared" ca="1" si="1"/>
        <v>#REF!</v>
      </c>
      <c r="K6" s="303" t="e">
        <f t="shared" ca="1" si="2"/>
        <v>#REF!</v>
      </c>
      <c r="L6" s="304" t="e">
        <f t="shared" ca="1" si="3"/>
        <v>#REF!</v>
      </c>
      <c r="M6" s="305" t="e">
        <f t="shared" ca="1" si="4"/>
        <v>#REF!</v>
      </c>
    </row>
    <row r="7" spans="1:15" x14ac:dyDescent="0.2">
      <c r="A7" s="299" t="str">
        <f ca="1">INDEX('PRACTICE-Retired'!$A$2:$E$52,MATCH($B7,'PRACTICE-Retired'!$A$2:$A$52,0),2)</f>
        <v>Barretts Grove Surgery</v>
      </c>
      <c r="B7" s="299" t="str">
        <f ca="1">T(OFFSET('HEADERTOGGLE-Retired'!G4,0,'HEADERTOGGLE-Retired'!$I$1))</f>
        <v>F84636</v>
      </c>
      <c r="C7" s="300" t="str">
        <f ca="1">INDEX('PRACTICE-Retired'!$A$2:$E$52,MATCH($B7,'PRACTICE-Retired'!$A$2:$A$52,0),5)</f>
        <v>NW2</v>
      </c>
      <c r="D7" s="3">
        <f ca="1">SUMIFS(Interpreter_Data[{CCG3-00} Current Listsize],Interpreter_Data[Organisation Code],$B7,Interpreter_Data[Quarter],$A$2)</f>
        <v>6843</v>
      </c>
      <c r="E7" s="3">
        <f ca="1">SUMIFS(Interpreter_Data[{CCG3-ETH02} Interpreter Use 2023-2024],Interpreter_Data[Organisation Code],$B7,Interpreter_Data[Quarter],$E$3)</f>
        <v>190</v>
      </c>
      <c r="F7" s="3">
        <f ca="1">SUMIFS(Interpreter_Data[{CCG3-ETH02} Interpreter Use 2023-2024],Interpreter_Data[Organisation Code],$B7,Interpreter_Data[Quarter],$F$3)</f>
        <v>173</v>
      </c>
      <c r="G7" s="3">
        <f ca="1">SUMIFS(Interpreter_Data[{CCG3-ETH02} Interpreter Use 2023-2024],Interpreter_Data[Organisation Code],$B7,Interpreter_Data[Quarter],$G$3)</f>
        <v>166</v>
      </c>
      <c r="H7" s="3">
        <f ca="1">SUMIFS(Interpreter_Data[{CCG3-ETH02} Interpreter Use 2023-2024],Interpreter_Data[Organisation Code],$B7,Interpreter_Data[Quarter],$H$3)</f>
        <v>0</v>
      </c>
      <c r="I7" s="301">
        <f t="shared" ca="1" si="0"/>
        <v>529</v>
      </c>
      <c r="J7" s="302" t="e">
        <f t="shared" ca="1" si="1"/>
        <v>#REF!</v>
      </c>
      <c r="K7" s="303" t="e">
        <f t="shared" ca="1" si="2"/>
        <v>#REF!</v>
      </c>
      <c r="L7" s="304" t="e">
        <f t="shared" ca="1" si="3"/>
        <v>#REF!</v>
      </c>
      <c r="M7" s="305" t="e">
        <f t="shared" ca="1" si="4"/>
        <v>#REF!</v>
      </c>
    </row>
    <row r="8" spans="1:15" x14ac:dyDescent="0.2">
      <c r="A8" s="299" t="str">
        <f ca="1">INDEX('PRACTICE-Retired'!$A$2:$E$52,MATCH($B8,'PRACTICE-Retired'!$A$2:$A$52,0),2)</f>
        <v>Barton House Health Centre</v>
      </c>
      <c r="B8" s="299" t="str">
        <f ca="1">T(OFFSET('HEADERTOGGLE-Retired'!G5,0,'HEADERTOGGLE-Retired'!$I$1))</f>
        <v>F84008</v>
      </c>
      <c r="C8" s="300" t="str">
        <f ca="1">INDEX('PRACTICE-Retired'!$A$2:$E$52,MATCH($B8,'PRACTICE-Retired'!$A$2:$A$52,0),5)</f>
        <v>NW2</v>
      </c>
      <c r="D8" s="3">
        <f ca="1">SUMIFS(Interpreter_Data[{CCG3-00} Current Listsize],Interpreter_Data[Organisation Code],$B8,Interpreter_Data[Quarter],$A$2)</f>
        <v>12119</v>
      </c>
      <c r="E8" s="3">
        <f ca="1">SUMIFS(Interpreter_Data[{CCG3-ETH02} Interpreter Use 2023-2024],Interpreter_Data[Organisation Code],$B8,Interpreter_Data[Quarter],$E$3)</f>
        <v>747</v>
      </c>
      <c r="F8" s="3">
        <f ca="1">SUMIFS(Interpreter_Data[{CCG3-ETH02} Interpreter Use 2023-2024],Interpreter_Data[Organisation Code],$B8,Interpreter_Data[Quarter],$F$3)</f>
        <v>744</v>
      </c>
      <c r="G8" s="3">
        <f ca="1">SUMIFS(Interpreter_Data[{CCG3-ETH02} Interpreter Use 2023-2024],Interpreter_Data[Organisation Code],$B8,Interpreter_Data[Quarter],$G$3)</f>
        <v>807</v>
      </c>
      <c r="H8" s="3">
        <f ca="1">SUMIFS(Interpreter_Data[{CCG3-ETH02} Interpreter Use 2023-2024],Interpreter_Data[Organisation Code],$B8,Interpreter_Data[Quarter],$H$3)</f>
        <v>0</v>
      </c>
      <c r="I8" s="301">
        <f t="shared" ca="1" si="0"/>
        <v>2298</v>
      </c>
      <c r="J8" s="302" t="e">
        <f t="shared" ca="1" si="1"/>
        <v>#REF!</v>
      </c>
      <c r="K8" s="303" t="e">
        <f t="shared" ca="1" si="2"/>
        <v>#REF!</v>
      </c>
      <c r="L8" s="304" t="e">
        <f t="shared" ca="1" si="3"/>
        <v>#REF!</v>
      </c>
      <c r="M8" s="306" t="e">
        <f t="shared" ca="1" si="4"/>
        <v>#REF!</v>
      </c>
    </row>
    <row r="9" spans="1:15" x14ac:dyDescent="0.2">
      <c r="A9" s="299" t="str">
        <f ca="1">INDEX('PRACTICE-Retired'!$A$2:$E$52,MATCH($B9,'PRACTICE-Retired'!$A$2:$A$52,0),2)</f>
        <v>Beechwood Medical Centre</v>
      </c>
      <c r="B9" s="299" t="str">
        <f ca="1">T(OFFSET('HEADERTOGGLE-Retired'!G6,0,'HEADERTOGGLE-Retired'!$I$1))</f>
        <v>F84038</v>
      </c>
      <c r="C9" s="300" t="str">
        <f ca="1">INDEX('PRACTICE-Retired'!$A$2:$E$52,MATCH($B9,'PRACTICE-Retired'!$A$2:$A$52,0),5)</f>
        <v>SW1</v>
      </c>
      <c r="D9" s="3">
        <f ca="1">SUMIFS(Interpreter_Data[{CCG3-00} Current Listsize],Interpreter_Data[Organisation Code],$B9,Interpreter_Data[Quarter],$A$2)</f>
        <v>3866</v>
      </c>
      <c r="E9" s="3">
        <f ca="1">SUMIFS(Interpreter_Data[{CCG3-ETH02} Interpreter Use 2023-2024],Interpreter_Data[Organisation Code],$B9,Interpreter_Data[Quarter],$E$3)</f>
        <v>125</v>
      </c>
      <c r="F9" s="3">
        <f ca="1">SUMIFS(Interpreter_Data[{CCG3-ETH02} Interpreter Use 2023-2024],Interpreter_Data[Organisation Code],$B9,Interpreter_Data[Quarter],$F$3)</f>
        <v>125</v>
      </c>
      <c r="G9" s="3">
        <f ca="1">SUMIFS(Interpreter_Data[{CCG3-ETH02} Interpreter Use 2023-2024],Interpreter_Data[Organisation Code],$B9,Interpreter_Data[Quarter],$G$3)</f>
        <v>123</v>
      </c>
      <c r="H9" s="3">
        <f ca="1">SUMIFS(Interpreter_Data[{CCG3-ETH02} Interpreter Use 2023-2024],Interpreter_Data[Organisation Code],$B9,Interpreter_Data[Quarter],$H$3)</f>
        <v>0</v>
      </c>
      <c r="I9" s="301">
        <f t="shared" ca="1" si="0"/>
        <v>373</v>
      </c>
      <c r="J9" s="302" t="e">
        <f t="shared" ca="1" si="1"/>
        <v>#REF!</v>
      </c>
      <c r="K9" s="303" t="e">
        <f t="shared" ca="1" si="2"/>
        <v>#REF!</v>
      </c>
      <c r="L9" s="304" t="e">
        <f t="shared" ca="1" si="3"/>
        <v>#REF!</v>
      </c>
      <c r="M9" s="305" t="e">
        <f t="shared" ca="1" si="4"/>
        <v>#REF!</v>
      </c>
    </row>
    <row r="10" spans="1:15" x14ac:dyDescent="0.2">
      <c r="A10" s="299" t="str">
        <f ca="1">INDEX('PRACTICE-Retired'!$A$2:$E$52,MATCH($B10,'PRACTICE-Retired'!$A$2:$A$52,0),2)</f>
        <v>Brooke Road Surgery</v>
      </c>
      <c r="B10" s="299" t="str">
        <f ca="1">T(OFFSET('HEADERTOGGLE-Retired'!G7,0,'HEADERTOGGLE-Retired'!$I$1))</f>
        <v>F84694</v>
      </c>
      <c r="C10" s="300" t="str">
        <f ca="1">INDEX('PRACTICE-Retired'!$A$2:$E$52,MATCH($B10,'PRACTICE-Retired'!$A$2:$A$52,0),5)</f>
        <v>NW2</v>
      </c>
      <c r="D10" s="3">
        <f ca="1">SUMIFS(Interpreter_Data[{CCG3-00} Current Listsize],Interpreter_Data[Organisation Code],$B10,Interpreter_Data[Quarter],$A$2)</f>
        <v>4779</v>
      </c>
      <c r="E10" s="3">
        <f ca="1">SUMIFS(Interpreter_Data[{CCG3-ETH02} Interpreter Use 2023-2024],Interpreter_Data[Organisation Code],$B10,Interpreter_Data[Quarter],$E$3)</f>
        <v>152</v>
      </c>
      <c r="F10" s="3">
        <f ca="1">SUMIFS(Interpreter_Data[{CCG3-ETH02} Interpreter Use 2023-2024],Interpreter_Data[Organisation Code],$B10,Interpreter_Data[Quarter],$F$3)</f>
        <v>142</v>
      </c>
      <c r="G10" s="3">
        <f ca="1">SUMIFS(Interpreter_Data[{CCG3-ETH02} Interpreter Use 2023-2024],Interpreter_Data[Organisation Code],$B10,Interpreter_Data[Quarter],$G$3)</f>
        <v>184</v>
      </c>
      <c r="H10" s="3">
        <f ca="1">SUMIFS(Interpreter_Data[{CCG3-ETH02} Interpreter Use 2023-2024],Interpreter_Data[Organisation Code],$B10,Interpreter_Data[Quarter],$H$3)</f>
        <v>0</v>
      </c>
      <c r="I10" s="301">
        <f t="shared" ca="1" si="0"/>
        <v>478</v>
      </c>
      <c r="J10" s="302" t="e">
        <f t="shared" ca="1" si="1"/>
        <v>#REF!</v>
      </c>
      <c r="K10" s="303" t="e">
        <f t="shared" ca="1" si="2"/>
        <v>#REF!</v>
      </c>
      <c r="L10" s="304" t="e">
        <f t="shared" ca="1" si="3"/>
        <v>#REF!</v>
      </c>
      <c r="M10" s="305" t="e">
        <f t="shared" ca="1" si="4"/>
        <v>#REF!</v>
      </c>
    </row>
    <row r="11" spans="1:15" x14ac:dyDescent="0.2">
      <c r="A11" s="299" t="str">
        <f ca="1">INDEX('PRACTICE-Retired'!$A$2:$E$52,MATCH($B11,'PRACTICE-Retired'!$A$2:$A$52,0),2)</f>
        <v xml:space="preserve">Cedar Practice </v>
      </c>
      <c r="B11" s="299" t="str">
        <f ca="1">T(OFFSET('HEADERTOGGLE-Retired'!G8,0,'HEADERTOGGLE-Retired'!$I$1))</f>
        <v>F84036</v>
      </c>
      <c r="C11" s="300" t="str">
        <f ca="1">INDEX('PRACTICE-Retired'!$A$2:$E$52,MATCH($B11,'PRACTICE-Retired'!$A$2:$A$52,0),5)</f>
        <v>NW1</v>
      </c>
      <c r="D11" s="3">
        <f ca="1">SUMIFS(Interpreter_Data[{CCG3-00} Current Listsize],Interpreter_Data[Organisation Code],$B11,Interpreter_Data[Quarter],$A$2)</f>
        <v>8432</v>
      </c>
      <c r="E11" s="3">
        <f ca="1">SUMIFS(Interpreter_Data[{CCG3-ETH02} Interpreter Use 2023-2024],Interpreter_Data[Organisation Code],$B11,Interpreter_Data[Quarter],$E$3)</f>
        <v>486</v>
      </c>
      <c r="F11" s="3">
        <f ca="1">SUMIFS(Interpreter_Data[{CCG3-ETH02} Interpreter Use 2023-2024],Interpreter_Data[Organisation Code],$B11,Interpreter_Data[Quarter],$F$3)</f>
        <v>482</v>
      </c>
      <c r="G11" s="3">
        <f ca="1">SUMIFS(Interpreter_Data[{CCG3-ETH02} Interpreter Use 2023-2024],Interpreter_Data[Organisation Code],$B11,Interpreter_Data[Quarter],$G$3)</f>
        <v>381</v>
      </c>
      <c r="H11" s="3">
        <f ca="1">SUMIFS(Interpreter_Data[{CCG3-ETH02} Interpreter Use 2023-2024],Interpreter_Data[Organisation Code],$B11,Interpreter_Data[Quarter],$H$3)</f>
        <v>0</v>
      </c>
      <c r="I11" s="301">
        <f t="shared" ca="1" si="0"/>
        <v>1349</v>
      </c>
      <c r="J11" s="302" t="e">
        <f t="shared" ca="1" si="1"/>
        <v>#REF!</v>
      </c>
      <c r="K11" s="303" t="e">
        <f t="shared" ca="1" si="2"/>
        <v>#REF!</v>
      </c>
      <c r="L11" s="304" t="e">
        <f t="shared" ca="1" si="3"/>
        <v>#REF!</v>
      </c>
      <c r="M11" s="305" t="e">
        <f t="shared" ca="1" si="4"/>
        <v>#REF!</v>
      </c>
    </row>
    <row r="12" spans="1:15" x14ac:dyDescent="0.2">
      <c r="A12" s="299" t="str">
        <f ca="1">INDEX('PRACTICE-Retired'!$A$2:$E$52,MATCH($B12,'PRACTICE-Retired'!$A$2:$A$52,0),2)</f>
        <v>Clapton Surgery</v>
      </c>
      <c r="B12" s="299" t="str">
        <f ca="1">T(OFFSET('HEADERTOGGLE-Retired'!G9,0,'HEADERTOGGLE-Retired'!$I$1))</f>
        <v>F84668</v>
      </c>
      <c r="C12" s="300" t="str">
        <f ca="1">INDEX('PRACTICE-Retired'!$A$2:$E$52,MATCH($B12,'PRACTICE-Retired'!$A$2:$A$52,0),5)</f>
        <v>NE2</v>
      </c>
      <c r="D12" s="3">
        <f ca="1">SUMIFS(Interpreter_Data[{CCG3-00} Current Listsize],Interpreter_Data[Organisation Code],$B12,Interpreter_Data[Quarter],$A$2)</f>
        <v>6070</v>
      </c>
      <c r="E12" s="3">
        <f ca="1">SUMIFS(Interpreter_Data[{CCG3-ETH02} Interpreter Use 2023-2024],Interpreter_Data[Organisation Code],$B12,Interpreter_Data[Quarter],$E$3)</f>
        <v>115</v>
      </c>
      <c r="F12" s="3">
        <f ca="1">SUMIFS(Interpreter_Data[{CCG3-ETH02} Interpreter Use 2023-2024],Interpreter_Data[Organisation Code],$B12,Interpreter_Data[Quarter],$F$3)</f>
        <v>175</v>
      </c>
      <c r="G12" s="3">
        <f ca="1">SUMIFS(Interpreter_Data[{CCG3-ETH02} Interpreter Use 2023-2024],Interpreter_Data[Organisation Code],$B12,Interpreter_Data[Quarter],$G$3)</f>
        <v>112</v>
      </c>
      <c r="H12" s="3">
        <f ca="1">SUMIFS(Interpreter_Data[{CCG3-ETH02} Interpreter Use 2023-2024],Interpreter_Data[Organisation Code],$B12,Interpreter_Data[Quarter],$H$3)</f>
        <v>0</v>
      </c>
      <c r="I12" s="301">
        <f t="shared" ca="1" si="0"/>
        <v>402</v>
      </c>
      <c r="J12" s="302" t="e">
        <f t="shared" ca="1" si="1"/>
        <v>#REF!</v>
      </c>
      <c r="K12" s="303" t="e">
        <f t="shared" ca="1" si="2"/>
        <v>#REF!</v>
      </c>
      <c r="L12" s="304" t="e">
        <f t="shared" ca="1" si="3"/>
        <v>#REF!</v>
      </c>
      <c r="M12" s="307" t="e">
        <f t="shared" ca="1" si="4"/>
        <v>#REF!</v>
      </c>
    </row>
    <row r="13" spans="1:15" x14ac:dyDescent="0.2">
      <c r="A13" s="299" t="str">
        <f ca="1">INDEX('PRACTICE-Retired'!$A$2:$E$52,MATCH($B13,'PRACTICE-Retired'!$A$2:$A$52,0),2)</f>
        <v xml:space="preserve">Cranwich Road Surgery </v>
      </c>
      <c r="B13" s="299" t="str">
        <f ca="1">T(OFFSET('HEADERTOGGLE-Retired'!G10,0,'HEADERTOGGLE-Retired'!$I$1))</f>
        <v>F84686</v>
      </c>
      <c r="C13" s="300" t="str">
        <f ca="1">INDEX('PRACTICE-Retired'!$A$2:$E$52,MATCH($B13,'PRACTICE-Retired'!$A$2:$A$52,0),5)</f>
        <v>NE1</v>
      </c>
      <c r="D13" s="3">
        <f ca="1">SUMIFS(Interpreter_Data[{CCG3-00} Current Listsize],Interpreter_Data[Organisation Code],$B13,Interpreter_Data[Quarter],$A$2)</f>
        <v>8829</v>
      </c>
      <c r="E13" s="3">
        <f ca="1">SUMIFS(Interpreter_Data[{CCG3-ETH02} Interpreter Use 2023-2024],Interpreter_Data[Organisation Code],$B13,Interpreter_Data[Quarter],$E$3)</f>
        <v>40</v>
      </c>
      <c r="F13" s="3">
        <f ca="1">SUMIFS(Interpreter_Data[{CCG3-ETH02} Interpreter Use 2023-2024],Interpreter_Data[Organisation Code],$B13,Interpreter_Data[Quarter],$F$3)</f>
        <v>50</v>
      </c>
      <c r="G13" s="3">
        <f ca="1">SUMIFS(Interpreter_Data[{CCG3-ETH02} Interpreter Use 2023-2024],Interpreter_Data[Organisation Code],$B13,Interpreter_Data[Quarter],$G$3)</f>
        <v>53</v>
      </c>
      <c r="H13" s="3">
        <f ca="1">SUMIFS(Interpreter_Data[{CCG3-ETH02} Interpreter Use 2023-2024],Interpreter_Data[Organisation Code],$B13,Interpreter_Data[Quarter],$H$3)</f>
        <v>0</v>
      </c>
      <c r="I13" s="301">
        <f t="shared" ca="1" si="0"/>
        <v>143</v>
      </c>
      <c r="J13" s="302" t="e">
        <f t="shared" ca="1" si="1"/>
        <v>#REF!</v>
      </c>
      <c r="K13" s="303" t="e">
        <f t="shared" ca="1" si="2"/>
        <v>#REF!</v>
      </c>
      <c r="L13" s="304" t="e">
        <f t="shared" ca="1" si="3"/>
        <v>#REF!</v>
      </c>
      <c r="M13" s="306" t="e">
        <f t="shared" ca="1" si="4"/>
        <v>#REF!</v>
      </c>
    </row>
    <row r="14" spans="1:15" x14ac:dyDescent="0.2">
      <c r="A14" s="299" t="str">
        <f ca="1">INDEX('PRACTICE-Retired'!$A$2:$E$52,MATCH($B14,'PRACTICE-Retired'!$A$2:$A$52,0),2)</f>
        <v>Dalston Practice</v>
      </c>
      <c r="B14" s="299" t="str">
        <f ca="1">T(OFFSET('HEADERTOGGLE-Retired'!G11,0,'HEADERTOGGLE-Retired'!$I$1))</f>
        <v>F84063</v>
      </c>
      <c r="C14" s="300" t="str">
        <f ca="1">INDEX('PRACTICE-Retired'!$A$2:$E$52,MATCH($B14,'PRACTICE-Retired'!$A$2:$A$52,0),5)</f>
        <v>SW1</v>
      </c>
      <c r="D14" s="3">
        <f ca="1">SUMIFS(Interpreter_Data[{CCG3-00} Current Listsize],Interpreter_Data[Organisation Code],$B14,Interpreter_Data[Quarter],$A$2)</f>
        <v>6332</v>
      </c>
      <c r="E14" s="3">
        <f ca="1">SUMIFS(Interpreter_Data[{CCG3-ETH02} Interpreter Use 2023-2024],Interpreter_Data[Organisation Code],$B14,Interpreter_Data[Quarter],$E$3)</f>
        <v>570</v>
      </c>
      <c r="F14" s="3">
        <f ca="1">SUMIFS(Interpreter_Data[{CCG3-ETH02} Interpreter Use 2023-2024],Interpreter_Data[Organisation Code],$B14,Interpreter_Data[Quarter],$F$3)</f>
        <v>568</v>
      </c>
      <c r="G14" s="3">
        <f ca="1">SUMIFS(Interpreter_Data[{CCG3-ETH02} Interpreter Use 2023-2024],Interpreter_Data[Organisation Code],$B14,Interpreter_Data[Quarter],$G$3)</f>
        <v>482</v>
      </c>
      <c r="H14" s="3">
        <f ca="1">SUMIFS(Interpreter_Data[{CCG3-ETH02} Interpreter Use 2023-2024],Interpreter_Data[Organisation Code],$B14,Interpreter_Data[Quarter],$H$3)</f>
        <v>0</v>
      </c>
      <c r="I14" s="301">
        <f t="shared" ca="1" si="0"/>
        <v>1620</v>
      </c>
      <c r="J14" s="302" t="e">
        <f t="shared" ca="1" si="1"/>
        <v>#REF!</v>
      </c>
      <c r="K14" s="303" t="e">
        <f t="shared" ca="1" si="2"/>
        <v>#REF!</v>
      </c>
      <c r="L14" s="304" t="e">
        <f t="shared" ca="1" si="3"/>
        <v>#REF!</v>
      </c>
      <c r="M14" s="305" t="e">
        <f t="shared" ca="1" si="4"/>
        <v>#REF!</v>
      </c>
    </row>
    <row r="15" spans="1:15" x14ac:dyDescent="0.2">
      <c r="A15" s="299" t="str">
        <f ca="1">INDEX('PRACTICE-Retired'!$A$2:$E$52,MATCH($B15,'PRACTICE-Retired'!$A$2:$A$52,0),2)</f>
        <v>De Beauvoir Surgery</v>
      </c>
      <c r="B15" s="299" t="str">
        <f ca="1">T(OFFSET('HEADERTOGGLE-Retired'!G12,0,'HEADERTOGGLE-Retired'!$I$1))</f>
        <v>F84072</v>
      </c>
      <c r="C15" s="300" t="str">
        <f ca="1">INDEX('PRACTICE-Retired'!$A$2:$E$52,MATCH($B15,'PRACTICE-Retired'!$A$2:$A$52,0),5)</f>
        <v>SW2</v>
      </c>
      <c r="D15" s="3">
        <f ca="1">SUMIFS(Interpreter_Data[{CCG3-00} Current Listsize],Interpreter_Data[Organisation Code],$B15,Interpreter_Data[Quarter],$A$2)</f>
        <v>12515</v>
      </c>
      <c r="E15" s="3">
        <f ca="1">SUMIFS(Interpreter_Data[{CCG3-ETH02} Interpreter Use 2023-2024],Interpreter_Data[Organisation Code],$B15,Interpreter_Data[Quarter],$E$3)</f>
        <v>195</v>
      </c>
      <c r="F15" s="3">
        <f ca="1">SUMIFS(Interpreter_Data[{CCG3-ETH02} Interpreter Use 2023-2024],Interpreter_Data[Organisation Code],$B15,Interpreter_Data[Quarter],$F$3)</f>
        <v>224</v>
      </c>
      <c r="G15" s="3">
        <f ca="1">SUMIFS(Interpreter_Data[{CCG3-ETH02} Interpreter Use 2023-2024],Interpreter_Data[Organisation Code],$B15,Interpreter_Data[Quarter],$G$3)</f>
        <v>230</v>
      </c>
      <c r="H15" s="3">
        <f ca="1">SUMIFS(Interpreter_Data[{CCG3-ETH02} Interpreter Use 2023-2024],Interpreter_Data[Organisation Code],$B15,Interpreter_Data[Quarter],$H$3)</f>
        <v>0</v>
      </c>
      <c r="I15" s="301">
        <f t="shared" ca="1" si="0"/>
        <v>649</v>
      </c>
      <c r="J15" s="302" t="e">
        <f t="shared" ca="1" si="1"/>
        <v>#REF!</v>
      </c>
      <c r="K15" s="303" t="e">
        <f t="shared" ca="1" si="2"/>
        <v>#REF!</v>
      </c>
      <c r="L15" s="304" t="e">
        <f t="shared" ca="1" si="3"/>
        <v>#REF!</v>
      </c>
      <c r="M15" s="306" t="e">
        <f t="shared" ca="1" si="4"/>
        <v>#REF!</v>
      </c>
    </row>
    <row r="16" spans="1:15" x14ac:dyDescent="0.2">
      <c r="A16" s="299" t="str">
        <f ca="1">INDEX('PRACTICE-Retired'!$A$2:$E$52,MATCH($B16,'PRACTICE-Retired'!$A$2:$A$52,0),2)</f>
        <v>Elm Practice</v>
      </c>
      <c r="B16" s="299" t="str">
        <f ca="1">T(OFFSET('HEADERTOGGLE-Retired'!G13,0,'HEADERTOGGLE-Retired'!$I$1))</f>
        <v>F84685</v>
      </c>
      <c r="C16" s="300" t="str">
        <f ca="1">INDEX('PRACTICE-Retired'!$A$2:$E$52,MATCH($B16,'PRACTICE-Retired'!$A$2:$A$52,0),5)</f>
        <v>NE2</v>
      </c>
      <c r="D16" s="3">
        <f ca="1">SUMIFS(Interpreter_Data[{CCG3-00} Current Listsize],Interpreter_Data[Organisation Code],$B16,Interpreter_Data[Quarter],$A$2)</f>
        <v>3060</v>
      </c>
      <c r="E16" s="3">
        <f ca="1">SUMIFS(Interpreter_Data[{CCG3-ETH02} Interpreter Use 2023-2024],Interpreter_Data[Organisation Code],$B16,Interpreter_Data[Quarter],$E$3)</f>
        <v>39</v>
      </c>
      <c r="F16" s="3">
        <f ca="1">SUMIFS(Interpreter_Data[{CCG3-ETH02} Interpreter Use 2023-2024],Interpreter_Data[Organisation Code],$B16,Interpreter_Data[Quarter],$F$3)</f>
        <v>26</v>
      </c>
      <c r="G16" s="3">
        <f ca="1">SUMIFS(Interpreter_Data[{CCG3-ETH02} Interpreter Use 2023-2024],Interpreter_Data[Organisation Code],$B16,Interpreter_Data[Quarter],$G$3)</f>
        <v>45</v>
      </c>
      <c r="H16" s="3">
        <f ca="1">SUMIFS(Interpreter_Data[{CCG3-ETH02} Interpreter Use 2023-2024],Interpreter_Data[Organisation Code],$B16,Interpreter_Data[Quarter],$H$3)</f>
        <v>0</v>
      </c>
      <c r="I16" s="301">
        <f t="shared" ca="1" si="0"/>
        <v>110</v>
      </c>
      <c r="J16" s="302" t="e">
        <f t="shared" ca="1" si="1"/>
        <v>#REF!</v>
      </c>
      <c r="K16" s="303" t="e">
        <f t="shared" ca="1" si="2"/>
        <v>#REF!</v>
      </c>
      <c r="L16" s="304" t="e">
        <f t="shared" ca="1" si="3"/>
        <v>#REF!</v>
      </c>
      <c r="M16" s="305" t="e">
        <f t="shared" ca="1" si="4"/>
        <v>#REF!</v>
      </c>
    </row>
    <row r="17" spans="1:13" x14ac:dyDescent="0.2">
      <c r="A17" s="299" t="str">
        <f ca="1">INDEX('PRACTICE-Retired'!$A$2:$E$52,MATCH($B17,'PRACTICE-Retired'!$A$2:$A$52,0),2)</f>
        <v xml:space="preserve">Elsdale Street Surgery </v>
      </c>
      <c r="B17" s="299" t="str">
        <f ca="1">T(OFFSET('HEADERTOGGLE-Retired'!G14,0,'HEADERTOGGLE-Retired'!$I$1))</f>
        <v>F84601</v>
      </c>
      <c r="C17" s="300" t="str">
        <f ca="1">INDEX('PRACTICE-Retired'!$A$2:$E$52,MATCH($B17,'PRACTICE-Retired'!$A$2:$A$52,0),5)</f>
        <v>SE2</v>
      </c>
      <c r="D17" s="3">
        <f ca="1">SUMIFS(Interpreter_Data[{CCG3-00} Current Listsize],Interpreter_Data[Organisation Code],$B17,Interpreter_Data[Quarter],$A$2)</f>
        <v>7498</v>
      </c>
      <c r="E17" s="3">
        <f ca="1">SUMIFS(Interpreter_Data[{CCG3-ETH02} Interpreter Use 2023-2024],Interpreter_Data[Organisation Code],$B17,Interpreter_Data[Quarter],$E$3)</f>
        <v>292</v>
      </c>
      <c r="F17" s="3">
        <f ca="1">SUMIFS(Interpreter_Data[{CCG3-ETH02} Interpreter Use 2023-2024],Interpreter_Data[Organisation Code],$B17,Interpreter_Data[Quarter],$F$3)</f>
        <v>278</v>
      </c>
      <c r="G17" s="3">
        <f ca="1">SUMIFS(Interpreter_Data[{CCG3-ETH02} Interpreter Use 2023-2024],Interpreter_Data[Organisation Code],$B17,Interpreter_Data[Quarter],$G$3)</f>
        <v>264</v>
      </c>
      <c r="H17" s="3">
        <f ca="1">SUMIFS(Interpreter_Data[{CCG3-ETH02} Interpreter Use 2023-2024],Interpreter_Data[Organisation Code],$B17,Interpreter_Data[Quarter],$H$3)</f>
        <v>0</v>
      </c>
      <c r="I17" s="301">
        <f t="shared" ca="1" si="0"/>
        <v>834</v>
      </c>
      <c r="J17" s="302" t="e">
        <f t="shared" ca="1" si="1"/>
        <v>#REF!</v>
      </c>
      <c r="K17" s="303" t="e">
        <f t="shared" ca="1" si="2"/>
        <v>#REF!</v>
      </c>
      <c r="L17" s="304" t="e">
        <f t="shared" ca="1" si="3"/>
        <v>#REF!</v>
      </c>
      <c r="M17" s="305" t="e">
        <f t="shared" ca="1" si="4"/>
        <v>#REF!</v>
      </c>
    </row>
    <row r="18" spans="1:13" x14ac:dyDescent="0.2">
      <c r="A18" s="299" t="str">
        <f ca="1">INDEX('PRACTICE-Retired'!$A$2:$E$52,MATCH($B18,'PRACTICE-Retired'!$A$2:$A$52,0),2)</f>
        <v>Gadvhi Practice</v>
      </c>
      <c r="B18" s="299" t="str">
        <f ca="1">T(OFFSET('HEADERTOGGLE-Retired'!G15,0,'HEADERTOGGLE-Retired'!$I$1))</f>
        <v>F84080</v>
      </c>
      <c r="C18" s="300" t="str">
        <f ca="1">INDEX('PRACTICE-Retired'!$A$2:$E$52,MATCH($B18,'PRACTICE-Retired'!$A$2:$A$52,0),5)</f>
        <v>NE2</v>
      </c>
      <c r="D18" s="3">
        <f ca="1">SUMIFS(Interpreter_Data[{CCG3-00} Current Listsize],Interpreter_Data[Organisation Code],$B18,Interpreter_Data[Quarter],$A$2)</f>
        <v>5180</v>
      </c>
      <c r="E18" s="3">
        <f ca="1">SUMIFS(Interpreter_Data[{CCG3-ETH02} Interpreter Use 2023-2024],Interpreter_Data[Organisation Code],$B18,Interpreter_Data[Quarter],$E$3)</f>
        <v>162</v>
      </c>
      <c r="F18" s="3">
        <f ca="1">SUMIFS(Interpreter_Data[{CCG3-ETH02} Interpreter Use 2023-2024],Interpreter_Data[Organisation Code],$B18,Interpreter_Data[Quarter],$F$3)</f>
        <v>178</v>
      </c>
      <c r="G18" s="3">
        <f ca="1">SUMIFS(Interpreter_Data[{CCG3-ETH02} Interpreter Use 2023-2024],Interpreter_Data[Organisation Code],$B18,Interpreter_Data[Quarter],$G$3)</f>
        <v>132</v>
      </c>
      <c r="H18" s="3">
        <f ca="1">SUMIFS(Interpreter_Data[{CCG3-ETH02} Interpreter Use 2023-2024],Interpreter_Data[Organisation Code],$B18,Interpreter_Data[Quarter],$H$3)</f>
        <v>0</v>
      </c>
      <c r="I18" s="301">
        <f t="shared" ca="1" si="0"/>
        <v>472</v>
      </c>
      <c r="J18" s="302" t="e">
        <f t="shared" ca="1" si="1"/>
        <v>#REF!</v>
      </c>
      <c r="K18" s="303" t="e">
        <f t="shared" ca="1" si="2"/>
        <v>#REF!</v>
      </c>
      <c r="L18" s="304" t="e">
        <f t="shared" ca="1" si="3"/>
        <v>#REF!</v>
      </c>
      <c r="M18" s="305" t="e">
        <f t="shared" ca="1" si="4"/>
        <v>#REF!</v>
      </c>
    </row>
    <row r="19" spans="1:13" x14ac:dyDescent="0.2">
      <c r="A19" s="299" t="str">
        <f ca="1">INDEX('PRACTICE-Retired'!$A$2:$E$52,MATCH($B19,'PRACTICE-Retired'!$A$2:$A$52,0),2)</f>
        <v>Greenhouse Health Centre</v>
      </c>
      <c r="B19" s="299" t="str">
        <f ca="1">T(OFFSET('HEADERTOGGLE-Retired'!G16,0,'HEADERTOGGLE-Retired'!$I$1))</f>
        <v>F84632</v>
      </c>
      <c r="C19" s="300" t="str">
        <f ca="1">INDEX('PRACTICE-Retired'!$A$2:$E$52,MATCH($B19,'PRACTICE-Retired'!$A$2:$A$52,0),5)</f>
        <v>SE2</v>
      </c>
      <c r="D19" s="3">
        <f ca="1">SUMIFS(Interpreter_Data[{CCG3-00} Current Listsize],Interpreter_Data[Organisation Code],$B19,Interpreter_Data[Quarter],$A$2)</f>
        <v>1245</v>
      </c>
      <c r="E19" s="3">
        <f ca="1">SUMIFS(Interpreter_Data[{CCG3-ETH02} Interpreter Use 2023-2024],Interpreter_Data[Organisation Code],$B19,Interpreter_Data[Quarter],$E$3)</f>
        <v>218</v>
      </c>
      <c r="F19" s="3">
        <f ca="1">SUMIFS(Interpreter_Data[{CCG3-ETH02} Interpreter Use 2023-2024],Interpreter_Data[Organisation Code],$B19,Interpreter_Data[Quarter],$F$3)</f>
        <v>272</v>
      </c>
      <c r="G19" s="3">
        <f ca="1">SUMIFS(Interpreter_Data[{CCG3-ETH02} Interpreter Use 2023-2024],Interpreter_Data[Organisation Code],$B19,Interpreter_Data[Quarter],$G$3)</f>
        <v>308</v>
      </c>
      <c r="H19" s="3">
        <f ca="1">SUMIFS(Interpreter_Data[{CCG3-ETH02} Interpreter Use 2023-2024],Interpreter_Data[Organisation Code],$B19,Interpreter_Data[Quarter],$H$3)</f>
        <v>0</v>
      </c>
      <c r="I19" s="301">
        <f t="shared" ca="1" si="0"/>
        <v>798</v>
      </c>
      <c r="J19" s="302" t="e">
        <f t="shared" ca="1" si="1"/>
        <v>#REF!</v>
      </c>
      <c r="K19" s="303" t="e">
        <f t="shared" ca="1" si="2"/>
        <v>#REF!</v>
      </c>
      <c r="L19" s="304" t="e">
        <f t="shared" ca="1" si="3"/>
        <v>#REF!</v>
      </c>
      <c r="M19" s="306" t="e">
        <f t="shared" ca="1" si="4"/>
        <v>#REF!</v>
      </c>
    </row>
    <row r="20" spans="1:13" x14ac:dyDescent="0.2">
      <c r="A20" s="299" t="str">
        <f ca="1">INDEX('PRACTICE-Retired'!$A$2:$E$52,MATCH($B20,'PRACTICE-Retired'!$A$2:$A$52,0),2)</f>
        <v>Healy Medical Centre</v>
      </c>
      <c r="B20" s="299" t="str">
        <f ca="1">T(OFFSET('HEADERTOGGLE-Retired'!G17,0,'HEADERTOGGLE-Retired'!$I$1))</f>
        <v>F84720</v>
      </c>
      <c r="C20" s="300" t="str">
        <f ca="1">INDEX('PRACTICE-Retired'!$A$2:$E$52,MATCH($B20,'PRACTICE-Retired'!$A$2:$A$52,0),5)</f>
        <v>NE2</v>
      </c>
      <c r="D20" s="3">
        <f ca="1">SUMIFS(Interpreter_Data[{CCG3-00} Current Listsize],Interpreter_Data[Organisation Code],$B20,Interpreter_Data[Quarter],$A$2)</f>
        <v>5784</v>
      </c>
      <c r="E20" s="3">
        <f ca="1">SUMIFS(Interpreter_Data[{CCG3-ETH02} Interpreter Use 2023-2024],Interpreter_Data[Organisation Code],$B20,Interpreter_Data[Quarter],$E$3)</f>
        <v>509</v>
      </c>
      <c r="F20" s="3">
        <f ca="1">SUMIFS(Interpreter_Data[{CCG3-ETH02} Interpreter Use 2023-2024],Interpreter_Data[Organisation Code],$B20,Interpreter_Data[Quarter],$F$3)</f>
        <v>387</v>
      </c>
      <c r="G20" s="3">
        <f ca="1">SUMIFS(Interpreter_Data[{CCG3-ETH02} Interpreter Use 2023-2024],Interpreter_Data[Organisation Code],$B20,Interpreter_Data[Quarter],$G$3)</f>
        <v>523</v>
      </c>
      <c r="H20" s="3">
        <f ca="1">SUMIFS(Interpreter_Data[{CCG3-ETH02} Interpreter Use 2023-2024],Interpreter_Data[Organisation Code],$B20,Interpreter_Data[Quarter],$H$3)</f>
        <v>0</v>
      </c>
      <c r="I20" s="301">
        <f t="shared" ca="1" si="0"/>
        <v>1419</v>
      </c>
      <c r="J20" s="302" t="e">
        <f t="shared" ca="1" si="1"/>
        <v>#REF!</v>
      </c>
      <c r="K20" s="303" t="e">
        <f t="shared" ca="1" si="2"/>
        <v>#REF!</v>
      </c>
      <c r="L20" s="304" t="e">
        <f t="shared" ca="1" si="3"/>
        <v>#REF!</v>
      </c>
      <c r="M20" s="305" t="e">
        <f t="shared" ca="1" si="4"/>
        <v>#REF!</v>
      </c>
    </row>
    <row r="21" spans="1:13" x14ac:dyDescent="0.2">
      <c r="A21" s="299" t="str">
        <f ca="1">INDEX('PRACTICE-Retired'!$A$2:$E$52,MATCH($B21,'PRACTICE-Retired'!$A$2:$A$52,0),2)</f>
        <v>Heron Practice</v>
      </c>
      <c r="B21" s="299" t="str">
        <f ca="1">T(OFFSET('HEADERTOGGLE-Retired'!G18,0,'HEADERTOGGLE-Retired'!$I$1))</f>
        <v>F84119</v>
      </c>
      <c r="C21" s="300" t="str">
        <f ca="1">INDEX('PRACTICE-Retired'!$A$2:$E$52,MATCH($B21,'PRACTICE-Retired'!$A$2:$A$52,0),5)</f>
        <v>NW1</v>
      </c>
      <c r="D21" s="3">
        <f ca="1">SUMIFS(Interpreter_Data[{CCG3-00} Current Listsize],Interpreter_Data[Organisation Code],$B21,Interpreter_Data[Quarter],$A$2)</f>
        <v>12571</v>
      </c>
      <c r="E21" s="3">
        <f ca="1">SUMIFS(Interpreter_Data[{CCG3-ETH02} Interpreter Use 2023-2024],Interpreter_Data[Organisation Code],$B21,Interpreter_Data[Quarter],$E$3)</f>
        <v>884</v>
      </c>
      <c r="F21" s="3">
        <f ca="1">SUMIFS(Interpreter_Data[{CCG3-ETH02} Interpreter Use 2023-2024],Interpreter_Data[Organisation Code],$B21,Interpreter_Data[Quarter],$F$3)</f>
        <v>716</v>
      </c>
      <c r="G21" s="3">
        <f ca="1">SUMIFS(Interpreter_Data[{CCG3-ETH02} Interpreter Use 2023-2024],Interpreter_Data[Organisation Code],$B21,Interpreter_Data[Quarter],$G$3)</f>
        <v>952</v>
      </c>
      <c r="H21" s="3">
        <f ca="1">SUMIFS(Interpreter_Data[{CCG3-ETH02} Interpreter Use 2023-2024],Interpreter_Data[Organisation Code],$B21,Interpreter_Data[Quarter],$H$3)</f>
        <v>0</v>
      </c>
      <c r="I21" s="301">
        <f t="shared" ca="1" si="0"/>
        <v>2552</v>
      </c>
      <c r="J21" s="302" t="e">
        <f t="shared" ca="1" si="1"/>
        <v>#REF!</v>
      </c>
      <c r="K21" s="303" t="e">
        <f t="shared" ca="1" si="2"/>
        <v>#REF!</v>
      </c>
      <c r="L21" s="304" t="e">
        <f t="shared" ca="1" si="3"/>
        <v>#REF!</v>
      </c>
      <c r="M21" s="305" t="e">
        <f t="shared" ca="1" si="4"/>
        <v>#REF!</v>
      </c>
    </row>
    <row r="22" spans="1:13" x14ac:dyDescent="0.2">
      <c r="A22" s="299" t="str">
        <f ca="1">INDEX('PRACTICE-Retired'!$A$2:$E$52,MATCH($B22,'PRACTICE-Retired'!$A$2:$A$52,0),2)</f>
        <v>Hoxton Surgery</v>
      </c>
      <c r="B22" s="299" t="str">
        <f ca="1">T(OFFSET('HEADERTOGGLE-Retired'!G19,0,'HEADERTOGGLE-Retired'!$I$1))</f>
        <v>F84692</v>
      </c>
      <c r="C22" s="300" t="str">
        <f ca="1">INDEX('PRACTICE-Retired'!$A$2:$E$52,MATCH($B22,'PRACTICE-Retired'!$A$2:$A$52,0),5)</f>
        <v>SW2</v>
      </c>
      <c r="D22" s="3">
        <f ca="1">SUMIFS(Interpreter_Data[{CCG3-00} Current Listsize],Interpreter_Data[Organisation Code],$B22,Interpreter_Data[Quarter],$A$2)</f>
        <v>9262</v>
      </c>
      <c r="E22" s="3">
        <f ca="1">SUMIFS(Interpreter_Data[{CCG3-ETH02} Interpreter Use 2023-2024],Interpreter_Data[Organisation Code],$B22,Interpreter_Data[Quarter],$E$3)</f>
        <v>385</v>
      </c>
      <c r="F22" s="3">
        <f ca="1">SUMIFS(Interpreter_Data[{CCG3-ETH02} Interpreter Use 2023-2024],Interpreter_Data[Organisation Code],$B22,Interpreter_Data[Quarter],$F$3)</f>
        <v>327</v>
      </c>
      <c r="G22" s="3">
        <f ca="1">SUMIFS(Interpreter_Data[{CCG3-ETH02} Interpreter Use 2023-2024],Interpreter_Data[Organisation Code],$B22,Interpreter_Data[Quarter],$G$3)</f>
        <v>439</v>
      </c>
      <c r="H22" s="3">
        <f ca="1">SUMIFS(Interpreter_Data[{CCG3-ETH02} Interpreter Use 2023-2024],Interpreter_Data[Organisation Code],$B22,Interpreter_Data[Quarter],$H$3)</f>
        <v>0</v>
      </c>
      <c r="I22" s="301">
        <f t="shared" ca="1" si="0"/>
        <v>1151</v>
      </c>
      <c r="J22" s="302" t="e">
        <f t="shared" ca="1" si="1"/>
        <v>#REF!</v>
      </c>
      <c r="K22" s="303" t="e">
        <f t="shared" ca="1" si="2"/>
        <v>#REF!</v>
      </c>
      <c r="L22" s="304" t="e">
        <f t="shared" ca="1" si="3"/>
        <v>#REF!</v>
      </c>
      <c r="M22" s="305" t="e">
        <f t="shared" ca="1" si="4"/>
        <v>#REF!</v>
      </c>
    </row>
    <row r="23" spans="1:13" x14ac:dyDescent="0.2">
      <c r="A23" s="299" t="str">
        <f ca="1">INDEX('PRACTICE-Retired'!$A$2:$E$52,MATCH($B23,'PRACTICE-Retired'!$A$2:$A$52,0),2)</f>
        <v>Kingsmead Healthcare</v>
      </c>
      <c r="B23" s="299" t="str">
        <f ca="1">T(OFFSET('HEADERTOGGLE-Retired'!G20,0,'HEADERTOGGLE-Retired'!$I$1))</f>
        <v>F84015</v>
      </c>
      <c r="C23" s="300" t="str">
        <f ca="1">INDEX('PRACTICE-Retired'!$A$2:$E$52,MATCH($B23,'PRACTICE-Retired'!$A$2:$A$52,0),5)</f>
        <v>SE1</v>
      </c>
      <c r="D23" s="3">
        <f ca="1">SUMIFS(Interpreter_Data[{CCG3-00} Current Listsize],Interpreter_Data[Organisation Code],$B23,Interpreter_Data[Quarter],$A$2)</f>
        <v>5333</v>
      </c>
      <c r="E23" s="3">
        <f ca="1">SUMIFS(Interpreter_Data[{CCG3-ETH02} Interpreter Use 2023-2024],Interpreter_Data[Organisation Code],$B23,Interpreter_Data[Quarter],$E$3)</f>
        <v>209</v>
      </c>
      <c r="F23" s="3">
        <f ca="1">SUMIFS(Interpreter_Data[{CCG3-ETH02} Interpreter Use 2023-2024],Interpreter_Data[Organisation Code],$B23,Interpreter_Data[Quarter],$F$3)</f>
        <v>190</v>
      </c>
      <c r="G23" s="3">
        <f ca="1">SUMIFS(Interpreter_Data[{CCG3-ETH02} Interpreter Use 2023-2024],Interpreter_Data[Organisation Code],$B23,Interpreter_Data[Quarter],$G$3)</f>
        <v>265</v>
      </c>
      <c r="H23" s="3">
        <f ca="1">SUMIFS(Interpreter_Data[{CCG3-ETH02} Interpreter Use 2023-2024],Interpreter_Data[Organisation Code],$B23,Interpreter_Data[Quarter],$H$3)</f>
        <v>0</v>
      </c>
      <c r="I23" s="308">
        <f t="shared" ca="1" si="0"/>
        <v>664</v>
      </c>
      <c r="J23" s="309" t="e">
        <f t="shared" ca="1" si="1"/>
        <v>#REF!</v>
      </c>
      <c r="K23" s="303" t="e">
        <f t="shared" ca="1" si="2"/>
        <v>#REF!</v>
      </c>
      <c r="L23" s="304" t="e">
        <f t="shared" ca="1" si="3"/>
        <v>#REF!</v>
      </c>
      <c r="M23" s="305" t="e">
        <f t="shared" ca="1" si="4"/>
        <v>#REF!</v>
      </c>
    </row>
    <row r="24" spans="1:13" x14ac:dyDescent="0.2">
      <c r="A24" s="299" t="str">
        <f ca="1">INDEX('PRACTICE-Retired'!$A$2:$E$52,MATCH($B24,'PRACTICE-Retired'!$A$2:$A$52,0),2)</f>
        <v>Latimer Health Centre</v>
      </c>
      <c r="B24" s="299" t="str">
        <f ca="1">T(OFFSET('HEADERTOGGLE-Retired'!G21,0,'HEADERTOGGLE-Retired'!$I$1))</f>
        <v>F84719</v>
      </c>
      <c r="C24" s="300" t="str">
        <f ca="1">INDEX('PRACTICE-Retired'!$A$2:$E$52,MATCH($B24,'PRACTICE-Retired'!$A$2:$A$52,0),5)</f>
        <v>SE1</v>
      </c>
      <c r="D24" s="3">
        <f ca="1">SUMIFS(Interpreter_Data[{CCG3-00} Current Listsize],Interpreter_Data[Organisation Code],$B24,Interpreter_Data[Quarter],$A$2)</f>
        <v>5201</v>
      </c>
      <c r="E24" s="3">
        <f ca="1">SUMIFS(Interpreter_Data[{CCG3-ETH02} Interpreter Use 2023-2024],Interpreter_Data[Organisation Code],$B24,Interpreter_Data[Quarter],$E$3)</f>
        <v>385</v>
      </c>
      <c r="F24" s="3">
        <f ca="1">SUMIFS(Interpreter_Data[{CCG3-ETH02} Interpreter Use 2023-2024],Interpreter_Data[Organisation Code],$B24,Interpreter_Data[Quarter],$F$3)</f>
        <v>404</v>
      </c>
      <c r="G24" s="3">
        <f ca="1">SUMIFS(Interpreter_Data[{CCG3-ETH02} Interpreter Use 2023-2024],Interpreter_Data[Organisation Code],$B24,Interpreter_Data[Quarter],$G$3)</f>
        <v>305</v>
      </c>
      <c r="H24" s="3">
        <f ca="1">SUMIFS(Interpreter_Data[{CCG3-ETH02} Interpreter Use 2023-2024],Interpreter_Data[Organisation Code],$B24,Interpreter_Data[Quarter],$H$3)</f>
        <v>0</v>
      </c>
      <c r="I24" s="301">
        <f t="shared" ca="1" si="0"/>
        <v>1094</v>
      </c>
      <c r="J24" s="302" t="e">
        <f t="shared" ca="1" si="1"/>
        <v>#REF!</v>
      </c>
      <c r="K24" s="303" t="e">
        <f t="shared" ca="1" si="2"/>
        <v>#REF!</v>
      </c>
      <c r="L24" s="304" t="e">
        <f t="shared" ca="1" si="3"/>
        <v>#REF!</v>
      </c>
      <c r="M24" s="306" t="e">
        <f t="shared" ca="1" si="4"/>
        <v>#REF!</v>
      </c>
    </row>
    <row r="25" spans="1:13" x14ac:dyDescent="0.2">
      <c r="A25" s="299" t="str">
        <f ca="1">INDEX('PRACTICE-Retired'!$A$2:$E$52,MATCH($B25,'PRACTICE-Retired'!$A$2:$A$52,0),2)</f>
        <v>Lawson Practice</v>
      </c>
      <c r="B25" s="299" t="str">
        <f ca="1">T(OFFSET('HEADERTOGGLE-Retired'!G22,0,'HEADERTOGGLE-Retired'!$I$1))</f>
        <v>F84096</v>
      </c>
      <c r="C25" s="300" t="str">
        <f ca="1">INDEX('PRACTICE-Retired'!$A$2:$E$52,MATCH($B25,'PRACTICE-Retired'!$A$2:$A$52,0),5)</f>
        <v>SW2</v>
      </c>
      <c r="D25" s="3">
        <f ca="1">SUMIFS(Interpreter_Data[{CCG3-00} Current Listsize],Interpreter_Data[Organisation Code],$B25,Interpreter_Data[Quarter],$A$2)</f>
        <v>16231</v>
      </c>
      <c r="E25" s="3">
        <f ca="1">SUMIFS(Interpreter_Data[{CCG3-ETH02} Interpreter Use 2023-2024],Interpreter_Data[Organisation Code],$B25,Interpreter_Data[Quarter],$E$3)</f>
        <v>1530</v>
      </c>
      <c r="F25" s="3">
        <f ca="1">SUMIFS(Interpreter_Data[{CCG3-ETH02} Interpreter Use 2023-2024],Interpreter_Data[Organisation Code],$B25,Interpreter_Data[Quarter],$F$3)</f>
        <v>1349</v>
      </c>
      <c r="G25" s="3">
        <f ca="1">SUMIFS(Interpreter_Data[{CCG3-ETH02} Interpreter Use 2023-2024],Interpreter_Data[Organisation Code],$B25,Interpreter_Data[Quarter],$G$3)</f>
        <v>1541</v>
      </c>
      <c r="H25" s="3">
        <f ca="1">SUMIFS(Interpreter_Data[{CCG3-ETH02} Interpreter Use 2023-2024],Interpreter_Data[Organisation Code],$B25,Interpreter_Data[Quarter],$H$3)</f>
        <v>0</v>
      </c>
      <c r="I25" s="301">
        <f t="shared" ca="1" si="0"/>
        <v>4420</v>
      </c>
      <c r="J25" s="302" t="e">
        <f t="shared" ca="1" si="1"/>
        <v>#REF!</v>
      </c>
      <c r="K25" s="303" t="e">
        <f t="shared" ca="1" si="2"/>
        <v>#REF!</v>
      </c>
      <c r="L25" s="304" t="e">
        <f t="shared" ca="1" si="3"/>
        <v>#REF!</v>
      </c>
      <c r="M25" s="305" t="e">
        <f t="shared" ca="1" si="4"/>
        <v>#REF!</v>
      </c>
    </row>
    <row r="26" spans="1:13" x14ac:dyDescent="0.2">
      <c r="A26" s="299" t="str">
        <f ca="1">INDEX('PRACTICE-Retired'!$A$2:$E$52,MATCH($B26,'PRACTICE-Retired'!$A$2:$A$52,0),2)</f>
        <v>Lea Surgery</v>
      </c>
      <c r="B26" s="299" t="str">
        <f ca="1">T(OFFSET('HEADERTOGGLE-Retired'!G23,0,'HEADERTOGGLE-Retired'!$I$1))</f>
        <v>F84105</v>
      </c>
      <c r="C26" s="300" t="str">
        <f ca="1">INDEX('PRACTICE-Retired'!$A$2:$E$52,MATCH($B26,'PRACTICE-Retired'!$A$2:$A$52,0),5)</f>
        <v>SE1</v>
      </c>
      <c r="D26" s="3">
        <f ca="1">SUMIFS(Interpreter_Data[{CCG3-00} Current Listsize],Interpreter_Data[Organisation Code],$B26,Interpreter_Data[Quarter],$A$2)</f>
        <v>11649</v>
      </c>
      <c r="E26" s="3">
        <f ca="1">SUMIFS(Interpreter_Data[{CCG3-ETH02} Interpreter Use 2023-2024],Interpreter_Data[Organisation Code],$B26,Interpreter_Data[Quarter],$E$3)</f>
        <v>340</v>
      </c>
      <c r="F26" s="3">
        <f ca="1">SUMIFS(Interpreter_Data[{CCG3-ETH02} Interpreter Use 2023-2024],Interpreter_Data[Organisation Code],$B26,Interpreter_Data[Quarter],$F$3)</f>
        <v>309</v>
      </c>
      <c r="G26" s="3">
        <f ca="1">SUMIFS(Interpreter_Data[{CCG3-ETH02} Interpreter Use 2023-2024],Interpreter_Data[Organisation Code],$B26,Interpreter_Data[Quarter],$G$3)</f>
        <v>273</v>
      </c>
      <c r="H26" s="3">
        <f ca="1">SUMIFS(Interpreter_Data[{CCG3-ETH02} Interpreter Use 2023-2024],Interpreter_Data[Organisation Code],$B26,Interpreter_Data[Quarter],$H$3)</f>
        <v>0</v>
      </c>
      <c r="I26" s="301">
        <f t="shared" ca="1" si="0"/>
        <v>922</v>
      </c>
      <c r="J26" s="302" t="e">
        <f t="shared" ca="1" si="1"/>
        <v>#REF!</v>
      </c>
      <c r="K26" s="303" t="e">
        <f t="shared" ca="1" si="2"/>
        <v>#REF!</v>
      </c>
      <c r="L26" s="304" t="e">
        <f t="shared" ca="1" si="3"/>
        <v>#REF!</v>
      </c>
      <c r="M26" s="305" t="e">
        <f t="shared" ca="1" si="4"/>
        <v>#REF!</v>
      </c>
    </row>
    <row r="27" spans="1:13" x14ac:dyDescent="0.2">
      <c r="A27" s="299" t="str">
        <f ca="1">INDEX('PRACTICE-Retired'!$A$2:$E$52,MATCH($B27,'PRACTICE-Retired'!$A$2:$A$52,0),2)</f>
        <v>London Fields Medical Centre</v>
      </c>
      <c r="B27" s="299" t="str">
        <f ca="1">T(OFFSET('HEADERTOGGLE-Retired'!G24,0,'HEADERTOGGLE-Retired'!$I$1))</f>
        <v>F84021</v>
      </c>
      <c r="C27" s="300" t="str">
        <f ca="1">INDEX('PRACTICE-Retired'!$A$2:$E$52,MATCH($B27,'PRACTICE-Retired'!$A$2:$A$52,0),5)</f>
        <v>SW1</v>
      </c>
      <c r="D27" s="3">
        <f ca="1">SUMIFS(Interpreter_Data[{CCG3-00} Current Listsize],Interpreter_Data[Organisation Code],$B27,Interpreter_Data[Quarter],$A$2)</f>
        <v>11082</v>
      </c>
      <c r="E27" s="3">
        <f ca="1">SUMIFS(Interpreter_Data[{CCG3-ETH02} Interpreter Use 2023-2024],Interpreter_Data[Organisation Code],$B27,Interpreter_Data[Quarter],$E$3)</f>
        <v>394</v>
      </c>
      <c r="F27" s="3">
        <f ca="1">SUMIFS(Interpreter_Data[{CCG3-ETH02} Interpreter Use 2023-2024],Interpreter_Data[Organisation Code],$B27,Interpreter_Data[Quarter],$F$3)</f>
        <v>406</v>
      </c>
      <c r="G27" s="3">
        <f ca="1">SUMIFS(Interpreter_Data[{CCG3-ETH02} Interpreter Use 2023-2024],Interpreter_Data[Organisation Code],$B27,Interpreter_Data[Quarter],$G$3)</f>
        <v>421</v>
      </c>
      <c r="H27" s="3">
        <f ca="1">SUMIFS(Interpreter_Data[{CCG3-ETH02} Interpreter Use 2023-2024],Interpreter_Data[Organisation Code],$B27,Interpreter_Data[Quarter],$H$3)</f>
        <v>0</v>
      </c>
      <c r="I27" s="301">
        <f t="shared" ca="1" si="0"/>
        <v>1221</v>
      </c>
      <c r="J27" s="302" t="e">
        <f t="shared" ca="1" si="1"/>
        <v>#REF!</v>
      </c>
      <c r="K27" s="303" t="e">
        <f t="shared" ca="1" si="2"/>
        <v>#REF!</v>
      </c>
      <c r="L27" s="304" t="e">
        <f t="shared" ca="1" si="3"/>
        <v>#REF!</v>
      </c>
      <c r="M27" s="305" t="e">
        <f t="shared" ca="1" si="4"/>
        <v>#REF!</v>
      </c>
    </row>
    <row r="28" spans="1:13" x14ac:dyDescent="0.2">
      <c r="A28" s="299" t="str">
        <f ca="1">INDEX('PRACTICE-Retired'!$A$2:$E$52,MATCH($B28,'PRACTICE-Retired'!$A$2:$A$52,0),2)</f>
        <v>Lower Clapton Group Practice</v>
      </c>
      <c r="B28" s="299" t="str">
        <f ca="1">T(OFFSET('HEADERTOGGLE-Retired'!G25,0,'HEADERTOGGLE-Retired'!$I$1))</f>
        <v>F84003</v>
      </c>
      <c r="C28" s="300" t="str">
        <f ca="1">INDEX('PRACTICE-Retired'!$A$2:$E$52,MATCH($B28,'PRACTICE-Retired'!$A$2:$A$52,0),5)</f>
        <v>SE1</v>
      </c>
      <c r="D28" s="3">
        <f ca="1">SUMIFS(Interpreter_Data[{CCG3-00} Current Listsize],Interpreter_Data[Organisation Code],$B28,Interpreter_Data[Quarter],$A$2)</f>
        <v>15041</v>
      </c>
      <c r="E28" s="3">
        <f ca="1">SUMIFS(Interpreter_Data[{CCG3-ETH02} Interpreter Use 2023-2024],Interpreter_Data[Organisation Code],$B28,Interpreter_Data[Quarter],$E$3)</f>
        <v>1408</v>
      </c>
      <c r="F28" s="3">
        <f ca="1">SUMIFS(Interpreter_Data[{CCG3-ETH02} Interpreter Use 2023-2024],Interpreter_Data[Organisation Code],$B28,Interpreter_Data[Quarter],$F$3)</f>
        <v>1347</v>
      </c>
      <c r="G28" s="3">
        <f ca="1">SUMIFS(Interpreter_Data[{CCG3-ETH02} Interpreter Use 2023-2024],Interpreter_Data[Organisation Code],$B28,Interpreter_Data[Quarter],$G$3)</f>
        <v>1496</v>
      </c>
      <c r="H28" s="3">
        <f ca="1">SUMIFS(Interpreter_Data[{CCG3-ETH02} Interpreter Use 2023-2024],Interpreter_Data[Organisation Code],$B28,Interpreter_Data[Quarter],$H$3)</f>
        <v>0</v>
      </c>
      <c r="I28" s="301">
        <f t="shared" ca="1" si="0"/>
        <v>4251</v>
      </c>
      <c r="J28" s="302" t="e">
        <f t="shared" ca="1" si="1"/>
        <v>#REF!</v>
      </c>
      <c r="K28" s="303" t="e">
        <f t="shared" ca="1" si="2"/>
        <v>#REF!</v>
      </c>
      <c r="L28" s="304" t="e">
        <f t="shared" ca="1" si="3"/>
        <v>#REF!</v>
      </c>
      <c r="M28" s="305" t="e">
        <f t="shared" ca="1" si="4"/>
        <v>#REF!</v>
      </c>
    </row>
    <row r="29" spans="1:13" x14ac:dyDescent="0.2">
      <c r="A29" s="299" t="str">
        <f ca="1">INDEX('PRACTICE-Retired'!$A$2:$E$52,MATCH($B29,'PRACTICE-Retired'!$A$2:$A$52,0),2)</f>
        <v>Neaman Practice</v>
      </c>
      <c r="B29" s="299" t="str">
        <f ca="1">T(OFFSET('HEADERTOGGLE-Retired'!G26,0,'HEADERTOGGLE-Retired'!$I$1))</f>
        <v>F84640</v>
      </c>
      <c r="C29" s="300" t="str">
        <f ca="1">INDEX('PRACTICE-Retired'!$A$2:$E$52,MATCH($B29,'PRACTICE-Retired'!$A$2:$A$52,0),5)</f>
        <v>SW2</v>
      </c>
      <c r="D29" s="3">
        <f ca="1">SUMIFS(Interpreter_Data[{CCG3-00} Current Listsize],Interpreter_Data[Organisation Code],$B29,Interpreter_Data[Quarter],$A$2)</f>
        <v>9375</v>
      </c>
      <c r="E29" s="3">
        <f ca="1">SUMIFS(Interpreter_Data[{CCG3-ETH02} Interpreter Use 2023-2024],Interpreter_Data[Organisation Code],$B29,Interpreter_Data[Quarter],$E$3)</f>
        <v>56</v>
      </c>
      <c r="F29" s="3">
        <f ca="1">SUMIFS(Interpreter_Data[{CCG3-ETH02} Interpreter Use 2023-2024],Interpreter_Data[Organisation Code],$B29,Interpreter_Data[Quarter],$F$3)</f>
        <v>59</v>
      </c>
      <c r="G29" s="3">
        <f ca="1">SUMIFS(Interpreter_Data[{CCG3-ETH02} Interpreter Use 2023-2024],Interpreter_Data[Organisation Code],$B29,Interpreter_Data[Quarter],$G$3)</f>
        <v>43</v>
      </c>
      <c r="H29" s="3">
        <f ca="1">SUMIFS(Interpreter_Data[{CCG3-ETH02} Interpreter Use 2023-2024],Interpreter_Data[Organisation Code],$B29,Interpreter_Data[Quarter],$H$3)</f>
        <v>0</v>
      </c>
      <c r="I29" s="301">
        <f t="shared" ca="1" si="0"/>
        <v>158</v>
      </c>
      <c r="J29" s="302" t="e">
        <f t="shared" ca="1" si="1"/>
        <v>#REF!</v>
      </c>
      <c r="K29" s="303" t="e">
        <f t="shared" ca="1" si="2"/>
        <v>#REF!</v>
      </c>
      <c r="L29" s="304" t="e">
        <f t="shared" ca="1" si="3"/>
        <v>#REF!</v>
      </c>
      <c r="M29" s="306" t="e">
        <f t="shared" ca="1" si="4"/>
        <v>#REF!</v>
      </c>
    </row>
    <row r="30" spans="1:13" x14ac:dyDescent="0.2">
      <c r="A30" s="299" t="str">
        <f ca="1">INDEX('PRACTICE-Retired'!$A$2:$E$52,MATCH($B30,'PRACTICE-Retired'!$A$2:$A$52,0),2)</f>
        <v>Nightingale Practice</v>
      </c>
      <c r="B30" s="299" t="str">
        <f ca="1">T(OFFSET('HEADERTOGGLE-Retired'!G27,0,'HEADERTOGGLE-Retired'!$I$1))</f>
        <v>F84018</v>
      </c>
      <c r="C30" s="300" t="str">
        <f ca="1">INDEX('PRACTICE-Retired'!$A$2:$E$52,MATCH($B30,'PRACTICE-Retired'!$A$2:$A$52,0),5)</f>
        <v>NE2</v>
      </c>
      <c r="D30" s="3">
        <f ca="1">SUMIFS(Interpreter_Data[{CCG3-00} Current Listsize],Interpreter_Data[Organisation Code],$B30,Interpreter_Data[Quarter],$A$2)</f>
        <v>12333</v>
      </c>
      <c r="E30" s="3">
        <f ca="1">SUMIFS(Interpreter_Data[{CCG3-ETH02} Interpreter Use 2023-2024],Interpreter_Data[Organisation Code],$B30,Interpreter_Data[Quarter],$E$3)</f>
        <v>1051</v>
      </c>
      <c r="F30" s="3">
        <f ca="1">SUMIFS(Interpreter_Data[{CCG3-ETH02} Interpreter Use 2023-2024],Interpreter_Data[Organisation Code],$B30,Interpreter_Data[Quarter],$F$3)</f>
        <v>918</v>
      </c>
      <c r="G30" s="3">
        <f ca="1">SUMIFS(Interpreter_Data[{CCG3-ETH02} Interpreter Use 2023-2024],Interpreter_Data[Organisation Code],$B30,Interpreter_Data[Quarter],$G$3)</f>
        <v>993</v>
      </c>
      <c r="H30" s="3">
        <f ca="1">SUMIFS(Interpreter_Data[{CCG3-ETH02} Interpreter Use 2023-2024],Interpreter_Data[Organisation Code],$B30,Interpreter_Data[Quarter],$H$3)</f>
        <v>0</v>
      </c>
      <c r="I30" s="301">
        <f t="shared" ca="1" si="0"/>
        <v>2962</v>
      </c>
      <c r="J30" s="302" t="e">
        <f t="shared" ca="1" si="1"/>
        <v>#REF!</v>
      </c>
      <c r="K30" s="303" t="e">
        <f t="shared" ca="1" si="2"/>
        <v>#REF!</v>
      </c>
      <c r="L30" s="304" t="e">
        <f t="shared" ca="1" si="3"/>
        <v>#REF!</v>
      </c>
      <c r="M30" s="305" t="e">
        <f t="shared" ca="1" si="4"/>
        <v>#REF!</v>
      </c>
    </row>
    <row r="31" spans="1:13" x14ac:dyDescent="0.2">
      <c r="A31" s="299" t="str">
        <f ca="1">INDEX('PRACTICE-Retired'!$A$2:$E$52,MATCH($B31,'PRACTICE-Retired'!$A$2:$A$52,0),2)</f>
        <v>Queensbridge Group Practice</v>
      </c>
      <c r="B31" s="299" t="str">
        <f ca="1">T(OFFSET('HEADERTOGGLE-Retired'!G28,0,'HEADERTOGGLE-Retired'!$I$1))</f>
        <v>F84117</v>
      </c>
      <c r="C31" s="300" t="str">
        <f ca="1">INDEX('PRACTICE-Retired'!$A$2:$E$52,MATCH($B31,'PRACTICE-Retired'!$A$2:$A$52,0),5)</f>
        <v>SW1</v>
      </c>
      <c r="D31" s="3">
        <f ca="1">SUMIFS(Interpreter_Data[{CCG3-00} Current Listsize],Interpreter_Data[Organisation Code],$B31,Interpreter_Data[Quarter],$A$2)</f>
        <v>10188</v>
      </c>
      <c r="E31" s="3">
        <f ca="1">SUMIFS(Interpreter_Data[{CCG3-ETH02} Interpreter Use 2023-2024],Interpreter_Data[Organisation Code],$B31,Interpreter_Data[Quarter],$E$3)</f>
        <v>400</v>
      </c>
      <c r="F31" s="3">
        <f ca="1">SUMIFS(Interpreter_Data[{CCG3-ETH02} Interpreter Use 2023-2024],Interpreter_Data[Organisation Code],$B31,Interpreter_Data[Quarter],$F$3)</f>
        <v>377</v>
      </c>
      <c r="G31" s="3">
        <f ca="1">SUMIFS(Interpreter_Data[{CCG3-ETH02} Interpreter Use 2023-2024],Interpreter_Data[Organisation Code],$B31,Interpreter_Data[Quarter],$G$3)</f>
        <v>434</v>
      </c>
      <c r="H31" s="3">
        <f ca="1">SUMIFS(Interpreter_Data[{CCG3-ETH02} Interpreter Use 2023-2024],Interpreter_Data[Organisation Code],$B31,Interpreter_Data[Quarter],$H$3)</f>
        <v>0</v>
      </c>
      <c r="I31" s="301">
        <f t="shared" ca="1" si="0"/>
        <v>1211</v>
      </c>
      <c r="J31" s="302" t="e">
        <f t="shared" ca="1" si="1"/>
        <v>#REF!</v>
      </c>
      <c r="K31" s="303" t="e">
        <f t="shared" ca="1" si="2"/>
        <v>#REF!</v>
      </c>
      <c r="L31" s="304" t="e">
        <f t="shared" ca="1" si="3"/>
        <v>#REF!</v>
      </c>
      <c r="M31" s="305" t="e">
        <f t="shared" ca="1" si="4"/>
        <v>#REF!</v>
      </c>
    </row>
    <row r="32" spans="1:13" x14ac:dyDescent="0.2">
      <c r="A32" s="299" t="str">
        <f ca="1">INDEX('PRACTICE-Retired'!$A$2:$E$52,MATCH($B32,'PRACTICE-Retired'!$A$2:$A$52,0),2)</f>
        <v>Richmond Road Medical Center</v>
      </c>
      <c r="B32" s="299" t="str">
        <f ca="1">T(OFFSET('HEADERTOGGLE-Retired'!G29,0,'HEADERTOGGLE-Retired'!$I$1))</f>
        <v>F84035</v>
      </c>
      <c r="C32" s="300" t="str">
        <f ca="1">INDEX('PRACTICE-Retired'!$A$2:$E$52,MATCH($B32,'PRACTICE-Retired'!$A$2:$A$52,0),5)</f>
        <v>SW1</v>
      </c>
      <c r="D32" s="3">
        <f ca="1">SUMIFS(Interpreter_Data[{CCG3-00} Current Listsize],Interpreter_Data[Organisation Code],$B32,Interpreter_Data[Quarter],$A$2)</f>
        <v>20314</v>
      </c>
      <c r="E32" s="3">
        <f ca="1">SUMIFS(Interpreter_Data[{CCG3-ETH02} Interpreter Use 2023-2024],Interpreter_Data[Organisation Code],$B32,Interpreter_Data[Quarter],$E$3)</f>
        <v>277</v>
      </c>
      <c r="F32" s="3">
        <f ca="1">SUMIFS(Interpreter_Data[{CCG3-ETH02} Interpreter Use 2023-2024],Interpreter_Data[Organisation Code],$B32,Interpreter_Data[Quarter],$F$3)</f>
        <v>265</v>
      </c>
      <c r="G32" s="3">
        <f ca="1">SUMIFS(Interpreter_Data[{CCG3-ETH02} Interpreter Use 2023-2024],Interpreter_Data[Organisation Code],$B32,Interpreter_Data[Quarter],$G$3)</f>
        <v>271</v>
      </c>
      <c r="H32" s="3">
        <f ca="1">SUMIFS(Interpreter_Data[{CCG3-ETH02} Interpreter Use 2023-2024],Interpreter_Data[Organisation Code],$B32,Interpreter_Data[Quarter],$H$3)</f>
        <v>0</v>
      </c>
      <c r="I32" s="301">
        <f t="shared" ca="1" si="0"/>
        <v>813</v>
      </c>
      <c r="J32" s="302" t="e">
        <f t="shared" ca="1" si="1"/>
        <v>#REF!</v>
      </c>
      <c r="K32" s="303" t="e">
        <f t="shared" ca="1" si="2"/>
        <v>#REF!</v>
      </c>
      <c r="L32" s="304" t="e">
        <f t="shared" ca="1" si="3"/>
        <v>#REF!</v>
      </c>
      <c r="M32" s="305" t="e">
        <f t="shared" ca="1" si="4"/>
        <v>#REF!</v>
      </c>
    </row>
    <row r="33" spans="1:15" x14ac:dyDescent="0.2">
      <c r="A33" s="299" t="str">
        <f ca="1">INDEX('PRACTICE-Retired'!$A$2:$E$52,MATCH($B33,'PRACTICE-Retired'!$A$2:$A$52,0),2)</f>
        <v>Riverside Practice</v>
      </c>
      <c r="B33" s="299" t="str">
        <f ca="1">T(OFFSET('HEADERTOGGLE-Retired'!G30,0,'HEADERTOGGLE-Retired'!$I$1))</f>
        <v>F84619</v>
      </c>
      <c r="C33" s="300" t="str">
        <f ca="1">INDEX('PRACTICE-Retired'!$A$2:$E$52,MATCH($B33,'PRACTICE-Retired'!$A$2:$A$52,0),5)</f>
        <v>NE2</v>
      </c>
      <c r="D33" s="3">
        <f ca="1">SUMIFS(Interpreter_Data[{CCG3-00} Current Listsize],Interpreter_Data[Organisation Code],$B33,Interpreter_Data[Quarter],$A$2)</f>
        <v>5144</v>
      </c>
      <c r="E33" s="3">
        <f ca="1">SUMIFS(Interpreter_Data[{CCG3-ETH02} Interpreter Use 2023-2024],Interpreter_Data[Organisation Code],$B33,Interpreter_Data[Quarter],$E$3)</f>
        <v>332</v>
      </c>
      <c r="F33" s="3">
        <f ca="1">SUMIFS(Interpreter_Data[{CCG3-ETH02} Interpreter Use 2023-2024],Interpreter_Data[Organisation Code],$B33,Interpreter_Data[Quarter],$F$3)</f>
        <v>281</v>
      </c>
      <c r="G33" s="3">
        <f ca="1">SUMIFS(Interpreter_Data[{CCG3-ETH02} Interpreter Use 2023-2024],Interpreter_Data[Organisation Code],$B33,Interpreter_Data[Quarter],$G$3)</f>
        <v>324</v>
      </c>
      <c r="H33" s="3">
        <f ca="1">SUMIFS(Interpreter_Data[{CCG3-ETH02} Interpreter Use 2023-2024],Interpreter_Data[Organisation Code],$B33,Interpreter_Data[Quarter],$H$3)</f>
        <v>0</v>
      </c>
      <c r="I33" s="301">
        <f t="shared" ca="1" si="0"/>
        <v>937</v>
      </c>
      <c r="J33" s="302" t="e">
        <f t="shared" ca="1" si="1"/>
        <v>#REF!</v>
      </c>
      <c r="K33" s="303" t="e">
        <f t="shared" ca="1" si="2"/>
        <v>#REF!</v>
      </c>
      <c r="L33" s="304" t="e">
        <f t="shared" ca="1" si="3"/>
        <v>#REF!</v>
      </c>
      <c r="M33" s="305" t="e">
        <f t="shared" ca="1" si="4"/>
        <v>#REF!</v>
      </c>
    </row>
    <row r="34" spans="1:15" x14ac:dyDescent="0.2">
      <c r="A34" s="299" t="str">
        <f ca="1">INDEX('PRACTICE-Retired'!$A$2:$E$52,MATCH($B34,'PRACTICE-Retired'!$A$2:$A$52,0),2)</f>
        <v>Rosewood Practice</v>
      </c>
      <c r="B34" s="299" t="str">
        <f ca="1">T(OFFSET('HEADERTOGGLE-Retired'!G31,0,'HEADERTOGGLE-Retired'!$I$1))</f>
        <v>F84711</v>
      </c>
      <c r="C34" s="300" t="str">
        <f ca="1">INDEX('PRACTICE-Retired'!$A$2:$E$52,MATCH($B34,'PRACTICE-Retired'!$A$2:$A$52,0),5)</f>
        <v>NE2</v>
      </c>
      <c r="D34" s="3">
        <f ca="1">SUMIFS(Interpreter_Data[{CCG3-00} Current Listsize],Interpreter_Data[Organisation Code],$B34,Interpreter_Data[Quarter],$A$2)</f>
        <v>1813</v>
      </c>
      <c r="E34" s="3">
        <f ca="1">SUMIFS(Interpreter_Data[{CCG3-ETH02} Interpreter Use 2023-2024],Interpreter_Data[Organisation Code],$B34,Interpreter_Data[Quarter],$E$3)</f>
        <v>111</v>
      </c>
      <c r="F34" s="3">
        <f ca="1">SUMIFS(Interpreter_Data[{CCG3-ETH02} Interpreter Use 2023-2024],Interpreter_Data[Organisation Code],$B34,Interpreter_Data[Quarter],$F$3)</f>
        <v>126</v>
      </c>
      <c r="G34" s="3">
        <f ca="1">SUMIFS(Interpreter_Data[{CCG3-ETH02} Interpreter Use 2023-2024],Interpreter_Data[Organisation Code],$B34,Interpreter_Data[Quarter],$G$3)</f>
        <v>78</v>
      </c>
      <c r="H34" s="3">
        <f ca="1">SUMIFS(Interpreter_Data[{CCG3-ETH02} Interpreter Use 2023-2024],Interpreter_Data[Organisation Code],$B34,Interpreter_Data[Quarter],$H$3)</f>
        <v>0</v>
      </c>
      <c r="I34" s="301">
        <f t="shared" ca="1" si="0"/>
        <v>315</v>
      </c>
      <c r="J34" s="302" t="e">
        <f t="shared" ca="1" si="1"/>
        <v>#REF!</v>
      </c>
      <c r="K34" s="303" t="e">
        <f t="shared" ca="1" si="2"/>
        <v>#REF!</v>
      </c>
      <c r="L34" s="304" t="e">
        <f t="shared" ca="1" si="3"/>
        <v>#REF!</v>
      </c>
      <c r="M34" s="305" t="e">
        <f t="shared" ca="1" si="4"/>
        <v>#REF!</v>
      </c>
    </row>
    <row r="35" spans="1:15" x14ac:dyDescent="0.2">
      <c r="A35" s="299" t="str">
        <f ca="1">INDEX('PRACTICE-Retired'!$A$2:$E$52,MATCH($B35,'PRACTICE-Retired'!$A$2:$A$52,0),2)</f>
        <v>Sandringham Road Practice</v>
      </c>
      <c r="B35" s="299" t="str">
        <f ca="1">T(OFFSET('HEADERTOGGLE-Retired'!G32,0,'HEADERTOGGLE-Retired'!$I$1))</f>
        <v>F84621</v>
      </c>
      <c r="C35" s="300" t="str">
        <f ca="1">INDEX('PRACTICE-Retired'!$A$2:$E$52,MATCH($B35,'PRACTICE-Retired'!$A$2:$A$52,0),5)</f>
        <v>SW1</v>
      </c>
      <c r="D35" s="3">
        <f ca="1">SUMIFS(Interpreter_Data[{CCG3-00} Current Listsize],Interpreter_Data[Organisation Code],$B35,Interpreter_Data[Quarter],$A$2)</f>
        <v>4563</v>
      </c>
      <c r="E35" s="3">
        <f ca="1">SUMIFS(Interpreter_Data[{CCG3-ETH02} Interpreter Use 2023-2024],Interpreter_Data[Organisation Code],$B35,Interpreter_Data[Quarter],$E$3)</f>
        <v>248</v>
      </c>
      <c r="F35" s="3">
        <f ca="1">SUMIFS(Interpreter_Data[{CCG3-ETH02} Interpreter Use 2023-2024],Interpreter_Data[Organisation Code],$B35,Interpreter_Data[Quarter],$F$3)</f>
        <v>213</v>
      </c>
      <c r="G35" s="3">
        <f ca="1">SUMIFS(Interpreter_Data[{CCG3-ETH02} Interpreter Use 2023-2024],Interpreter_Data[Organisation Code],$B35,Interpreter_Data[Quarter],$G$3)</f>
        <v>233</v>
      </c>
      <c r="H35" s="3">
        <f ca="1">SUMIFS(Interpreter_Data[{CCG3-ETH02} Interpreter Use 2023-2024],Interpreter_Data[Organisation Code],$B35,Interpreter_Data[Quarter],$H$3)</f>
        <v>0</v>
      </c>
      <c r="I35" s="301">
        <f t="shared" ca="1" si="0"/>
        <v>694</v>
      </c>
      <c r="J35" s="302" t="e">
        <f t="shared" ca="1" si="1"/>
        <v>#REF!</v>
      </c>
      <c r="K35" s="303" t="e">
        <f t="shared" ca="1" si="2"/>
        <v>#REF!</v>
      </c>
      <c r="L35" s="304" t="e">
        <f t="shared" ca="1" si="3"/>
        <v>#REF!</v>
      </c>
      <c r="M35" s="306" t="e">
        <f t="shared" ca="1" si="4"/>
        <v>#REF!</v>
      </c>
    </row>
    <row r="36" spans="1:15" x14ac:dyDescent="0.2">
      <c r="A36" s="299" t="str">
        <f ca="1">INDEX('PRACTICE-Retired'!$A$2:$E$52,MATCH($B36,'PRACTICE-Retired'!$A$2:$A$52,0),2)</f>
        <v>Shoreditch Park Surgery</v>
      </c>
      <c r="B36" s="299" t="str">
        <f ca="1">T(OFFSET('HEADERTOGGLE-Retired'!G33,0,'HEADERTOGGLE-Retired'!$I$1))</f>
        <v>F84635</v>
      </c>
      <c r="C36" s="300" t="str">
        <f ca="1">INDEX('PRACTICE-Retired'!$A$2:$E$52,MATCH($B36,'PRACTICE-Retired'!$A$2:$A$52,0),5)</f>
        <v>SW2</v>
      </c>
      <c r="D36" s="3">
        <f ca="1">SUMIFS(Interpreter_Data[{CCG3-00} Current Listsize],Interpreter_Data[Organisation Code],$B36,Interpreter_Data[Quarter],$A$2)</f>
        <v>9127</v>
      </c>
      <c r="E36" s="3">
        <f ca="1">SUMIFS(Interpreter_Data[{CCG3-ETH02} Interpreter Use 2023-2024],Interpreter_Data[Organisation Code],$B36,Interpreter_Data[Quarter],$E$3)</f>
        <v>366</v>
      </c>
      <c r="F36" s="3">
        <f ca="1">SUMIFS(Interpreter_Data[{CCG3-ETH02} Interpreter Use 2023-2024],Interpreter_Data[Organisation Code],$B36,Interpreter_Data[Quarter],$F$3)</f>
        <v>355</v>
      </c>
      <c r="G36" s="3">
        <f ca="1">SUMIFS(Interpreter_Data[{CCG3-ETH02} Interpreter Use 2023-2024],Interpreter_Data[Organisation Code],$B36,Interpreter_Data[Quarter],$G$3)</f>
        <v>351</v>
      </c>
      <c r="H36" s="3">
        <f ca="1">SUMIFS(Interpreter_Data[{CCG3-ETH02} Interpreter Use 2023-2024],Interpreter_Data[Organisation Code],$B36,Interpreter_Data[Quarter],$H$3)</f>
        <v>0</v>
      </c>
      <c r="I36" s="301">
        <f t="shared" ca="1" si="0"/>
        <v>1072</v>
      </c>
      <c r="J36" s="302" t="e">
        <f t="shared" ref="J36:J44" ca="1" si="5">SUMIFS(OFFSET(ANCHOR,,MATCH(J$1,IND,0)-1),DataID,$D$2,IF(OR(LEFT($B36,1)="C",LEFT($B36,1)="N", LEFT($B36,1)="S"),NwID,OrgID),$B36, DataCheck,1)</f>
        <v>#REF!</v>
      </c>
      <c r="K36" s="303" t="e">
        <f t="shared" ca="1" si="2"/>
        <v>#REF!</v>
      </c>
      <c r="L36" s="304" t="e">
        <f t="shared" ca="1" si="3"/>
        <v>#REF!</v>
      </c>
      <c r="M36" s="305" t="e">
        <f t="shared" ca="1" si="4"/>
        <v>#REF!</v>
      </c>
    </row>
    <row r="37" spans="1:15" x14ac:dyDescent="0.2">
      <c r="A37" s="299" t="str">
        <f ca="1">INDEX('PRACTICE-Retired'!$A$2:$E$52,MATCH($B37,'PRACTICE-Retired'!$A$2:$A$52,0),2)</f>
        <v>Somerford Grove Health Centre</v>
      </c>
      <c r="B37" s="299" t="str">
        <f ca="1">T(OFFSET('HEADERTOGGLE-Retired'!G34,0,'HEADERTOGGLE-Retired'!$I$1))</f>
        <v>F84033</v>
      </c>
      <c r="C37" s="300" t="str">
        <f ca="1">INDEX('PRACTICE-Retired'!$A$2:$E$52,MATCH($B37,'PRACTICE-Retired'!$A$2:$A$52,0),5)</f>
        <v>NW2</v>
      </c>
      <c r="D37" s="3">
        <f ca="1">SUMIFS(Interpreter_Data[{CCG3-00} Current Listsize],Interpreter_Data[Organisation Code],$B37,Interpreter_Data[Quarter],$A$2)</f>
        <v>11936</v>
      </c>
      <c r="E37" s="3">
        <f ca="1">SUMIFS(Interpreter_Data[{CCG3-ETH02} Interpreter Use 2023-2024],Interpreter_Data[Organisation Code],$B37,Interpreter_Data[Quarter],$E$3)</f>
        <v>1255</v>
      </c>
      <c r="F37" s="3">
        <f ca="1">SUMIFS(Interpreter_Data[{CCG3-ETH02} Interpreter Use 2023-2024],Interpreter_Data[Organisation Code],$B37,Interpreter_Data[Quarter],$F$3)</f>
        <v>1029</v>
      </c>
      <c r="G37" s="3">
        <f ca="1">SUMIFS(Interpreter_Data[{CCG3-ETH02} Interpreter Use 2023-2024],Interpreter_Data[Organisation Code],$B37,Interpreter_Data[Quarter],$G$3)</f>
        <v>1361</v>
      </c>
      <c r="H37" s="3">
        <f ca="1">SUMIFS(Interpreter_Data[{CCG3-ETH02} Interpreter Use 2023-2024],Interpreter_Data[Organisation Code],$B37,Interpreter_Data[Quarter],$H$3)</f>
        <v>0</v>
      </c>
      <c r="I37" s="301">
        <f t="shared" ca="1" si="0"/>
        <v>3645</v>
      </c>
      <c r="J37" s="302" t="e">
        <f t="shared" ca="1" si="5"/>
        <v>#REF!</v>
      </c>
      <c r="K37" s="303" t="e">
        <f t="shared" ca="1" si="2"/>
        <v>#REF!</v>
      </c>
      <c r="L37" s="304" t="e">
        <f t="shared" ca="1" si="3"/>
        <v>#REF!</v>
      </c>
      <c r="M37" s="305" t="e">
        <f t="shared" ca="1" si="4"/>
        <v>#REF!</v>
      </c>
    </row>
    <row r="38" spans="1:15" s="227" customFormat="1" x14ac:dyDescent="0.2">
      <c r="A38" s="299" t="str">
        <f ca="1">INDEX('PRACTICE-Retired'!$A$2:$E$52,MATCH($B38,'PRACTICE-Retired'!$A$2:$A$52,0),2)</f>
        <v>Spring Hill Practice</v>
      </c>
      <c r="B38" s="299" t="str">
        <f ca="1">T(OFFSET('HEADERTOGGLE-Retired'!G35,0,'HEADERTOGGLE-Retired'!$I$1))</f>
        <v>Y03049</v>
      </c>
      <c r="C38" s="310" t="str">
        <f ca="1">INDEX('PRACTICE-Retired'!$A$2:$E$52,MATCH($B38,'PRACTICE-Retired'!$A$2:$A$52,0),5)</f>
        <v>NE1</v>
      </c>
      <c r="D38" s="3">
        <f ca="1">SUMIFS(Interpreter_Data[{CCG3-00} Current Listsize],Interpreter_Data[Organisation Code],$B38,Interpreter_Data[Quarter],$A$2)</f>
        <v>16079</v>
      </c>
      <c r="E38" s="3">
        <f ca="1">SUMIFS(Interpreter_Data[{CCG3-ETH02} Interpreter Use 2023-2024],Interpreter_Data[Organisation Code],$B38,Interpreter_Data[Quarter],$E$3)</f>
        <v>790</v>
      </c>
      <c r="F38" s="3">
        <f ca="1">SUMIFS(Interpreter_Data[{CCG3-ETH02} Interpreter Use 2023-2024],Interpreter_Data[Organisation Code],$B38,Interpreter_Data[Quarter],$F$3)</f>
        <v>722</v>
      </c>
      <c r="G38" s="3">
        <f ca="1">SUMIFS(Interpreter_Data[{CCG3-ETH02} Interpreter Use 2023-2024],Interpreter_Data[Organisation Code],$B38,Interpreter_Data[Quarter],$G$3)</f>
        <v>780</v>
      </c>
      <c r="H38" s="3">
        <f ca="1">SUMIFS(Interpreter_Data[{CCG3-ETH02} Interpreter Use 2023-2024],Interpreter_Data[Organisation Code],$B38,Interpreter_Data[Quarter],$H$3)</f>
        <v>0</v>
      </c>
      <c r="I38" s="311">
        <f t="shared" ca="1" si="0"/>
        <v>2292</v>
      </c>
      <c r="J38" s="312" t="e">
        <f t="shared" ca="1" si="5"/>
        <v>#REF!</v>
      </c>
      <c r="K38" s="303" t="e">
        <f t="shared" ca="1" si="2"/>
        <v>#REF!</v>
      </c>
      <c r="L38" s="304" t="e">
        <f t="shared" ca="1" si="3"/>
        <v>#REF!</v>
      </c>
      <c r="M38" s="305" t="e">
        <f t="shared" ca="1" si="4"/>
        <v>#REF!</v>
      </c>
      <c r="N38" s="226"/>
      <c r="O38" s="226"/>
    </row>
    <row r="39" spans="1:15" x14ac:dyDescent="0.2">
      <c r="A39" s="299" t="str">
        <f ca="1">INDEX('PRACTICE-Retired'!$A$2:$E$52,MATCH($B39,'PRACTICE-Retired'!$A$2:$A$52,0),2)</f>
        <v>Stamford Hill Group Practice</v>
      </c>
      <c r="B39" s="299" t="str">
        <f ca="1">T(OFFSET('HEADERTOGGLE-Retired'!G36,0,'HEADERTOGGLE-Retired'!$I$1))</f>
        <v>F84013</v>
      </c>
      <c r="C39" s="300" t="str">
        <f ca="1">INDEX('PRACTICE-Retired'!$A$2:$E$52,MATCH($B39,'PRACTICE-Retired'!$A$2:$A$52,0),5)</f>
        <v>NE1</v>
      </c>
      <c r="D39" s="3">
        <f ca="1">SUMIFS(Interpreter_Data[{CCG3-00} Current Listsize],Interpreter_Data[Organisation Code],$B39,Interpreter_Data[Quarter],$A$2)</f>
        <v>17872</v>
      </c>
      <c r="E39" s="3">
        <f ca="1">SUMIFS(Interpreter_Data[{CCG3-ETH02} Interpreter Use 2023-2024],Interpreter_Data[Organisation Code],$B39,Interpreter_Data[Quarter],$E$3)</f>
        <v>363</v>
      </c>
      <c r="F39" s="3">
        <f ca="1">SUMIFS(Interpreter_Data[{CCG3-ETH02} Interpreter Use 2023-2024],Interpreter_Data[Organisation Code],$B39,Interpreter_Data[Quarter],$F$3)</f>
        <v>373</v>
      </c>
      <c r="G39" s="3">
        <f ca="1">SUMIFS(Interpreter_Data[{CCG3-ETH02} Interpreter Use 2023-2024],Interpreter_Data[Organisation Code],$B39,Interpreter_Data[Quarter],$G$3)</f>
        <v>447</v>
      </c>
      <c r="H39" s="3">
        <f ca="1">SUMIFS(Interpreter_Data[{CCG3-ETH02} Interpreter Use 2023-2024],Interpreter_Data[Organisation Code],$B39,Interpreter_Data[Quarter],$H$3)</f>
        <v>0</v>
      </c>
      <c r="I39" s="301">
        <f t="shared" ca="1" si="0"/>
        <v>1183</v>
      </c>
      <c r="J39" s="302" t="e">
        <f t="shared" ca="1" si="5"/>
        <v>#REF!</v>
      </c>
      <c r="K39" s="303" t="e">
        <f t="shared" ca="1" si="2"/>
        <v>#REF!</v>
      </c>
      <c r="L39" s="304" t="e">
        <f t="shared" ca="1" si="3"/>
        <v>#REF!</v>
      </c>
      <c r="M39" s="305" t="e">
        <f t="shared" ca="1" si="4"/>
        <v>#REF!</v>
      </c>
    </row>
    <row r="40" spans="1:15" x14ac:dyDescent="0.2">
      <c r="A40" s="299" t="str">
        <f ca="1">INDEX('PRACTICE-Retired'!$A$2:$E$52,MATCH($B40,'PRACTICE-Retired'!$A$2:$A$52,0),2)</f>
        <v>Statham Grove Surgery</v>
      </c>
      <c r="B40" s="299" t="str">
        <f ca="1">T(OFFSET('HEADERTOGGLE-Retired'!G37,0,'HEADERTOGGLE-Retired'!$I$1))</f>
        <v>F84115</v>
      </c>
      <c r="C40" s="300" t="str">
        <f ca="1">INDEX('PRACTICE-Retired'!$A$2:$E$52,MATCH($B40,'PRACTICE-Retired'!$A$2:$A$52,0),5)</f>
        <v>NW1</v>
      </c>
      <c r="D40" s="3">
        <f ca="1">SUMIFS(Interpreter_Data[{CCG3-00} Current Listsize],Interpreter_Data[Organisation Code],$B40,Interpreter_Data[Quarter],$A$2)</f>
        <v>8629</v>
      </c>
      <c r="E40" s="3">
        <f ca="1">SUMIFS(Interpreter_Data[{CCG3-ETH02} Interpreter Use 2023-2024],Interpreter_Data[Organisation Code],$B40,Interpreter_Data[Quarter],$E$3)</f>
        <v>399</v>
      </c>
      <c r="F40" s="3">
        <f ca="1">SUMIFS(Interpreter_Data[{CCG3-ETH02} Interpreter Use 2023-2024],Interpreter_Data[Organisation Code],$B40,Interpreter_Data[Quarter],$F$3)</f>
        <v>314</v>
      </c>
      <c r="G40" s="3">
        <f ca="1">SUMIFS(Interpreter_Data[{CCG3-ETH02} Interpreter Use 2023-2024],Interpreter_Data[Organisation Code],$B40,Interpreter_Data[Quarter],$G$3)</f>
        <v>397</v>
      </c>
      <c r="H40" s="3">
        <f ca="1">SUMIFS(Interpreter_Data[{CCG3-ETH02} Interpreter Use 2023-2024],Interpreter_Data[Organisation Code],$B40,Interpreter_Data[Quarter],$H$3)</f>
        <v>0</v>
      </c>
      <c r="I40" s="301">
        <f t="shared" ca="1" si="0"/>
        <v>1110</v>
      </c>
      <c r="J40" s="302" t="e">
        <f t="shared" ca="1" si="5"/>
        <v>#REF!</v>
      </c>
      <c r="K40" s="303" t="e">
        <f t="shared" ca="1" si="2"/>
        <v>#REF!</v>
      </c>
      <c r="L40" s="304" t="e">
        <f t="shared" ca="1" si="3"/>
        <v>#REF!</v>
      </c>
      <c r="M40" s="305" t="e">
        <f t="shared" ca="1" si="4"/>
        <v>#REF!</v>
      </c>
    </row>
    <row r="41" spans="1:15" x14ac:dyDescent="0.2">
      <c r="A41" s="299" t="str">
        <f ca="1">INDEX('PRACTICE-Retired'!$A$2:$E$52,MATCH($B41,'PRACTICE-Retired'!$A$2:$A$52,0),2)</f>
        <v>Trowbridge Practice</v>
      </c>
      <c r="B41" s="299" t="str">
        <f ca="1">T(OFFSET('HEADERTOGGLE-Retired'!G38,0,'HEADERTOGGLE-Retired'!$I$1))</f>
        <v>Y00403</v>
      </c>
      <c r="C41" s="300" t="str">
        <f ca="1">INDEX('PRACTICE-Retired'!$A$2:$E$52,MATCH($B41,'PRACTICE-Retired'!$A$2:$A$52,0),5)</f>
        <v>SE2</v>
      </c>
      <c r="D41" s="3">
        <f ca="1">SUMIFS(Interpreter_Data[{CCG3-00} Current Listsize],Interpreter_Data[Organisation Code],$B41,Interpreter_Data[Quarter],$A$2)</f>
        <v>8041</v>
      </c>
      <c r="E41" s="3">
        <f ca="1">SUMIFS(Interpreter_Data[{CCG3-ETH02} Interpreter Use 2023-2024],Interpreter_Data[Organisation Code],$B41,Interpreter_Data[Quarter],$E$3)</f>
        <v>55</v>
      </c>
      <c r="F41" s="3">
        <f ca="1">SUMIFS(Interpreter_Data[{CCG3-ETH02} Interpreter Use 2023-2024],Interpreter_Data[Organisation Code],$B41,Interpreter_Data[Quarter],$F$3)</f>
        <v>48</v>
      </c>
      <c r="G41" s="3">
        <f ca="1">SUMIFS(Interpreter_Data[{CCG3-ETH02} Interpreter Use 2023-2024],Interpreter_Data[Organisation Code],$B41,Interpreter_Data[Quarter],$G$3)</f>
        <v>42</v>
      </c>
      <c r="H41" s="3">
        <f ca="1">SUMIFS(Interpreter_Data[{CCG3-ETH02} Interpreter Use 2023-2024],Interpreter_Data[Organisation Code],$B41,Interpreter_Data[Quarter],$H$3)</f>
        <v>0</v>
      </c>
      <c r="I41" s="301">
        <f t="shared" ca="1" si="0"/>
        <v>145</v>
      </c>
      <c r="J41" s="302" t="e">
        <f t="shared" ca="1" si="5"/>
        <v>#REF!</v>
      </c>
      <c r="K41" s="303" t="e">
        <f t="shared" ca="1" si="2"/>
        <v>#REF!</v>
      </c>
      <c r="L41" s="304" t="e">
        <f t="shared" ca="1" si="3"/>
        <v>#REF!</v>
      </c>
      <c r="M41" s="306" t="e">
        <f t="shared" ca="1" si="4"/>
        <v>#REF!</v>
      </c>
    </row>
    <row r="42" spans="1:15" x14ac:dyDescent="0.2">
      <c r="A42" s="299" t="str">
        <f ca="1">INDEX('PRACTICE-Retired'!$A$2:$E$52,MATCH($B42,'PRACTICE-Retired'!$A$2:$A$52,0),2)</f>
        <v>Well Street Surgery</v>
      </c>
      <c r="B42" s="299" t="str">
        <f ca="1">T(OFFSET('HEADERTOGGLE-Retired'!G39,0,'HEADERTOGGLE-Retired'!$I$1))</f>
        <v>F84069</v>
      </c>
      <c r="C42" s="300" t="str">
        <f ca="1">INDEX('PRACTICE-Retired'!$A$2:$E$52,MATCH($B42,'PRACTICE-Retired'!$A$2:$A$52,0),5)</f>
        <v>SE2</v>
      </c>
      <c r="D42" s="3">
        <f ca="1">SUMIFS(Interpreter_Data[{CCG3-00} Current Listsize],Interpreter_Data[Organisation Code],$B42,Interpreter_Data[Quarter],$A$2)</f>
        <v>14302</v>
      </c>
      <c r="E42" s="3">
        <f ca="1">SUMIFS(Interpreter_Data[{CCG3-ETH02} Interpreter Use 2023-2024],Interpreter_Data[Organisation Code],$B42,Interpreter_Data[Quarter],$E$3)</f>
        <v>601</v>
      </c>
      <c r="F42" s="3">
        <f ca="1">SUMIFS(Interpreter_Data[{CCG3-ETH02} Interpreter Use 2023-2024],Interpreter_Data[Organisation Code],$B42,Interpreter_Data[Quarter],$F$3)</f>
        <v>531</v>
      </c>
      <c r="G42" s="3">
        <f ca="1">SUMIFS(Interpreter_Data[{CCG3-ETH02} Interpreter Use 2023-2024],Interpreter_Data[Organisation Code],$B42,Interpreter_Data[Quarter],$G$3)</f>
        <v>522</v>
      </c>
      <c r="H42" s="3">
        <f ca="1">SUMIFS(Interpreter_Data[{CCG3-ETH02} Interpreter Use 2023-2024],Interpreter_Data[Organisation Code],$B42,Interpreter_Data[Quarter],$H$3)</f>
        <v>0</v>
      </c>
      <c r="I42" s="301">
        <f t="shared" ca="1" si="0"/>
        <v>1654</v>
      </c>
      <c r="J42" s="302" t="e">
        <f t="shared" ca="1" si="5"/>
        <v>#REF!</v>
      </c>
      <c r="K42" s="303" t="e">
        <f t="shared" ca="1" si="2"/>
        <v>#REF!</v>
      </c>
      <c r="L42" s="304" t="e">
        <f t="shared" ca="1" si="3"/>
        <v>#REF!</v>
      </c>
      <c r="M42" s="305" t="e">
        <f t="shared" ca="1" si="4"/>
        <v>#REF!</v>
      </c>
    </row>
    <row r="43" spans="1:15" x14ac:dyDescent="0.2">
      <c r="A43" s="299" t="str">
        <f ca="1">INDEX('PRACTICE-Retired'!$A$2:$E$52,MATCH($B43,'PRACTICE-Retired'!$A$2:$A$52,0),2)</f>
        <v>Wick Health Centre</v>
      </c>
      <c r="B43" s="299" t="str">
        <f ca="1">T(OFFSET('HEADERTOGGLE-Retired'!G40,0,'HEADERTOGGLE-Retired'!$I$1))</f>
        <v>F84620</v>
      </c>
      <c r="C43" s="300" t="str">
        <f ca="1">INDEX('PRACTICE-Retired'!$A$2:$E$52,MATCH($B43,'PRACTICE-Retired'!$A$2:$A$52,0),5)</f>
        <v>SE2</v>
      </c>
      <c r="D43" s="3">
        <f ca="1">SUMIFS(Interpreter_Data[{CCG3-00} Current Listsize],Interpreter_Data[Organisation Code],$B43,Interpreter_Data[Quarter],$A$2)</f>
        <v>8119</v>
      </c>
      <c r="E43" s="3">
        <f ca="1">SUMIFS(Interpreter_Data[{CCG3-ETH02} Interpreter Use 2023-2024],Interpreter_Data[Organisation Code],$B43,Interpreter_Data[Quarter],$E$3)</f>
        <v>266</v>
      </c>
      <c r="F43" s="3">
        <f ca="1">SUMIFS(Interpreter_Data[{CCG3-ETH02} Interpreter Use 2023-2024],Interpreter_Data[Organisation Code],$B43,Interpreter_Data[Quarter],$F$3)</f>
        <v>202</v>
      </c>
      <c r="G43" s="3">
        <f ca="1">SUMIFS(Interpreter_Data[{CCG3-ETH02} Interpreter Use 2023-2024],Interpreter_Data[Organisation Code],$B43,Interpreter_Data[Quarter],$G$3)</f>
        <v>179</v>
      </c>
      <c r="H43" s="3">
        <f ca="1">SUMIFS(Interpreter_Data[{CCG3-ETH02} Interpreter Use 2023-2024],Interpreter_Data[Organisation Code],$B43,Interpreter_Data[Quarter],$H$3)</f>
        <v>0</v>
      </c>
      <c r="I43" s="301">
        <f t="shared" ca="1" si="0"/>
        <v>647</v>
      </c>
      <c r="J43" s="302" t="e">
        <f t="shared" ca="1" si="5"/>
        <v>#REF!</v>
      </c>
      <c r="K43" s="303" t="e">
        <f t="shared" ca="1" si="2"/>
        <v>#REF!</v>
      </c>
      <c r="L43" s="304" t="e">
        <f t="shared" ca="1" si="3"/>
        <v>#REF!</v>
      </c>
      <c r="M43" s="305" t="e">
        <f t="shared" ca="1" si="4"/>
        <v>#REF!</v>
      </c>
    </row>
    <row r="44" spans="1:15" x14ac:dyDescent="0.2">
      <c r="A44" s="217" t="str">
        <f ca="1">INDEX('PRACTICE-Retired'!$A$2:$E$52,MATCH($B44,'PRACTICE-Retired'!$A$2:$A$52,0),2)</f>
        <v>Springfield Park</v>
      </c>
      <c r="B44" s="217" t="str">
        <f ca="1">T(OFFSET('HEADERTOGGLE-Retired'!G41,0,'HEADERTOGGLE-Retired'!$I$1))</f>
        <v>NE1</v>
      </c>
      <c r="C44" s="126" t="str">
        <f ca="1">INDEX('PRACTICE-Retired'!$A$2:$E$52,MATCH($B44,'PRACTICE-Retired'!$A$2:$A$52,0),5)</f>
        <v>NE1</v>
      </c>
      <c r="D44" s="297">
        <f ca="1">SUMIF($C$5:$C$43,$C44,$D$5:$D$43)</f>
        <v>42780</v>
      </c>
      <c r="E44" s="314">
        <f ca="1">SUMIF($C$5:$C$43,$C44,$E$5:$E$43)</f>
        <v>1193</v>
      </c>
      <c r="F44" s="316">
        <f ca="1">SUMIF($C$5:$C$43,$C44,$F$5:$F$43)</f>
        <v>1145</v>
      </c>
      <c r="G44" s="316">
        <f ca="1">SUMIF($C$5:$C$43,$C44,$G$5:$G$43)</f>
        <v>1280</v>
      </c>
      <c r="H44" s="316">
        <f ca="1">SUMIF($C$5:$C$43,$C44,$H$5:$H$43)</f>
        <v>0</v>
      </c>
      <c r="I44" s="112">
        <f t="shared" ca="1" si="0"/>
        <v>3618</v>
      </c>
      <c r="J44" s="219" t="e">
        <f t="shared" ca="1" si="5"/>
        <v>#REF!</v>
      </c>
      <c r="K44" s="117" t="e">
        <f t="shared" ca="1" si="2"/>
        <v>#REF!</v>
      </c>
      <c r="L44" s="118" t="e">
        <f t="shared" ca="1" si="3"/>
        <v>#REF!</v>
      </c>
      <c r="M44" s="242" t="e">
        <f t="shared" ca="1" si="4"/>
        <v>#REF!</v>
      </c>
    </row>
    <row r="45" spans="1:15" x14ac:dyDescent="0.2">
      <c r="A45" s="217" t="str">
        <f ca="1">INDEX('PRACTICE-Retired'!$A$2:$E$52,MATCH($B45,'PRACTICE-Retired'!$A$2:$A$52,0),2)</f>
        <v>Hackeny Downs</v>
      </c>
      <c r="B45" s="217" t="str">
        <f ca="1">T(OFFSET('HEADERTOGGLE-Retired'!G42,0,'HEADERTOGGLE-Retired'!$I$1))</f>
        <v>NE2</v>
      </c>
      <c r="C45" s="126" t="str">
        <f ca="1">INDEX('PRACTICE-Retired'!$A$2:$E$52,MATCH($B45,'PRACTICE-Retired'!$A$2:$A$52,0),5)</f>
        <v>NE2</v>
      </c>
      <c r="D45" s="297">
        <f t="shared" ref="D45:D51" ca="1" si="6">SUMIF($C$5:$C$43,$C45,$D$5:$D$43)</f>
        <v>39384</v>
      </c>
      <c r="E45" s="314">
        <f t="shared" ref="E45:E51" ca="1" si="7">SUMIF($C$5:$C$43,$C45,$E$5:$E$43)</f>
        <v>2319</v>
      </c>
      <c r="F45" s="316">
        <f t="shared" ref="F45:F51" ca="1" si="8">SUMIF($C$5:$C$43,$C45,$F$5:$F$43)</f>
        <v>2091</v>
      </c>
      <c r="G45" s="316">
        <f t="shared" ref="G45:G51" ca="1" si="9">SUMIF($C$5:$C$43,$C45,$G$5:$G$43)</f>
        <v>2207</v>
      </c>
      <c r="H45" s="316">
        <f t="shared" ref="H45:H51" ca="1" si="10">SUMIF($C$5:$C$43,$C45,$H$5:$H$43)</f>
        <v>0</v>
      </c>
      <c r="I45" s="112">
        <f t="shared" ca="1" si="0"/>
        <v>6617</v>
      </c>
      <c r="J45" s="219" t="e">
        <f t="shared" ref="J45:J51" ca="1" si="11">SUMIF($C$5:$C$44,$C45,$J$5:$J$44)</f>
        <v>#REF!</v>
      </c>
      <c r="K45" s="219" t="e">
        <f t="shared" ref="K45:K51" ca="1" si="12">SUMIF($C$5:$C$44,$C45,$K$5:$K$44)</f>
        <v>#REF!</v>
      </c>
      <c r="L45" s="119" t="e">
        <f t="shared" ca="1" si="3"/>
        <v>#REF!</v>
      </c>
      <c r="M45" s="242" t="e">
        <f t="shared" ca="1" si="4"/>
        <v>#REF!</v>
      </c>
    </row>
    <row r="46" spans="1:15" x14ac:dyDescent="0.2">
      <c r="A46" s="217" t="str">
        <f ca="1">INDEX('PRACTICE-Retired'!$A$2:$E$52,MATCH($B46,'PRACTICE-Retired'!$A$2:$A$52,0),2)</f>
        <v>Woodberry Wetlands</v>
      </c>
      <c r="B46" s="217" t="str">
        <f ca="1">T(OFFSET('HEADERTOGGLE-Retired'!G43,0,'HEADERTOGGLE-Retired'!$I$1))</f>
        <v>NW1</v>
      </c>
      <c r="C46" s="126" t="str">
        <f ca="1">INDEX('PRACTICE-Retired'!$A$2:$E$52,MATCH($B46,'PRACTICE-Retired'!$A$2:$A$52,0),5)</f>
        <v>NW1</v>
      </c>
      <c r="D46" s="297">
        <f t="shared" ca="1" si="6"/>
        <v>35523</v>
      </c>
      <c r="E46" s="314">
        <f t="shared" ca="1" si="7"/>
        <v>1884</v>
      </c>
      <c r="F46" s="316">
        <f t="shared" ca="1" si="8"/>
        <v>1645</v>
      </c>
      <c r="G46" s="316">
        <f t="shared" ca="1" si="9"/>
        <v>1790</v>
      </c>
      <c r="H46" s="316">
        <f t="shared" ca="1" si="10"/>
        <v>0</v>
      </c>
      <c r="I46" s="112">
        <f t="shared" ca="1" si="0"/>
        <v>5319</v>
      </c>
      <c r="J46" s="219" t="e">
        <f t="shared" ca="1" si="11"/>
        <v>#REF!</v>
      </c>
      <c r="K46" s="219" t="e">
        <f t="shared" ca="1" si="12"/>
        <v>#REF!</v>
      </c>
      <c r="L46" s="119" t="e">
        <f t="shared" ca="1" si="3"/>
        <v>#REF!</v>
      </c>
      <c r="M46" s="242" t="e">
        <f t="shared" ca="1" si="4"/>
        <v>#REF!</v>
      </c>
    </row>
    <row r="47" spans="1:15" x14ac:dyDescent="0.2">
      <c r="A47" s="217" t="str">
        <f ca="1">INDEX('PRACTICE-Retired'!$A$2:$E$52,MATCH($B47,'PRACTICE-Retired'!$A$2:$A$52,0),2)</f>
        <v>Clissold Park</v>
      </c>
      <c r="B47" s="217" t="str">
        <f ca="1">T(OFFSET('HEADERTOGGLE-Retired'!G44,0,'HEADERTOGGLE-Retired'!$I$1))</f>
        <v>NW2</v>
      </c>
      <c r="C47" s="126" t="str">
        <f ca="1">INDEX('PRACTICE-Retired'!$A$2:$E$52,MATCH($B47,'PRACTICE-Retired'!$A$2:$A$52,0),5)</f>
        <v>NW2</v>
      </c>
      <c r="D47" s="297">
        <f t="shared" ca="1" si="6"/>
        <v>35677</v>
      </c>
      <c r="E47" s="314">
        <f t="shared" ca="1" si="7"/>
        <v>2344</v>
      </c>
      <c r="F47" s="316">
        <f t="shared" ca="1" si="8"/>
        <v>2088</v>
      </c>
      <c r="G47" s="316">
        <f t="shared" ca="1" si="9"/>
        <v>2518</v>
      </c>
      <c r="H47" s="316">
        <f t="shared" ca="1" si="10"/>
        <v>0</v>
      </c>
      <c r="I47" s="112">
        <f t="shared" ca="1" si="0"/>
        <v>6950</v>
      </c>
      <c r="J47" s="219" t="e">
        <f t="shared" ca="1" si="11"/>
        <v>#REF!</v>
      </c>
      <c r="K47" s="219" t="e">
        <f t="shared" ca="1" si="12"/>
        <v>#REF!</v>
      </c>
      <c r="L47" s="119" t="e">
        <f t="shared" ca="1" si="3"/>
        <v>#REF!</v>
      </c>
      <c r="M47" s="242" t="e">
        <f t="shared" ca="1" si="4"/>
        <v>#REF!</v>
      </c>
    </row>
    <row r="48" spans="1:15" x14ac:dyDescent="0.2">
      <c r="A48" s="217" t="str">
        <f ca="1">INDEX('PRACTICE-Retired'!$A$2:$E$52,MATCH($B48,'PRACTICE-Retired'!$A$2:$A$52,0),2)</f>
        <v>Hackney Marshes</v>
      </c>
      <c r="B48" s="217" t="str">
        <f ca="1">T(OFFSET('HEADERTOGGLE-Retired'!G45,0,'HEADERTOGGLE-Retired'!$I$1))</f>
        <v>SE1</v>
      </c>
      <c r="C48" s="126" t="str">
        <f ca="1">INDEX('PRACTICE-Retired'!$A$2:$E$52,MATCH($B48,'PRACTICE-Retired'!$A$2:$A$52,0),5)</f>
        <v>SE1</v>
      </c>
      <c r="D48" s="297">
        <f t="shared" ca="1" si="6"/>
        <v>42193</v>
      </c>
      <c r="E48" s="314">
        <f t="shared" ca="1" si="7"/>
        <v>2437</v>
      </c>
      <c r="F48" s="316">
        <f t="shared" ca="1" si="8"/>
        <v>2326</v>
      </c>
      <c r="G48" s="316">
        <f t="shared" ca="1" si="9"/>
        <v>2414</v>
      </c>
      <c r="H48" s="316">
        <f t="shared" ca="1" si="10"/>
        <v>0</v>
      </c>
      <c r="I48" s="112">
        <f t="shared" ca="1" si="0"/>
        <v>7177</v>
      </c>
      <c r="J48" s="219" t="e">
        <f t="shared" ca="1" si="11"/>
        <v>#REF!</v>
      </c>
      <c r="K48" s="219" t="e">
        <f t="shared" ca="1" si="12"/>
        <v>#REF!</v>
      </c>
      <c r="L48" s="119" t="e">
        <f t="shared" ca="1" si="3"/>
        <v>#REF!</v>
      </c>
      <c r="M48" s="242" t="e">
        <f t="shared" ca="1" si="4"/>
        <v>#REF!</v>
      </c>
    </row>
    <row r="49" spans="1:13" x14ac:dyDescent="0.2">
      <c r="A49" s="217" t="str">
        <f ca="1">INDEX('PRACTICE-Retired'!$A$2:$E$52,MATCH($B49,'PRACTICE-Retired'!$A$2:$A$52,0),2)</f>
        <v>Well Street Common</v>
      </c>
      <c r="B49" s="217" t="str">
        <f ca="1">T(OFFSET('HEADERTOGGLE-Retired'!G46,0,'HEADERTOGGLE-Retired'!$I$1))</f>
        <v>SE2</v>
      </c>
      <c r="C49" s="126" t="str">
        <f ca="1">INDEX('PRACTICE-Retired'!$A$2:$E$52,MATCH($B49,'PRACTICE-Retired'!$A$2:$A$52,0),5)</f>
        <v>SE2</v>
      </c>
      <c r="D49" s="297">
        <f t="shared" ca="1" si="6"/>
        <v>39205</v>
      </c>
      <c r="E49" s="314">
        <f t="shared" ca="1" si="7"/>
        <v>1432</v>
      </c>
      <c r="F49" s="316">
        <f t="shared" ca="1" si="8"/>
        <v>1331</v>
      </c>
      <c r="G49" s="316">
        <f t="shared" ca="1" si="9"/>
        <v>1315</v>
      </c>
      <c r="H49" s="316">
        <f t="shared" ca="1" si="10"/>
        <v>0</v>
      </c>
      <c r="I49" s="112">
        <f t="shared" ca="1" si="0"/>
        <v>4078</v>
      </c>
      <c r="J49" s="219" t="e">
        <f t="shared" ca="1" si="11"/>
        <v>#REF!</v>
      </c>
      <c r="K49" s="219" t="e">
        <f t="shared" ca="1" si="12"/>
        <v>#REF!</v>
      </c>
      <c r="L49" s="119" t="e">
        <f t="shared" ca="1" si="3"/>
        <v>#REF!</v>
      </c>
      <c r="M49" s="242" t="e">
        <f t="shared" ca="1" si="4"/>
        <v>#REF!</v>
      </c>
    </row>
    <row r="50" spans="1:13" x14ac:dyDescent="0.2">
      <c r="A50" s="217" t="str">
        <f ca="1">INDEX('PRACTICE-Retired'!$A$2:$E$52,MATCH($B50,'PRACTICE-Retired'!$A$2:$A$52,0),2)</f>
        <v xml:space="preserve">London Fields  </v>
      </c>
      <c r="B50" s="217" t="str">
        <f ca="1">T(OFFSET('HEADERTOGGLE-Retired'!G47,0,'HEADERTOGGLE-Retired'!$I$1))</f>
        <v>SW1</v>
      </c>
      <c r="C50" s="126" t="str">
        <f ca="1">INDEX('PRACTICE-Retired'!$A$2:$E$52,MATCH($B50,'PRACTICE-Retired'!$A$2:$A$52,0),5)</f>
        <v>SW1</v>
      </c>
      <c r="D50" s="297">
        <f t="shared" ca="1" si="6"/>
        <v>56345</v>
      </c>
      <c r="E50" s="314">
        <f t="shared" ca="1" si="7"/>
        <v>2014</v>
      </c>
      <c r="F50" s="316">
        <f t="shared" ca="1" si="8"/>
        <v>1954</v>
      </c>
      <c r="G50" s="316">
        <f t="shared" ca="1" si="9"/>
        <v>1964</v>
      </c>
      <c r="H50" s="316">
        <f t="shared" ca="1" si="10"/>
        <v>0</v>
      </c>
      <c r="I50" s="112">
        <f t="shared" ca="1" si="0"/>
        <v>5932</v>
      </c>
      <c r="J50" s="219" t="e">
        <f t="shared" ca="1" si="11"/>
        <v>#REF!</v>
      </c>
      <c r="K50" s="219" t="e">
        <f t="shared" ca="1" si="12"/>
        <v>#REF!</v>
      </c>
      <c r="L50" s="119" t="e">
        <f t="shared" ca="1" si="3"/>
        <v>#REF!</v>
      </c>
      <c r="M50" s="242" t="e">
        <f t="shared" ca="1" si="4"/>
        <v>#REF!</v>
      </c>
    </row>
    <row r="51" spans="1:13" x14ac:dyDescent="0.2">
      <c r="A51" s="217" t="str">
        <f ca="1">INDEX('PRACTICE-Retired'!$A$2:$E$52,MATCH($B51,'PRACTICE-Retired'!$A$2:$A$52,0),2)</f>
        <v>Shoreditch Park &amp; City</v>
      </c>
      <c r="B51" s="217" t="str">
        <f ca="1">T(OFFSET('HEADERTOGGLE-Retired'!G48,0,'HEADERTOGGLE-Retired'!$I$1))</f>
        <v>SW2</v>
      </c>
      <c r="C51" s="126" t="str">
        <f ca="1">INDEX('PRACTICE-Retired'!$A$2:$E$52,MATCH($B51,'PRACTICE-Retired'!$A$2:$A$52,0),5)</f>
        <v>SW2</v>
      </c>
      <c r="D51" s="297">
        <f t="shared" ca="1" si="6"/>
        <v>56510</v>
      </c>
      <c r="E51" s="314">
        <f t="shared" ca="1" si="7"/>
        <v>2532</v>
      </c>
      <c r="F51" s="316">
        <f t="shared" ca="1" si="8"/>
        <v>2314</v>
      </c>
      <c r="G51" s="316">
        <f t="shared" ca="1" si="9"/>
        <v>2604</v>
      </c>
      <c r="H51" s="316">
        <f t="shared" ca="1" si="10"/>
        <v>0</v>
      </c>
      <c r="I51" s="112">
        <f t="shared" ca="1" si="0"/>
        <v>7450</v>
      </c>
      <c r="J51" s="219" t="e">
        <f t="shared" ca="1" si="11"/>
        <v>#REF!</v>
      </c>
      <c r="K51" s="219" t="e">
        <f t="shared" ca="1" si="12"/>
        <v>#REF!</v>
      </c>
      <c r="L51" s="119" t="e">
        <f t="shared" ca="1" si="3"/>
        <v>#REF!</v>
      </c>
      <c r="M51" s="242" t="e">
        <f t="shared" ca="1" si="4"/>
        <v>#REF!</v>
      </c>
    </row>
    <row r="52" spans="1:13" x14ac:dyDescent="0.2">
      <c r="A52" s="122"/>
      <c r="B52" s="122" t="s">
        <v>103</v>
      </c>
      <c r="C52" s="122"/>
      <c r="D52" s="228">
        <f t="shared" ref="D52:M52" ca="1" si="13">SUM(D5:D43)</f>
        <v>347617</v>
      </c>
      <c r="E52" s="315">
        <f t="shared" ca="1" si="13"/>
        <v>16155</v>
      </c>
      <c r="F52" s="120">
        <f t="shared" ca="1" si="13"/>
        <v>14894</v>
      </c>
      <c r="G52" s="120">
        <f t="shared" ca="1" si="13"/>
        <v>16092</v>
      </c>
      <c r="H52" s="229">
        <f t="shared" ca="1" si="13"/>
        <v>0</v>
      </c>
      <c r="I52" s="121">
        <f t="shared" ca="1" si="13"/>
        <v>47141</v>
      </c>
      <c r="J52" s="121" t="e">
        <f t="shared" ca="1" si="13"/>
        <v>#REF!</v>
      </c>
      <c r="K52" s="230" t="e">
        <f t="shared" ca="1" si="13"/>
        <v>#REF!</v>
      </c>
      <c r="L52" s="231" t="e">
        <f t="shared" ca="1" si="13"/>
        <v>#REF!</v>
      </c>
      <c r="M52" s="239" t="e">
        <f t="shared" ca="1" si="13"/>
        <v>#REF!</v>
      </c>
    </row>
    <row r="53" spans="1:13" s="110" customFormat="1" x14ac:dyDescent="0.2">
      <c r="K53" s="222"/>
      <c r="L53" s="223"/>
      <c r="M53" s="224" t="s">
        <v>133</v>
      </c>
    </row>
    <row r="54" spans="1:13" x14ac:dyDescent="0.2">
      <c r="A54" s="56"/>
      <c r="B54" s="56"/>
      <c r="C54" s="56"/>
      <c r="D54" s="110"/>
      <c r="E54" s="56"/>
      <c r="F54" s="56"/>
      <c r="G54" s="56"/>
      <c r="H54" s="56"/>
      <c r="I54" s="56"/>
      <c r="J54" s="56"/>
      <c r="K54" s="56"/>
      <c r="L54" s="56"/>
      <c r="M54" s="111"/>
    </row>
    <row r="55" spans="1:13" x14ac:dyDescent="0.2">
      <c r="A55" s="56"/>
      <c r="B55" s="56"/>
      <c r="C55" s="56"/>
      <c r="D55" s="110"/>
      <c r="E55" s="110"/>
      <c r="F55" s="110"/>
      <c r="G55" s="110"/>
      <c r="H55" s="110"/>
      <c r="I55" s="110"/>
      <c r="J55" s="110"/>
      <c r="K55" s="110"/>
      <c r="L55" s="110"/>
      <c r="M55" s="110"/>
    </row>
    <row r="56" spans="1:13" x14ac:dyDescent="0.2">
      <c r="A56" s="56"/>
      <c r="B56" s="56"/>
      <c r="C56" s="56"/>
      <c r="D56" s="110"/>
      <c r="E56" s="110"/>
      <c r="F56" s="110"/>
      <c r="G56" s="110"/>
      <c r="H56" s="110"/>
      <c r="I56" s="110"/>
      <c r="J56" s="110"/>
      <c r="K56" s="110"/>
      <c r="L56" s="110"/>
      <c r="M56" s="110"/>
    </row>
    <row r="57" spans="1:13" x14ac:dyDescent="0.2">
      <c r="A57" s="56"/>
      <c r="B57" s="56"/>
      <c r="C57" s="56"/>
      <c r="D57" s="110"/>
      <c r="E57" s="56"/>
      <c r="F57" s="56"/>
      <c r="G57" s="56"/>
      <c r="H57" s="56"/>
      <c r="I57" s="56"/>
      <c r="J57" s="56"/>
      <c r="K57" s="56"/>
      <c r="L57" s="56"/>
      <c r="M57" s="56"/>
    </row>
    <row r="58" spans="1:13" x14ac:dyDescent="0.2">
      <c r="A58" s="56"/>
      <c r="B58" s="56"/>
      <c r="C58" s="56"/>
      <c r="D58" s="110"/>
      <c r="E58" s="56"/>
      <c r="F58" s="56"/>
      <c r="G58" s="56"/>
      <c r="H58" s="56"/>
      <c r="I58" s="56"/>
      <c r="J58" s="56"/>
      <c r="K58" s="56"/>
      <c r="L58" s="56"/>
      <c r="M58" s="56"/>
    </row>
    <row r="59" spans="1:13" x14ac:dyDescent="0.2">
      <c r="A59" s="56"/>
      <c r="B59" s="56"/>
      <c r="C59" s="56"/>
      <c r="D59" s="110"/>
      <c r="E59" s="56"/>
      <c r="F59" s="56"/>
      <c r="G59" s="56"/>
      <c r="H59" s="56"/>
      <c r="I59" s="56"/>
      <c r="J59" s="56"/>
      <c r="K59" s="56"/>
      <c r="L59" s="56"/>
      <c r="M59" s="56"/>
    </row>
    <row r="60" spans="1:13" s="56" customFormat="1" x14ac:dyDescent="0.2">
      <c r="D60" s="110"/>
    </row>
  </sheetData>
  <conditionalFormatting sqref="L3:L51">
    <cfRule type="cellIs" dxfId="22" priority="17" operator="lessThan">
      <formula>0</formula>
    </cfRule>
  </conditionalFormatting>
  <conditionalFormatting sqref="A5:C51">
    <cfRule type="expression" dxfId="21" priority="15">
      <formula>LEFT($D5,1)="N"</formula>
    </cfRule>
  </conditionalFormatting>
  <conditionalFormatting sqref="A5:C43 I5:M43 A44:M51">
    <cfRule type="expression" dxfId="20" priority="12">
      <formula>LEFT($B5,1)="N"</formula>
    </cfRule>
    <cfRule type="expression" dxfId="19" priority="13">
      <formula>LEFT($B5,1)="S"</formula>
    </cfRule>
    <cfRule type="expression" dxfId="18" priority="14">
      <formula>LEFT($B5,1)="C"</formula>
    </cfRule>
  </conditionalFormatting>
  <conditionalFormatting sqref="J5:J51 K45:K51">
    <cfRule type="expression" dxfId="17" priority="10">
      <formula>LEFT($B5,1)="S"</formula>
    </cfRule>
    <cfRule type="expression" dxfId="16" priority="11">
      <formula>LEFT($B5,1)="C"</formula>
    </cfRule>
  </conditionalFormatting>
  <conditionalFormatting sqref="J5:J51 K45:K51">
    <cfRule type="expression" dxfId="15" priority="9">
      <formula>LEFT($B5,1)="N"</formula>
    </cfRule>
  </conditionalFormatting>
  <conditionalFormatting sqref="L5:L45">
    <cfRule type="expression" dxfId="14" priority="5">
      <formula>$B5-"F84043"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>
    <tabColor rgb="FFC00000"/>
  </sheetPr>
  <dimension ref="A1:Z645"/>
  <sheetViews>
    <sheetView zoomScale="70" zoomScaleNormal="70" workbookViewId="0">
      <pane ySplit="1" topLeftCell="A3" activePane="bottomLeft" state="frozen"/>
      <selection activeCell="F8" sqref="F8"/>
      <selection pane="bottomLeft" activeCell="I6" sqref="I6:S173"/>
    </sheetView>
  </sheetViews>
  <sheetFormatPr defaultRowHeight="15" x14ac:dyDescent="0.25"/>
  <cols>
    <col min="1" max="1" width="14" style="173" customWidth="1"/>
    <col min="2" max="2" width="12.42578125" style="173" bestFit="1" customWidth="1"/>
    <col min="3" max="3" width="10" style="173" bestFit="1" customWidth="1"/>
    <col min="4" max="4" width="23" style="215" bestFit="1" customWidth="1"/>
    <col min="5" max="7" width="11.85546875" style="173" customWidth="1"/>
    <col min="8" max="8" width="11.85546875" style="216" customWidth="1"/>
    <col min="9" max="9" width="17.7109375" customWidth="1"/>
    <col min="10" max="10" width="2.7109375" customWidth="1"/>
    <col min="11" max="11" width="18.140625" customWidth="1"/>
    <col min="12" max="12" width="3" customWidth="1"/>
    <col min="13" max="14" width="13.7109375" customWidth="1"/>
    <col min="15" max="15" width="3" customWidth="1"/>
    <col min="18" max="18" width="12.85546875" customWidth="1"/>
    <col min="19" max="19" width="18.5703125" customWidth="1"/>
    <col min="20" max="20" width="11.140625" bestFit="1" customWidth="1"/>
    <col min="21" max="21" width="10.7109375" customWidth="1"/>
    <col min="22" max="23" width="11.140625" bestFit="1" customWidth="1"/>
    <col min="24" max="24" width="12.5703125" bestFit="1" customWidth="1"/>
    <col min="25" max="25" width="11.140625" customWidth="1"/>
    <col min="26" max="26" width="13.28515625" customWidth="1"/>
  </cols>
  <sheetData>
    <row r="1" spans="1:26" ht="15.75" thickBot="1" x14ac:dyDescent="0.3">
      <c r="A1" s="178" t="s">
        <v>134</v>
      </c>
      <c r="B1" s="179" t="s">
        <v>135</v>
      </c>
      <c r="C1" s="180" t="s">
        <v>136</v>
      </c>
      <c r="D1" s="181" t="s">
        <v>137</v>
      </c>
      <c r="E1" s="180" t="s">
        <v>138</v>
      </c>
      <c r="F1" s="180" t="s">
        <v>139</v>
      </c>
      <c r="G1" s="180" t="s">
        <v>140</v>
      </c>
      <c r="H1" s="180" t="s">
        <v>141</v>
      </c>
      <c r="I1" s="182" t="s">
        <v>142</v>
      </c>
      <c r="J1" s="182" t="s">
        <v>143</v>
      </c>
      <c r="K1" s="183" t="s">
        <v>144</v>
      </c>
      <c r="L1" s="184" t="s">
        <v>143</v>
      </c>
      <c r="M1" s="184" t="s">
        <v>143</v>
      </c>
      <c r="N1" s="184" t="s">
        <v>145</v>
      </c>
      <c r="O1" s="184" t="s">
        <v>143</v>
      </c>
      <c r="P1" s="185" t="s">
        <v>139</v>
      </c>
      <c r="Q1" s="185" t="s">
        <v>146</v>
      </c>
      <c r="R1" s="9" t="s">
        <v>106</v>
      </c>
      <c r="S1" t="s">
        <v>147</v>
      </c>
      <c r="T1" s="186" t="s">
        <v>98</v>
      </c>
      <c r="U1" s="186" t="s">
        <v>99</v>
      </c>
      <c r="V1" t="s">
        <v>100</v>
      </c>
      <c r="W1" t="s">
        <v>101</v>
      </c>
      <c r="X1" t="s">
        <v>96</v>
      </c>
      <c r="Y1" t="s">
        <v>94</v>
      </c>
      <c r="Z1" t="s">
        <v>95</v>
      </c>
    </row>
    <row r="2" spans="1:26" ht="15.75" thickBot="1" x14ac:dyDescent="0.3">
      <c r="A2" s="187"/>
      <c r="B2" s="188" t="s">
        <v>149</v>
      </c>
      <c r="C2" s="189"/>
      <c r="D2" s="190" t="s">
        <v>150</v>
      </c>
      <c r="E2" s="191" t="s">
        <v>148</v>
      </c>
      <c r="F2" s="191" t="s">
        <v>148</v>
      </c>
      <c r="G2" s="192" t="s">
        <v>151</v>
      </c>
      <c r="H2" s="193"/>
      <c r="I2" s="194"/>
      <c r="J2" s="194"/>
      <c r="K2" s="195" t="s">
        <v>152</v>
      </c>
      <c r="L2" s="194"/>
      <c r="M2" s="9" t="s">
        <v>153</v>
      </c>
      <c r="N2" s="9" t="s">
        <v>154</v>
      </c>
      <c r="O2" s="194"/>
      <c r="P2" s="194"/>
      <c r="Q2" s="194" t="s">
        <v>155</v>
      </c>
      <c r="R2" s="196" t="e">
        <f>TRIM(MID(#REF!,2,FIND($N$2,#REF!)-2))</f>
        <v>#REF!</v>
      </c>
      <c r="S2" s="196" t="e">
        <f>TRIM(MID(#REF!,2,FIND($N$2,#REF!)-2))</f>
        <v>#REF!</v>
      </c>
      <c r="T2" s="196" t="e">
        <f t="shared" ref="T2:Y2" si="0">TRIM(MID(T7,2,FIND($N$2,T7)-2))</f>
        <v>#VALUE!</v>
      </c>
      <c r="U2" s="196" t="e">
        <f t="shared" si="0"/>
        <v>#VALUE!</v>
      </c>
      <c r="V2" s="196" t="e">
        <f t="shared" si="0"/>
        <v>#VALUE!</v>
      </c>
      <c r="W2" s="196" t="e">
        <f t="shared" si="0"/>
        <v>#VALUE!</v>
      </c>
      <c r="X2" s="196" t="e">
        <f t="shared" si="0"/>
        <v>#VALUE!</v>
      </c>
      <c r="Y2" s="196" t="e">
        <f t="shared" si="0"/>
        <v>#VALUE!</v>
      </c>
      <c r="Z2" s="196" t="e">
        <f>TRIM(MID(Z7,2,FIND($N$2,Z7)-2))</f>
        <v>#VALUE!</v>
      </c>
    </row>
    <row r="3" spans="1:26" s="204" customFormat="1" ht="76.5" customHeight="1" thickBot="1" x14ac:dyDescent="0.3">
      <c r="A3" s="197"/>
      <c r="B3" s="198"/>
      <c r="C3" s="198"/>
      <c r="D3" s="199"/>
      <c r="E3" s="198"/>
      <c r="F3" s="198"/>
      <c r="G3" s="198"/>
      <c r="H3" s="198"/>
      <c r="I3" s="200"/>
      <c r="J3" s="201"/>
      <c r="K3" s="201"/>
      <c r="L3" s="200"/>
      <c r="M3" s="202" t="s">
        <v>156</v>
      </c>
      <c r="N3" s="200"/>
      <c r="O3" s="200"/>
      <c r="P3" s="200" t="e">
        <f>COUNTIF(#REF!,"*"&amp;{":","]"}&amp;"*")</f>
        <v>#REF!</v>
      </c>
      <c r="Q3" s="200" t="s">
        <v>157</v>
      </c>
      <c r="R3" s="203" t="e">
        <f>TRIM(MID(#REF!,FIND($N$2,#REF!)+2,LEN(#REF!)))</f>
        <v>#REF!</v>
      </c>
      <c r="S3" s="210"/>
    </row>
    <row r="4" spans="1:26" s="204" customFormat="1" ht="19.5" customHeight="1" x14ac:dyDescent="0.25">
      <c r="A4" s="197" t="s">
        <v>148</v>
      </c>
      <c r="B4" s="205"/>
      <c r="C4" s="205"/>
      <c r="D4" s="206"/>
      <c r="E4" s="205"/>
      <c r="F4" s="205"/>
      <c r="G4" s="205"/>
      <c r="H4" s="207"/>
      <c r="I4" s="208"/>
      <c r="J4" s="208"/>
      <c r="K4" s="208"/>
      <c r="L4" s="208"/>
      <c r="M4" s="209"/>
      <c r="N4" s="208"/>
      <c r="O4" s="208"/>
      <c r="P4" s="208"/>
      <c r="Q4" s="208"/>
      <c r="R4" s="210"/>
      <c r="S4" s="210"/>
    </row>
    <row r="5" spans="1:26" s="204" customFormat="1" ht="19.5" customHeight="1" x14ac:dyDescent="0.25">
      <c r="A5" s="197" t="s">
        <v>148</v>
      </c>
      <c r="B5" s="205"/>
      <c r="C5" s="205"/>
      <c r="D5" s="206"/>
      <c r="E5" s="205"/>
      <c r="F5" s="205"/>
      <c r="G5" s="205"/>
      <c r="H5" s="207"/>
      <c r="I5" s="208"/>
      <c r="J5" s="208"/>
      <c r="K5" s="208"/>
      <c r="L5" s="208"/>
      <c r="M5" s="209"/>
      <c r="N5" s="208"/>
      <c r="O5" s="208"/>
      <c r="P5" s="208"/>
      <c r="Q5" s="208"/>
      <c r="R5" s="210"/>
      <c r="S5" s="210"/>
    </row>
    <row r="6" spans="1:26" x14ac:dyDescent="0.25">
      <c r="A6" s="211" t="str">
        <f t="shared" ref="A6:A69" ca="1" si="1">IF(K6="Last Run:",OFFSET(K6,3,0),A5)</f>
        <v>-</v>
      </c>
      <c r="B6" s="212">
        <f t="shared" ref="B6:B69" ca="1" si="2">IF(K6="Last Run:",INT(OFFSET(K6,1,0)),B5)</f>
        <v>0</v>
      </c>
      <c r="C6" s="212">
        <f t="shared" ref="C6:C69" si="3">IF($K6="Last Run:",TRIM(IFERROR(MID($I6,2,IFERROR(FIND($M$2,LEFT($I6,FIND($N$2,$I6))),FIND($N$2,$I6))-2),$C$2)),C5)</f>
        <v>0</v>
      </c>
      <c r="D6" s="213" t="e">
        <f t="shared" ref="D6:D69" si="4">IF($H6=1,TEXT(A6,"ddmmyyyy")&amp;"-"&amp;TEXT(B6,"ddmmyyyy")&amp;C6,NA())</f>
        <v>#N/A</v>
      </c>
      <c r="E6" s="212">
        <f t="shared" ref="E6:E69" si="5">IF($K6="Last Run:",TRIM(IFERROR(MID($I6,FIND($M$2,$I6)+1,FIND($N$2,$I6)-FIND($M$2,$I6)-1),"")),E5)</f>
        <v>0</v>
      </c>
      <c r="F6" s="212" t="str">
        <f t="shared" ref="F6:F69" si="6">IF(P6="","-", P6)</f>
        <v>-</v>
      </c>
      <c r="G6" s="212" t="str">
        <f t="shared" ref="G6" si="7">IFERROR(VLOOKUP(F6,PRACTICE,5,0),"")</f>
        <v/>
      </c>
      <c r="H6" s="214">
        <f t="shared" ref="H6:H69" si="8">(ISNUMBER(R6))*IF($H$2&lt;&gt;"",(($H$2=E6)+(P6="F84122")&gt;0),1)</f>
        <v>0</v>
      </c>
    </row>
    <row r="7" spans="1:26" x14ac:dyDescent="0.25">
      <c r="A7" s="211" t="str">
        <f t="shared" ca="1" si="1"/>
        <v>-</v>
      </c>
      <c r="B7" s="212">
        <f t="shared" ca="1" si="2"/>
        <v>0</v>
      </c>
      <c r="C7" s="212">
        <f t="shared" si="3"/>
        <v>0</v>
      </c>
      <c r="D7" s="213" t="e">
        <f t="shared" si="4"/>
        <v>#N/A</v>
      </c>
      <c r="E7" s="212">
        <f t="shared" si="5"/>
        <v>0</v>
      </c>
      <c r="F7" s="212" t="str">
        <f t="shared" si="6"/>
        <v>-</v>
      </c>
      <c r="G7" s="212" t="str">
        <f t="shared" ref="G7:G70" si="9">IFERROR(VLOOKUP(F7,PRACTICE,5,0),"")</f>
        <v/>
      </c>
      <c r="H7" s="214">
        <f t="shared" si="8"/>
        <v>0</v>
      </c>
      <c r="K7" s="127"/>
      <c r="T7" s="247" t="s">
        <v>98</v>
      </c>
      <c r="U7" s="247" t="s">
        <v>99</v>
      </c>
      <c r="V7" s="247" t="s">
        <v>100</v>
      </c>
      <c r="W7" s="247" t="s">
        <v>101</v>
      </c>
      <c r="X7" s="247" t="s">
        <v>96</v>
      </c>
      <c r="Y7" s="247" t="s">
        <v>94</v>
      </c>
      <c r="Z7" s="221" t="s">
        <v>95</v>
      </c>
    </row>
    <row r="8" spans="1:26" x14ac:dyDescent="0.25">
      <c r="A8" s="211" t="str">
        <f t="shared" ca="1" si="1"/>
        <v>-</v>
      </c>
      <c r="B8" s="212">
        <f t="shared" ca="1" si="2"/>
        <v>0</v>
      </c>
      <c r="C8" s="212">
        <f t="shared" si="3"/>
        <v>0</v>
      </c>
      <c r="D8" s="213" t="e">
        <f t="shared" si="4"/>
        <v>#N/A</v>
      </c>
      <c r="E8" s="212">
        <f t="shared" si="5"/>
        <v>0</v>
      </c>
      <c r="F8" s="212" t="str">
        <f t="shared" si="6"/>
        <v>-</v>
      </c>
      <c r="G8" s="212" t="str">
        <f>IFERROR(VLOOKUP(F8,PRACTICE,5,0),"")</f>
        <v/>
      </c>
      <c r="H8" s="214">
        <f t="shared" si="8"/>
        <v>0</v>
      </c>
      <c r="T8" s="249">
        <f ca="1">SUMIFS('DATA 2-Retired'!G:G,'DATA 2-Retired'!$F:$F,'DATA-Retired'!$F8,'DATA 2-Retired'!$A:$A,'DATA-Retired'!$A8)</f>
        <v>0</v>
      </c>
      <c r="U8" s="249">
        <f ca="1">SUMIFS('DATA 2-Retired'!H:H,'DATA 2-Retired'!$F:$F,'DATA-Retired'!$F8,'DATA 2-Retired'!$A:$A,'DATA-Retired'!$A8)</f>
        <v>0</v>
      </c>
      <c r="V8" s="249">
        <f ca="1">SUMIFS('DATA 2-Retired'!I:I,'DATA 2-Retired'!$F:$F,'DATA-Retired'!$F8,'DATA 2-Retired'!$A:$A,'DATA-Retired'!$A8)</f>
        <v>0</v>
      </c>
      <c r="W8" s="249">
        <f ca="1">SUMIFS('DATA 2-Retired'!J:J,'DATA 2-Retired'!$F:$F,'DATA-Retired'!$F8,'DATA 2-Retired'!$A:$A,'DATA-Retired'!$A8)</f>
        <v>0</v>
      </c>
      <c r="X8" s="249">
        <f ca="1">SUMIFS('DATA 2-Retired'!K:K,'DATA 2-Retired'!$F:$F,'DATA-Retired'!$F8,'DATA 2-Retired'!$A:$A,'DATA-Retired'!$A8)</f>
        <v>0</v>
      </c>
      <c r="Y8" s="249">
        <f ca="1">SUMIFS('DATA 2-Retired'!L:L,'DATA 2-Retired'!$F:$F,'DATA-Retired'!$F8,'DATA 2-Retired'!$A:$A,'DATA-Retired'!$A8)</f>
        <v>0</v>
      </c>
      <c r="Z8" t="str">
        <f ca="1">IF(S8-Y8=0,"-",S8-Y8)</f>
        <v>-</v>
      </c>
    </row>
    <row r="9" spans="1:26" x14ac:dyDescent="0.25">
      <c r="A9" s="211" t="str">
        <f t="shared" ca="1" si="1"/>
        <v>-</v>
      </c>
      <c r="B9" s="212">
        <f t="shared" ca="1" si="2"/>
        <v>0</v>
      </c>
      <c r="C9" s="212">
        <f t="shared" si="3"/>
        <v>0</v>
      </c>
      <c r="D9" s="213" t="e">
        <f t="shared" si="4"/>
        <v>#N/A</v>
      </c>
      <c r="E9" s="212">
        <f t="shared" si="5"/>
        <v>0</v>
      </c>
      <c r="F9" s="212" t="str">
        <f t="shared" si="6"/>
        <v>-</v>
      </c>
      <c r="G9" s="212" t="str">
        <f t="shared" si="9"/>
        <v/>
      </c>
      <c r="H9" s="214">
        <f t="shared" si="8"/>
        <v>0</v>
      </c>
      <c r="K9" s="128"/>
      <c r="T9" s="249">
        <f ca="1">SUMIFS('DATA 2-Retired'!G:G,'DATA 2-Retired'!$F:$F,'DATA-Retired'!$F9,'DATA 2-Retired'!$A:$A,'DATA-Retired'!$A9)</f>
        <v>0</v>
      </c>
      <c r="U9" s="249">
        <f ca="1">SUMIFS('DATA 2-Retired'!H:H,'DATA 2-Retired'!$F:$F,'DATA-Retired'!$F9,'DATA 2-Retired'!$A:$A,'DATA-Retired'!$A9)</f>
        <v>0</v>
      </c>
      <c r="V9" s="249">
        <f ca="1">SUMIFS('DATA 2-Retired'!I:I,'DATA 2-Retired'!$F:$F,'DATA-Retired'!$F9,'DATA 2-Retired'!$A:$A,'DATA-Retired'!$A9)</f>
        <v>0</v>
      </c>
      <c r="W9" s="249">
        <f ca="1">SUMIFS('DATA 2-Retired'!J:J,'DATA 2-Retired'!$F:$F,'DATA-Retired'!$F9,'DATA 2-Retired'!$A:$A,'DATA-Retired'!$A9)</f>
        <v>0</v>
      </c>
      <c r="X9" s="249">
        <f ca="1">SUMIFS('DATA 2-Retired'!K:K,'DATA 2-Retired'!$F:$F,'DATA-Retired'!$F9,'DATA 2-Retired'!$A:$A,'DATA-Retired'!$A9)</f>
        <v>0</v>
      </c>
      <c r="Y9" s="249">
        <f ca="1">SUMIFS('DATA 2-Retired'!L:L,'DATA 2-Retired'!$F:$F,'DATA-Retired'!$F9,'DATA 2-Retired'!$A:$A,'DATA-Retired'!$A9)</f>
        <v>0</v>
      </c>
      <c r="Z9" t="str">
        <f t="shared" ref="Z9:Z41" ca="1" si="10">IF(S9-Y9=0,"-",S9-Y9)</f>
        <v>-</v>
      </c>
    </row>
    <row r="10" spans="1:26" x14ac:dyDescent="0.25">
      <c r="A10" s="211" t="str">
        <f t="shared" ca="1" si="1"/>
        <v>-</v>
      </c>
      <c r="B10" s="212">
        <f t="shared" ca="1" si="2"/>
        <v>0</v>
      </c>
      <c r="C10" s="212">
        <f t="shared" si="3"/>
        <v>0</v>
      </c>
      <c r="D10" s="213" t="e">
        <f t="shared" si="4"/>
        <v>#N/A</v>
      </c>
      <c r="E10" s="212">
        <f t="shared" si="5"/>
        <v>0</v>
      </c>
      <c r="F10" s="212" t="str">
        <f t="shared" si="6"/>
        <v>-</v>
      </c>
      <c r="G10" s="212" t="str">
        <f t="shared" si="9"/>
        <v/>
      </c>
      <c r="H10" s="214">
        <f t="shared" si="8"/>
        <v>0</v>
      </c>
      <c r="T10" s="249">
        <f ca="1">SUMIFS('DATA 2-Retired'!G:G,'DATA 2-Retired'!$F:$F,'DATA-Retired'!$F10,'DATA 2-Retired'!$A:$A,'DATA-Retired'!$A10)</f>
        <v>0</v>
      </c>
      <c r="U10" s="249">
        <f ca="1">SUMIFS('DATA 2-Retired'!H:H,'DATA 2-Retired'!$F:$F,'DATA-Retired'!$F10,'DATA 2-Retired'!$A:$A,'DATA-Retired'!$A10)</f>
        <v>0</v>
      </c>
      <c r="V10" s="249">
        <f ca="1">SUMIFS('DATA 2-Retired'!I:I,'DATA 2-Retired'!$F:$F,'DATA-Retired'!$F10,'DATA 2-Retired'!$A:$A,'DATA-Retired'!$A10)</f>
        <v>0</v>
      </c>
      <c r="W10" s="249">
        <f ca="1">SUMIFS('DATA 2-Retired'!J:J,'DATA 2-Retired'!$F:$F,'DATA-Retired'!$F10,'DATA 2-Retired'!$A:$A,'DATA-Retired'!$A10)</f>
        <v>0</v>
      </c>
      <c r="X10" s="249">
        <f ca="1">SUMIFS('DATA 2-Retired'!K:K,'DATA 2-Retired'!$F:$F,'DATA-Retired'!$F10,'DATA 2-Retired'!$A:$A,'DATA-Retired'!$A10)</f>
        <v>0</v>
      </c>
      <c r="Y10" s="249">
        <f ca="1">SUMIFS('DATA 2-Retired'!L:L,'DATA 2-Retired'!$F:$F,'DATA-Retired'!$F10,'DATA 2-Retired'!$A:$A,'DATA-Retired'!$A10)</f>
        <v>0</v>
      </c>
      <c r="Z10" t="str">
        <f t="shared" ca="1" si="10"/>
        <v>-</v>
      </c>
    </row>
    <row r="11" spans="1:26" x14ac:dyDescent="0.25">
      <c r="A11" s="211" t="str">
        <f t="shared" ca="1" si="1"/>
        <v>-</v>
      </c>
      <c r="B11" s="212">
        <f t="shared" ca="1" si="2"/>
        <v>0</v>
      </c>
      <c r="C11" s="212">
        <f t="shared" si="3"/>
        <v>0</v>
      </c>
      <c r="D11" s="213" t="e">
        <f t="shared" si="4"/>
        <v>#N/A</v>
      </c>
      <c r="E11" s="212">
        <f t="shared" si="5"/>
        <v>0</v>
      </c>
      <c r="F11" s="212" t="str">
        <f t="shared" si="6"/>
        <v>-</v>
      </c>
      <c r="G11" s="212" t="str">
        <f t="shared" si="9"/>
        <v/>
      </c>
      <c r="H11" s="214">
        <f t="shared" si="8"/>
        <v>0</v>
      </c>
      <c r="T11" s="249">
        <f ca="1">SUMIFS('DATA 2-Retired'!G:G,'DATA 2-Retired'!$F:$F,'DATA-Retired'!$F11,'DATA 2-Retired'!$A:$A,'DATA-Retired'!$A11)</f>
        <v>0</v>
      </c>
      <c r="U11" s="249">
        <f ca="1">SUMIFS('DATA 2-Retired'!H:H,'DATA 2-Retired'!$F:$F,'DATA-Retired'!$F11,'DATA 2-Retired'!$A:$A,'DATA-Retired'!$A11)</f>
        <v>0</v>
      </c>
      <c r="V11" s="249">
        <f ca="1">SUMIFS('DATA 2-Retired'!I:I,'DATA 2-Retired'!$F:$F,'DATA-Retired'!$F11,'DATA 2-Retired'!$A:$A,'DATA-Retired'!$A11)</f>
        <v>0</v>
      </c>
      <c r="W11" s="249">
        <f ca="1">SUMIFS('DATA 2-Retired'!J:J,'DATA 2-Retired'!$F:$F,'DATA-Retired'!$F11,'DATA 2-Retired'!$A:$A,'DATA-Retired'!$A11)</f>
        <v>0</v>
      </c>
      <c r="X11" s="249">
        <f ca="1">SUMIFS('DATA 2-Retired'!K:K,'DATA 2-Retired'!$F:$F,'DATA-Retired'!$F11,'DATA 2-Retired'!$A:$A,'DATA-Retired'!$A11)</f>
        <v>0</v>
      </c>
      <c r="Y11" s="249">
        <f ca="1">SUMIFS('DATA 2-Retired'!L:L,'DATA 2-Retired'!$F:$F,'DATA-Retired'!$F11,'DATA 2-Retired'!$A:$A,'DATA-Retired'!$A11)</f>
        <v>0</v>
      </c>
      <c r="Z11" t="str">
        <f t="shared" ca="1" si="10"/>
        <v>-</v>
      </c>
    </row>
    <row r="12" spans="1:26" x14ac:dyDescent="0.25">
      <c r="A12" s="211" t="str">
        <f t="shared" ca="1" si="1"/>
        <v>-</v>
      </c>
      <c r="B12" s="212">
        <f t="shared" ca="1" si="2"/>
        <v>0</v>
      </c>
      <c r="C12" s="212">
        <f t="shared" si="3"/>
        <v>0</v>
      </c>
      <c r="D12" s="213" t="e">
        <f t="shared" si="4"/>
        <v>#N/A</v>
      </c>
      <c r="E12" s="212">
        <f t="shared" si="5"/>
        <v>0</v>
      </c>
      <c r="F12" s="212" t="str">
        <f t="shared" si="6"/>
        <v>-</v>
      </c>
      <c r="G12" s="212" t="str">
        <f t="shared" si="9"/>
        <v/>
      </c>
      <c r="H12" s="214">
        <f t="shared" si="8"/>
        <v>0</v>
      </c>
      <c r="T12" s="249">
        <f ca="1">SUMIFS('DATA 2-Retired'!G:G,'DATA 2-Retired'!$F:$F,'DATA-Retired'!$F12,'DATA 2-Retired'!$A:$A,'DATA-Retired'!$A12)</f>
        <v>0</v>
      </c>
      <c r="U12" s="249">
        <f ca="1">SUMIFS('DATA 2-Retired'!H:H,'DATA 2-Retired'!$F:$F,'DATA-Retired'!$F12,'DATA 2-Retired'!$A:$A,'DATA-Retired'!$A12)</f>
        <v>0</v>
      </c>
      <c r="V12" s="249">
        <f ca="1">SUMIFS('DATA 2-Retired'!I:I,'DATA 2-Retired'!$F:$F,'DATA-Retired'!$F12,'DATA 2-Retired'!$A:$A,'DATA-Retired'!$A12)</f>
        <v>0</v>
      </c>
      <c r="W12" s="249">
        <f ca="1">SUMIFS('DATA 2-Retired'!J:J,'DATA 2-Retired'!$F:$F,'DATA-Retired'!$F12,'DATA 2-Retired'!$A:$A,'DATA-Retired'!$A12)</f>
        <v>0</v>
      </c>
      <c r="X12" s="249">
        <f ca="1">SUMIFS('DATA 2-Retired'!K:K,'DATA 2-Retired'!$F:$F,'DATA-Retired'!$F12,'DATA 2-Retired'!$A:$A,'DATA-Retired'!$A12)</f>
        <v>0</v>
      </c>
      <c r="Y12" s="249">
        <f ca="1">SUMIFS('DATA 2-Retired'!L:L,'DATA 2-Retired'!$F:$F,'DATA-Retired'!$F12,'DATA 2-Retired'!$A:$A,'DATA-Retired'!$A12)</f>
        <v>0</v>
      </c>
      <c r="Z12" t="str">
        <f ca="1">IF(S12-Y12=0,"-",S12-Y12)</f>
        <v>-</v>
      </c>
    </row>
    <row r="13" spans="1:26" x14ac:dyDescent="0.25">
      <c r="A13" s="211" t="str">
        <f t="shared" ca="1" si="1"/>
        <v>-</v>
      </c>
      <c r="B13" s="212">
        <f t="shared" ca="1" si="2"/>
        <v>0</v>
      </c>
      <c r="C13" s="212">
        <f t="shared" si="3"/>
        <v>0</v>
      </c>
      <c r="D13" s="213" t="e">
        <f t="shared" si="4"/>
        <v>#N/A</v>
      </c>
      <c r="E13" s="212">
        <f t="shared" si="5"/>
        <v>0</v>
      </c>
      <c r="F13" s="212" t="str">
        <f t="shared" si="6"/>
        <v>-</v>
      </c>
      <c r="G13" s="212" t="str">
        <f t="shared" si="9"/>
        <v/>
      </c>
      <c r="H13" s="214">
        <f t="shared" si="8"/>
        <v>0</v>
      </c>
      <c r="T13" s="249">
        <f ca="1">SUMIFS('DATA 2-Retired'!G:G,'DATA 2-Retired'!$F:$F,'DATA-Retired'!$F13,'DATA 2-Retired'!$A:$A,'DATA-Retired'!$A13)</f>
        <v>0</v>
      </c>
      <c r="U13" s="249">
        <f ca="1">SUMIFS('DATA 2-Retired'!H:H,'DATA 2-Retired'!$F:$F,'DATA-Retired'!$F13,'DATA 2-Retired'!$A:$A,'DATA-Retired'!$A13)</f>
        <v>0</v>
      </c>
      <c r="V13" s="249">
        <f ca="1">SUMIFS('DATA 2-Retired'!I:I,'DATA 2-Retired'!$F:$F,'DATA-Retired'!$F13,'DATA 2-Retired'!$A:$A,'DATA-Retired'!$A13)</f>
        <v>0</v>
      </c>
      <c r="W13" s="249">
        <f ca="1">SUMIFS('DATA 2-Retired'!J:J,'DATA 2-Retired'!$F:$F,'DATA-Retired'!$F13,'DATA 2-Retired'!$A:$A,'DATA-Retired'!$A13)</f>
        <v>0</v>
      </c>
      <c r="X13" s="249">
        <f ca="1">SUMIFS('DATA 2-Retired'!K:K,'DATA 2-Retired'!$F:$F,'DATA-Retired'!$F13,'DATA 2-Retired'!$A:$A,'DATA-Retired'!$A13)</f>
        <v>0</v>
      </c>
      <c r="Y13" s="249">
        <f ca="1">SUMIFS('DATA 2-Retired'!L:L,'DATA 2-Retired'!$F:$F,'DATA-Retired'!$F13,'DATA 2-Retired'!$A:$A,'DATA-Retired'!$A13)</f>
        <v>0</v>
      </c>
      <c r="Z13" t="str">
        <f t="shared" ca="1" si="10"/>
        <v>-</v>
      </c>
    </row>
    <row r="14" spans="1:26" x14ac:dyDescent="0.25">
      <c r="A14" s="211" t="str">
        <f t="shared" ca="1" si="1"/>
        <v>-</v>
      </c>
      <c r="B14" s="212">
        <f t="shared" ca="1" si="2"/>
        <v>0</v>
      </c>
      <c r="C14" s="212">
        <f t="shared" si="3"/>
        <v>0</v>
      </c>
      <c r="D14" s="213" t="e">
        <f t="shared" si="4"/>
        <v>#N/A</v>
      </c>
      <c r="E14" s="212">
        <f t="shared" si="5"/>
        <v>0</v>
      </c>
      <c r="F14" s="212" t="str">
        <f t="shared" si="6"/>
        <v>-</v>
      </c>
      <c r="G14" s="212" t="str">
        <f t="shared" si="9"/>
        <v/>
      </c>
      <c r="H14" s="214">
        <f t="shared" si="8"/>
        <v>0</v>
      </c>
      <c r="T14" s="249">
        <f ca="1">SUMIFS('DATA 2-Retired'!G:G,'DATA 2-Retired'!$F:$F,'DATA-Retired'!$F14,'DATA 2-Retired'!$A:$A,'DATA-Retired'!$A14)</f>
        <v>0</v>
      </c>
      <c r="U14" s="249">
        <f ca="1">SUMIFS('DATA 2-Retired'!H:H,'DATA 2-Retired'!$F:$F,'DATA-Retired'!$F14,'DATA 2-Retired'!$A:$A,'DATA-Retired'!$A14)</f>
        <v>0</v>
      </c>
      <c r="V14" s="249">
        <f ca="1">SUMIFS('DATA 2-Retired'!I:I,'DATA 2-Retired'!$F:$F,'DATA-Retired'!$F14,'DATA 2-Retired'!$A:$A,'DATA-Retired'!$A14)</f>
        <v>0</v>
      </c>
      <c r="W14" s="249">
        <f ca="1">SUMIFS('DATA 2-Retired'!J:J,'DATA 2-Retired'!$F:$F,'DATA-Retired'!$F14,'DATA 2-Retired'!$A:$A,'DATA-Retired'!$A14)</f>
        <v>0</v>
      </c>
      <c r="X14" s="249">
        <f ca="1">SUMIFS('DATA 2-Retired'!K:K,'DATA 2-Retired'!$F:$F,'DATA-Retired'!$F14,'DATA 2-Retired'!$A:$A,'DATA-Retired'!$A14)</f>
        <v>0</v>
      </c>
      <c r="Y14" s="249">
        <f ca="1">SUMIFS('DATA 2-Retired'!L:L,'DATA 2-Retired'!$F:$F,'DATA-Retired'!$F14,'DATA 2-Retired'!$A:$A,'DATA-Retired'!$A14)</f>
        <v>0</v>
      </c>
      <c r="Z14" t="str">
        <f t="shared" ca="1" si="10"/>
        <v>-</v>
      </c>
    </row>
    <row r="15" spans="1:26" x14ac:dyDescent="0.25">
      <c r="A15" s="211" t="str">
        <f t="shared" ca="1" si="1"/>
        <v>-</v>
      </c>
      <c r="B15" s="212">
        <f t="shared" ca="1" si="2"/>
        <v>0</v>
      </c>
      <c r="C15" s="212">
        <f t="shared" si="3"/>
        <v>0</v>
      </c>
      <c r="D15" s="213" t="e">
        <f t="shared" si="4"/>
        <v>#N/A</v>
      </c>
      <c r="E15" s="212">
        <f t="shared" si="5"/>
        <v>0</v>
      </c>
      <c r="F15" s="212" t="str">
        <f t="shared" si="6"/>
        <v>-</v>
      </c>
      <c r="G15" s="212" t="str">
        <f t="shared" si="9"/>
        <v/>
      </c>
      <c r="H15" s="214">
        <f t="shared" si="8"/>
        <v>0</v>
      </c>
      <c r="T15" s="249">
        <f ca="1">SUMIFS('DATA 2-Retired'!G:G,'DATA 2-Retired'!$F:$F,'DATA-Retired'!$F15,'DATA 2-Retired'!$A:$A,'DATA-Retired'!$A15)</f>
        <v>0</v>
      </c>
      <c r="U15" s="249">
        <f ca="1">SUMIFS('DATA 2-Retired'!H:H,'DATA 2-Retired'!$F:$F,'DATA-Retired'!$F15,'DATA 2-Retired'!$A:$A,'DATA-Retired'!$A15)</f>
        <v>0</v>
      </c>
      <c r="V15" s="249">
        <f ca="1">SUMIFS('DATA 2-Retired'!I:I,'DATA 2-Retired'!$F:$F,'DATA-Retired'!$F15,'DATA 2-Retired'!$A:$A,'DATA-Retired'!$A15)</f>
        <v>0</v>
      </c>
      <c r="W15" s="249">
        <f ca="1">SUMIFS('DATA 2-Retired'!J:J,'DATA 2-Retired'!$F:$F,'DATA-Retired'!$F15,'DATA 2-Retired'!$A:$A,'DATA-Retired'!$A15)</f>
        <v>0</v>
      </c>
      <c r="X15" s="249">
        <f ca="1">SUMIFS('DATA 2-Retired'!K:K,'DATA 2-Retired'!$F:$F,'DATA-Retired'!$F15,'DATA 2-Retired'!$A:$A,'DATA-Retired'!$A15)</f>
        <v>0</v>
      </c>
      <c r="Y15" s="249">
        <f ca="1">SUMIFS('DATA 2-Retired'!L:L,'DATA 2-Retired'!$F:$F,'DATA-Retired'!$F15,'DATA 2-Retired'!$A:$A,'DATA-Retired'!$A15)</f>
        <v>0</v>
      </c>
      <c r="Z15" t="str">
        <f t="shared" ca="1" si="10"/>
        <v>-</v>
      </c>
    </row>
    <row r="16" spans="1:26" x14ac:dyDescent="0.25">
      <c r="A16" s="211" t="str">
        <f t="shared" ca="1" si="1"/>
        <v>-</v>
      </c>
      <c r="B16" s="212">
        <f t="shared" ca="1" si="2"/>
        <v>0</v>
      </c>
      <c r="C16" s="212">
        <f t="shared" si="3"/>
        <v>0</v>
      </c>
      <c r="D16" s="213" t="e">
        <f t="shared" si="4"/>
        <v>#N/A</v>
      </c>
      <c r="E16" s="212">
        <f t="shared" si="5"/>
        <v>0</v>
      </c>
      <c r="F16" s="212" t="str">
        <f t="shared" si="6"/>
        <v>-</v>
      </c>
      <c r="G16" s="212" t="str">
        <f t="shared" si="9"/>
        <v/>
      </c>
      <c r="H16" s="214">
        <f t="shared" si="8"/>
        <v>0</v>
      </c>
      <c r="T16" s="249">
        <f ca="1">SUMIFS('DATA 2-Retired'!G:G,'DATA 2-Retired'!$F:$F,'DATA-Retired'!$F16,'DATA 2-Retired'!$A:$A,'DATA-Retired'!$A16)</f>
        <v>0</v>
      </c>
      <c r="U16" s="249">
        <f ca="1">SUMIFS('DATA 2-Retired'!H:H,'DATA 2-Retired'!$F:$F,'DATA-Retired'!$F16,'DATA 2-Retired'!$A:$A,'DATA-Retired'!$A16)</f>
        <v>0</v>
      </c>
      <c r="V16" s="249">
        <f ca="1">SUMIFS('DATA 2-Retired'!I:I,'DATA 2-Retired'!$F:$F,'DATA-Retired'!$F16,'DATA 2-Retired'!$A:$A,'DATA-Retired'!$A16)</f>
        <v>0</v>
      </c>
      <c r="W16" s="249">
        <f ca="1">SUMIFS('DATA 2-Retired'!J:J,'DATA 2-Retired'!$F:$F,'DATA-Retired'!$F16,'DATA 2-Retired'!$A:$A,'DATA-Retired'!$A16)</f>
        <v>0</v>
      </c>
      <c r="X16" s="249">
        <f ca="1">SUMIFS('DATA 2-Retired'!K:K,'DATA 2-Retired'!$F:$F,'DATA-Retired'!$F16,'DATA 2-Retired'!$A:$A,'DATA-Retired'!$A16)</f>
        <v>0</v>
      </c>
      <c r="Y16" s="249">
        <f ca="1">SUMIFS('DATA 2-Retired'!L:L,'DATA 2-Retired'!$F:$F,'DATA-Retired'!$F16,'DATA 2-Retired'!$A:$A,'DATA-Retired'!$A16)</f>
        <v>0</v>
      </c>
      <c r="Z16" t="str">
        <f t="shared" ca="1" si="10"/>
        <v>-</v>
      </c>
    </row>
    <row r="17" spans="1:26" x14ac:dyDescent="0.25">
      <c r="A17" s="211" t="str">
        <f t="shared" ca="1" si="1"/>
        <v>-</v>
      </c>
      <c r="B17" s="212">
        <f t="shared" ca="1" si="2"/>
        <v>0</v>
      </c>
      <c r="C17" s="212">
        <f t="shared" si="3"/>
        <v>0</v>
      </c>
      <c r="D17" s="213" t="e">
        <f t="shared" si="4"/>
        <v>#N/A</v>
      </c>
      <c r="E17" s="212">
        <f t="shared" si="5"/>
        <v>0</v>
      </c>
      <c r="F17" s="212" t="str">
        <f t="shared" si="6"/>
        <v>-</v>
      </c>
      <c r="G17" s="212" t="str">
        <f t="shared" si="9"/>
        <v/>
      </c>
      <c r="H17" s="214">
        <f t="shared" si="8"/>
        <v>0</v>
      </c>
      <c r="T17" s="249">
        <f ca="1">SUMIFS('DATA 2-Retired'!G:G,'DATA 2-Retired'!$F:$F,'DATA-Retired'!$F17,'DATA 2-Retired'!$A:$A,'DATA-Retired'!$A17)</f>
        <v>0</v>
      </c>
      <c r="U17" s="249">
        <f ca="1">SUMIFS('DATA 2-Retired'!H:H,'DATA 2-Retired'!$F:$F,'DATA-Retired'!$F17,'DATA 2-Retired'!$A:$A,'DATA-Retired'!$A17)</f>
        <v>0</v>
      </c>
      <c r="V17" s="249">
        <f ca="1">SUMIFS('DATA 2-Retired'!I:I,'DATA 2-Retired'!$F:$F,'DATA-Retired'!$F17,'DATA 2-Retired'!$A:$A,'DATA-Retired'!$A17)</f>
        <v>0</v>
      </c>
      <c r="W17" s="249">
        <f ca="1">SUMIFS('DATA 2-Retired'!J:J,'DATA 2-Retired'!$F:$F,'DATA-Retired'!$F17,'DATA 2-Retired'!$A:$A,'DATA-Retired'!$A17)</f>
        <v>0</v>
      </c>
      <c r="X17" s="249">
        <f ca="1">SUMIFS('DATA 2-Retired'!K:K,'DATA 2-Retired'!$F:$F,'DATA-Retired'!$F17,'DATA 2-Retired'!$A:$A,'DATA-Retired'!$A17)</f>
        <v>0</v>
      </c>
      <c r="Y17" s="249">
        <f ca="1">SUMIFS('DATA 2-Retired'!L:L,'DATA 2-Retired'!$F:$F,'DATA-Retired'!$F17,'DATA 2-Retired'!$A:$A,'DATA-Retired'!$A17)</f>
        <v>0</v>
      </c>
      <c r="Z17" t="str">
        <f t="shared" ca="1" si="10"/>
        <v>-</v>
      </c>
    </row>
    <row r="18" spans="1:26" x14ac:dyDescent="0.25">
      <c r="A18" s="211" t="str">
        <f t="shared" ca="1" si="1"/>
        <v>-</v>
      </c>
      <c r="B18" s="212">
        <f t="shared" ca="1" si="2"/>
        <v>0</v>
      </c>
      <c r="C18" s="212">
        <f t="shared" si="3"/>
        <v>0</v>
      </c>
      <c r="D18" s="213" t="e">
        <f t="shared" si="4"/>
        <v>#N/A</v>
      </c>
      <c r="E18" s="212">
        <f t="shared" si="5"/>
        <v>0</v>
      </c>
      <c r="F18" s="212" t="str">
        <f t="shared" si="6"/>
        <v>-</v>
      </c>
      <c r="G18" s="212" t="str">
        <f t="shared" si="9"/>
        <v/>
      </c>
      <c r="H18" s="214">
        <f t="shared" si="8"/>
        <v>0</v>
      </c>
      <c r="T18" s="249">
        <f ca="1">SUMIFS('DATA 2-Retired'!G:G,'DATA 2-Retired'!$F:$F,'DATA-Retired'!$F18,'DATA 2-Retired'!$A:$A,'DATA-Retired'!$A18)</f>
        <v>0</v>
      </c>
      <c r="U18" s="249">
        <f ca="1">SUMIFS('DATA 2-Retired'!H:H,'DATA 2-Retired'!$F:$F,'DATA-Retired'!$F18,'DATA 2-Retired'!$A:$A,'DATA-Retired'!$A18)</f>
        <v>0</v>
      </c>
      <c r="V18" s="249">
        <f ca="1">SUMIFS('DATA 2-Retired'!I:I,'DATA 2-Retired'!$F:$F,'DATA-Retired'!$F18,'DATA 2-Retired'!$A:$A,'DATA-Retired'!$A18)</f>
        <v>0</v>
      </c>
      <c r="W18" s="249">
        <f ca="1">SUMIFS('DATA 2-Retired'!J:J,'DATA 2-Retired'!$F:$F,'DATA-Retired'!$F18,'DATA 2-Retired'!$A:$A,'DATA-Retired'!$A18)</f>
        <v>0</v>
      </c>
      <c r="X18" s="249">
        <f ca="1">SUMIFS('DATA 2-Retired'!K:K,'DATA 2-Retired'!$F:$F,'DATA-Retired'!$F18,'DATA 2-Retired'!$A:$A,'DATA-Retired'!$A18)</f>
        <v>0</v>
      </c>
      <c r="Y18" s="249">
        <f ca="1">SUMIFS('DATA 2-Retired'!L:L,'DATA 2-Retired'!$F:$F,'DATA-Retired'!$F18,'DATA 2-Retired'!$A:$A,'DATA-Retired'!$A18)</f>
        <v>0</v>
      </c>
      <c r="Z18" t="str">
        <f t="shared" ca="1" si="10"/>
        <v>-</v>
      </c>
    </row>
    <row r="19" spans="1:26" x14ac:dyDescent="0.25">
      <c r="A19" s="211" t="str">
        <f t="shared" ca="1" si="1"/>
        <v>-</v>
      </c>
      <c r="B19" s="212">
        <f t="shared" ca="1" si="2"/>
        <v>0</v>
      </c>
      <c r="C19" s="212">
        <f t="shared" si="3"/>
        <v>0</v>
      </c>
      <c r="D19" s="213" t="e">
        <f t="shared" si="4"/>
        <v>#N/A</v>
      </c>
      <c r="E19" s="212">
        <f t="shared" si="5"/>
        <v>0</v>
      </c>
      <c r="F19" s="212" t="str">
        <f t="shared" si="6"/>
        <v>-</v>
      </c>
      <c r="G19" s="212" t="str">
        <f t="shared" si="9"/>
        <v/>
      </c>
      <c r="H19" s="214">
        <f t="shared" si="8"/>
        <v>0</v>
      </c>
      <c r="T19" s="249">
        <f ca="1">SUMIFS('DATA 2-Retired'!G:G,'DATA 2-Retired'!$F:$F,'DATA-Retired'!$F19,'DATA 2-Retired'!$A:$A,'DATA-Retired'!$A19)</f>
        <v>0</v>
      </c>
      <c r="U19" s="249">
        <f ca="1">SUMIFS('DATA 2-Retired'!H:H,'DATA 2-Retired'!$F:$F,'DATA-Retired'!$F19,'DATA 2-Retired'!$A:$A,'DATA-Retired'!$A19)</f>
        <v>0</v>
      </c>
      <c r="V19" s="249">
        <f ca="1">SUMIFS('DATA 2-Retired'!I:I,'DATA 2-Retired'!$F:$F,'DATA-Retired'!$F19,'DATA 2-Retired'!$A:$A,'DATA-Retired'!$A19)</f>
        <v>0</v>
      </c>
      <c r="W19" s="249">
        <f ca="1">SUMIFS('DATA 2-Retired'!J:J,'DATA 2-Retired'!$F:$F,'DATA-Retired'!$F19,'DATA 2-Retired'!$A:$A,'DATA-Retired'!$A19)</f>
        <v>0</v>
      </c>
      <c r="X19" s="249">
        <f ca="1">SUMIFS('DATA 2-Retired'!K:K,'DATA 2-Retired'!$F:$F,'DATA-Retired'!$F19,'DATA 2-Retired'!$A:$A,'DATA-Retired'!$A19)</f>
        <v>0</v>
      </c>
      <c r="Y19" s="249">
        <f ca="1">SUMIFS('DATA 2-Retired'!L:L,'DATA 2-Retired'!$F:$F,'DATA-Retired'!$F19,'DATA 2-Retired'!$A:$A,'DATA-Retired'!$A19)</f>
        <v>0</v>
      </c>
      <c r="Z19" t="str">
        <f ca="1">IF(S19-Y19=0,"-",S19-Y19)</f>
        <v>-</v>
      </c>
    </row>
    <row r="20" spans="1:26" x14ac:dyDescent="0.25">
      <c r="A20" s="211" t="str">
        <f t="shared" ca="1" si="1"/>
        <v>-</v>
      </c>
      <c r="B20" s="212">
        <f t="shared" ca="1" si="2"/>
        <v>0</v>
      </c>
      <c r="C20" s="212">
        <f t="shared" si="3"/>
        <v>0</v>
      </c>
      <c r="D20" s="213" t="e">
        <f t="shared" si="4"/>
        <v>#N/A</v>
      </c>
      <c r="E20" s="212">
        <f t="shared" si="5"/>
        <v>0</v>
      </c>
      <c r="F20" s="212" t="str">
        <f t="shared" si="6"/>
        <v>-</v>
      </c>
      <c r="G20" s="212" t="str">
        <f t="shared" si="9"/>
        <v/>
      </c>
      <c r="H20" s="214">
        <f t="shared" si="8"/>
        <v>0</v>
      </c>
      <c r="T20" s="249">
        <f ca="1">SUMIFS('DATA 2-Retired'!G:G,'DATA 2-Retired'!$F:$F,'DATA-Retired'!$F20,'DATA 2-Retired'!$A:$A,'DATA-Retired'!$A20)</f>
        <v>0</v>
      </c>
      <c r="U20" s="249">
        <f ca="1">SUMIFS('DATA 2-Retired'!H:H,'DATA 2-Retired'!$F:$F,'DATA-Retired'!$F20,'DATA 2-Retired'!$A:$A,'DATA-Retired'!$A20)</f>
        <v>0</v>
      </c>
      <c r="V20" s="249">
        <f ca="1">SUMIFS('DATA 2-Retired'!I:I,'DATA 2-Retired'!$F:$F,'DATA-Retired'!$F20,'DATA 2-Retired'!$A:$A,'DATA-Retired'!$A20)</f>
        <v>0</v>
      </c>
      <c r="W20" s="249">
        <f ca="1">SUMIFS('DATA 2-Retired'!J:J,'DATA 2-Retired'!$F:$F,'DATA-Retired'!$F20,'DATA 2-Retired'!$A:$A,'DATA-Retired'!$A20)</f>
        <v>0</v>
      </c>
      <c r="X20" s="249">
        <f ca="1">SUMIFS('DATA 2-Retired'!K:K,'DATA 2-Retired'!$F:$F,'DATA-Retired'!$F20,'DATA 2-Retired'!$A:$A,'DATA-Retired'!$A20)</f>
        <v>0</v>
      </c>
      <c r="Y20" s="249">
        <f ca="1">SUMIFS('DATA 2-Retired'!L:L,'DATA 2-Retired'!$F:$F,'DATA-Retired'!$F20,'DATA 2-Retired'!$A:$A,'DATA-Retired'!$A20)</f>
        <v>0</v>
      </c>
      <c r="Z20" t="str">
        <f t="shared" ca="1" si="10"/>
        <v>-</v>
      </c>
    </row>
    <row r="21" spans="1:26" x14ac:dyDescent="0.25">
      <c r="A21" s="211" t="str">
        <f t="shared" ca="1" si="1"/>
        <v>-</v>
      </c>
      <c r="B21" s="212">
        <f t="shared" ca="1" si="2"/>
        <v>0</v>
      </c>
      <c r="C21" s="212">
        <f t="shared" si="3"/>
        <v>0</v>
      </c>
      <c r="D21" s="213" t="e">
        <f t="shared" si="4"/>
        <v>#N/A</v>
      </c>
      <c r="E21" s="212">
        <f t="shared" si="5"/>
        <v>0</v>
      </c>
      <c r="F21" s="212" t="str">
        <f t="shared" si="6"/>
        <v>-</v>
      </c>
      <c r="G21" s="212" t="str">
        <f t="shared" si="9"/>
        <v/>
      </c>
      <c r="H21" s="214">
        <f t="shared" si="8"/>
        <v>0</v>
      </c>
      <c r="T21" s="249">
        <f ca="1">SUMIFS('DATA 2-Retired'!G:G,'DATA 2-Retired'!$F:$F,'DATA-Retired'!$F21,'DATA 2-Retired'!$A:$A,'DATA-Retired'!$A21)</f>
        <v>0</v>
      </c>
      <c r="U21" s="249">
        <f ca="1">SUMIFS('DATA 2-Retired'!H:H,'DATA 2-Retired'!$F:$F,'DATA-Retired'!$F21,'DATA 2-Retired'!$A:$A,'DATA-Retired'!$A21)</f>
        <v>0</v>
      </c>
      <c r="V21" s="249">
        <f ca="1">SUMIFS('DATA 2-Retired'!I:I,'DATA 2-Retired'!$F:$F,'DATA-Retired'!$F21,'DATA 2-Retired'!$A:$A,'DATA-Retired'!$A21)</f>
        <v>0</v>
      </c>
      <c r="W21" s="249">
        <f ca="1">SUMIFS('DATA 2-Retired'!J:J,'DATA 2-Retired'!$F:$F,'DATA-Retired'!$F21,'DATA 2-Retired'!$A:$A,'DATA-Retired'!$A21)</f>
        <v>0</v>
      </c>
      <c r="X21" s="249">
        <f ca="1">SUMIFS('DATA 2-Retired'!K:K,'DATA 2-Retired'!$F:$F,'DATA-Retired'!$F21,'DATA 2-Retired'!$A:$A,'DATA-Retired'!$A21)</f>
        <v>0</v>
      </c>
      <c r="Y21" s="249">
        <f ca="1">SUMIFS('DATA 2-Retired'!L:L,'DATA 2-Retired'!$F:$F,'DATA-Retired'!$F21,'DATA 2-Retired'!$A:$A,'DATA-Retired'!$A21)</f>
        <v>0</v>
      </c>
      <c r="Z21" t="str">
        <f t="shared" ca="1" si="10"/>
        <v>-</v>
      </c>
    </row>
    <row r="22" spans="1:26" x14ac:dyDescent="0.25">
      <c r="A22" s="211" t="str">
        <f t="shared" ca="1" si="1"/>
        <v>-</v>
      </c>
      <c r="B22" s="212">
        <f t="shared" ca="1" si="2"/>
        <v>0</v>
      </c>
      <c r="C22" s="212">
        <f t="shared" si="3"/>
        <v>0</v>
      </c>
      <c r="D22" s="213" t="e">
        <f t="shared" si="4"/>
        <v>#N/A</v>
      </c>
      <c r="E22" s="212">
        <f t="shared" si="5"/>
        <v>0</v>
      </c>
      <c r="F22" s="212" t="str">
        <f t="shared" si="6"/>
        <v>-</v>
      </c>
      <c r="G22" s="212" t="str">
        <f t="shared" si="9"/>
        <v/>
      </c>
      <c r="H22" s="214">
        <f t="shared" si="8"/>
        <v>0</v>
      </c>
      <c r="T22" s="249">
        <f ca="1">SUMIFS('DATA 2-Retired'!G:G,'DATA 2-Retired'!$F:$F,'DATA-Retired'!$F22,'DATA 2-Retired'!$A:$A,'DATA-Retired'!$A22)</f>
        <v>0</v>
      </c>
      <c r="U22" s="249">
        <f ca="1">SUMIFS('DATA 2-Retired'!H:H,'DATA 2-Retired'!$F:$F,'DATA-Retired'!$F22,'DATA 2-Retired'!$A:$A,'DATA-Retired'!$A22)</f>
        <v>0</v>
      </c>
      <c r="V22" s="249">
        <f ca="1">SUMIFS('DATA 2-Retired'!I:I,'DATA 2-Retired'!$F:$F,'DATA-Retired'!$F22,'DATA 2-Retired'!$A:$A,'DATA-Retired'!$A22)</f>
        <v>0</v>
      </c>
      <c r="W22" s="249">
        <f ca="1">SUMIFS('DATA 2-Retired'!J:J,'DATA 2-Retired'!$F:$F,'DATA-Retired'!$F22,'DATA 2-Retired'!$A:$A,'DATA-Retired'!$A22)</f>
        <v>0</v>
      </c>
      <c r="X22" s="249">
        <f ca="1">SUMIFS('DATA 2-Retired'!K:K,'DATA 2-Retired'!$F:$F,'DATA-Retired'!$F22,'DATA 2-Retired'!$A:$A,'DATA-Retired'!$A22)</f>
        <v>0</v>
      </c>
      <c r="Y22" s="249">
        <f ca="1">SUMIFS('DATA 2-Retired'!L:L,'DATA 2-Retired'!$F:$F,'DATA-Retired'!$F22,'DATA 2-Retired'!$A:$A,'DATA-Retired'!$A22)</f>
        <v>0</v>
      </c>
      <c r="Z22" t="str">
        <f t="shared" ca="1" si="10"/>
        <v>-</v>
      </c>
    </row>
    <row r="23" spans="1:26" x14ac:dyDescent="0.25">
      <c r="A23" s="211" t="str">
        <f t="shared" ca="1" si="1"/>
        <v>-</v>
      </c>
      <c r="B23" s="212">
        <f t="shared" ca="1" si="2"/>
        <v>0</v>
      </c>
      <c r="C23" s="212">
        <f t="shared" si="3"/>
        <v>0</v>
      </c>
      <c r="D23" s="213" t="e">
        <f t="shared" si="4"/>
        <v>#N/A</v>
      </c>
      <c r="E23" s="212">
        <f t="shared" si="5"/>
        <v>0</v>
      </c>
      <c r="F23" s="212" t="str">
        <f t="shared" si="6"/>
        <v>-</v>
      </c>
      <c r="G23" s="212" t="str">
        <f t="shared" si="9"/>
        <v/>
      </c>
      <c r="H23" s="214">
        <f t="shared" si="8"/>
        <v>0</v>
      </c>
      <c r="T23" s="249">
        <f ca="1">SUMIFS('DATA 2-Retired'!G:G,'DATA 2-Retired'!$F:$F,'DATA-Retired'!$F23,'DATA 2-Retired'!$A:$A,'DATA-Retired'!$A23)</f>
        <v>0</v>
      </c>
      <c r="U23" s="249">
        <f ca="1">SUMIFS('DATA 2-Retired'!H:H,'DATA 2-Retired'!$F:$F,'DATA-Retired'!$F23,'DATA 2-Retired'!$A:$A,'DATA-Retired'!$A23)</f>
        <v>0</v>
      </c>
      <c r="V23" s="249">
        <f ca="1">SUMIFS('DATA 2-Retired'!I:I,'DATA 2-Retired'!$F:$F,'DATA-Retired'!$F23,'DATA 2-Retired'!$A:$A,'DATA-Retired'!$A23)</f>
        <v>0</v>
      </c>
      <c r="W23" s="249">
        <f ca="1">SUMIFS('DATA 2-Retired'!J:J,'DATA 2-Retired'!$F:$F,'DATA-Retired'!$F23,'DATA 2-Retired'!$A:$A,'DATA-Retired'!$A23)</f>
        <v>0</v>
      </c>
      <c r="X23" s="249">
        <f ca="1">SUMIFS('DATA 2-Retired'!K:K,'DATA 2-Retired'!$F:$F,'DATA-Retired'!$F23,'DATA 2-Retired'!$A:$A,'DATA-Retired'!$A23)</f>
        <v>0</v>
      </c>
      <c r="Y23" s="249">
        <f ca="1">SUMIFS('DATA 2-Retired'!L:L,'DATA 2-Retired'!$F:$F,'DATA-Retired'!$F23,'DATA 2-Retired'!$A:$A,'DATA-Retired'!$A23)</f>
        <v>0</v>
      </c>
      <c r="Z23" t="str">
        <f t="shared" ca="1" si="10"/>
        <v>-</v>
      </c>
    </row>
    <row r="24" spans="1:26" x14ac:dyDescent="0.25">
      <c r="A24" s="211" t="str">
        <f t="shared" ca="1" si="1"/>
        <v>-</v>
      </c>
      <c r="B24" s="212">
        <f t="shared" ca="1" si="2"/>
        <v>0</v>
      </c>
      <c r="C24" s="212">
        <f t="shared" si="3"/>
        <v>0</v>
      </c>
      <c r="D24" s="213" t="e">
        <f t="shared" si="4"/>
        <v>#N/A</v>
      </c>
      <c r="E24" s="212">
        <f t="shared" si="5"/>
        <v>0</v>
      </c>
      <c r="F24" s="212" t="str">
        <f t="shared" si="6"/>
        <v>-</v>
      </c>
      <c r="G24" s="212" t="str">
        <f t="shared" si="9"/>
        <v/>
      </c>
      <c r="H24" s="214">
        <f t="shared" si="8"/>
        <v>0</v>
      </c>
      <c r="T24" s="249">
        <f ca="1">SUMIFS('DATA 2-Retired'!G:G,'DATA 2-Retired'!$F:$F,'DATA-Retired'!$F24,'DATA 2-Retired'!$A:$A,'DATA-Retired'!$A24)</f>
        <v>0</v>
      </c>
      <c r="U24" s="249">
        <f ca="1">SUMIFS('DATA 2-Retired'!H:H,'DATA 2-Retired'!$F:$F,'DATA-Retired'!$F24,'DATA 2-Retired'!$A:$A,'DATA-Retired'!$A24)</f>
        <v>0</v>
      </c>
      <c r="V24" s="249">
        <f ca="1">SUMIFS('DATA 2-Retired'!I:I,'DATA 2-Retired'!$F:$F,'DATA-Retired'!$F24,'DATA 2-Retired'!$A:$A,'DATA-Retired'!$A24)</f>
        <v>0</v>
      </c>
      <c r="W24" s="249">
        <f ca="1">SUMIFS('DATA 2-Retired'!J:J,'DATA 2-Retired'!$F:$F,'DATA-Retired'!$F24,'DATA 2-Retired'!$A:$A,'DATA-Retired'!$A24)</f>
        <v>0</v>
      </c>
      <c r="X24" s="249">
        <f ca="1">SUMIFS('DATA 2-Retired'!K:K,'DATA 2-Retired'!$F:$F,'DATA-Retired'!$F24,'DATA 2-Retired'!$A:$A,'DATA-Retired'!$A24)</f>
        <v>0</v>
      </c>
      <c r="Y24" s="249">
        <f ca="1">SUMIFS('DATA 2-Retired'!L:L,'DATA 2-Retired'!$F:$F,'DATA-Retired'!$F24,'DATA 2-Retired'!$A:$A,'DATA-Retired'!$A24)</f>
        <v>0</v>
      </c>
      <c r="Z24" t="str">
        <f t="shared" ca="1" si="10"/>
        <v>-</v>
      </c>
    </row>
    <row r="25" spans="1:26" x14ac:dyDescent="0.25">
      <c r="A25" s="211" t="str">
        <f t="shared" ca="1" si="1"/>
        <v>-</v>
      </c>
      <c r="B25" s="212">
        <f t="shared" ca="1" si="2"/>
        <v>0</v>
      </c>
      <c r="C25" s="212">
        <f t="shared" si="3"/>
        <v>0</v>
      </c>
      <c r="D25" s="213" t="e">
        <f t="shared" si="4"/>
        <v>#N/A</v>
      </c>
      <c r="E25" s="212">
        <f t="shared" si="5"/>
        <v>0</v>
      </c>
      <c r="F25" s="212" t="str">
        <f t="shared" si="6"/>
        <v>-</v>
      </c>
      <c r="G25" s="212" t="str">
        <f t="shared" si="9"/>
        <v/>
      </c>
      <c r="H25" s="214">
        <f t="shared" si="8"/>
        <v>0</v>
      </c>
      <c r="T25" s="249">
        <f ca="1">SUMIFS('DATA 2-Retired'!G:G,'DATA 2-Retired'!$F:$F,'DATA-Retired'!$F25,'DATA 2-Retired'!$A:$A,'DATA-Retired'!$A25)</f>
        <v>0</v>
      </c>
      <c r="U25" s="249">
        <f ca="1">SUMIFS('DATA 2-Retired'!H:H,'DATA 2-Retired'!$F:$F,'DATA-Retired'!$F25,'DATA 2-Retired'!$A:$A,'DATA-Retired'!$A25)</f>
        <v>0</v>
      </c>
      <c r="V25" s="249">
        <f ca="1">SUMIFS('DATA 2-Retired'!I:I,'DATA 2-Retired'!$F:$F,'DATA-Retired'!$F25,'DATA 2-Retired'!$A:$A,'DATA-Retired'!$A25)</f>
        <v>0</v>
      </c>
      <c r="W25" s="249">
        <f ca="1">SUMIFS('DATA 2-Retired'!J:J,'DATA 2-Retired'!$F:$F,'DATA-Retired'!$F25,'DATA 2-Retired'!$A:$A,'DATA-Retired'!$A25)</f>
        <v>0</v>
      </c>
      <c r="X25" s="249">
        <f ca="1">SUMIFS('DATA 2-Retired'!K:K,'DATA 2-Retired'!$F:$F,'DATA-Retired'!$F25,'DATA 2-Retired'!$A:$A,'DATA-Retired'!$A25)</f>
        <v>0</v>
      </c>
      <c r="Y25" s="249">
        <f ca="1">SUMIFS('DATA 2-Retired'!L:L,'DATA 2-Retired'!$F:$F,'DATA-Retired'!$F25,'DATA 2-Retired'!$A:$A,'DATA-Retired'!$A25)</f>
        <v>0</v>
      </c>
      <c r="Z25" t="str">
        <f t="shared" ca="1" si="10"/>
        <v>-</v>
      </c>
    </row>
    <row r="26" spans="1:26" x14ac:dyDescent="0.25">
      <c r="A26" s="211" t="str">
        <f t="shared" ca="1" si="1"/>
        <v>-</v>
      </c>
      <c r="B26" s="212">
        <f t="shared" ca="1" si="2"/>
        <v>0</v>
      </c>
      <c r="C26" s="212">
        <f t="shared" si="3"/>
        <v>0</v>
      </c>
      <c r="D26" s="213" t="e">
        <f t="shared" si="4"/>
        <v>#N/A</v>
      </c>
      <c r="E26" s="212">
        <f t="shared" si="5"/>
        <v>0</v>
      </c>
      <c r="F26" s="212" t="str">
        <f t="shared" si="6"/>
        <v>-</v>
      </c>
      <c r="G26" s="212" t="str">
        <f t="shared" si="9"/>
        <v/>
      </c>
      <c r="H26" s="214">
        <f t="shared" si="8"/>
        <v>0</v>
      </c>
      <c r="T26" s="249">
        <f ca="1">SUMIFS('DATA 2-Retired'!G:G,'DATA 2-Retired'!$F:$F,'DATA-Retired'!$F26,'DATA 2-Retired'!$A:$A,'DATA-Retired'!$A26)</f>
        <v>0</v>
      </c>
      <c r="U26" s="249">
        <f ca="1">SUMIFS('DATA 2-Retired'!H:H,'DATA 2-Retired'!$F:$F,'DATA-Retired'!$F26,'DATA 2-Retired'!$A:$A,'DATA-Retired'!$A26)</f>
        <v>0</v>
      </c>
      <c r="V26" s="249">
        <f ca="1">SUMIFS('DATA 2-Retired'!I:I,'DATA 2-Retired'!$F:$F,'DATA-Retired'!$F26,'DATA 2-Retired'!$A:$A,'DATA-Retired'!$A26)</f>
        <v>0</v>
      </c>
      <c r="W26" s="249">
        <f ca="1">SUMIFS('DATA 2-Retired'!J:J,'DATA 2-Retired'!$F:$F,'DATA-Retired'!$F26,'DATA 2-Retired'!$A:$A,'DATA-Retired'!$A26)</f>
        <v>0</v>
      </c>
      <c r="X26" s="249">
        <f ca="1">SUMIFS('DATA 2-Retired'!K:K,'DATA 2-Retired'!$F:$F,'DATA-Retired'!$F26,'DATA 2-Retired'!$A:$A,'DATA-Retired'!$A26)</f>
        <v>0</v>
      </c>
      <c r="Y26" s="249">
        <f ca="1">SUMIFS('DATA 2-Retired'!L:L,'DATA 2-Retired'!$F:$F,'DATA-Retired'!$F26,'DATA 2-Retired'!$A:$A,'DATA-Retired'!$A26)</f>
        <v>0</v>
      </c>
      <c r="Z26" t="str">
        <f ca="1">IF(S26-Y26=0,"-",S26-Y26)</f>
        <v>-</v>
      </c>
    </row>
    <row r="27" spans="1:26" x14ac:dyDescent="0.25">
      <c r="A27" s="211" t="str">
        <f t="shared" ca="1" si="1"/>
        <v>-</v>
      </c>
      <c r="B27" s="212">
        <f t="shared" ca="1" si="2"/>
        <v>0</v>
      </c>
      <c r="C27" s="212">
        <f t="shared" si="3"/>
        <v>0</v>
      </c>
      <c r="D27" s="213" t="e">
        <f t="shared" si="4"/>
        <v>#N/A</v>
      </c>
      <c r="E27" s="212">
        <f t="shared" si="5"/>
        <v>0</v>
      </c>
      <c r="F27" s="212" t="str">
        <f t="shared" si="6"/>
        <v>-</v>
      </c>
      <c r="G27" s="212" t="str">
        <f t="shared" si="9"/>
        <v/>
      </c>
      <c r="H27" s="214">
        <f t="shared" si="8"/>
        <v>0</v>
      </c>
      <c r="T27" s="249">
        <f ca="1">SUMIFS('DATA 2-Retired'!G:G,'DATA 2-Retired'!$F:$F,'DATA-Retired'!$F27,'DATA 2-Retired'!$A:$A,'DATA-Retired'!$A27)</f>
        <v>0</v>
      </c>
      <c r="U27" s="249">
        <f ca="1">SUMIFS('DATA 2-Retired'!H:H,'DATA 2-Retired'!$F:$F,'DATA-Retired'!$F27,'DATA 2-Retired'!$A:$A,'DATA-Retired'!$A27)</f>
        <v>0</v>
      </c>
      <c r="V27" s="249">
        <f ca="1">SUMIFS('DATA 2-Retired'!I:I,'DATA 2-Retired'!$F:$F,'DATA-Retired'!$F27,'DATA 2-Retired'!$A:$A,'DATA-Retired'!$A27)</f>
        <v>0</v>
      </c>
      <c r="W27" s="249">
        <f ca="1">SUMIFS('DATA 2-Retired'!J:J,'DATA 2-Retired'!$F:$F,'DATA-Retired'!$F27,'DATA 2-Retired'!$A:$A,'DATA-Retired'!$A27)</f>
        <v>0</v>
      </c>
      <c r="X27" s="249">
        <f ca="1">SUMIFS('DATA 2-Retired'!K:K,'DATA 2-Retired'!$F:$F,'DATA-Retired'!$F27,'DATA 2-Retired'!$A:$A,'DATA-Retired'!$A27)</f>
        <v>0</v>
      </c>
      <c r="Y27" s="249">
        <f ca="1">SUMIFS('DATA 2-Retired'!L:L,'DATA 2-Retired'!$F:$F,'DATA-Retired'!$F27,'DATA 2-Retired'!$A:$A,'DATA-Retired'!$A27)</f>
        <v>0</v>
      </c>
      <c r="Z27" t="str">
        <f t="shared" ca="1" si="10"/>
        <v>-</v>
      </c>
    </row>
    <row r="28" spans="1:26" x14ac:dyDescent="0.25">
      <c r="A28" s="211" t="str">
        <f t="shared" ca="1" si="1"/>
        <v>-</v>
      </c>
      <c r="B28" s="212">
        <f t="shared" ca="1" si="2"/>
        <v>0</v>
      </c>
      <c r="C28" s="212">
        <f t="shared" si="3"/>
        <v>0</v>
      </c>
      <c r="D28" s="213" t="e">
        <f t="shared" si="4"/>
        <v>#N/A</v>
      </c>
      <c r="E28" s="212">
        <f t="shared" si="5"/>
        <v>0</v>
      </c>
      <c r="F28" s="212" t="str">
        <f t="shared" si="6"/>
        <v>-</v>
      </c>
      <c r="G28" s="212" t="str">
        <f t="shared" si="9"/>
        <v/>
      </c>
      <c r="H28" s="214">
        <f t="shared" si="8"/>
        <v>0</v>
      </c>
      <c r="T28" s="249">
        <f ca="1">SUMIFS('DATA 2-Retired'!G:G,'DATA 2-Retired'!$F:$F,'DATA-Retired'!$F28,'DATA 2-Retired'!$A:$A,'DATA-Retired'!$A28)</f>
        <v>0</v>
      </c>
      <c r="U28" s="249">
        <f ca="1">SUMIFS('DATA 2-Retired'!H:H,'DATA 2-Retired'!$F:$F,'DATA-Retired'!$F28,'DATA 2-Retired'!$A:$A,'DATA-Retired'!$A28)</f>
        <v>0</v>
      </c>
      <c r="V28" s="249">
        <f ca="1">SUMIFS('DATA 2-Retired'!I:I,'DATA 2-Retired'!$F:$F,'DATA-Retired'!$F28,'DATA 2-Retired'!$A:$A,'DATA-Retired'!$A28)</f>
        <v>0</v>
      </c>
      <c r="W28" s="249">
        <f ca="1">SUMIFS('DATA 2-Retired'!J:J,'DATA 2-Retired'!$F:$F,'DATA-Retired'!$F28,'DATA 2-Retired'!$A:$A,'DATA-Retired'!$A28)</f>
        <v>0</v>
      </c>
      <c r="X28" s="249">
        <f ca="1">SUMIFS('DATA 2-Retired'!K:K,'DATA 2-Retired'!$F:$F,'DATA-Retired'!$F28,'DATA 2-Retired'!$A:$A,'DATA-Retired'!$A28)</f>
        <v>0</v>
      </c>
      <c r="Y28" s="249">
        <f ca="1">SUMIFS('DATA 2-Retired'!L:L,'DATA 2-Retired'!$F:$F,'DATA-Retired'!$F28,'DATA 2-Retired'!$A:$A,'DATA-Retired'!$A28)</f>
        <v>0</v>
      </c>
      <c r="Z28" t="str">
        <f t="shared" ca="1" si="10"/>
        <v>-</v>
      </c>
    </row>
    <row r="29" spans="1:26" x14ac:dyDescent="0.25">
      <c r="A29" s="211" t="str">
        <f t="shared" ca="1" si="1"/>
        <v>-</v>
      </c>
      <c r="B29" s="212">
        <f t="shared" ca="1" si="2"/>
        <v>0</v>
      </c>
      <c r="C29" s="212">
        <f t="shared" si="3"/>
        <v>0</v>
      </c>
      <c r="D29" s="213" t="e">
        <f t="shared" si="4"/>
        <v>#N/A</v>
      </c>
      <c r="E29" s="212">
        <f t="shared" si="5"/>
        <v>0</v>
      </c>
      <c r="F29" s="212" t="str">
        <f t="shared" si="6"/>
        <v>-</v>
      </c>
      <c r="G29" s="212" t="str">
        <f t="shared" si="9"/>
        <v/>
      </c>
      <c r="H29" s="214">
        <f t="shared" si="8"/>
        <v>0</v>
      </c>
      <c r="T29" s="249">
        <f ca="1">SUMIFS('DATA 2-Retired'!G:G,'DATA 2-Retired'!$F:$F,'DATA-Retired'!$F29,'DATA 2-Retired'!$A:$A,'DATA-Retired'!$A29)</f>
        <v>0</v>
      </c>
      <c r="U29" s="249">
        <f ca="1">SUMIFS('DATA 2-Retired'!H:H,'DATA 2-Retired'!$F:$F,'DATA-Retired'!$F29,'DATA 2-Retired'!$A:$A,'DATA-Retired'!$A29)</f>
        <v>0</v>
      </c>
      <c r="V29" s="249">
        <f ca="1">SUMIFS('DATA 2-Retired'!I:I,'DATA 2-Retired'!$F:$F,'DATA-Retired'!$F29,'DATA 2-Retired'!$A:$A,'DATA-Retired'!$A29)</f>
        <v>0</v>
      </c>
      <c r="W29" s="249">
        <f ca="1">SUMIFS('DATA 2-Retired'!J:J,'DATA 2-Retired'!$F:$F,'DATA-Retired'!$F29,'DATA 2-Retired'!$A:$A,'DATA-Retired'!$A29)</f>
        <v>0</v>
      </c>
      <c r="X29" s="249">
        <f ca="1">SUMIFS('DATA 2-Retired'!K:K,'DATA 2-Retired'!$F:$F,'DATA-Retired'!$F29,'DATA 2-Retired'!$A:$A,'DATA-Retired'!$A29)</f>
        <v>0</v>
      </c>
      <c r="Y29" s="249">
        <f ca="1">SUMIFS('DATA 2-Retired'!L:L,'DATA 2-Retired'!$F:$F,'DATA-Retired'!$F29,'DATA 2-Retired'!$A:$A,'DATA-Retired'!$A29)</f>
        <v>0</v>
      </c>
      <c r="Z29" t="str">
        <f t="shared" ca="1" si="10"/>
        <v>-</v>
      </c>
    </row>
    <row r="30" spans="1:26" x14ac:dyDescent="0.25">
      <c r="A30" s="211" t="str">
        <f t="shared" ca="1" si="1"/>
        <v>-</v>
      </c>
      <c r="B30" s="212">
        <f t="shared" ca="1" si="2"/>
        <v>0</v>
      </c>
      <c r="C30" s="212">
        <f t="shared" si="3"/>
        <v>0</v>
      </c>
      <c r="D30" s="213" t="e">
        <f t="shared" si="4"/>
        <v>#N/A</v>
      </c>
      <c r="E30" s="212">
        <f t="shared" si="5"/>
        <v>0</v>
      </c>
      <c r="F30" s="212" t="str">
        <f t="shared" si="6"/>
        <v>-</v>
      </c>
      <c r="G30" s="212" t="str">
        <f t="shared" si="9"/>
        <v/>
      </c>
      <c r="H30" s="214">
        <f t="shared" si="8"/>
        <v>0</v>
      </c>
      <c r="T30" s="249">
        <f ca="1">SUMIFS('DATA 2-Retired'!G:G,'DATA 2-Retired'!$F:$F,'DATA-Retired'!$F30,'DATA 2-Retired'!$A:$A,'DATA-Retired'!$A30)</f>
        <v>0</v>
      </c>
      <c r="U30" s="249">
        <f ca="1">SUMIFS('DATA 2-Retired'!H:H,'DATA 2-Retired'!$F:$F,'DATA-Retired'!$F30,'DATA 2-Retired'!$A:$A,'DATA-Retired'!$A30)</f>
        <v>0</v>
      </c>
      <c r="V30" s="249">
        <f ca="1">SUMIFS('DATA 2-Retired'!I:I,'DATA 2-Retired'!$F:$F,'DATA-Retired'!$F30,'DATA 2-Retired'!$A:$A,'DATA-Retired'!$A30)</f>
        <v>0</v>
      </c>
      <c r="W30" s="249">
        <f ca="1">SUMIFS('DATA 2-Retired'!J:J,'DATA 2-Retired'!$F:$F,'DATA-Retired'!$F30,'DATA 2-Retired'!$A:$A,'DATA-Retired'!$A30)</f>
        <v>0</v>
      </c>
      <c r="X30" s="249">
        <f ca="1">SUMIFS('DATA 2-Retired'!K:K,'DATA 2-Retired'!$F:$F,'DATA-Retired'!$F30,'DATA 2-Retired'!$A:$A,'DATA-Retired'!$A30)</f>
        <v>0</v>
      </c>
      <c r="Y30" s="249">
        <f ca="1">SUMIFS('DATA 2-Retired'!L:L,'DATA 2-Retired'!$F:$F,'DATA-Retired'!$F30,'DATA 2-Retired'!$A:$A,'DATA-Retired'!$A30)</f>
        <v>0</v>
      </c>
      <c r="Z30" t="str">
        <f t="shared" ca="1" si="10"/>
        <v>-</v>
      </c>
    </row>
    <row r="31" spans="1:26" x14ac:dyDescent="0.25">
      <c r="A31" s="211" t="str">
        <f t="shared" ca="1" si="1"/>
        <v>-</v>
      </c>
      <c r="B31" s="212">
        <f t="shared" ca="1" si="2"/>
        <v>0</v>
      </c>
      <c r="C31" s="212">
        <f t="shared" si="3"/>
        <v>0</v>
      </c>
      <c r="D31" s="213" t="e">
        <f t="shared" si="4"/>
        <v>#N/A</v>
      </c>
      <c r="E31" s="212">
        <f t="shared" si="5"/>
        <v>0</v>
      </c>
      <c r="F31" s="212" t="str">
        <f t="shared" si="6"/>
        <v>-</v>
      </c>
      <c r="G31" s="212" t="str">
        <f t="shared" si="9"/>
        <v/>
      </c>
      <c r="H31" s="214">
        <f t="shared" si="8"/>
        <v>0</v>
      </c>
      <c r="T31" s="249">
        <f ca="1">SUMIFS('DATA 2-Retired'!G:G,'DATA 2-Retired'!$F:$F,'DATA-Retired'!$F31,'DATA 2-Retired'!$A:$A,'DATA-Retired'!$A31)</f>
        <v>0</v>
      </c>
      <c r="U31" s="249">
        <f ca="1">SUMIFS('DATA 2-Retired'!H:H,'DATA 2-Retired'!$F:$F,'DATA-Retired'!$F31,'DATA 2-Retired'!$A:$A,'DATA-Retired'!$A31)</f>
        <v>0</v>
      </c>
      <c r="V31" s="249">
        <f ca="1">SUMIFS('DATA 2-Retired'!I:I,'DATA 2-Retired'!$F:$F,'DATA-Retired'!$F31,'DATA 2-Retired'!$A:$A,'DATA-Retired'!$A31)</f>
        <v>0</v>
      </c>
      <c r="W31" s="249">
        <f ca="1">SUMIFS('DATA 2-Retired'!J:J,'DATA 2-Retired'!$F:$F,'DATA-Retired'!$F31,'DATA 2-Retired'!$A:$A,'DATA-Retired'!$A31)</f>
        <v>0</v>
      </c>
      <c r="X31" s="249">
        <f ca="1">SUMIFS('DATA 2-Retired'!K:K,'DATA 2-Retired'!$F:$F,'DATA-Retired'!$F31,'DATA 2-Retired'!$A:$A,'DATA-Retired'!$A31)</f>
        <v>0</v>
      </c>
      <c r="Y31" s="249">
        <f ca="1">SUMIFS('DATA 2-Retired'!L:L,'DATA 2-Retired'!$F:$F,'DATA-Retired'!$F31,'DATA 2-Retired'!$A:$A,'DATA-Retired'!$A31)</f>
        <v>0</v>
      </c>
      <c r="Z31" t="str">
        <f t="shared" ca="1" si="10"/>
        <v>-</v>
      </c>
    </row>
    <row r="32" spans="1:26" x14ac:dyDescent="0.25">
      <c r="A32" s="211" t="str">
        <f t="shared" ca="1" si="1"/>
        <v>-</v>
      </c>
      <c r="B32" s="212">
        <f t="shared" ca="1" si="2"/>
        <v>0</v>
      </c>
      <c r="C32" s="212">
        <f t="shared" si="3"/>
        <v>0</v>
      </c>
      <c r="D32" s="213" t="e">
        <f t="shared" si="4"/>
        <v>#N/A</v>
      </c>
      <c r="E32" s="212">
        <f t="shared" si="5"/>
        <v>0</v>
      </c>
      <c r="F32" s="212" t="str">
        <f t="shared" si="6"/>
        <v>-</v>
      </c>
      <c r="G32" s="212" t="str">
        <f t="shared" si="9"/>
        <v/>
      </c>
      <c r="H32" s="214">
        <f t="shared" si="8"/>
        <v>0</v>
      </c>
      <c r="T32" s="249">
        <f ca="1">SUMIFS('DATA 2-Retired'!G:G,'DATA 2-Retired'!$F:$F,'DATA-Retired'!$F32,'DATA 2-Retired'!$A:$A,'DATA-Retired'!$A32)</f>
        <v>0</v>
      </c>
      <c r="U32" s="249">
        <f ca="1">SUMIFS('DATA 2-Retired'!H:H,'DATA 2-Retired'!$F:$F,'DATA-Retired'!$F32,'DATA 2-Retired'!$A:$A,'DATA-Retired'!$A32)</f>
        <v>0</v>
      </c>
      <c r="V32" s="249">
        <f ca="1">SUMIFS('DATA 2-Retired'!I:I,'DATA 2-Retired'!$F:$F,'DATA-Retired'!$F32,'DATA 2-Retired'!$A:$A,'DATA-Retired'!$A32)</f>
        <v>0</v>
      </c>
      <c r="W32" s="249">
        <f ca="1">SUMIFS('DATA 2-Retired'!J:J,'DATA 2-Retired'!$F:$F,'DATA-Retired'!$F32,'DATA 2-Retired'!$A:$A,'DATA-Retired'!$A32)</f>
        <v>0</v>
      </c>
      <c r="X32" s="249">
        <f ca="1">SUMIFS('DATA 2-Retired'!K:K,'DATA 2-Retired'!$F:$F,'DATA-Retired'!$F32,'DATA 2-Retired'!$A:$A,'DATA-Retired'!$A32)</f>
        <v>0</v>
      </c>
      <c r="Y32" s="249">
        <f ca="1">SUMIFS('DATA 2-Retired'!L:L,'DATA 2-Retired'!$F:$F,'DATA-Retired'!$F32,'DATA 2-Retired'!$A:$A,'DATA-Retired'!$A32)</f>
        <v>0</v>
      </c>
      <c r="Z32" t="str">
        <f t="shared" ca="1" si="10"/>
        <v>-</v>
      </c>
    </row>
    <row r="33" spans="1:26" s="17" customFormat="1" x14ac:dyDescent="0.25">
      <c r="A33" s="280" t="str">
        <f t="shared" ca="1" si="1"/>
        <v>-</v>
      </c>
      <c r="B33" s="281">
        <f t="shared" ca="1" si="2"/>
        <v>0</v>
      </c>
      <c r="C33" s="281">
        <f t="shared" si="3"/>
        <v>0</v>
      </c>
      <c r="D33" s="282" t="e">
        <f t="shared" si="4"/>
        <v>#N/A</v>
      </c>
      <c r="E33" s="281">
        <f t="shared" si="5"/>
        <v>0</v>
      </c>
      <c r="F33" s="281" t="str">
        <f t="shared" si="6"/>
        <v>-</v>
      </c>
      <c r="G33" s="281" t="str">
        <f t="shared" si="9"/>
        <v/>
      </c>
      <c r="H33" s="283">
        <f t="shared" si="8"/>
        <v>0</v>
      </c>
      <c r="I33"/>
      <c r="J33"/>
      <c r="K33"/>
      <c r="L33"/>
      <c r="M33"/>
      <c r="N33"/>
      <c r="O33"/>
      <c r="P33"/>
      <c r="Q33"/>
      <c r="R33"/>
      <c r="S33"/>
      <c r="T33" s="249">
        <f ca="1">SUMIFS('DATA 2-Retired'!G:G,'DATA 2-Retired'!$F:$F,'DATA-Retired'!$F33,'DATA 2-Retired'!$A:$A,'DATA-Retired'!$A33)</f>
        <v>0</v>
      </c>
      <c r="U33" s="249">
        <f ca="1">SUMIFS('DATA 2-Retired'!H:H,'DATA 2-Retired'!$F:$F,'DATA-Retired'!$F33,'DATA 2-Retired'!$A:$A,'DATA-Retired'!$A33)</f>
        <v>0</v>
      </c>
      <c r="V33" s="249">
        <f ca="1">SUMIFS('DATA 2-Retired'!I:I,'DATA 2-Retired'!$F:$F,'DATA-Retired'!$F33,'DATA 2-Retired'!$A:$A,'DATA-Retired'!$A33)</f>
        <v>0</v>
      </c>
      <c r="W33" s="249">
        <f ca="1">SUMIFS('DATA 2-Retired'!J:J,'DATA 2-Retired'!$F:$F,'DATA-Retired'!$F33,'DATA 2-Retired'!$A:$A,'DATA-Retired'!$A33)</f>
        <v>0</v>
      </c>
      <c r="X33" s="249">
        <f ca="1">SUMIFS('DATA 2-Retired'!K:K,'DATA 2-Retired'!$F:$F,'DATA-Retired'!$F33,'DATA 2-Retired'!$A:$A,'DATA-Retired'!$A33)</f>
        <v>0</v>
      </c>
      <c r="Y33" s="249">
        <f ca="1">SUMIFS('DATA 2-Retired'!L:L,'DATA 2-Retired'!$F:$F,'DATA-Retired'!$F33,'DATA 2-Retired'!$A:$A,'DATA-Retired'!$A33)</f>
        <v>0</v>
      </c>
      <c r="Z33" t="str">
        <f t="shared" ca="1" si="10"/>
        <v>-</v>
      </c>
    </row>
    <row r="34" spans="1:26" x14ac:dyDescent="0.25">
      <c r="A34" s="211" t="str">
        <f t="shared" ca="1" si="1"/>
        <v>-</v>
      </c>
      <c r="B34" s="212">
        <f t="shared" ca="1" si="2"/>
        <v>0</v>
      </c>
      <c r="C34" s="212">
        <f t="shared" si="3"/>
        <v>0</v>
      </c>
      <c r="D34" s="213" t="e">
        <f t="shared" si="4"/>
        <v>#N/A</v>
      </c>
      <c r="E34" s="212">
        <f t="shared" si="5"/>
        <v>0</v>
      </c>
      <c r="F34" s="212" t="str">
        <f t="shared" si="6"/>
        <v>-</v>
      </c>
      <c r="G34" s="212" t="str">
        <f t="shared" si="9"/>
        <v/>
      </c>
      <c r="H34" s="214">
        <f t="shared" si="8"/>
        <v>0</v>
      </c>
      <c r="T34" s="249">
        <f ca="1">SUMIFS('DATA 2-Retired'!G:G,'DATA 2-Retired'!$F:$F,'DATA-Retired'!$F34,'DATA 2-Retired'!$A:$A,'DATA-Retired'!$A34)</f>
        <v>0</v>
      </c>
      <c r="U34" s="249">
        <f ca="1">SUMIFS('DATA 2-Retired'!H:H,'DATA 2-Retired'!$F:$F,'DATA-Retired'!$F34,'DATA 2-Retired'!$A:$A,'DATA-Retired'!$A34)</f>
        <v>0</v>
      </c>
      <c r="V34" s="249">
        <f ca="1">SUMIFS('DATA 2-Retired'!I:I,'DATA 2-Retired'!$F:$F,'DATA-Retired'!$F34,'DATA 2-Retired'!$A:$A,'DATA-Retired'!$A34)</f>
        <v>0</v>
      </c>
      <c r="W34" s="249">
        <f ca="1">SUMIFS('DATA 2-Retired'!J:J,'DATA 2-Retired'!$F:$F,'DATA-Retired'!$F34,'DATA 2-Retired'!$A:$A,'DATA-Retired'!$A34)</f>
        <v>0</v>
      </c>
      <c r="X34" s="249">
        <f ca="1">SUMIFS('DATA 2-Retired'!K:K,'DATA 2-Retired'!$F:$F,'DATA-Retired'!$F34,'DATA 2-Retired'!$A:$A,'DATA-Retired'!$A34)</f>
        <v>0</v>
      </c>
      <c r="Y34" s="249">
        <f ca="1">SUMIFS('DATA 2-Retired'!L:L,'DATA 2-Retired'!$F:$F,'DATA-Retired'!$F34,'DATA 2-Retired'!$A:$A,'DATA-Retired'!$A34)</f>
        <v>0</v>
      </c>
      <c r="Z34" t="str">
        <f t="shared" ca="1" si="10"/>
        <v>-</v>
      </c>
    </row>
    <row r="35" spans="1:26" x14ac:dyDescent="0.25">
      <c r="A35" s="211" t="str">
        <f t="shared" ca="1" si="1"/>
        <v>-</v>
      </c>
      <c r="B35" s="212">
        <f t="shared" ca="1" si="2"/>
        <v>0</v>
      </c>
      <c r="C35" s="212">
        <f t="shared" si="3"/>
        <v>0</v>
      </c>
      <c r="D35" s="213" t="e">
        <f t="shared" si="4"/>
        <v>#N/A</v>
      </c>
      <c r="E35" s="212">
        <f t="shared" si="5"/>
        <v>0</v>
      </c>
      <c r="F35" s="212" t="str">
        <f t="shared" si="6"/>
        <v>-</v>
      </c>
      <c r="G35" s="212" t="str">
        <f t="shared" si="9"/>
        <v/>
      </c>
      <c r="H35" s="214">
        <f t="shared" si="8"/>
        <v>0</v>
      </c>
      <c r="T35" s="249">
        <f ca="1">SUMIFS('DATA 2-Retired'!G:G,'DATA 2-Retired'!$F:$F,'DATA-Retired'!$F35,'DATA 2-Retired'!$A:$A,'DATA-Retired'!$A35)</f>
        <v>0</v>
      </c>
      <c r="U35" s="249">
        <f ca="1">SUMIFS('DATA 2-Retired'!H:H,'DATA 2-Retired'!$F:$F,'DATA-Retired'!$F35,'DATA 2-Retired'!$A:$A,'DATA-Retired'!$A35)</f>
        <v>0</v>
      </c>
      <c r="V35" s="249">
        <f ca="1">SUMIFS('DATA 2-Retired'!I:I,'DATA 2-Retired'!$F:$F,'DATA-Retired'!$F35,'DATA 2-Retired'!$A:$A,'DATA-Retired'!$A35)</f>
        <v>0</v>
      </c>
      <c r="W35" s="249">
        <f ca="1">SUMIFS('DATA 2-Retired'!J:J,'DATA 2-Retired'!$F:$F,'DATA-Retired'!$F35,'DATA 2-Retired'!$A:$A,'DATA-Retired'!$A35)</f>
        <v>0</v>
      </c>
      <c r="X35" s="249">
        <f ca="1">SUMIFS('DATA 2-Retired'!K:K,'DATA 2-Retired'!$F:$F,'DATA-Retired'!$F35,'DATA 2-Retired'!$A:$A,'DATA-Retired'!$A35)</f>
        <v>0</v>
      </c>
      <c r="Y35" s="249">
        <f ca="1">SUMIFS('DATA 2-Retired'!L:L,'DATA 2-Retired'!$F:$F,'DATA-Retired'!$F35,'DATA 2-Retired'!$A:$A,'DATA-Retired'!$A35)</f>
        <v>0</v>
      </c>
      <c r="Z35" t="str">
        <f t="shared" ca="1" si="10"/>
        <v>-</v>
      </c>
    </row>
    <row r="36" spans="1:26" x14ac:dyDescent="0.25">
      <c r="A36" s="211" t="str">
        <f t="shared" ca="1" si="1"/>
        <v>-</v>
      </c>
      <c r="B36" s="212">
        <f t="shared" ca="1" si="2"/>
        <v>0</v>
      </c>
      <c r="C36" s="212">
        <f t="shared" si="3"/>
        <v>0</v>
      </c>
      <c r="D36" s="213" t="e">
        <f t="shared" si="4"/>
        <v>#N/A</v>
      </c>
      <c r="E36" s="212">
        <f t="shared" si="5"/>
        <v>0</v>
      </c>
      <c r="F36" s="212" t="str">
        <f t="shared" si="6"/>
        <v>-</v>
      </c>
      <c r="G36" s="212" t="str">
        <f t="shared" si="9"/>
        <v/>
      </c>
      <c r="H36" s="214">
        <f t="shared" si="8"/>
        <v>0</v>
      </c>
      <c r="T36" s="249">
        <f ca="1">SUMIFS('DATA 2-Retired'!G:G,'DATA 2-Retired'!$F:$F,'DATA-Retired'!$F36,'DATA 2-Retired'!$A:$A,'DATA-Retired'!$A36)</f>
        <v>0</v>
      </c>
      <c r="U36" s="249">
        <f ca="1">SUMIFS('DATA 2-Retired'!H:H,'DATA 2-Retired'!$F:$F,'DATA-Retired'!$F36,'DATA 2-Retired'!$A:$A,'DATA-Retired'!$A36)</f>
        <v>0</v>
      </c>
      <c r="V36" s="249">
        <f ca="1">SUMIFS('DATA 2-Retired'!I:I,'DATA 2-Retired'!$F:$F,'DATA-Retired'!$F36,'DATA 2-Retired'!$A:$A,'DATA-Retired'!$A36)</f>
        <v>0</v>
      </c>
      <c r="W36" s="249">
        <f ca="1">SUMIFS('DATA 2-Retired'!J:J,'DATA 2-Retired'!$F:$F,'DATA-Retired'!$F36,'DATA 2-Retired'!$A:$A,'DATA-Retired'!$A36)</f>
        <v>0</v>
      </c>
      <c r="X36" s="249">
        <f ca="1">SUMIFS('DATA 2-Retired'!K:K,'DATA 2-Retired'!$F:$F,'DATA-Retired'!$F36,'DATA 2-Retired'!$A:$A,'DATA-Retired'!$A36)</f>
        <v>0</v>
      </c>
      <c r="Y36" s="249">
        <f ca="1">SUMIFS('DATA 2-Retired'!L:L,'DATA 2-Retired'!$F:$F,'DATA-Retired'!$F36,'DATA 2-Retired'!$A:$A,'DATA-Retired'!$A36)</f>
        <v>0</v>
      </c>
      <c r="Z36" t="str">
        <f t="shared" ca="1" si="10"/>
        <v>-</v>
      </c>
    </row>
    <row r="37" spans="1:26" x14ac:dyDescent="0.25">
      <c r="A37" s="211" t="str">
        <f t="shared" ca="1" si="1"/>
        <v>-</v>
      </c>
      <c r="B37" s="212">
        <f t="shared" ca="1" si="2"/>
        <v>0</v>
      </c>
      <c r="C37" s="212">
        <f t="shared" si="3"/>
        <v>0</v>
      </c>
      <c r="D37" s="213" t="e">
        <f t="shared" si="4"/>
        <v>#N/A</v>
      </c>
      <c r="E37" s="212">
        <f t="shared" si="5"/>
        <v>0</v>
      </c>
      <c r="F37" s="212" t="str">
        <f t="shared" si="6"/>
        <v>-</v>
      </c>
      <c r="G37" s="212" t="str">
        <f t="shared" si="9"/>
        <v/>
      </c>
      <c r="H37" s="214">
        <f t="shared" si="8"/>
        <v>0</v>
      </c>
      <c r="T37" s="249">
        <f ca="1">SUMIFS('DATA 2-Retired'!G:G,'DATA 2-Retired'!$F:$F,'DATA-Retired'!$F37,'DATA 2-Retired'!$A:$A,'DATA-Retired'!$A37)</f>
        <v>0</v>
      </c>
      <c r="U37" s="249">
        <f ca="1">SUMIFS('DATA 2-Retired'!H:H,'DATA 2-Retired'!$F:$F,'DATA-Retired'!$F37,'DATA 2-Retired'!$A:$A,'DATA-Retired'!$A37)</f>
        <v>0</v>
      </c>
      <c r="V37" s="249">
        <f ca="1">SUMIFS('DATA 2-Retired'!I:I,'DATA 2-Retired'!$F:$F,'DATA-Retired'!$F37,'DATA 2-Retired'!$A:$A,'DATA-Retired'!$A37)</f>
        <v>0</v>
      </c>
      <c r="W37" s="249">
        <f ca="1">SUMIFS('DATA 2-Retired'!J:J,'DATA 2-Retired'!$F:$F,'DATA-Retired'!$F37,'DATA 2-Retired'!$A:$A,'DATA-Retired'!$A37)</f>
        <v>0</v>
      </c>
      <c r="X37" s="249">
        <f ca="1">SUMIFS('DATA 2-Retired'!K:K,'DATA 2-Retired'!$F:$F,'DATA-Retired'!$F37,'DATA 2-Retired'!$A:$A,'DATA-Retired'!$A37)</f>
        <v>0</v>
      </c>
      <c r="Y37" s="249">
        <f ca="1">SUMIFS('DATA 2-Retired'!L:L,'DATA 2-Retired'!$F:$F,'DATA-Retired'!$F37,'DATA 2-Retired'!$A:$A,'DATA-Retired'!$A37)</f>
        <v>0</v>
      </c>
      <c r="Z37" t="str">
        <f ca="1">IF(S37-Y37=0,"-",S37-Y37)</f>
        <v>-</v>
      </c>
    </row>
    <row r="38" spans="1:26" x14ac:dyDescent="0.25">
      <c r="A38" s="211" t="str">
        <f t="shared" ca="1" si="1"/>
        <v>-</v>
      </c>
      <c r="B38" s="212">
        <f t="shared" ca="1" si="2"/>
        <v>0</v>
      </c>
      <c r="C38" s="212">
        <f t="shared" si="3"/>
        <v>0</v>
      </c>
      <c r="D38" s="213" t="e">
        <f t="shared" si="4"/>
        <v>#N/A</v>
      </c>
      <c r="E38" s="212">
        <f t="shared" si="5"/>
        <v>0</v>
      </c>
      <c r="F38" s="212" t="str">
        <f t="shared" si="6"/>
        <v>-</v>
      </c>
      <c r="G38" s="212" t="str">
        <f t="shared" si="9"/>
        <v/>
      </c>
      <c r="H38" s="214">
        <f t="shared" si="8"/>
        <v>0</v>
      </c>
      <c r="T38" s="249">
        <f ca="1">SUMIFS('DATA 2-Retired'!G:G,'DATA 2-Retired'!$F:$F,'DATA-Retired'!$F38,'DATA 2-Retired'!$A:$A,'DATA-Retired'!$A38)</f>
        <v>0</v>
      </c>
      <c r="U38" s="249">
        <f ca="1">SUMIFS('DATA 2-Retired'!H:H,'DATA 2-Retired'!$F:$F,'DATA-Retired'!$F38,'DATA 2-Retired'!$A:$A,'DATA-Retired'!$A38)</f>
        <v>0</v>
      </c>
      <c r="V38" s="249">
        <f ca="1">SUMIFS('DATA 2-Retired'!I:I,'DATA 2-Retired'!$F:$F,'DATA-Retired'!$F38,'DATA 2-Retired'!$A:$A,'DATA-Retired'!$A38)</f>
        <v>0</v>
      </c>
      <c r="W38" s="249">
        <f ca="1">SUMIFS('DATA 2-Retired'!J:J,'DATA 2-Retired'!$F:$F,'DATA-Retired'!$F38,'DATA 2-Retired'!$A:$A,'DATA-Retired'!$A38)</f>
        <v>0</v>
      </c>
      <c r="X38" s="249">
        <f ca="1">SUMIFS('DATA 2-Retired'!K:K,'DATA 2-Retired'!$F:$F,'DATA-Retired'!$F38,'DATA 2-Retired'!$A:$A,'DATA-Retired'!$A38)</f>
        <v>0</v>
      </c>
      <c r="Y38" s="249">
        <f ca="1">SUMIFS('DATA 2-Retired'!L:L,'DATA 2-Retired'!$F:$F,'DATA-Retired'!$F38,'DATA 2-Retired'!$A:$A,'DATA-Retired'!$A38)</f>
        <v>0</v>
      </c>
      <c r="Z38" t="str">
        <f t="shared" ca="1" si="10"/>
        <v>-</v>
      </c>
    </row>
    <row r="39" spans="1:26" x14ac:dyDescent="0.25">
      <c r="A39" s="211" t="str">
        <f t="shared" ca="1" si="1"/>
        <v>-</v>
      </c>
      <c r="B39" s="212">
        <f t="shared" ca="1" si="2"/>
        <v>0</v>
      </c>
      <c r="C39" s="212">
        <f t="shared" si="3"/>
        <v>0</v>
      </c>
      <c r="D39" s="213" t="e">
        <f t="shared" si="4"/>
        <v>#N/A</v>
      </c>
      <c r="E39" s="212">
        <f t="shared" si="5"/>
        <v>0</v>
      </c>
      <c r="F39" s="212" t="str">
        <f t="shared" si="6"/>
        <v>-</v>
      </c>
      <c r="G39" s="212" t="str">
        <f t="shared" si="9"/>
        <v/>
      </c>
      <c r="H39" s="214">
        <f t="shared" si="8"/>
        <v>0</v>
      </c>
      <c r="T39" s="249">
        <f ca="1">SUMIFS('DATA 2-Retired'!G:G,'DATA 2-Retired'!$F:$F,'DATA-Retired'!$F39,'DATA 2-Retired'!$A:$A,'DATA-Retired'!$A39)</f>
        <v>0</v>
      </c>
      <c r="U39" s="249">
        <f ca="1">SUMIFS('DATA 2-Retired'!H:H,'DATA 2-Retired'!$F:$F,'DATA-Retired'!$F39,'DATA 2-Retired'!$A:$A,'DATA-Retired'!$A39)</f>
        <v>0</v>
      </c>
      <c r="V39" s="249">
        <f ca="1">SUMIFS('DATA 2-Retired'!I:I,'DATA 2-Retired'!$F:$F,'DATA-Retired'!$F39,'DATA 2-Retired'!$A:$A,'DATA-Retired'!$A39)</f>
        <v>0</v>
      </c>
      <c r="W39" s="249">
        <f ca="1">SUMIFS('DATA 2-Retired'!J:J,'DATA 2-Retired'!$F:$F,'DATA-Retired'!$F39,'DATA 2-Retired'!$A:$A,'DATA-Retired'!$A39)</f>
        <v>0</v>
      </c>
      <c r="X39" s="249">
        <f ca="1">SUMIFS('DATA 2-Retired'!K:K,'DATA 2-Retired'!$F:$F,'DATA-Retired'!$F39,'DATA 2-Retired'!$A:$A,'DATA-Retired'!$A39)</f>
        <v>0</v>
      </c>
      <c r="Y39" s="249">
        <f ca="1">SUMIFS('DATA 2-Retired'!L:L,'DATA 2-Retired'!$F:$F,'DATA-Retired'!$F39,'DATA 2-Retired'!$A:$A,'DATA-Retired'!$A39)</f>
        <v>0</v>
      </c>
      <c r="Z39" t="str">
        <f t="shared" ca="1" si="10"/>
        <v>-</v>
      </c>
    </row>
    <row r="40" spans="1:26" x14ac:dyDescent="0.25">
      <c r="A40" s="211" t="str">
        <f t="shared" ca="1" si="1"/>
        <v>-</v>
      </c>
      <c r="B40" s="212">
        <f t="shared" ca="1" si="2"/>
        <v>0</v>
      </c>
      <c r="C40" s="212">
        <f t="shared" si="3"/>
        <v>0</v>
      </c>
      <c r="D40" s="213" t="e">
        <f t="shared" si="4"/>
        <v>#N/A</v>
      </c>
      <c r="E40" s="212">
        <f t="shared" si="5"/>
        <v>0</v>
      </c>
      <c r="F40" s="212" t="str">
        <f t="shared" si="6"/>
        <v>-</v>
      </c>
      <c r="G40" s="212" t="str">
        <f t="shared" si="9"/>
        <v/>
      </c>
      <c r="H40" s="214">
        <f t="shared" si="8"/>
        <v>0</v>
      </c>
      <c r="T40" s="249">
        <f ca="1">SUMIFS('DATA 2-Retired'!G:G,'DATA 2-Retired'!$F:$F,'DATA-Retired'!$F40,'DATA 2-Retired'!$A:$A,'DATA-Retired'!$A40)</f>
        <v>0</v>
      </c>
      <c r="U40" s="249">
        <f ca="1">SUMIFS('DATA 2-Retired'!H:H,'DATA 2-Retired'!$F:$F,'DATA-Retired'!$F40,'DATA 2-Retired'!$A:$A,'DATA-Retired'!$A40)</f>
        <v>0</v>
      </c>
      <c r="V40" s="249">
        <f ca="1">SUMIFS('DATA 2-Retired'!I:I,'DATA 2-Retired'!$F:$F,'DATA-Retired'!$F40,'DATA 2-Retired'!$A:$A,'DATA-Retired'!$A40)</f>
        <v>0</v>
      </c>
      <c r="W40" s="249">
        <f ca="1">SUMIFS('DATA 2-Retired'!J:J,'DATA 2-Retired'!$F:$F,'DATA-Retired'!$F40,'DATA 2-Retired'!$A:$A,'DATA-Retired'!$A40)</f>
        <v>0</v>
      </c>
      <c r="X40" s="249">
        <f ca="1">SUMIFS('DATA 2-Retired'!K:K,'DATA 2-Retired'!$F:$F,'DATA-Retired'!$F40,'DATA 2-Retired'!$A:$A,'DATA-Retired'!$A40)</f>
        <v>0</v>
      </c>
      <c r="Y40" s="249">
        <f ca="1">SUMIFS('DATA 2-Retired'!L:L,'DATA 2-Retired'!$F:$F,'DATA-Retired'!$F40,'DATA 2-Retired'!$A:$A,'DATA-Retired'!$A40)</f>
        <v>0</v>
      </c>
      <c r="Z40" t="str">
        <f ca="1">IF(S40-Y40=0,"-",S40-Y40)</f>
        <v>-</v>
      </c>
    </row>
    <row r="41" spans="1:26" x14ac:dyDescent="0.25">
      <c r="A41" s="211" t="str">
        <f t="shared" ca="1" si="1"/>
        <v>-</v>
      </c>
      <c r="B41" s="212">
        <f t="shared" ca="1" si="2"/>
        <v>0</v>
      </c>
      <c r="C41" s="212">
        <f t="shared" si="3"/>
        <v>0</v>
      </c>
      <c r="D41" s="213" t="e">
        <f t="shared" si="4"/>
        <v>#N/A</v>
      </c>
      <c r="E41" s="212">
        <f t="shared" si="5"/>
        <v>0</v>
      </c>
      <c r="F41" s="212" t="str">
        <f t="shared" si="6"/>
        <v>-</v>
      </c>
      <c r="G41" s="212" t="str">
        <f t="shared" si="9"/>
        <v/>
      </c>
      <c r="H41" s="214">
        <f t="shared" si="8"/>
        <v>0</v>
      </c>
      <c r="T41" s="249">
        <f ca="1">SUMIFS('DATA 2-Retired'!G:G,'DATA 2-Retired'!$F:$F,'DATA-Retired'!$F41,'DATA 2-Retired'!$A:$A,'DATA-Retired'!$A41)</f>
        <v>0</v>
      </c>
      <c r="U41" s="249">
        <f ca="1">SUMIFS('DATA 2-Retired'!H:H,'DATA 2-Retired'!$F:$F,'DATA-Retired'!$F41,'DATA 2-Retired'!$A:$A,'DATA-Retired'!$A41)</f>
        <v>0</v>
      </c>
      <c r="V41" s="249">
        <f ca="1">SUMIFS('DATA 2-Retired'!I:I,'DATA 2-Retired'!$F:$F,'DATA-Retired'!$F41,'DATA 2-Retired'!$A:$A,'DATA-Retired'!$A41)</f>
        <v>0</v>
      </c>
      <c r="W41" s="249">
        <f ca="1">SUMIFS('DATA 2-Retired'!J:J,'DATA 2-Retired'!$F:$F,'DATA-Retired'!$F41,'DATA 2-Retired'!$A:$A,'DATA-Retired'!$A41)</f>
        <v>0</v>
      </c>
      <c r="X41" s="249">
        <f ca="1">SUMIFS('DATA 2-Retired'!K:K,'DATA 2-Retired'!$F:$F,'DATA-Retired'!$F41,'DATA 2-Retired'!$A:$A,'DATA-Retired'!$A41)</f>
        <v>0</v>
      </c>
      <c r="Y41" s="249">
        <f ca="1">SUMIFS('DATA 2-Retired'!L:L,'DATA 2-Retired'!$F:$F,'DATA-Retired'!$F41,'DATA 2-Retired'!$A:$A,'DATA-Retired'!$A41)</f>
        <v>0</v>
      </c>
      <c r="Z41" t="str">
        <f t="shared" ca="1" si="10"/>
        <v>-</v>
      </c>
    </row>
    <row r="42" spans="1:26" x14ac:dyDescent="0.25">
      <c r="A42" s="211" t="str">
        <f t="shared" ca="1" si="1"/>
        <v>-</v>
      </c>
      <c r="B42" s="212">
        <f t="shared" ca="1" si="2"/>
        <v>0</v>
      </c>
      <c r="C42" s="212">
        <f t="shared" si="3"/>
        <v>0</v>
      </c>
      <c r="D42" s="213" t="e">
        <f t="shared" si="4"/>
        <v>#N/A</v>
      </c>
      <c r="E42" s="212">
        <f t="shared" si="5"/>
        <v>0</v>
      </c>
      <c r="F42" s="212" t="str">
        <f t="shared" si="6"/>
        <v>-</v>
      </c>
      <c r="G42" s="212" t="str">
        <f t="shared" si="9"/>
        <v/>
      </c>
      <c r="H42" s="214">
        <f t="shared" si="8"/>
        <v>0</v>
      </c>
      <c r="T42" s="249">
        <f ca="1">SUMIFS('DATA 2-Retired'!G:G,'DATA 2-Retired'!$F:$F,'DATA-Retired'!$F42,'DATA 2-Retired'!$A:$A,'DATA-Retired'!$A42)</f>
        <v>0</v>
      </c>
      <c r="U42" s="249">
        <f ca="1">SUMIFS('DATA 2-Retired'!H:H,'DATA 2-Retired'!$F:$F,'DATA-Retired'!$F42,'DATA 2-Retired'!$A:$A,'DATA-Retired'!$A42)</f>
        <v>0</v>
      </c>
      <c r="V42" s="249">
        <f ca="1">SUMIFS('DATA 2-Retired'!I:I,'DATA 2-Retired'!$F:$F,'DATA-Retired'!$F42,'DATA 2-Retired'!$A:$A,'DATA-Retired'!$A42)</f>
        <v>0</v>
      </c>
      <c r="W42" s="249">
        <f ca="1">SUMIFS('DATA 2-Retired'!J:J,'DATA 2-Retired'!$F:$F,'DATA-Retired'!$F42,'DATA 2-Retired'!$A:$A,'DATA-Retired'!$A42)</f>
        <v>0</v>
      </c>
      <c r="X42" s="249">
        <f ca="1">SUMIFS('DATA 2-Retired'!K:K,'DATA 2-Retired'!$F:$F,'DATA-Retired'!$F42,'DATA 2-Retired'!$A:$A,'DATA-Retired'!$A42)</f>
        <v>0</v>
      </c>
      <c r="Y42" s="249">
        <f ca="1">SUMIFS('DATA 2-Retired'!L:L,'DATA 2-Retired'!$F:$F,'DATA-Retired'!$F42,'DATA 2-Retired'!$A:$A,'DATA-Retired'!$A42)</f>
        <v>0</v>
      </c>
      <c r="Z42" t="str">
        <f t="shared" ref="Z42:Z49" ca="1" si="11">IF(S42-Y42=0,"-",S42-Y42)</f>
        <v>-</v>
      </c>
    </row>
    <row r="43" spans="1:26" x14ac:dyDescent="0.25">
      <c r="A43" s="211" t="str">
        <f t="shared" ca="1" si="1"/>
        <v>-</v>
      </c>
      <c r="B43" s="212">
        <f t="shared" ca="1" si="2"/>
        <v>0</v>
      </c>
      <c r="C43" s="212">
        <f t="shared" si="3"/>
        <v>0</v>
      </c>
      <c r="D43" s="213" t="e">
        <f t="shared" si="4"/>
        <v>#N/A</v>
      </c>
      <c r="E43" s="212">
        <f t="shared" si="5"/>
        <v>0</v>
      </c>
      <c r="F43" s="212" t="str">
        <f t="shared" si="6"/>
        <v>-</v>
      </c>
      <c r="G43" s="212" t="str">
        <f t="shared" si="9"/>
        <v/>
      </c>
      <c r="H43" s="214">
        <f t="shared" si="8"/>
        <v>0</v>
      </c>
      <c r="T43" s="249">
        <f ca="1">SUMIFS('DATA 2-Retired'!G:G,'DATA 2-Retired'!$F:$F,'DATA-Retired'!$F43,'DATA 2-Retired'!$A:$A,'DATA-Retired'!$A43)</f>
        <v>0</v>
      </c>
      <c r="U43" s="249">
        <f ca="1">SUMIFS('DATA 2-Retired'!H:H,'DATA 2-Retired'!$F:$F,'DATA-Retired'!$F43,'DATA 2-Retired'!$A:$A,'DATA-Retired'!$A43)</f>
        <v>0</v>
      </c>
      <c r="V43" s="249">
        <f ca="1">SUMIFS('DATA 2-Retired'!I:I,'DATA 2-Retired'!$F:$F,'DATA-Retired'!$F43,'DATA 2-Retired'!$A:$A,'DATA-Retired'!$A43)</f>
        <v>0</v>
      </c>
      <c r="W43" s="249">
        <f ca="1">SUMIFS('DATA 2-Retired'!J:J,'DATA 2-Retired'!$F:$F,'DATA-Retired'!$F43,'DATA 2-Retired'!$A:$A,'DATA-Retired'!$A43)</f>
        <v>0</v>
      </c>
      <c r="X43" s="249">
        <f ca="1">SUMIFS('DATA 2-Retired'!K:K,'DATA 2-Retired'!$F:$F,'DATA-Retired'!$F43,'DATA 2-Retired'!$A:$A,'DATA-Retired'!$A43)</f>
        <v>0</v>
      </c>
      <c r="Y43" s="249">
        <f ca="1">SUMIFS('DATA 2-Retired'!L:L,'DATA 2-Retired'!$F:$F,'DATA-Retired'!$F43,'DATA 2-Retired'!$A:$A,'DATA-Retired'!$A43)</f>
        <v>0</v>
      </c>
      <c r="Z43" t="str">
        <f t="shared" ca="1" si="11"/>
        <v>-</v>
      </c>
    </row>
    <row r="44" spans="1:26" x14ac:dyDescent="0.25">
      <c r="A44" s="211" t="str">
        <f t="shared" ca="1" si="1"/>
        <v>-</v>
      </c>
      <c r="B44" s="212">
        <f t="shared" ca="1" si="2"/>
        <v>0</v>
      </c>
      <c r="C44" s="212">
        <f t="shared" si="3"/>
        <v>0</v>
      </c>
      <c r="D44" s="213" t="e">
        <f t="shared" si="4"/>
        <v>#N/A</v>
      </c>
      <c r="E44" s="212">
        <f t="shared" si="5"/>
        <v>0</v>
      </c>
      <c r="F44" s="212" t="str">
        <f t="shared" si="6"/>
        <v>-</v>
      </c>
      <c r="G44" s="212" t="str">
        <f t="shared" si="9"/>
        <v/>
      </c>
      <c r="H44" s="214">
        <f t="shared" si="8"/>
        <v>0</v>
      </c>
      <c r="T44" s="249">
        <f ca="1">SUMIFS('DATA 2-Retired'!G:G,'DATA 2-Retired'!$F:$F,'DATA-Retired'!$F44,'DATA 2-Retired'!$A:$A,'DATA-Retired'!$A44)</f>
        <v>0</v>
      </c>
      <c r="U44" s="249">
        <f ca="1">SUMIFS('DATA 2-Retired'!H:H,'DATA 2-Retired'!$F:$F,'DATA-Retired'!$F44,'DATA 2-Retired'!$A:$A,'DATA-Retired'!$A44)</f>
        <v>0</v>
      </c>
      <c r="V44" s="249">
        <f ca="1">SUMIFS('DATA 2-Retired'!I:I,'DATA 2-Retired'!$F:$F,'DATA-Retired'!$F44,'DATA 2-Retired'!$A:$A,'DATA-Retired'!$A44)</f>
        <v>0</v>
      </c>
      <c r="W44" s="249">
        <f ca="1">SUMIFS('DATA 2-Retired'!J:J,'DATA 2-Retired'!$F:$F,'DATA-Retired'!$F44,'DATA 2-Retired'!$A:$A,'DATA-Retired'!$A44)</f>
        <v>0</v>
      </c>
      <c r="X44" s="249">
        <f ca="1">SUMIFS('DATA 2-Retired'!K:K,'DATA 2-Retired'!$F:$F,'DATA-Retired'!$F44,'DATA 2-Retired'!$A:$A,'DATA-Retired'!$A44)</f>
        <v>0</v>
      </c>
      <c r="Y44" s="249">
        <f ca="1">SUMIFS('DATA 2-Retired'!L:L,'DATA 2-Retired'!$F:$F,'DATA-Retired'!$F44,'DATA 2-Retired'!$A:$A,'DATA-Retired'!$A44)</f>
        <v>0</v>
      </c>
      <c r="Z44" t="str">
        <f t="shared" ca="1" si="11"/>
        <v>-</v>
      </c>
    </row>
    <row r="45" spans="1:26" x14ac:dyDescent="0.25">
      <c r="A45" s="211" t="str">
        <f t="shared" ca="1" si="1"/>
        <v>-</v>
      </c>
      <c r="B45" s="212">
        <f t="shared" ca="1" si="2"/>
        <v>0</v>
      </c>
      <c r="C45" s="212">
        <f t="shared" si="3"/>
        <v>0</v>
      </c>
      <c r="D45" s="213" t="e">
        <f t="shared" si="4"/>
        <v>#N/A</v>
      </c>
      <c r="E45" s="212">
        <f t="shared" si="5"/>
        <v>0</v>
      </c>
      <c r="F45" s="212" t="str">
        <f t="shared" si="6"/>
        <v>-</v>
      </c>
      <c r="G45" s="212" t="str">
        <f t="shared" si="9"/>
        <v/>
      </c>
      <c r="H45" s="214">
        <f t="shared" si="8"/>
        <v>0</v>
      </c>
      <c r="T45" s="249">
        <f ca="1">SUMIFS('DATA 2-Retired'!G:G,'DATA 2-Retired'!$F:$F,'DATA-Retired'!$F45,'DATA 2-Retired'!$A:$A,'DATA-Retired'!$A45)</f>
        <v>0</v>
      </c>
      <c r="U45" s="249">
        <f ca="1">SUMIFS('DATA 2-Retired'!H:H,'DATA 2-Retired'!$F:$F,'DATA-Retired'!$F45,'DATA 2-Retired'!$A:$A,'DATA-Retired'!$A45)</f>
        <v>0</v>
      </c>
      <c r="V45" s="249">
        <f ca="1">SUMIFS('DATA 2-Retired'!I:I,'DATA 2-Retired'!$F:$F,'DATA-Retired'!$F45,'DATA 2-Retired'!$A:$A,'DATA-Retired'!$A45)</f>
        <v>0</v>
      </c>
      <c r="W45" s="249">
        <f ca="1">SUMIFS('DATA 2-Retired'!J:J,'DATA 2-Retired'!$F:$F,'DATA-Retired'!$F45,'DATA 2-Retired'!$A:$A,'DATA-Retired'!$A45)</f>
        <v>0</v>
      </c>
      <c r="X45" s="249">
        <f ca="1">SUMIFS('DATA 2-Retired'!K:K,'DATA 2-Retired'!$F:$F,'DATA-Retired'!$F45,'DATA 2-Retired'!$A:$A,'DATA-Retired'!$A45)</f>
        <v>0</v>
      </c>
      <c r="Y45" s="249">
        <f ca="1">SUMIFS('DATA 2-Retired'!L:L,'DATA 2-Retired'!$F:$F,'DATA-Retired'!$F45,'DATA 2-Retired'!$A:$A,'DATA-Retired'!$A45)</f>
        <v>0</v>
      </c>
      <c r="Z45" t="str">
        <f t="shared" ca="1" si="11"/>
        <v>-</v>
      </c>
    </row>
    <row r="46" spans="1:26" x14ac:dyDescent="0.25">
      <c r="A46" s="211" t="str">
        <f t="shared" ca="1" si="1"/>
        <v>-</v>
      </c>
      <c r="B46" s="212">
        <f t="shared" ca="1" si="2"/>
        <v>0</v>
      </c>
      <c r="C46" s="212">
        <f t="shared" si="3"/>
        <v>0</v>
      </c>
      <c r="D46" s="213" t="e">
        <f t="shared" si="4"/>
        <v>#N/A</v>
      </c>
      <c r="E46" s="212">
        <f t="shared" si="5"/>
        <v>0</v>
      </c>
      <c r="F46" s="212" t="str">
        <f t="shared" si="6"/>
        <v>-</v>
      </c>
      <c r="G46" s="212" t="str">
        <f t="shared" si="9"/>
        <v/>
      </c>
      <c r="H46" s="214">
        <f t="shared" si="8"/>
        <v>0</v>
      </c>
      <c r="T46" s="249">
        <f ca="1">SUMIFS('DATA 2-Retired'!G:G,'DATA 2-Retired'!$F:$F,'DATA-Retired'!$F46,'DATA 2-Retired'!$A:$A,'DATA-Retired'!$A46)</f>
        <v>0</v>
      </c>
      <c r="U46" s="249">
        <f ca="1">SUMIFS('DATA 2-Retired'!H:H,'DATA 2-Retired'!$F:$F,'DATA-Retired'!$F46,'DATA 2-Retired'!$A:$A,'DATA-Retired'!$A46)</f>
        <v>0</v>
      </c>
      <c r="V46" s="249">
        <f ca="1">SUMIFS('DATA 2-Retired'!I:I,'DATA 2-Retired'!$F:$F,'DATA-Retired'!$F46,'DATA 2-Retired'!$A:$A,'DATA-Retired'!$A46)</f>
        <v>0</v>
      </c>
      <c r="W46" s="249">
        <f ca="1">SUMIFS('DATA 2-Retired'!J:J,'DATA 2-Retired'!$F:$F,'DATA-Retired'!$F46,'DATA 2-Retired'!$A:$A,'DATA-Retired'!$A46)</f>
        <v>0</v>
      </c>
      <c r="X46" s="249">
        <f ca="1">SUMIFS('DATA 2-Retired'!K:K,'DATA 2-Retired'!$F:$F,'DATA-Retired'!$F46,'DATA 2-Retired'!$A:$A,'DATA-Retired'!$A46)</f>
        <v>0</v>
      </c>
      <c r="Y46" s="249">
        <f ca="1">SUMIFS('DATA 2-Retired'!L:L,'DATA 2-Retired'!$F:$F,'DATA-Retired'!$F46,'DATA 2-Retired'!$A:$A,'DATA-Retired'!$A46)</f>
        <v>0</v>
      </c>
      <c r="Z46" t="str">
        <f t="shared" ca="1" si="11"/>
        <v>-</v>
      </c>
    </row>
    <row r="47" spans="1:26" x14ac:dyDescent="0.25">
      <c r="A47" s="211" t="str">
        <f t="shared" ca="1" si="1"/>
        <v>-</v>
      </c>
      <c r="B47" s="212">
        <f t="shared" ca="1" si="2"/>
        <v>0</v>
      </c>
      <c r="C47" s="212">
        <f t="shared" si="3"/>
        <v>0</v>
      </c>
      <c r="D47" s="213" t="e">
        <f t="shared" si="4"/>
        <v>#N/A</v>
      </c>
      <c r="E47" s="212">
        <f t="shared" si="5"/>
        <v>0</v>
      </c>
      <c r="F47" s="212" t="str">
        <f t="shared" si="6"/>
        <v>-</v>
      </c>
      <c r="G47" s="212" t="str">
        <f t="shared" si="9"/>
        <v/>
      </c>
      <c r="H47" s="214">
        <f t="shared" si="8"/>
        <v>0</v>
      </c>
      <c r="T47" s="249">
        <f ca="1">SUMIFS('DATA 2-Retired'!G:G,'DATA 2-Retired'!$F:$F,'DATA-Retired'!$F47,'DATA 2-Retired'!$A:$A,'DATA-Retired'!$A47)</f>
        <v>0</v>
      </c>
      <c r="U47" s="249">
        <f ca="1">SUMIFS('DATA 2-Retired'!H:H,'DATA 2-Retired'!$F:$F,'DATA-Retired'!$F47,'DATA 2-Retired'!$A:$A,'DATA-Retired'!$A47)</f>
        <v>0</v>
      </c>
      <c r="V47" s="249">
        <f ca="1">SUMIFS('DATA 2-Retired'!I:I,'DATA 2-Retired'!$F:$F,'DATA-Retired'!$F47,'DATA 2-Retired'!$A:$A,'DATA-Retired'!$A47)</f>
        <v>0</v>
      </c>
      <c r="W47" s="249">
        <f ca="1">SUMIFS('DATA 2-Retired'!J:J,'DATA 2-Retired'!$F:$F,'DATA-Retired'!$F47,'DATA 2-Retired'!$A:$A,'DATA-Retired'!$A47)</f>
        <v>0</v>
      </c>
      <c r="X47" s="249">
        <f ca="1">SUMIFS('DATA 2-Retired'!K:K,'DATA 2-Retired'!$F:$F,'DATA-Retired'!$F47,'DATA 2-Retired'!$A:$A,'DATA-Retired'!$A47)</f>
        <v>0</v>
      </c>
      <c r="Y47" s="249">
        <f ca="1">SUMIFS('DATA 2-Retired'!L:L,'DATA 2-Retired'!$F:$F,'DATA-Retired'!$F47,'DATA 2-Retired'!$A:$A,'DATA-Retired'!$A47)</f>
        <v>0</v>
      </c>
      <c r="Z47" t="str">
        <f t="shared" ca="1" si="11"/>
        <v>-</v>
      </c>
    </row>
    <row r="48" spans="1:26" x14ac:dyDescent="0.25">
      <c r="A48" s="211" t="str">
        <f t="shared" ca="1" si="1"/>
        <v>-</v>
      </c>
      <c r="B48" s="212">
        <f t="shared" ca="1" si="2"/>
        <v>0</v>
      </c>
      <c r="C48" s="212">
        <f t="shared" si="3"/>
        <v>0</v>
      </c>
      <c r="D48" s="213" t="e">
        <f t="shared" si="4"/>
        <v>#N/A</v>
      </c>
      <c r="E48" s="212">
        <f t="shared" si="5"/>
        <v>0</v>
      </c>
      <c r="F48" s="212" t="str">
        <f t="shared" si="6"/>
        <v>-</v>
      </c>
      <c r="G48" s="212" t="str">
        <f t="shared" si="9"/>
        <v/>
      </c>
      <c r="H48" s="214">
        <f t="shared" si="8"/>
        <v>0</v>
      </c>
      <c r="T48" s="249">
        <f ca="1">SUMIFS('DATA 2-Retired'!G:G,'DATA 2-Retired'!$F:$F,'DATA-Retired'!$F48,'DATA 2-Retired'!$A:$A,'DATA-Retired'!$A48)</f>
        <v>0</v>
      </c>
      <c r="U48" s="249">
        <f ca="1">SUMIFS('DATA 2-Retired'!H:H,'DATA 2-Retired'!$F:$F,'DATA-Retired'!$F48,'DATA 2-Retired'!$A:$A,'DATA-Retired'!$A48)</f>
        <v>0</v>
      </c>
      <c r="V48" s="249">
        <f ca="1">SUMIFS('DATA 2-Retired'!I:I,'DATA 2-Retired'!$F:$F,'DATA-Retired'!$F48,'DATA 2-Retired'!$A:$A,'DATA-Retired'!$A48)</f>
        <v>0</v>
      </c>
      <c r="W48" s="249">
        <f ca="1">SUMIFS('DATA 2-Retired'!J:J,'DATA 2-Retired'!$F:$F,'DATA-Retired'!$F48,'DATA 2-Retired'!$A:$A,'DATA-Retired'!$A48)</f>
        <v>0</v>
      </c>
      <c r="X48" s="249">
        <f ca="1">SUMIFS('DATA 2-Retired'!K:K,'DATA 2-Retired'!$F:$F,'DATA-Retired'!$F48,'DATA 2-Retired'!$A:$A,'DATA-Retired'!$A48)</f>
        <v>0</v>
      </c>
      <c r="Y48" s="249">
        <f ca="1">SUMIFS('DATA 2-Retired'!L:L,'DATA 2-Retired'!$F:$F,'DATA-Retired'!$F48,'DATA 2-Retired'!$A:$A,'DATA-Retired'!$A48)</f>
        <v>0</v>
      </c>
      <c r="Z48" t="str">
        <f t="shared" ca="1" si="11"/>
        <v>-</v>
      </c>
    </row>
    <row r="49" spans="1:26" x14ac:dyDescent="0.25">
      <c r="A49" s="211" t="str">
        <f t="shared" ca="1" si="1"/>
        <v>-</v>
      </c>
      <c r="B49" s="212">
        <f t="shared" ca="1" si="2"/>
        <v>0</v>
      </c>
      <c r="C49" s="212">
        <f t="shared" si="3"/>
        <v>0</v>
      </c>
      <c r="D49" s="213" t="e">
        <f t="shared" si="4"/>
        <v>#N/A</v>
      </c>
      <c r="E49" s="212">
        <f t="shared" si="5"/>
        <v>0</v>
      </c>
      <c r="F49" s="212" t="str">
        <f t="shared" si="6"/>
        <v>-</v>
      </c>
      <c r="G49" s="212" t="str">
        <f t="shared" si="9"/>
        <v/>
      </c>
      <c r="H49" s="214">
        <f t="shared" si="8"/>
        <v>0</v>
      </c>
      <c r="K49" s="127"/>
      <c r="T49" s="249">
        <f ca="1">SUMIFS('DATA 2-Retired'!G:G,'DATA 2-Retired'!$F:$F,'DATA-Retired'!$F49,'DATA 2-Retired'!$A:$A,'DATA-Retired'!$A49)</f>
        <v>0</v>
      </c>
      <c r="U49" s="249">
        <f ca="1">SUMIFS('DATA 2-Retired'!H:H,'DATA 2-Retired'!$F:$F,'DATA-Retired'!$F49,'DATA 2-Retired'!$A:$A,'DATA-Retired'!$A49)</f>
        <v>0</v>
      </c>
      <c r="V49" s="249">
        <f ca="1">SUMIFS('DATA 2-Retired'!I:I,'DATA 2-Retired'!$F:$F,'DATA-Retired'!$F49,'DATA 2-Retired'!$A:$A,'DATA-Retired'!$A49)</f>
        <v>0</v>
      </c>
      <c r="W49" s="249">
        <f ca="1">SUMIFS('DATA 2-Retired'!J:J,'DATA 2-Retired'!$F:$F,'DATA-Retired'!$F49,'DATA 2-Retired'!$A:$A,'DATA-Retired'!$A49)</f>
        <v>0</v>
      </c>
      <c r="X49" s="249">
        <f ca="1">SUMIFS('DATA 2-Retired'!K:K,'DATA 2-Retired'!$F:$F,'DATA-Retired'!$F49,'DATA 2-Retired'!$A:$A,'DATA-Retired'!$A49)</f>
        <v>0</v>
      </c>
      <c r="Y49" s="249">
        <f ca="1">SUMIFS('DATA 2-Retired'!L:L,'DATA 2-Retired'!$F:$F,'DATA-Retired'!$F49,'DATA 2-Retired'!$A:$A,'DATA-Retired'!$A49)</f>
        <v>0</v>
      </c>
      <c r="Z49" t="str">
        <f t="shared" ca="1" si="11"/>
        <v>-</v>
      </c>
    </row>
    <row r="50" spans="1:26" x14ac:dyDescent="0.25">
      <c r="A50" s="211" t="str">
        <f t="shared" ca="1" si="1"/>
        <v>-</v>
      </c>
      <c r="B50" s="212">
        <f t="shared" ca="1" si="2"/>
        <v>0</v>
      </c>
      <c r="C50" s="212">
        <f t="shared" si="3"/>
        <v>0</v>
      </c>
      <c r="D50" s="213" t="e">
        <f t="shared" si="4"/>
        <v>#N/A</v>
      </c>
      <c r="E50" s="212">
        <f t="shared" si="5"/>
        <v>0</v>
      </c>
      <c r="F50" s="212" t="str">
        <f t="shared" si="6"/>
        <v>-</v>
      </c>
      <c r="G50" s="212" t="str">
        <f t="shared" si="9"/>
        <v/>
      </c>
      <c r="H50" s="214">
        <f t="shared" si="8"/>
        <v>0</v>
      </c>
      <c r="T50" s="249">
        <f ca="1">SUMIFS('DATA 2-Retired'!G:G,'DATA 2-Retired'!$F:$F,'DATA-Retired'!$F50,'DATA 2-Retired'!$A:$A,'DATA-Retired'!$A50)</f>
        <v>0</v>
      </c>
      <c r="U50" s="249">
        <f ca="1">SUMIFS('DATA 2-Retired'!H:H,'DATA 2-Retired'!$F:$F,'DATA-Retired'!$F50,'DATA 2-Retired'!$A:$A,'DATA-Retired'!$A50)</f>
        <v>0</v>
      </c>
      <c r="V50" s="249">
        <f ca="1">SUMIFS('DATA 2-Retired'!I:I,'DATA 2-Retired'!$F:$F,'DATA-Retired'!$F50,'DATA 2-Retired'!$A:$A,'DATA-Retired'!$A50)</f>
        <v>0</v>
      </c>
      <c r="W50" s="249">
        <f ca="1">SUMIFS('DATA 2-Retired'!J:J,'DATA 2-Retired'!$F:$F,'DATA-Retired'!$F50,'DATA 2-Retired'!$A:$A,'DATA-Retired'!$A50)</f>
        <v>0</v>
      </c>
      <c r="X50" s="249">
        <f ca="1">SUMIFS('DATA 2-Retired'!K:K,'DATA 2-Retired'!$F:$F,'DATA-Retired'!$F50,'DATA 2-Retired'!$A:$A,'DATA-Retired'!$A50)</f>
        <v>0</v>
      </c>
      <c r="Y50" s="249">
        <f ca="1">SUMIFS('DATA 2-Retired'!L:L,'DATA 2-Retired'!$F:$F,'DATA-Retired'!$F50,'DATA 2-Retired'!$A:$A,'DATA-Retired'!$A50)</f>
        <v>0</v>
      </c>
      <c r="Z50" t="str">
        <f t="shared" ref="Z50:Z61" ca="1" si="12">IF(S50-Y50=0,"-",S50-Y50)</f>
        <v>-</v>
      </c>
    </row>
    <row r="51" spans="1:26" x14ac:dyDescent="0.25">
      <c r="A51" s="211" t="str">
        <f t="shared" ca="1" si="1"/>
        <v>-</v>
      </c>
      <c r="B51" s="212">
        <f t="shared" ca="1" si="2"/>
        <v>0</v>
      </c>
      <c r="C51" s="212">
        <f t="shared" si="3"/>
        <v>0</v>
      </c>
      <c r="D51" s="213" t="e">
        <f t="shared" si="4"/>
        <v>#N/A</v>
      </c>
      <c r="E51" s="212">
        <f t="shared" si="5"/>
        <v>0</v>
      </c>
      <c r="F51" s="212" t="str">
        <f t="shared" si="6"/>
        <v>-</v>
      </c>
      <c r="G51" s="212" t="str">
        <f t="shared" si="9"/>
        <v/>
      </c>
      <c r="H51" s="214">
        <f t="shared" si="8"/>
        <v>0</v>
      </c>
      <c r="K51" s="128"/>
      <c r="T51" s="249">
        <f ca="1">SUMIFS('DATA 2-Retired'!G:G,'DATA 2-Retired'!$F:$F,'DATA-Retired'!$F51,'DATA 2-Retired'!$A:$A,'DATA-Retired'!$A51)</f>
        <v>0</v>
      </c>
      <c r="U51" s="249">
        <f ca="1">SUMIFS('DATA 2-Retired'!H:H,'DATA 2-Retired'!$F:$F,'DATA-Retired'!$F51,'DATA 2-Retired'!$A:$A,'DATA-Retired'!$A51)</f>
        <v>0</v>
      </c>
      <c r="V51" s="249">
        <f ca="1">SUMIFS('DATA 2-Retired'!I:I,'DATA 2-Retired'!$F:$F,'DATA-Retired'!$F51,'DATA 2-Retired'!$A:$A,'DATA-Retired'!$A51)</f>
        <v>0</v>
      </c>
      <c r="W51" s="249">
        <f ca="1">SUMIFS('DATA 2-Retired'!J:J,'DATA 2-Retired'!$F:$F,'DATA-Retired'!$F51,'DATA 2-Retired'!$A:$A,'DATA-Retired'!$A51)</f>
        <v>0</v>
      </c>
      <c r="X51" s="249">
        <f ca="1">SUMIFS('DATA 2-Retired'!K:K,'DATA 2-Retired'!$F:$F,'DATA-Retired'!$F51,'DATA 2-Retired'!$A:$A,'DATA-Retired'!$A51)</f>
        <v>0</v>
      </c>
      <c r="Y51" s="249">
        <f ca="1">SUMIFS('DATA 2-Retired'!L:L,'DATA 2-Retired'!$F:$F,'DATA-Retired'!$F51,'DATA 2-Retired'!$A:$A,'DATA-Retired'!$A51)</f>
        <v>0</v>
      </c>
      <c r="Z51" t="str">
        <f t="shared" ca="1" si="12"/>
        <v>-</v>
      </c>
    </row>
    <row r="52" spans="1:26" x14ac:dyDescent="0.25">
      <c r="A52" s="211" t="str">
        <f t="shared" ca="1" si="1"/>
        <v>-</v>
      </c>
      <c r="B52" s="212">
        <f t="shared" ca="1" si="2"/>
        <v>0</v>
      </c>
      <c r="C52" s="212">
        <f t="shared" si="3"/>
        <v>0</v>
      </c>
      <c r="D52" s="213" t="e">
        <f t="shared" si="4"/>
        <v>#N/A</v>
      </c>
      <c r="E52" s="212">
        <f t="shared" si="5"/>
        <v>0</v>
      </c>
      <c r="F52" s="212" t="str">
        <f t="shared" si="6"/>
        <v>-</v>
      </c>
      <c r="G52" s="212" t="str">
        <f t="shared" si="9"/>
        <v/>
      </c>
      <c r="H52" s="214">
        <f t="shared" si="8"/>
        <v>0</v>
      </c>
      <c r="T52" s="249">
        <f ca="1">SUMIFS('DATA 2-Retired'!G:G,'DATA 2-Retired'!$F:$F,'DATA-Retired'!$F52,'DATA 2-Retired'!$A:$A,'DATA-Retired'!$A52)</f>
        <v>0</v>
      </c>
      <c r="U52" s="249">
        <f ca="1">SUMIFS('DATA 2-Retired'!H:H,'DATA 2-Retired'!$F:$F,'DATA-Retired'!$F52,'DATA 2-Retired'!$A:$A,'DATA-Retired'!$A52)</f>
        <v>0</v>
      </c>
      <c r="V52" s="249">
        <f ca="1">SUMIFS('DATA 2-Retired'!I:I,'DATA 2-Retired'!$F:$F,'DATA-Retired'!$F52,'DATA 2-Retired'!$A:$A,'DATA-Retired'!$A52)</f>
        <v>0</v>
      </c>
      <c r="W52" s="249">
        <f ca="1">SUMIFS('DATA 2-Retired'!J:J,'DATA 2-Retired'!$F:$F,'DATA-Retired'!$F52,'DATA 2-Retired'!$A:$A,'DATA-Retired'!$A52)</f>
        <v>0</v>
      </c>
      <c r="X52" s="249">
        <f ca="1">SUMIFS('DATA 2-Retired'!K:K,'DATA 2-Retired'!$F:$F,'DATA-Retired'!$F52,'DATA 2-Retired'!$A:$A,'DATA-Retired'!$A52)</f>
        <v>0</v>
      </c>
      <c r="Y52" s="249">
        <f ca="1">SUMIFS('DATA 2-Retired'!L:L,'DATA 2-Retired'!$F:$F,'DATA-Retired'!$F52,'DATA 2-Retired'!$A:$A,'DATA-Retired'!$A52)</f>
        <v>0</v>
      </c>
      <c r="Z52" t="str">
        <f t="shared" ca="1" si="12"/>
        <v>-</v>
      </c>
    </row>
    <row r="53" spans="1:26" x14ac:dyDescent="0.25">
      <c r="A53" s="211" t="str">
        <f t="shared" ca="1" si="1"/>
        <v>-</v>
      </c>
      <c r="B53" s="212">
        <f t="shared" ca="1" si="2"/>
        <v>0</v>
      </c>
      <c r="C53" s="212">
        <f t="shared" si="3"/>
        <v>0</v>
      </c>
      <c r="D53" s="213" t="e">
        <f t="shared" si="4"/>
        <v>#N/A</v>
      </c>
      <c r="E53" s="212">
        <f t="shared" si="5"/>
        <v>0</v>
      </c>
      <c r="F53" s="212" t="str">
        <f t="shared" si="6"/>
        <v>-</v>
      </c>
      <c r="G53" s="212" t="str">
        <f t="shared" si="9"/>
        <v/>
      </c>
      <c r="H53" s="214">
        <f t="shared" si="8"/>
        <v>0</v>
      </c>
      <c r="T53" s="249">
        <f ca="1">SUMIFS('DATA 2-Retired'!G:G,'DATA 2-Retired'!$F:$F,'DATA-Retired'!$F53,'DATA 2-Retired'!$A:$A,'DATA-Retired'!$A53)</f>
        <v>0</v>
      </c>
      <c r="U53" s="249">
        <f ca="1">SUMIFS('DATA 2-Retired'!H:H,'DATA 2-Retired'!$F:$F,'DATA-Retired'!$F53,'DATA 2-Retired'!$A:$A,'DATA-Retired'!$A53)</f>
        <v>0</v>
      </c>
      <c r="V53" s="249">
        <f ca="1">SUMIFS('DATA 2-Retired'!I:I,'DATA 2-Retired'!$F:$F,'DATA-Retired'!$F53,'DATA 2-Retired'!$A:$A,'DATA-Retired'!$A53)</f>
        <v>0</v>
      </c>
      <c r="W53" s="249">
        <f ca="1">SUMIFS('DATA 2-Retired'!J:J,'DATA 2-Retired'!$F:$F,'DATA-Retired'!$F53,'DATA 2-Retired'!$A:$A,'DATA-Retired'!$A53)</f>
        <v>0</v>
      </c>
      <c r="X53" s="249">
        <f ca="1">SUMIFS('DATA 2-Retired'!K:K,'DATA 2-Retired'!$F:$F,'DATA-Retired'!$F53,'DATA 2-Retired'!$A:$A,'DATA-Retired'!$A53)</f>
        <v>0</v>
      </c>
      <c r="Y53" s="249">
        <f ca="1">SUMIFS('DATA 2-Retired'!L:L,'DATA 2-Retired'!$F:$F,'DATA-Retired'!$F53,'DATA 2-Retired'!$A:$A,'DATA-Retired'!$A53)</f>
        <v>0</v>
      </c>
      <c r="Z53" t="str">
        <f t="shared" ca="1" si="12"/>
        <v>-</v>
      </c>
    </row>
    <row r="54" spans="1:26" x14ac:dyDescent="0.25">
      <c r="A54" s="211" t="str">
        <f t="shared" ca="1" si="1"/>
        <v>-</v>
      </c>
      <c r="B54" s="212">
        <f t="shared" ca="1" si="2"/>
        <v>0</v>
      </c>
      <c r="C54" s="212">
        <f t="shared" si="3"/>
        <v>0</v>
      </c>
      <c r="D54" s="213" t="e">
        <f t="shared" si="4"/>
        <v>#N/A</v>
      </c>
      <c r="E54" s="212">
        <f t="shared" si="5"/>
        <v>0</v>
      </c>
      <c r="F54" s="212" t="str">
        <f t="shared" si="6"/>
        <v>-</v>
      </c>
      <c r="G54" s="212" t="str">
        <f t="shared" si="9"/>
        <v/>
      </c>
      <c r="H54" s="214">
        <f t="shared" si="8"/>
        <v>0</v>
      </c>
      <c r="T54" s="249">
        <f ca="1">SUMIFS('DATA 2-Retired'!G:G,'DATA 2-Retired'!$F:$F,'DATA-Retired'!$F54,'DATA 2-Retired'!$A:$A,'DATA-Retired'!$A54)</f>
        <v>0</v>
      </c>
      <c r="U54" s="249">
        <f ca="1">SUMIFS('DATA 2-Retired'!H:H,'DATA 2-Retired'!$F:$F,'DATA-Retired'!$F54,'DATA 2-Retired'!$A:$A,'DATA-Retired'!$A54)</f>
        <v>0</v>
      </c>
      <c r="V54" s="249">
        <f ca="1">SUMIFS('DATA 2-Retired'!I:I,'DATA 2-Retired'!$F:$F,'DATA-Retired'!$F54,'DATA 2-Retired'!$A:$A,'DATA-Retired'!$A54)</f>
        <v>0</v>
      </c>
      <c r="W54" s="249">
        <f ca="1">SUMIFS('DATA 2-Retired'!J:J,'DATA 2-Retired'!$F:$F,'DATA-Retired'!$F54,'DATA 2-Retired'!$A:$A,'DATA-Retired'!$A54)</f>
        <v>0</v>
      </c>
      <c r="X54" s="249">
        <f ca="1">SUMIFS('DATA 2-Retired'!K:K,'DATA 2-Retired'!$F:$F,'DATA-Retired'!$F54,'DATA 2-Retired'!$A:$A,'DATA-Retired'!$A54)</f>
        <v>0</v>
      </c>
      <c r="Y54" s="249">
        <f ca="1">SUMIFS('DATA 2-Retired'!L:L,'DATA 2-Retired'!$F:$F,'DATA-Retired'!$F54,'DATA 2-Retired'!$A:$A,'DATA-Retired'!$A54)</f>
        <v>0</v>
      </c>
      <c r="Z54" t="str">
        <f t="shared" ca="1" si="12"/>
        <v>-</v>
      </c>
    </row>
    <row r="55" spans="1:26" x14ac:dyDescent="0.25">
      <c r="A55" s="211" t="str">
        <f t="shared" ca="1" si="1"/>
        <v>-</v>
      </c>
      <c r="B55" s="212">
        <f t="shared" ca="1" si="2"/>
        <v>0</v>
      </c>
      <c r="C55" s="212">
        <f t="shared" si="3"/>
        <v>0</v>
      </c>
      <c r="D55" s="213" t="e">
        <f t="shared" si="4"/>
        <v>#N/A</v>
      </c>
      <c r="E55" s="212">
        <f t="shared" si="5"/>
        <v>0</v>
      </c>
      <c r="F55" s="212" t="str">
        <f t="shared" si="6"/>
        <v>-</v>
      </c>
      <c r="G55" s="212" t="str">
        <f t="shared" si="9"/>
        <v/>
      </c>
      <c r="H55" s="214">
        <f t="shared" si="8"/>
        <v>0</v>
      </c>
      <c r="T55" s="249">
        <f ca="1">SUMIFS('DATA 2-Retired'!G:G,'DATA 2-Retired'!$F:$F,'DATA-Retired'!$F55,'DATA 2-Retired'!$A:$A,'DATA-Retired'!$A55)</f>
        <v>0</v>
      </c>
      <c r="U55" s="249">
        <f ca="1">SUMIFS('DATA 2-Retired'!H:H,'DATA 2-Retired'!$F:$F,'DATA-Retired'!$F55,'DATA 2-Retired'!$A:$A,'DATA-Retired'!$A55)</f>
        <v>0</v>
      </c>
      <c r="V55" s="249">
        <f ca="1">SUMIFS('DATA 2-Retired'!I:I,'DATA 2-Retired'!$F:$F,'DATA-Retired'!$F55,'DATA 2-Retired'!$A:$A,'DATA-Retired'!$A55)</f>
        <v>0</v>
      </c>
      <c r="W55" s="249">
        <f ca="1">SUMIFS('DATA 2-Retired'!J:J,'DATA 2-Retired'!$F:$F,'DATA-Retired'!$F55,'DATA 2-Retired'!$A:$A,'DATA-Retired'!$A55)</f>
        <v>0</v>
      </c>
      <c r="X55" s="249">
        <f ca="1">SUMIFS('DATA 2-Retired'!K:K,'DATA 2-Retired'!$F:$F,'DATA-Retired'!$F55,'DATA 2-Retired'!$A:$A,'DATA-Retired'!$A55)</f>
        <v>0</v>
      </c>
      <c r="Y55" s="249">
        <f ca="1">SUMIFS('DATA 2-Retired'!L:L,'DATA 2-Retired'!$F:$F,'DATA-Retired'!$F55,'DATA 2-Retired'!$A:$A,'DATA-Retired'!$A55)</f>
        <v>0</v>
      </c>
      <c r="Z55" t="str">
        <f t="shared" ca="1" si="12"/>
        <v>-</v>
      </c>
    </row>
    <row r="56" spans="1:26" x14ac:dyDescent="0.25">
      <c r="A56" s="211" t="str">
        <f t="shared" ca="1" si="1"/>
        <v>-</v>
      </c>
      <c r="B56" s="212">
        <f t="shared" ca="1" si="2"/>
        <v>0</v>
      </c>
      <c r="C56" s="212">
        <f t="shared" si="3"/>
        <v>0</v>
      </c>
      <c r="D56" s="213" t="e">
        <f t="shared" si="4"/>
        <v>#N/A</v>
      </c>
      <c r="E56" s="212">
        <f t="shared" si="5"/>
        <v>0</v>
      </c>
      <c r="F56" s="212" t="str">
        <f t="shared" si="6"/>
        <v>-</v>
      </c>
      <c r="G56" s="212" t="str">
        <f t="shared" si="9"/>
        <v/>
      </c>
      <c r="H56" s="214">
        <f t="shared" si="8"/>
        <v>0</v>
      </c>
      <c r="T56" s="249">
        <f ca="1">SUMIFS('DATA 2-Retired'!G:G,'DATA 2-Retired'!$F:$F,'DATA-Retired'!$F56,'DATA 2-Retired'!$A:$A,'DATA-Retired'!$A56)</f>
        <v>0</v>
      </c>
      <c r="U56" s="249">
        <f ca="1">SUMIFS('DATA 2-Retired'!H:H,'DATA 2-Retired'!$F:$F,'DATA-Retired'!$F56,'DATA 2-Retired'!$A:$A,'DATA-Retired'!$A56)</f>
        <v>0</v>
      </c>
      <c r="V56" s="249">
        <f ca="1">SUMIFS('DATA 2-Retired'!I:I,'DATA 2-Retired'!$F:$F,'DATA-Retired'!$F56,'DATA 2-Retired'!$A:$A,'DATA-Retired'!$A56)</f>
        <v>0</v>
      </c>
      <c r="W56" s="249">
        <f ca="1">SUMIFS('DATA 2-Retired'!J:J,'DATA 2-Retired'!$F:$F,'DATA-Retired'!$F56,'DATA 2-Retired'!$A:$A,'DATA-Retired'!$A56)</f>
        <v>0</v>
      </c>
      <c r="X56" s="249">
        <f ca="1">SUMIFS('DATA 2-Retired'!K:K,'DATA 2-Retired'!$F:$F,'DATA-Retired'!$F56,'DATA 2-Retired'!$A:$A,'DATA-Retired'!$A56)</f>
        <v>0</v>
      </c>
      <c r="Y56" s="249">
        <f ca="1">SUMIFS('DATA 2-Retired'!L:L,'DATA 2-Retired'!$F:$F,'DATA-Retired'!$F56,'DATA 2-Retired'!$A:$A,'DATA-Retired'!$A56)</f>
        <v>0</v>
      </c>
      <c r="Z56" t="str">
        <f t="shared" ca="1" si="12"/>
        <v>-</v>
      </c>
    </row>
    <row r="57" spans="1:26" x14ac:dyDescent="0.25">
      <c r="A57" s="211" t="str">
        <f t="shared" ca="1" si="1"/>
        <v>-</v>
      </c>
      <c r="B57" s="212">
        <f t="shared" ca="1" si="2"/>
        <v>0</v>
      </c>
      <c r="C57" s="212">
        <f t="shared" si="3"/>
        <v>0</v>
      </c>
      <c r="D57" s="213" t="e">
        <f t="shared" si="4"/>
        <v>#N/A</v>
      </c>
      <c r="E57" s="212">
        <f t="shared" si="5"/>
        <v>0</v>
      </c>
      <c r="F57" s="212" t="str">
        <f t="shared" si="6"/>
        <v>-</v>
      </c>
      <c r="G57" s="212" t="str">
        <f t="shared" si="9"/>
        <v/>
      </c>
      <c r="H57" s="214">
        <f t="shared" si="8"/>
        <v>0</v>
      </c>
      <c r="T57" s="249">
        <f ca="1">SUMIFS('DATA 2-Retired'!G:G,'DATA 2-Retired'!$F:$F,'DATA-Retired'!$F57,'DATA 2-Retired'!$A:$A,'DATA-Retired'!$A57)</f>
        <v>0</v>
      </c>
      <c r="U57" s="249">
        <f ca="1">SUMIFS('DATA 2-Retired'!H:H,'DATA 2-Retired'!$F:$F,'DATA-Retired'!$F57,'DATA 2-Retired'!$A:$A,'DATA-Retired'!$A57)</f>
        <v>0</v>
      </c>
      <c r="V57" s="249">
        <f ca="1">SUMIFS('DATA 2-Retired'!I:I,'DATA 2-Retired'!$F:$F,'DATA-Retired'!$F57,'DATA 2-Retired'!$A:$A,'DATA-Retired'!$A57)</f>
        <v>0</v>
      </c>
      <c r="W57" s="249">
        <f ca="1">SUMIFS('DATA 2-Retired'!J:J,'DATA 2-Retired'!$F:$F,'DATA-Retired'!$F57,'DATA 2-Retired'!$A:$A,'DATA-Retired'!$A57)</f>
        <v>0</v>
      </c>
      <c r="X57" s="249">
        <f ca="1">SUMIFS('DATA 2-Retired'!K:K,'DATA 2-Retired'!$F:$F,'DATA-Retired'!$F57,'DATA 2-Retired'!$A:$A,'DATA-Retired'!$A57)</f>
        <v>0</v>
      </c>
      <c r="Y57" s="249">
        <f ca="1">SUMIFS('DATA 2-Retired'!L:L,'DATA 2-Retired'!$F:$F,'DATA-Retired'!$F57,'DATA 2-Retired'!$A:$A,'DATA-Retired'!$A57)</f>
        <v>0</v>
      </c>
      <c r="Z57" t="str">
        <f t="shared" ca="1" si="12"/>
        <v>-</v>
      </c>
    </row>
    <row r="58" spans="1:26" x14ac:dyDescent="0.25">
      <c r="A58" s="211" t="str">
        <f t="shared" ca="1" si="1"/>
        <v>-</v>
      </c>
      <c r="B58" s="212">
        <f t="shared" ca="1" si="2"/>
        <v>0</v>
      </c>
      <c r="C58" s="212">
        <f t="shared" si="3"/>
        <v>0</v>
      </c>
      <c r="D58" s="213" t="e">
        <f t="shared" si="4"/>
        <v>#N/A</v>
      </c>
      <c r="E58" s="212">
        <f t="shared" si="5"/>
        <v>0</v>
      </c>
      <c r="F58" s="212" t="str">
        <f t="shared" si="6"/>
        <v>-</v>
      </c>
      <c r="G58" s="212" t="str">
        <f t="shared" si="9"/>
        <v/>
      </c>
      <c r="H58" s="214">
        <f t="shared" si="8"/>
        <v>0</v>
      </c>
      <c r="T58" s="249">
        <f ca="1">SUMIFS('DATA 2-Retired'!G:G,'DATA 2-Retired'!$F:$F,'DATA-Retired'!$F58,'DATA 2-Retired'!$A:$A,'DATA-Retired'!$A58)</f>
        <v>0</v>
      </c>
      <c r="U58" s="249">
        <f ca="1">SUMIFS('DATA 2-Retired'!H:H,'DATA 2-Retired'!$F:$F,'DATA-Retired'!$F58,'DATA 2-Retired'!$A:$A,'DATA-Retired'!$A58)</f>
        <v>0</v>
      </c>
      <c r="V58" s="249">
        <f ca="1">SUMIFS('DATA 2-Retired'!I:I,'DATA 2-Retired'!$F:$F,'DATA-Retired'!$F58,'DATA 2-Retired'!$A:$A,'DATA-Retired'!$A58)</f>
        <v>0</v>
      </c>
      <c r="W58" s="249">
        <f ca="1">SUMIFS('DATA 2-Retired'!J:J,'DATA 2-Retired'!$F:$F,'DATA-Retired'!$F58,'DATA 2-Retired'!$A:$A,'DATA-Retired'!$A58)</f>
        <v>0</v>
      </c>
      <c r="X58" s="249">
        <f ca="1">SUMIFS('DATA 2-Retired'!K:K,'DATA 2-Retired'!$F:$F,'DATA-Retired'!$F58,'DATA 2-Retired'!$A:$A,'DATA-Retired'!$A58)</f>
        <v>0</v>
      </c>
      <c r="Y58" s="249">
        <f ca="1">SUMIFS('DATA 2-Retired'!L:L,'DATA 2-Retired'!$F:$F,'DATA-Retired'!$F58,'DATA 2-Retired'!$A:$A,'DATA-Retired'!$A58)</f>
        <v>0</v>
      </c>
      <c r="Z58" t="str">
        <f t="shared" ca="1" si="12"/>
        <v>-</v>
      </c>
    </row>
    <row r="59" spans="1:26" x14ac:dyDescent="0.25">
      <c r="A59" s="211" t="str">
        <f t="shared" ca="1" si="1"/>
        <v>-</v>
      </c>
      <c r="B59" s="212">
        <f t="shared" ca="1" si="2"/>
        <v>0</v>
      </c>
      <c r="C59" s="212">
        <f t="shared" si="3"/>
        <v>0</v>
      </c>
      <c r="D59" s="213" t="e">
        <f t="shared" si="4"/>
        <v>#N/A</v>
      </c>
      <c r="E59" s="212">
        <f t="shared" si="5"/>
        <v>0</v>
      </c>
      <c r="F59" s="212" t="str">
        <f t="shared" si="6"/>
        <v>-</v>
      </c>
      <c r="G59" s="212" t="str">
        <f t="shared" si="9"/>
        <v/>
      </c>
      <c r="H59" s="214">
        <f t="shared" si="8"/>
        <v>0</v>
      </c>
      <c r="T59" s="249">
        <f ca="1">SUMIFS('DATA 2-Retired'!G:G,'DATA 2-Retired'!$F:$F,'DATA-Retired'!$F59,'DATA 2-Retired'!$A:$A,'DATA-Retired'!$A59)</f>
        <v>0</v>
      </c>
      <c r="U59" s="249">
        <f ca="1">SUMIFS('DATA 2-Retired'!H:H,'DATA 2-Retired'!$F:$F,'DATA-Retired'!$F59,'DATA 2-Retired'!$A:$A,'DATA-Retired'!$A59)</f>
        <v>0</v>
      </c>
      <c r="V59" s="249">
        <f ca="1">SUMIFS('DATA 2-Retired'!I:I,'DATA 2-Retired'!$F:$F,'DATA-Retired'!$F59,'DATA 2-Retired'!$A:$A,'DATA-Retired'!$A59)</f>
        <v>0</v>
      </c>
      <c r="W59" s="249">
        <f ca="1">SUMIFS('DATA 2-Retired'!J:J,'DATA 2-Retired'!$F:$F,'DATA-Retired'!$F59,'DATA 2-Retired'!$A:$A,'DATA-Retired'!$A59)</f>
        <v>0</v>
      </c>
      <c r="X59" s="249">
        <f ca="1">SUMIFS('DATA 2-Retired'!K:K,'DATA 2-Retired'!$F:$F,'DATA-Retired'!$F59,'DATA 2-Retired'!$A:$A,'DATA-Retired'!$A59)</f>
        <v>0</v>
      </c>
      <c r="Y59" s="249">
        <f ca="1">SUMIFS('DATA 2-Retired'!L:L,'DATA 2-Retired'!$F:$F,'DATA-Retired'!$F59,'DATA 2-Retired'!$A:$A,'DATA-Retired'!$A59)</f>
        <v>0</v>
      </c>
      <c r="Z59" t="str">
        <f t="shared" ca="1" si="12"/>
        <v>-</v>
      </c>
    </row>
    <row r="60" spans="1:26" x14ac:dyDescent="0.25">
      <c r="A60" s="211" t="str">
        <f t="shared" ca="1" si="1"/>
        <v>-</v>
      </c>
      <c r="B60" s="212">
        <f t="shared" ca="1" si="2"/>
        <v>0</v>
      </c>
      <c r="C60" s="212">
        <f t="shared" si="3"/>
        <v>0</v>
      </c>
      <c r="D60" s="213" t="e">
        <f t="shared" si="4"/>
        <v>#N/A</v>
      </c>
      <c r="E60" s="212">
        <f t="shared" si="5"/>
        <v>0</v>
      </c>
      <c r="F60" s="212" t="str">
        <f t="shared" si="6"/>
        <v>-</v>
      </c>
      <c r="G60" s="212" t="str">
        <f t="shared" si="9"/>
        <v/>
      </c>
      <c r="H60" s="214">
        <f t="shared" si="8"/>
        <v>0</v>
      </c>
      <c r="T60" s="249">
        <f ca="1">SUMIFS('DATA 2-Retired'!G:G,'DATA 2-Retired'!$F:$F,'DATA-Retired'!$F60,'DATA 2-Retired'!$A:$A,'DATA-Retired'!$A60)</f>
        <v>0</v>
      </c>
      <c r="U60" s="249">
        <f ca="1">SUMIFS('DATA 2-Retired'!H:H,'DATA 2-Retired'!$F:$F,'DATA-Retired'!$F60,'DATA 2-Retired'!$A:$A,'DATA-Retired'!$A60)</f>
        <v>0</v>
      </c>
      <c r="V60" s="249">
        <f ca="1">SUMIFS('DATA 2-Retired'!I:I,'DATA 2-Retired'!$F:$F,'DATA-Retired'!$F60,'DATA 2-Retired'!$A:$A,'DATA-Retired'!$A60)</f>
        <v>0</v>
      </c>
      <c r="W60" s="249">
        <f ca="1">SUMIFS('DATA 2-Retired'!J:J,'DATA 2-Retired'!$F:$F,'DATA-Retired'!$F60,'DATA 2-Retired'!$A:$A,'DATA-Retired'!$A60)</f>
        <v>0</v>
      </c>
      <c r="X60" s="249">
        <f ca="1">SUMIFS('DATA 2-Retired'!K:K,'DATA 2-Retired'!$F:$F,'DATA-Retired'!$F60,'DATA 2-Retired'!$A:$A,'DATA-Retired'!$A60)</f>
        <v>0</v>
      </c>
      <c r="Y60" s="249">
        <f ca="1">SUMIFS('DATA 2-Retired'!L:L,'DATA 2-Retired'!$F:$F,'DATA-Retired'!$F60,'DATA 2-Retired'!$A:$A,'DATA-Retired'!$A60)</f>
        <v>0</v>
      </c>
      <c r="Z60" t="str">
        <f t="shared" ca="1" si="12"/>
        <v>-</v>
      </c>
    </row>
    <row r="61" spans="1:26" x14ac:dyDescent="0.25">
      <c r="A61" s="211" t="str">
        <f t="shared" ca="1" si="1"/>
        <v>-</v>
      </c>
      <c r="B61" s="212">
        <f t="shared" ca="1" si="2"/>
        <v>0</v>
      </c>
      <c r="C61" s="212">
        <f t="shared" si="3"/>
        <v>0</v>
      </c>
      <c r="D61" s="213" t="e">
        <f t="shared" si="4"/>
        <v>#N/A</v>
      </c>
      <c r="E61" s="212">
        <f t="shared" si="5"/>
        <v>0</v>
      </c>
      <c r="F61" s="212" t="str">
        <f t="shared" si="6"/>
        <v>-</v>
      </c>
      <c r="G61" s="212" t="str">
        <f t="shared" si="9"/>
        <v/>
      </c>
      <c r="H61" s="214">
        <f t="shared" si="8"/>
        <v>0</v>
      </c>
      <c r="T61" s="249">
        <f ca="1">SUMIFS('DATA 2-Retired'!G:G,'DATA 2-Retired'!$F:$F,'DATA-Retired'!$F61,'DATA 2-Retired'!$A:$A,'DATA-Retired'!$A61)</f>
        <v>0</v>
      </c>
      <c r="U61" s="249">
        <f ca="1">SUMIFS('DATA 2-Retired'!H:H,'DATA 2-Retired'!$F:$F,'DATA-Retired'!$F61,'DATA 2-Retired'!$A:$A,'DATA-Retired'!$A61)</f>
        <v>0</v>
      </c>
      <c r="V61" s="249">
        <f ca="1">SUMIFS('DATA 2-Retired'!I:I,'DATA 2-Retired'!$F:$F,'DATA-Retired'!$F61,'DATA 2-Retired'!$A:$A,'DATA-Retired'!$A61)</f>
        <v>0</v>
      </c>
      <c r="W61" s="249">
        <f ca="1">SUMIFS('DATA 2-Retired'!J:J,'DATA 2-Retired'!$F:$F,'DATA-Retired'!$F61,'DATA 2-Retired'!$A:$A,'DATA-Retired'!$A61)</f>
        <v>0</v>
      </c>
      <c r="X61" s="249">
        <f ca="1">SUMIFS('DATA 2-Retired'!K:K,'DATA 2-Retired'!$F:$F,'DATA-Retired'!$F61,'DATA 2-Retired'!$A:$A,'DATA-Retired'!$A61)</f>
        <v>0</v>
      </c>
      <c r="Y61" s="249">
        <f ca="1">SUMIFS('DATA 2-Retired'!L:L,'DATA 2-Retired'!$F:$F,'DATA-Retired'!$F61,'DATA 2-Retired'!$A:$A,'DATA-Retired'!$A61)</f>
        <v>0</v>
      </c>
      <c r="Z61" t="str">
        <f t="shared" ca="1" si="12"/>
        <v>-</v>
      </c>
    </row>
    <row r="62" spans="1:26" x14ac:dyDescent="0.25">
      <c r="A62" s="211" t="str">
        <f t="shared" ca="1" si="1"/>
        <v>-</v>
      </c>
      <c r="B62" s="212">
        <f t="shared" ca="1" si="2"/>
        <v>0</v>
      </c>
      <c r="C62" s="212">
        <f t="shared" si="3"/>
        <v>0</v>
      </c>
      <c r="D62" s="213" t="e">
        <f t="shared" si="4"/>
        <v>#N/A</v>
      </c>
      <c r="E62" s="212">
        <f t="shared" si="5"/>
        <v>0</v>
      </c>
      <c r="F62" s="212" t="str">
        <f t="shared" si="6"/>
        <v>-</v>
      </c>
      <c r="G62" s="212" t="str">
        <f t="shared" si="9"/>
        <v/>
      </c>
      <c r="H62" s="214">
        <f t="shared" si="8"/>
        <v>0</v>
      </c>
      <c r="T62" s="249">
        <f ca="1">SUMIFS('DATA 2-Retired'!G:G,'DATA 2-Retired'!$F:$F,'DATA-Retired'!$F62,'DATA 2-Retired'!$A:$A,'DATA-Retired'!$A62)</f>
        <v>0</v>
      </c>
      <c r="U62" s="249">
        <f ca="1">SUMIFS('DATA 2-Retired'!H:H,'DATA 2-Retired'!$F:$F,'DATA-Retired'!$F62,'DATA 2-Retired'!$A:$A,'DATA-Retired'!$A62)</f>
        <v>0</v>
      </c>
      <c r="V62" s="249">
        <f ca="1">SUMIFS('DATA 2-Retired'!I:I,'DATA 2-Retired'!$F:$F,'DATA-Retired'!$F62,'DATA 2-Retired'!$A:$A,'DATA-Retired'!$A62)</f>
        <v>0</v>
      </c>
      <c r="W62" s="249">
        <f ca="1">SUMIFS('DATA 2-Retired'!J:J,'DATA 2-Retired'!$F:$F,'DATA-Retired'!$F62,'DATA 2-Retired'!$A:$A,'DATA-Retired'!$A62)</f>
        <v>0</v>
      </c>
      <c r="X62" s="249">
        <f ca="1">SUMIFS('DATA 2-Retired'!K:K,'DATA 2-Retired'!$F:$F,'DATA-Retired'!$F62,'DATA 2-Retired'!$A:$A,'DATA-Retired'!$A62)</f>
        <v>0</v>
      </c>
      <c r="Y62" s="249">
        <f ca="1">SUMIFS('DATA 2-Retired'!L:L,'DATA 2-Retired'!$F:$F,'DATA-Retired'!$F62,'DATA 2-Retired'!$A:$A,'DATA-Retired'!$A62)</f>
        <v>0</v>
      </c>
      <c r="Z62" t="str">
        <f t="shared" ref="Z62:Z85" ca="1" si="13">IF(S62-Y62=0,"-",S62-Y62)</f>
        <v>-</v>
      </c>
    </row>
    <row r="63" spans="1:26" x14ac:dyDescent="0.25">
      <c r="A63" s="211" t="str">
        <f t="shared" ca="1" si="1"/>
        <v>-</v>
      </c>
      <c r="B63" s="212">
        <f t="shared" ca="1" si="2"/>
        <v>0</v>
      </c>
      <c r="C63" s="212">
        <f t="shared" si="3"/>
        <v>0</v>
      </c>
      <c r="D63" s="213" t="e">
        <f t="shared" si="4"/>
        <v>#N/A</v>
      </c>
      <c r="E63" s="212">
        <f t="shared" si="5"/>
        <v>0</v>
      </c>
      <c r="F63" s="212" t="str">
        <f t="shared" si="6"/>
        <v>-</v>
      </c>
      <c r="G63" s="212" t="str">
        <f t="shared" si="9"/>
        <v/>
      </c>
      <c r="H63" s="214">
        <f t="shared" si="8"/>
        <v>0</v>
      </c>
      <c r="T63" s="249">
        <f ca="1">SUMIFS('DATA 2-Retired'!G:G,'DATA 2-Retired'!$F:$F,'DATA-Retired'!$F63,'DATA 2-Retired'!$A:$A,'DATA-Retired'!$A63)</f>
        <v>0</v>
      </c>
      <c r="U63" s="249">
        <f ca="1">SUMIFS('DATA 2-Retired'!H:H,'DATA 2-Retired'!$F:$F,'DATA-Retired'!$F63,'DATA 2-Retired'!$A:$A,'DATA-Retired'!$A63)</f>
        <v>0</v>
      </c>
      <c r="V63" s="249">
        <f ca="1">SUMIFS('DATA 2-Retired'!I:I,'DATA 2-Retired'!$F:$F,'DATA-Retired'!$F63,'DATA 2-Retired'!$A:$A,'DATA-Retired'!$A63)</f>
        <v>0</v>
      </c>
      <c r="W63" s="249">
        <f ca="1">SUMIFS('DATA 2-Retired'!J:J,'DATA 2-Retired'!$F:$F,'DATA-Retired'!$F63,'DATA 2-Retired'!$A:$A,'DATA-Retired'!$A63)</f>
        <v>0</v>
      </c>
      <c r="X63" s="249">
        <f ca="1">SUMIFS('DATA 2-Retired'!K:K,'DATA 2-Retired'!$F:$F,'DATA-Retired'!$F63,'DATA 2-Retired'!$A:$A,'DATA-Retired'!$A63)</f>
        <v>0</v>
      </c>
      <c r="Y63" s="249">
        <f ca="1">SUMIFS('DATA 2-Retired'!L:L,'DATA 2-Retired'!$F:$F,'DATA-Retired'!$F63,'DATA 2-Retired'!$A:$A,'DATA-Retired'!$A63)</f>
        <v>0</v>
      </c>
      <c r="Z63" t="str">
        <f t="shared" ca="1" si="13"/>
        <v>-</v>
      </c>
    </row>
    <row r="64" spans="1:26" x14ac:dyDescent="0.25">
      <c r="A64" s="211" t="str">
        <f t="shared" ca="1" si="1"/>
        <v>-</v>
      </c>
      <c r="B64" s="212">
        <f t="shared" ca="1" si="2"/>
        <v>0</v>
      </c>
      <c r="C64" s="212">
        <f t="shared" si="3"/>
        <v>0</v>
      </c>
      <c r="D64" s="213" t="e">
        <f t="shared" si="4"/>
        <v>#N/A</v>
      </c>
      <c r="E64" s="212">
        <f t="shared" si="5"/>
        <v>0</v>
      </c>
      <c r="F64" s="212" t="str">
        <f t="shared" si="6"/>
        <v>-</v>
      </c>
      <c r="G64" s="212" t="str">
        <f t="shared" si="9"/>
        <v/>
      </c>
      <c r="H64" s="214">
        <f t="shared" si="8"/>
        <v>0</v>
      </c>
      <c r="T64" s="249">
        <f ca="1">SUMIFS('DATA 2-Retired'!G:G,'DATA 2-Retired'!$F:$F,'DATA-Retired'!$F64,'DATA 2-Retired'!$A:$A,'DATA-Retired'!$A64)</f>
        <v>0</v>
      </c>
      <c r="U64" s="249">
        <f ca="1">SUMIFS('DATA 2-Retired'!H:H,'DATA 2-Retired'!$F:$F,'DATA-Retired'!$F64,'DATA 2-Retired'!$A:$A,'DATA-Retired'!$A64)</f>
        <v>0</v>
      </c>
      <c r="V64" s="249">
        <f ca="1">SUMIFS('DATA 2-Retired'!I:I,'DATA 2-Retired'!$F:$F,'DATA-Retired'!$F64,'DATA 2-Retired'!$A:$A,'DATA-Retired'!$A64)</f>
        <v>0</v>
      </c>
      <c r="W64" s="249">
        <f ca="1">SUMIFS('DATA 2-Retired'!J:J,'DATA 2-Retired'!$F:$F,'DATA-Retired'!$F64,'DATA 2-Retired'!$A:$A,'DATA-Retired'!$A64)</f>
        <v>0</v>
      </c>
      <c r="X64" s="249">
        <f ca="1">SUMIFS('DATA 2-Retired'!K:K,'DATA 2-Retired'!$F:$F,'DATA-Retired'!$F64,'DATA 2-Retired'!$A:$A,'DATA-Retired'!$A64)</f>
        <v>0</v>
      </c>
      <c r="Y64" s="249">
        <f ca="1">SUMIFS('DATA 2-Retired'!L:L,'DATA 2-Retired'!$F:$F,'DATA-Retired'!$F64,'DATA 2-Retired'!$A:$A,'DATA-Retired'!$A64)</f>
        <v>0</v>
      </c>
      <c r="Z64" t="str">
        <f t="shared" ca="1" si="13"/>
        <v>-</v>
      </c>
    </row>
    <row r="65" spans="1:26" x14ac:dyDescent="0.25">
      <c r="A65" s="211" t="str">
        <f t="shared" ca="1" si="1"/>
        <v>-</v>
      </c>
      <c r="B65" s="212">
        <f t="shared" ca="1" si="2"/>
        <v>0</v>
      </c>
      <c r="C65" s="212">
        <f t="shared" si="3"/>
        <v>0</v>
      </c>
      <c r="D65" s="213" t="e">
        <f t="shared" si="4"/>
        <v>#N/A</v>
      </c>
      <c r="E65" s="212">
        <f t="shared" si="5"/>
        <v>0</v>
      </c>
      <c r="F65" s="212" t="str">
        <f t="shared" si="6"/>
        <v>-</v>
      </c>
      <c r="G65" s="212" t="str">
        <f t="shared" si="9"/>
        <v/>
      </c>
      <c r="H65" s="214">
        <f t="shared" si="8"/>
        <v>0</v>
      </c>
      <c r="T65" s="249">
        <f ca="1">SUMIFS('DATA 2-Retired'!G:G,'DATA 2-Retired'!$F:$F,'DATA-Retired'!$F65,'DATA 2-Retired'!$A:$A,'DATA-Retired'!$A65)</f>
        <v>0</v>
      </c>
      <c r="U65" s="249">
        <f ca="1">SUMIFS('DATA 2-Retired'!H:H,'DATA 2-Retired'!$F:$F,'DATA-Retired'!$F65,'DATA 2-Retired'!$A:$A,'DATA-Retired'!$A65)</f>
        <v>0</v>
      </c>
      <c r="V65" s="249">
        <f ca="1">SUMIFS('DATA 2-Retired'!I:I,'DATA 2-Retired'!$F:$F,'DATA-Retired'!$F65,'DATA 2-Retired'!$A:$A,'DATA-Retired'!$A65)</f>
        <v>0</v>
      </c>
      <c r="W65" s="249">
        <f ca="1">SUMIFS('DATA 2-Retired'!J:J,'DATA 2-Retired'!$F:$F,'DATA-Retired'!$F65,'DATA 2-Retired'!$A:$A,'DATA-Retired'!$A65)</f>
        <v>0</v>
      </c>
      <c r="X65" s="249">
        <f ca="1">SUMIFS('DATA 2-Retired'!K:K,'DATA 2-Retired'!$F:$F,'DATA-Retired'!$F65,'DATA 2-Retired'!$A:$A,'DATA-Retired'!$A65)</f>
        <v>0</v>
      </c>
      <c r="Y65" s="249">
        <f ca="1">SUMIFS('DATA 2-Retired'!L:L,'DATA 2-Retired'!$F:$F,'DATA-Retired'!$F65,'DATA 2-Retired'!$A:$A,'DATA-Retired'!$A65)</f>
        <v>0</v>
      </c>
      <c r="Z65" t="str">
        <f t="shared" ca="1" si="13"/>
        <v>-</v>
      </c>
    </row>
    <row r="66" spans="1:26" x14ac:dyDescent="0.25">
      <c r="A66" s="211" t="str">
        <f t="shared" ca="1" si="1"/>
        <v>-</v>
      </c>
      <c r="B66" s="212">
        <f t="shared" ca="1" si="2"/>
        <v>0</v>
      </c>
      <c r="C66" s="212">
        <f t="shared" si="3"/>
        <v>0</v>
      </c>
      <c r="D66" s="213" t="e">
        <f t="shared" si="4"/>
        <v>#N/A</v>
      </c>
      <c r="E66" s="212">
        <f t="shared" si="5"/>
        <v>0</v>
      </c>
      <c r="F66" s="212" t="str">
        <f t="shared" si="6"/>
        <v>-</v>
      </c>
      <c r="G66" s="212" t="str">
        <f t="shared" si="9"/>
        <v/>
      </c>
      <c r="H66" s="214">
        <f t="shared" si="8"/>
        <v>0</v>
      </c>
      <c r="T66" s="249">
        <f ca="1">SUMIFS('DATA 2-Retired'!G:G,'DATA 2-Retired'!$F:$F,'DATA-Retired'!$F66,'DATA 2-Retired'!$A:$A,'DATA-Retired'!$A66)</f>
        <v>0</v>
      </c>
      <c r="U66" s="249">
        <f ca="1">SUMIFS('DATA 2-Retired'!H:H,'DATA 2-Retired'!$F:$F,'DATA-Retired'!$F66,'DATA 2-Retired'!$A:$A,'DATA-Retired'!$A66)</f>
        <v>0</v>
      </c>
      <c r="V66" s="249">
        <f ca="1">SUMIFS('DATA 2-Retired'!I:I,'DATA 2-Retired'!$F:$F,'DATA-Retired'!$F66,'DATA 2-Retired'!$A:$A,'DATA-Retired'!$A66)</f>
        <v>0</v>
      </c>
      <c r="W66" s="249">
        <f ca="1">SUMIFS('DATA 2-Retired'!J:J,'DATA 2-Retired'!$F:$F,'DATA-Retired'!$F66,'DATA 2-Retired'!$A:$A,'DATA-Retired'!$A66)</f>
        <v>0</v>
      </c>
      <c r="X66" s="249">
        <f ca="1">SUMIFS('DATA 2-Retired'!K:K,'DATA 2-Retired'!$F:$F,'DATA-Retired'!$F66,'DATA 2-Retired'!$A:$A,'DATA-Retired'!$A66)</f>
        <v>0</v>
      </c>
      <c r="Y66" s="249">
        <f ca="1">SUMIFS('DATA 2-Retired'!L:L,'DATA 2-Retired'!$F:$F,'DATA-Retired'!$F66,'DATA 2-Retired'!$A:$A,'DATA-Retired'!$A66)</f>
        <v>0</v>
      </c>
      <c r="Z66" t="str">
        <f t="shared" ca="1" si="13"/>
        <v>-</v>
      </c>
    </row>
    <row r="67" spans="1:26" x14ac:dyDescent="0.25">
      <c r="A67" s="211" t="str">
        <f t="shared" ca="1" si="1"/>
        <v>-</v>
      </c>
      <c r="B67" s="212">
        <f t="shared" ca="1" si="2"/>
        <v>0</v>
      </c>
      <c r="C67" s="212">
        <f t="shared" si="3"/>
        <v>0</v>
      </c>
      <c r="D67" s="213" t="e">
        <f t="shared" si="4"/>
        <v>#N/A</v>
      </c>
      <c r="E67" s="212">
        <f t="shared" si="5"/>
        <v>0</v>
      </c>
      <c r="F67" s="212" t="str">
        <f t="shared" si="6"/>
        <v>-</v>
      </c>
      <c r="G67" s="212" t="str">
        <f t="shared" si="9"/>
        <v/>
      </c>
      <c r="H67" s="214">
        <f t="shared" si="8"/>
        <v>0</v>
      </c>
      <c r="T67" s="249">
        <f ca="1">SUMIFS('DATA 2-Retired'!G:G,'DATA 2-Retired'!$F:$F,'DATA-Retired'!$F67,'DATA 2-Retired'!$A:$A,'DATA-Retired'!$A67)</f>
        <v>0</v>
      </c>
      <c r="U67" s="249">
        <f ca="1">SUMIFS('DATA 2-Retired'!H:H,'DATA 2-Retired'!$F:$F,'DATA-Retired'!$F67,'DATA 2-Retired'!$A:$A,'DATA-Retired'!$A67)</f>
        <v>0</v>
      </c>
      <c r="V67" s="249">
        <f ca="1">SUMIFS('DATA 2-Retired'!I:I,'DATA 2-Retired'!$F:$F,'DATA-Retired'!$F67,'DATA 2-Retired'!$A:$A,'DATA-Retired'!$A67)</f>
        <v>0</v>
      </c>
      <c r="W67" s="249">
        <f ca="1">SUMIFS('DATA 2-Retired'!J:J,'DATA 2-Retired'!$F:$F,'DATA-Retired'!$F67,'DATA 2-Retired'!$A:$A,'DATA-Retired'!$A67)</f>
        <v>0</v>
      </c>
      <c r="X67" s="249">
        <f ca="1">SUMIFS('DATA 2-Retired'!K:K,'DATA 2-Retired'!$F:$F,'DATA-Retired'!$F67,'DATA 2-Retired'!$A:$A,'DATA-Retired'!$A67)</f>
        <v>0</v>
      </c>
      <c r="Y67" s="249">
        <f ca="1">SUMIFS('DATA 2-Retired'!L:L,'DATA 2-Retired'!$F:$F,'DATA-Retired'!$F67,'DATA 2-Retired'!$A:$A,'DATA-Retired'!$A67)</f>
        <v>0</v>
      </c>
      <c r="Z67" t="str">
        <f t="shared" ca="1" si="13"/>
        <v>-</v>
      </c>
    </row>
    <row r="68" spans="1:26" x14ac:dyDescent="0.25">
      <c r="A68" s="211" t="str">
        <f t="shared" ca="1" si="1"/>
        <v>-</v>
      </c>
      <c r="B68" s="212">
        <f t="shared" ca="1" si="2"/>
        <v>0</v>
      </c>
      <c r="C68" s="212">
        <f t="shared" si="3"/>
        <v>0</v>
      </c>
      <c r="D68" s="213" t="e">
        <f t="shared" si="4"/>
        <v>#N/A</v>
      </c>
      <c r="E68" s="212">
        <f t="shared" si="5"/>
        <v>0</v>
      </c>
      <c r="F68" s="212" t="str">
        <f t="shared" si="6"/>
        <v>-</v>
      </c>
      <c r="G68" s="212" t="str">
        <f t="shared" si="9"/>
        <v/>
      </c>
      <c r="H68" s="214">
        <f t="shared" si="8"/>
        <v>0</v>
      </c>
      <c r="T68" s="249">
        <f ca="1">SUMIFS('DATA 2-Retired'!G:G,'DATA 2-Retired'!$F:$F,'DATA-Retired'!$F68,'DATA 2-Retired'!$A:$A,'DATA-Retired'!$A68)</f>
        <v>0</v>
      </c>
      <c r="U68" s="249">
        <f ca="1">SUMIFS('DATA 2-Retired'!H:H,'DATA 2-Retired'!$F:$F,'DATA-Retired'!$F68,'DATA 2-Retired'!$A:$A,'DATA-Retired'!$A68)</f>
        <v>0</v>
      </c>
      <c r="V68" s="249">
        <f ca="1">SUMIFS('DATA 2-Retired'!I:I,'DATA 2-Retired'!$F:$F,'DATA-Retired'!$F68,'DATA 2-Retired'!$A:$A,'DATA-Retired'!$A68)</f>
        <v>0</v>
      </c>
      <c r="W68" s="249">
        <f ca="1">SUMIFS('DATA 2-Retired'!J:J,'DATA 2-Retired'!$F:$F,'DATA-Retired'!$F68,'DATA 2-Retired'!$A:$A,'DATA-Retired'!$A68)</f>
        <v>0</v>
      </c>
      <c r="X68" s="249">
        <f ca="1">SUMIFS('DATA 2-Retired'!K:K,'DATA 2-Retired'!$F:$F,'DATA-Retired'!$F68,'DATA 2-Retired'!$A:$A,'DATA-Retired'!$A68)</f>
        <v>0</v>
      </c>
      <c r="Y68" s="249">
        <f ca="1">SUMIFS('DATA 2-Retired'!L:L,'DATA 2-Retired'!$F:$F,'DATA-Retired'!$F68,'DATA 2-Retired'!$A:$A,'DATA-Retired'!$A68)</f>
        <v>0</v>
      </c>
      <c r="Z68" t="str">
        <f t="shared" ca="1" si="13"/>
        <v>-</v>
      </c>
    </row>
    <row r="69" spans="1:26" x14ac:dyDescent="0.25">
      <c r="A69" s="211" t="str">
        <f t="shared" ca="1" si="1"/>
        <v>-</v>
      </c>
      <c r="B69" s="212">
        <f t="shared" ca="1" si="2"/>
        <v>0</v>
      </c>
      <c r="C69" s="212">
        <f t="shared" si="3"/>
        <v>0</v>
      </c>
      <c r="D69" s="213" t="e">
        <f t="shared" si="4"/>
        <v>#N/A</v>
      </c>
      <c r="E69" s="212">
        <f t="shared" si="5"/>
        <v>0</v>
      </c>
      <c r="F69" s="212" t="str">
        <f t="shared" si="6"/>
        <v>-</v>
      </c>
      <c r="G69" s="212" t="str">
        <f t="shared" si="9"/>
        <v/>
      </c>
      <c r="H69" s="214">
        <f t="shared" si="8"/>
        <v>0</v>
      </c>
      <c r="T69" s="249">
        <f ca="1">SUMIFS('DATA 2-Retired'!G:G,'DATA 2-Retired'!$F:$F,'DATA-Retired'!$F69,'DATA 2-Retired'!$A:$A,'DATA-Retired'!$A69)</f>
        <v>0</v>
      </c>
      <c r="U69" s="249">
        <f ca="1">SUMIFS('DATA 2-Retired'!H:H,'DATA 2-Retired'!$F:$F,'DATA-Retired'!$F69,'DATA 2-Retired'!$A:$A,'DATA-Retired'!$A69)</f>
        <v>0</v>
      </c>
      <c r="V69" s="249">
        <f ca="1">SUMIFS('DATA 2-Retired'!I:I,'DATA 2-Retired'!$F:$F,'DATA-Retired'!$F69,'DATA 2-Retired'!$A:$A,'DATA-Retired'!$A69)</f>
        <v>0</v>
      </c>
      <c r="W69" s="249">
        <f ca="1">SUMIFS('DATA 2-Retired'!J:J,'DATA 2-Retired'!$F:$F,'DATA-Retired'!$F69,'DATA 2-Retired'!$A:$A,'DATA-Retired'!$A69)</f>
        <v>0</v>
      </c>
      <c r="X69" s="249">
        <f ca="1">SUMIFS('DATA 2-Retired'!K:K,'DATA 2-Retired'!$F:$F,'DATA-Retired'!$F69,'DATA 2-Retired'!$A:$A,'DATA-Retired'!$A69)</f>
        <v>0</v>
      </c>
      <c r="Y69" s="249">
        <f ca="1">SUMIFS('DATA 2-Retired'!L:L,'DATA 2-Retired'!$F:$F,'DATA-Retired'!$F69,'DATA 2-Retired'!$A:$A,'DATA-Retired'!$A69)</f>
        <v>0</v>
      </c>
      <c r="Z69" t="str">
        <f t="shared" ca="1" si="13"/>
        <v>-</v>
      </c>
    </row>
    <row r="70" spans="1:26" x14ac:dyDescent="0.25">
      <c r="A70" s="211" t="str">
        <f t="shared" ref="A70:A133" ca="1" si="14">IF(K70="Last Run:",OFFSET(K70,3,0),A69)</f>
        <v>-</v>
      </c>
      <c r="B70" s="212">
        <f t="shared" ref="B70:B133" ca="1" si="15">IF(K70="Last Run:",INT(OFFSET(K70,1,0)),B69)</f>
        <v>0</v>
      </c>
      <c r="C70" s="212">
        <f t="shared" ref="C70:C133" si="16">IF($K70="Last Run:",TRIM(IFERROR(MID($I70,2,IFERROR(FIND($M$2,LEFT($I70,FIND($N$2,$I70))),FIND($N$2,$I70))-2),$C$2)),C69)</f>
        <v>0</v>
      </c>
      <c r="D70" s="213" t="e">
        <f t="shared" ref="D70:D133" si="17">IF($H70=1,TEXT(A70,"ddmmyyyy")&amp;"-"&amp;TEXT(B70,"ddmmyyyy")&amp;C70,NA())</f>
        <v>#N/A</v>
      </c>
      <c r="E70" s="212">
        <f t="shared" ref="E70:E133" si="18">IF($K70="Last Run:",TRIM(IFERROR(MID($I70,FIND($M$2,$I70)+1,FIND($N$2,$I70)-FIND($M$2,$I70)-1),"")),E69)</f>
        <v>0</v>
      </c>
      <c r="F70" s="212" t="str">
        <f t="shared" ref="F70:F133" si="19">IF(P70="","-", P70)</f>
        <v>-</v>
      </c>
      <c r="G70" s="212" t="str">
        <f t="shared" si="9"/>
        <v/>
      </c>
      <c r="H70" s="214">
        <f t="shared" ref="H70:H133" si="20">(ISNUMBER(R70))*IF($H$2&lt;&gt;"",(($H$2=E70)+(P70="F84122")&gt;0),1)</f>
        <v>0</v>
      </c>
      <c r="T70" s="249">
        <f ca="1">SUMIFS('DATA 2-Retired'!G:G,'DATA 2-Retired'!$F:$F,'DATA-Retired'!$F70,'DATA 2-Retired'!$A:$A,'DATA-Retired'!$A70)</f>
        <v>0</v>
      </c>
      <c r="U70" s="249">
        <f ca="1">SUMIFS('DATA 2-Retired'!H:H,'DATA 2-Retired'!$F:$F,'DATA-Retired'!$F70,'DATA 2-Retired'!$A:$A,'DATA-Retired'!$A70)</f>
        <v>0</v>
      </c>
      <c r="V70" s="249">
        <f ca="1">SUMIFS('DATA 2-Retired'!I:I,'DATA 2-Retired'!$F:$F,'DATA-Retired'!$F70,'DATA 2-Retired'!$A:$A,'DATA-Retired'!$A70)</f>
        <v>0</v>
      </c>
      <c r="W70" s="249">
        <f ca="1">SUMIFS('DATA 2-Retired'!J:J,'DATA 2-Retired'!$F:$F,'DATA-Retired'!$F70,'DATA 2-Retired'!$A:$A,'DATA-Retired'!$A70)</f>
        <v>0</v>
      </c>
      <c r="X70" s="249">
        <f ca="1">SUMIFS('DATA 2-Retired'!K:K,'DATA 2-Retired'!$F:$F,'DATA-Retired'!$F70,'DATA 2-Retired'!$A:$A,'DATA-Retired'!$A70)</f>
        <v>0</v>
      </c>
      <c r="Y70" s="249">
        <f ca="1">SUMIFS('DATA 2-Retired'!L:L,'DATA 2-Retired'!$F:$F,'DATA-Retired'!$F70,'DATA 2-Retired'!$A:$A,'DATA-Retired'!$A70)</f>
        <v>0</v>
      </c>
      <c r="Z70" t="str">
        <f t="shared" ca="1" si="13"/>
        <v>-</v>
      </c>
    </row>
    <row r="71" spans="1:26" x14ac:dyDescent="0.25">
      <c r="A71" s="211" t="str">
        <f t="shared" ca="1" si="14"/>
        <v>-</v>
      </c>
      <c r="B71" s="212">
        <f t="shared" ca="1" si="15"/>
        <v>0</v>
      </c>
      <c r="C71" s="212">
        <f t="shared" si="16"/>
        <v>0</v>
      </c>
      <c r="D71" s="213" t="e">
        <f t="shared" si="17"/>
        <v>#N/A</v>
      </c>
      <c r="E71" s="212">
        <f t="shared" si="18"/>
        <v>0</v>
      </c>
      <c r="F71" s="212" t="str">
        <f t="shared" si="19"/>
        <v>-</v>
      </c>
      <c r="G71" s="212" t="str">
        <f t="shared" ref="G71:G134" si="21">IFERROR(VLOOKUP(F71,PRACTICE,5,0),"")</f>
        <v/>
      </c>
      <c r="H71" s="214">
        <f t="shared" si="20"/>
        <v>0</v>
      </c>
      <c r="T71" s="249">
        <f ca="1">SUMIFS('DATA 2-Retired'!G:G,'DATA 2-Retired'!$F:$F,'DATA-Retired'!$F71,'DATA 2-Retired'!$A:$A,'DATA-Retired'!$A71)</f>
        <v>0</v>
      </c>
      <c r="U71" s="249">
        <f ca="1">SUMIFS('DATA 2-Retired'!H:H,'DATA 2-Retired'!$F:$F,'DATA-Retired'!$F71,'DATA 2-Retired'!$A:$A,'DATA-Retired'!$A71)</f>
        <v>0</v>
      </c>
      <c r="V71" s="249">
        <f ca="1">SUMIFS('DATA 2-Retired'!I:I,'DATA 2-Retired'!$F:$F,'DATA-Retired'!$F71,'DATA 2-Retired'!$A:$A,'DATA-Retired'!$A71)</f>
        <v>0</v>
      </c>
      <c r="W71" s="249">
        <f ca="1">SUMIFS('DATA 2-Retired'!J:J,'DATA 2-Retired'!$F:$F,'DATA-Retired'!$F71,'DATA 2-Retired'!$A:$A,'DATA-Retired'!$A71)</f>
        <v>0</v>
      </c>
      <c r="X71" s="249">
        <f ca="1">SUMIFS('DATA 2-Retired'!K:K,'DATA 2-Retired'!$F:$F,'DATA-Retired'!$F71,'DATA 2-Retired'!$A:$A,'DATA-Retired'!$A71)</f>
        <v>0</v>
      </c>
      <c r="Y71" s="249">
        <f ca="1">SUMIFS('DATA 2-Retired'!L:L,'DATA 2-Retired'!$F:$F,'DATA-Retired'!$F71,'DATA 2-Retired'!$A:$A,'DATA-Retired'!$A71)</f>
        <v>0</v>
      </c>
      <c r="Z71" t="str">
        <f t="shared" ca="1" si="13"/>
        <v>-</v>
      </c>
    </row>
    <row r="72" spans="1:26" x14ac:dyDescent="0.25">
      <c r="A72" s="211" t="str">
        <f t="shared" ca="1" si="14"/>
        <v>-</v>
      </c>
      <c r="B72" s="212">
        <f t="shared" ca="1" si="15"/>
        <v>0</v>
      </c>
      <c r="C72" s="212">
        <f t="shared" si="16"/>
        <v>0</v>
      </c>
      <c r="D72" s="213" t="e">
        <f t="shared" si="17"/>
        <v>#N/A</v>
      </c>
      <c r="E72" s="212">
        <f t="shared" si="18"/>
        <v>0</v>
      </c>
      <c r="F72" s="212" t="str">
        <f t="shared" si="19"/>
        <v>-</v>
      </c>
      <c r="G72" s="212" t="str">
        <f t="shared" si="21"/>
        <v/>
      </c>
      <c r="H72" s="214">
        <f t="shared" si="20"/>
        <v>0</v>
      </c>
      <c r="T72" s="249">
        <f ca="1">SUMIFS('DATA 2-Retired'!G:G,'DATA 2-Retired'!$F:$F,'DATA-Retired'!$F72,'DATA 2-Retired'!$A:$A,'DATA-Retired'!$A72)</f>
        <v>0</v>
      </c>
      <c r="U72" s="249">
        <f ca="1">SUMIFS('DATA 2-Retired'!H:H,'DATA 2-Retired'!$F:$F,'DATA-Retired'!$F72,'DATA 2-Retired'!$A:$A,'DATA-Retired'!$A72)</f>
        <v>0</v>
      </c>
      <c r="V72" s="249">
        <f ca="1">SUMIFS('DATA 2-Retired'!I:I,'DATA 2-Retired'!$F:$F,'DATA-Retired'!$F72,'DATA 2-Retired'!$A:$A,'DATA-Retired'!$A72)</f>
        <v>0</v>
      </c>
      <c r="W72" s="249">
        <f ca="1">SUMIFS('DATA 2-Retired'!J:J,'DATA 2-Retired'!$F:$F,'DATA-Retired'!$F72,'DATA 2-Retired'!$A:$A,'DATA-Retired'!$A72)</f>
        <v>0</v>
      </c>
      <c r="X72" s="249">
        <f ca="1">SUMIFS('DATA 2-Retired'!K:K,'DATA 2-Retired'!$F:$F,'DATA-Retired'!$F72,'DATA 2-Retired'!$A:$A,'DATA-Retired'!$A72)</f>
        <v>0</v>
      </c>
      <c r="Y72" s="249">
        <f ca="1">SUMIFS('DATA 2-Retired'!L:L,'DATA 2-Retired'!$F:$F,'DATA-Retired'!$F72,'DATA 2-Retired'!$A:$A,'DATA-Retired'!$A72)</f>
        <v>0</v>
      </c>
      <c r="Z72" t="str">
        <f t="shared" ca="1" si="13"/>
        <v>-</v>
      </c>
    </row>
    <row r="73" spans="1:26" x14ac:dyDescent="0.25">
      <c r="A73" s="211" t="str">
        <f t="shared" ca="1" si="14"/>
        <v>-</v>
      </c>
      <c r="B73" s="212">
        <f t="shared" ca="1" si="15"/>
        <v>0</v>
      </c>
      <c r="C73" s="212">
        <f t="shared" si="16"/>
        <v>0</v>
      </c>
      <c r="D73" s="213" t="e">
        <f t="shared" si="17"/>
        <v>#N/A</v>
      </c>
      <c r="E73" s="212">
        <f t="shared" si="18"/>
        <v>0</v>
      </c>
      <c r="F73" s="212" t="str">
        <f t="shared" si="19"/>
        <v>-</v>
      </c>
      <c r="G73" s="212" t="str">
        <f t="shared" si="21"/>
        <v/>
      </c>
      <c r="H73" s="214">
        <f t="shared" si="20"/>
        <v>0</v>
      </c>
      <c r="T73" s="249">
        <f ca="1">SUMIFS('DATA 2-Retired'!G:G,'DATA 2-Retired'!$F:$F,'DATA-Retired'!$F73,'DATA 2-Retired'!$A:$A,'DATA-Retired'!$A73)</f>
        <v>0</v>
      </c>
      <c r="U73" s="249">
        <f ca="1">SUMIFS('DATA 2-Retired'!H:H,'DATA 2-Retired'!$F:$F,'DATA-Retired'!$F73,'DATA 2-Retired'!$A:$A,'DATA-Retired'!$A73)</f>
        <v>0</v>
      </c>
      <c r="V73" s="249">
        <f ca="1">SUMIFS('DATA 2-Retired'!I:I,'DATA 2-Retired'!$F:$F,'DATA-Retired'!$F73,'DATA 2-Retired'!$A:$A,'DATA-Retired'!$A73)</f>
        <v>0</v>
      </c>
      <c r="W73" s="249">
        <f ca="1">SUMIFS('DATA 2-Retired'!J:J,'DATA 2-Retired'!$F:$F,'DATA-Retired'!$F73,'DATA 2-Retired'!$A:$A,'DATA-Retired'!$A73)</f>
        <v>0</v>
      </c>
      <c r="X73" s="249">
        <f ca="1">SUMIFS('DATA 2-Retired'!K:K,'DATA 2-Retired'!$F:$F,'DATA-Retired'!$F73,'DATA 2-Retired'!$A:$A,'DATA-Retired'!$A73)</f>
        <v>0</v>
      </c>
      <c r="Y73" s="249">
        <f ca="1">SUMIFS('DATA 2-Retired'!L:L,'DATA 2-Retired'!$F:$F,'DATA-Retired'!$F73,'DATA 2-Retired'!$A:$A,'DATA-Retired'!$A73)</f>
        <v>0</v>
      </c>
      <c r="Z73" t="str">
        <f t="shared" ca="1" si="13"/>
        <v>-</v>
      </c>
    </row>
    <row r="74" spans="1:26" x14ac:dyDescent="0.25">
      <c r="A74" s="211" t="str">
        <f t="shared" ca="1" si="14"/>
        <v>-</v>
      </c>
      <c r="B74" s="212">
        <f t="shared" ca="1" si="15"/>
        <v>0</v>
      </c>
      <c r="C74" s="212">
        <f t="shared" si="16"/>
        <v>0</v>
      </c>
      <c r="D74" s="213" t="e">
        <f t="shared" si="17"/>
        <v>#N/A</v>
      </c>
      <c r="E74" s="212">
        <f t="shared" si="18"/>
        <v>0</v>
      </c>
      <c r="F74" s="212" t="str">
        <f t="shared" si="19"/>
        <v>-</v>
      </c>
      <c r="G74" s="212" t="str">
        <f t="shared" si="21"/>
        <v/>
      </c>
      <c r="H74" s="214">
        <f t="shared" si="20"/>
        <v>0</v>
      </c>
      <c r="T74" s="249">
        <f ca="1">SUMIFS('DATA 2-Retired'!G:G,'DATA 2-Retired'!$F:$F,'DATA-Retired'!$F74,'DATA 2-Retired'!$A:$A,'DATA-Retired'!$A74)</f>
        <v>0</v>
      </c>
      <c r="U74" s="249">
        <f ca="1">SUMIFS('DATA 2-Retired'!H:H,'DATA 2-Retired'!$F:$F,'DATA-Retired'!$F74,'DATA 2-Retired'!$A:$A,'DATA-Retired'!$A74)</f>
        <v>0</v>
      </c>
      <c r="V74" s="249">
        <f ca="1">SUMIFS('DATA 2-Retired'!I:I,'DATA 2-Retired'!$F:$F,'DATA-Retired'!$F74,'DATA 2-Retired'!$A:$A,'DATA-Retired'!$A74)</f>
        <v>0</v>
      </c>
      <c r="W74" s="249">
        <f ca="1">SUMIFS('DATA 2-Retired'!J:J,'DATA 2-Retired'!$F:$F,'DATA-Retired'!$F74,'DATA 2-Retired'!$A:$A,'DATA-Retired'!$A74)</f>
        <v>0</v>
      </c>
      <c r="X74" s="249">
        <f ca="1">SUMIFS('DATA 2-Retired'!K:K,'DATA 2-Retired'!$F:$F,'DATA-Retired'!$F74,'DATA 2-Retired'!$A:$A,'DATA-Retired'!$A74)</f>
        <v>0</v>
      </c>
      <c r="Y74" s="249">
        <f ca="1">SUMIFS('DATA 2-Retired'!L:L,'DATA 2-Retired'!$F:$F,'DATA-Retired'!$F74,'DATA 2-Retired'!$A:$A,'DATA-Retired'!$A74)</f>
        <v>0</v>
      </c>
      <c r="Z74" t="str">
        <f t="shared" ca="1" si="13"/>
        <v>-</v>
      </c>
    </row>
    <row r="75" spans="1:26" x14ac:dyDescent="0.25">
      <c r="A75" s="211" t="str">
        <f t="shared" ca="1" si="14"/>
        <v>-</v>
      </c>
      <c r="B75" s="212">
        <f t="shared" ca="1" si="15"/>
        <v>0</v>
      </c>
      <c r="C75" s="212">
        <f t="shared" si="16"/>
        <v>0</v>
      </c>
      <c r="D75" s="213" t="e">
        <f t="shared" si="17"/>
        <v>#N/A</v>
      </c>
      <c r="E75" s="212">
        <f t="shared" si="18"/>
        <v>0</v>
      </c>
      <c r="F75" s="212" t="str">
        <f t="shared" si="19"/>
        <v>-</v>
      </c>
      <c r="G75" s="212" t="str">
        <f t="shared" si="21"/>
        <v/>
      </c>
      <c r="H75" s="214">
        <f t="shared" si="20"/>
        <v>0</v>
      </c>
      <c r="T75" s="249">
        <f ca="1">SUMIFS('DATA 2-Retired'!G:G,'DATA 2-Retired'!$F:$F,'DATA-Retired'!$F75,'DATA 2-Retired'!$A:$A,'DATA-Retired'!$A75)</f>
        <v>0</v>
      </c>
      <c r="U75" s="249">
        <f ca="1">SUMIFS('DATA 2-Retired'!H:H,'DATA 2-Retired'!$F:$F,'DATA-Retired'!$F75,'DATA 2-Retired'!$A:$A,'DATA-Retired'!$A75)</f>
        <v>0</v>
      </c>
      <c r="V75" s="249">
        <f ca="1">SUMIFS('DATA 2-Retired'!I:I,'DATA 2-Retired'!$F:$F,'DATA-Retired'!$F75,'DATA 2-Retired'!$A:$A,'DATA-Retired'!$A75)</f>
        <v>0</v>
      </c>
      <c r="W75" s="249">
        <f ca="1">SUMIFS('DATA 2-Retired'!J:J,'DATA 2-Retired'!$F:$F,'DATA-Retired'!$F75,'DATA 2-Retired'!$A:$A,'DATA-Retired'!$A75)</f>
        <v>0</v>
      </c>
      <c r="X75" s="249">
        <f ca="1">SUMIFS('DATA 2-Retired'!K:K,'DATA 2-Retired'!$F:$F,'DATA-Retired'!$F75,'DATA 2-Retired'!$A:$A,'DATA-Retired'!$A75)</f>
        <v>0</v>
      </c>
      <c r="Y75" s="249">
        <f ca="1">SUMIFS('DATA 2-Retired'!L:L,'DATA 2-Retired'!$F:$F,'DATA-Retired'!$F75,'DATA 2-Retired'!$A:$A,'DATA-Retired'!$A75)</f>
        <v>0</v>
      </c>
      <c r="Z75" t="str">
        <f t="shared" ca="1" si="13"/>
        <v>-</v>
      </c>
    </row>
    <row r="76" spans="1:26" x14ac:dyDescent="0.25">
      <c r="A76" s="211" t="str">
        <f t="shared" ca="1" si="14"/>
        <v>-</v>
      </c>
      <c r="B76" s="212">
        <f t="shared" ca="1" si="15"/>
        <v>0</v>
      </c>
      <c r="C76" s="212">
        <f t="shared" si="16"/>
        <v>0</v>
      </c>
      <c r="D76" s="213" t="e">
        <f t="shared" si="17"/>
        <v>#N/A</v>
      </c>
      <c r="E76" s="212">
        <f t="shared" si="18"/>
        <v>0</v>
      </c>
      <c r="F76" s="212" t="str">
        <f t="shared" si="19"/>
        <v>-</v>
      </c>
      <c r="G76" s="212" t="str">
        <f t="shared" si="21"/>
        <v/>
      </c>
      <c r="H76" s="214">
        <f t="shared" si="20"/>
        <v>0</v>
      </c>
      <c r="T76" s="249">
        <f ca="1">SUMIFS('DATA 2-Retired'!G:G,'DATA 2-Retired'!$F:$F,'DATA-Retired'!$F76,'DATA 2-Retired'!$A:$A,'DATA-Retired'!$A76)</f>
        <v>0</v>
      </c>
      <c r="U76" s="249">
        <f ca="1">SUMIFS('DATA 2-Retired'!H:H,'DATA 2-Retired'!$F:$F,'DATA-Retired'!$F76,'DATA 2-Retired'!$A:$A,'DATA-Retired'!$A76)</f>
        <v>0</v>
      </c>
      <c r="V76" s="249">
        <f ca="1">SUMIFS('DATA 2-Retired'!I:I,'DATA 2-Retired'!$F:$F,'DATA-Retired'!$F76,'DATA 2-Retired'!$A:$A,'DATA-Retired'!$A76)</f>
        <v>0</v>
      </c>
      <c r="W76" s="249">
        <f ca="1">SUMIFS('DATA 2-Retired'!J:J,'DATA 2-Retired'!$F:$F,'DATA-Retired'!$F76,'DATA 2-Retired'!$A:$A,'DATA-Retired'!$A76)</f>
        <v>0</v>
      </c>
      <c r="X76" s="249">
        <f ca="1">SUMIFS('DATA 2-Retired'!K:K,'DATA 2-Retired'!$F:$F,'DATA-Retired'!$F76,'DATA 2-Retired'!$A:$A,'DATA-Retired'!$A76)</f>
        <v>0</v>
      </c>
      <c r="Y76" s="249">
        <f ca="1">SUMIFS('DATA 2-Retired'!L:L,'DATA 2-Retired'!$F:$F,'DATA-Retired'!$F76,'DATA 2-Retired'!$A:$A,'DATA-Retired'!$A76)</f>
        <v>0</v>
      </c>
      <c r="Z76" t="str">
        <f t="shared" ca="1" si="13"/>
        <v>-</v>
      </c>
    </row>
    <row r="77" spans="1:26" x14ac:dyDescent="0.25">
      <c r="A77" s="211" t="str">
        <f t="shared" ca="1" si="14"/>
        <v>-</v>
      </c>
      <c r="B77" s="212">
        <f t="shared" ca="1" si="15"/>
        <v>0</v>
      </c>
      <c r="C77" s="212">
        <f t="shared" si="16"/>
        <v>0</v>
      </c>
      <c r="D77" s="213" t="e">
        <f t="shared" si="17"/>
        <v>#N/A</v>
      </c>
      <c r="E77" s="212">
        <f t="shared" si="18"/>
        <v>0</v>
      </c>
      <c r="F77" s="212" t="str">
        <f t="shared" si="19"/>
        <v>-</v>
      </c>
      <c r="G77" s="212" t="str">
        <f t="shared" si="21"/>
        <v/>
      </c>
      <c r="H77" s="214">
        <f t="shared" si="20"/>
        <v>0</v>
      </c>
      <c r="T77" s="249">
        <f ca="1">SUMIFS('DATA 2-Retired'!G:G,'DATA 2-Retired'!$F:$F,'DATA-Retired'!$F77,'DATA 2-Retired'!$A:$A,'DATA-Retired'!$A77)</f>
        <v>0</v>
      </c>
      <c r="U77" s="249">
        <f ca="1">SUMIFS('DATA 2-Retired'!H:H,'DATA 2-Retired'!$F:$F,'DATA-Retired'!$F77,'DATA 2-Retired'!$A:$A,'DATA-Retired'!$A77)</f>
        <v>0</v>
      </c>
      <c r="V77" s="249">
        <f ca="1">SUMIFS('DATA 2-Retired'!I:I,'DATA 2-Retired'!$F:$F,'DATA-Retired'!$F77,'DATA 2-Retired'!$A:$A,'DATA-Retired'!$A77)</f>
        <v>0</v>
      </c>
      <c r="W77" s="249">
        <f ca="1">SUMIFS('DATA 2-Retired'!J:J,'DATA 2-Retired'!$F:$F,'DATA-Retired'!$F77,'DATA 2-Retired'!$A:$A,'DATA-Retired'!$A77)</f>
        <v>0</v>
      </c>
      <c r="X77" s="249">
        <f ca="1">SUMIFS('DATA 2-Retired'!K:K,'DATA 2-Retired'!$F:$F,'DATA-Retired'!$F77,'DATA 2-Retired'!$A:$A,'DATA-Retired'!$A77)</f>
        <v>0</v>
      </c>
      <c r="Y77" s="249">
        <f ca="1">SUMIFS('DATA 2-Retired'!L:L,'DATA 2-Retired'!$F:$F,'DATA-Retired'!$F77,'DATA 2-Retired'!$A:$A,'DATA-Retired'!$A77)</f>
        <v>0</v>
      </c>
      <c r="Z77" t="str">
        <f t="shared" ca="1" si="13"/>
        <v>-</v>
      </c>
    </row>
    <row r="78" spans="1:26" x14ac:dyDescent="0.25">
      <c r="A78" s="211" t="str">
        <f t="shared" ca="1" si="14"/>
        <v>-</v>
      </c>
      <c r="B78" s="212">
        <f t="shared" ca="1" si="15"/>
        <v>0</v>
      </c>
      <c r="C78" s="212">
        <f t="shared" si="16"/>
        <v>0</v>
      </c>
      <c r="D78" s="213" t="e">
        <f t="shared" si="17"/>
        <v>#N/A</v>
      </c>
      <c r="E78" s="212">
        <f t="shared" si="18"/>
        <v>0</v>
      </c>
      <c r="F78" s="212" t="str">
        <f t="shared" si="19"/>
        <v>-</v>
      </c>
      <c r="G78" s="212" t="str">
        <f t="shared" si="21"/>
        <v/>
      </c>
      <c r="H78" s="214">
        <f t="shared" si="20"/>
        <v>0</v>
      </c>
      <c r="T78" s="249">
        <f ca="1">SUMIFS('DATA 2-Retired'!G:G,'DATA 2-Retired'!$F:$F,'DATA-Retired'!$F78,'DATA 2-Retired'!$A:$A,'DATA-Retired'!$A78)</f>
        <v>0</v>
      </c>
      <c r="U78" s="249">
        <f ca="1">SUMIFS('DATA 2-Retired'!H:H,'DATA 2-Retired'!$F:$F,'DATA-Retired'!$F78,'DATA 2-Retired'!$A:$A,'DATA-Retired'!$A78)</f>
        <v>0</v>
      </c>
      <c r="V78" s="249">
        <f ca="1">SUMIFS('DATA 2-Retired'!I:I,'DATA 2-Retired'!$F:$F,'DATA-Retired'!$F78,'DATA 2-Retired'!$A:$A,'DATA-Retired'!$A78)</f>
        <v>0</v>
      </c>
      <c r="W78" s="249">
        <f ca="1">SUMIFS('DATA 2-Retired'!J:J,'DATA 2-Retired'!$F:$F,'DATA-Retired'!$F78,'DATA 2-Retired'!$A:$A,'DATA-Retired'!$A78)</f>
        <v>0</v>
      </c>
      <c r="X78" s="249">
        <f ca="1">SUMIFS('DATA 2-Retired'!K:K,'DATA 2-Retired'!$F:$F,'DATA-Retired'!$F78,'DATA 2-Retired'!$A:$A,'DATA-Retired'!$A78)</f>
        <v>0</v>
      </c>
      <c r="Y78" s="249">
        <f ca="1">SUMIFS('DATA 2-Retired'!L:L,'DATA 2-Retired'!$F:$F,'DATA-Retired'!$F78,'DATA 2-Retired'!$A:$A,'DATA-Retired'!$A78)</f>
        <v>0</v>
      </c>
      <c r="Z78" t="str">
        <f t="shared" ca="1" si="13"/>
        <v>-</v>
      </c>
    </row>
    <row r="79" spans="1:26" x14ac:dyDescent="0.25">
      <c r="A79" s="211" t="str">
        <f t="shared" ca="1" si="14"/>
        <v>-</v>
      </c>
      <c r="B79" s="212">
        <f t="shared" ca="1" si="15"/>
        <v>0</v>
      </c>
      <c r="C79" s="212">
        <f t="shared" si="16"/>
        <v>0</v>
      </c>
      <c r="D79" s="213" t="e">
        <f t="shared" si="17"/>
        <v>#N/A</v>
      </c>
      <c r="E79" s="212">
        <f t="shared" si="18"/>
        <v>0</v>
      </c>
      <c r="F79" s="212" t="str">
        <f t="shared" si="19"/>
        <v>-</v>
      </c>
      <c r="G79" s="212" t="str">
        <f t="shared" si="21"/>
        <v/>
      </c>
      <c r="H79" s="214">
        <f t="shared" si="20"/>
        <v>0</v>
      </c>
      <c r="T79" s="249">
        <f ca="1">SUMIFS('DATA 2-Retired'!G:G,'DATA 2-Retired'!$F:$F,'DATA-Retired'!$F79,'DATA 2-Retired'!$A:$A,'DATA-Retired'!$A79)</f>
        <v>0</v>
      </c>
      <c r="U79" s="249">
        <f ca="1">SUMIFS('DATA 2-Retired'!H:H,'DATA 2-Retired'!$F:$F,'DATA-Retired'!$F79,'DATA 2-Retired'!$A:$A,'DATA-Retired'!$A79)</f>
        <v>0</v>
      </c>
      <c r="V79" s="249">
        <f ca="1">SUMIFS('DATA 2-Retired'!I:I,'DATA 2-Retired'!$F:$F,'DATA-Retired'!$F79,'DATA 2-Retired'!$A:$A,'DATA-Retired'!$A79)</f>
        <v>0</v>
      </c>
      <c r="W79" s="249">
        <f ca="1">SUMIFS('DATA 2-Retired'!J:J,'DATA 2-Retired'!$F:$F,'DATA-Retired'!$F79,'DATA 2-Retired'!$A:$A,'DATA-Retired'!$A79)</f>
        <v>0</v>
      </c>
      <c r="X79" s="249">
        <f ca="1">SUMIFS('DATA 2-Retired'!K:K,'DATA 2-Retired'!$F:$F,'DATA-Retired'!$F79,'DATA 2-Retired'!$A:$A,'DATA-Retired'!$A79)</f>
        <v>0</v>
      </c>
      <c r="Y79" s="249">
        <f ca="1">SUMIFS('DATA 2-Retired'!L:L,'DATA 2-Retired'!$F:$F,'DATA-Retired'!$F79,'DATA 2-Retired'!$A:$A,'DATA-Retired'!$A79)</f>
        <v>0</v>
      </c>
      <c r="Z79" t="str">
        <f t="shared" ca="1" si="13"/>
        <v>-</v>
      </c>
    </row>
    <row r="80" spans="1:26" x14ac:dyDescent="0.25">
      <c r="A80" s="211" t="str">
        <f t="shared" ca="1" si="14"/>
        <v>-</v>
      </c>
      <c r="B80" s="212">
        <f t="shared" ca="1" si="15"/>
        <v>0</v>
      </c>
      <c r="C80" s="212">
        <f t="shared" si="16"/>
        <v>0</v>
      </c>
      <c r="D80" s="213" t="e">
        <f t="shared" si="17"/>
        <v>#N/A</v>
      </c>
      <c r="E80" s="212">
        <f t="shared" si="18"/>
        <v>0</v>
      </c>
      <c r="F80" s="212" t="str">
        <f t="shared" si="19"/>
        <v>-</v>
      </c>
      <c r="G80" s="212" t="str">
        <f t="shared" si="21"/>
        <v/>
      </c>
      <c r="H80" s="214">
        <f t="shared" si="20"/>
        <v>0</v>
      </c>
      <c r="T80" s="249">
        <f ca="1">SUMIFS('DATA 2-Retired'!G:G,'DATA 2-Retired'!$F:$F,'DATA-Retired'!$F80,'DATA 2-Retired'!$A:$A,'DATA-Retired'!$A80)</f>
        <v>0</v>
      </c>
      <c r="U80" s="249">
        <f ca="1">SUMIFS('DATA 2-Retired'!H:H,'DATA 2-Retired'!$F:$F,'DATA-Retired'!$F80,'DATA 2-Retired'!$A:$A,'DATA-Retired'!$A80)</f>
        <v>0</v>
      </c>
      <c r="V80" s="249">
        <f ca="1">SUMIFS('DATA 2-Retired'!I:I,'DATA 2-Retired'!$F:$F,'DATA-Retired'!$F80,'DATA 2-Retired'!$A:$A,'DATA-Retired'!$A80)</f>
        <v>0</v>
      </c>
      <c r="W80" s="249">
        <f ca="1">SUMIFS('DATA 2-Retired'!J:J,'DATA 2-Retired'!$F:$F,'DATA-Retired'!$F80,'DATA 2-Retired'!$A:$A,'DATA-Retired'!$A80)</f>
        <v>0</v>
      </c>
      <c r="X80" s="249">
        <f ca="1">SUMIFS('DATA 2-Retired'!K:K,'DATA 2-Retired'!$F:$F,'DATA-Retired'!$F80,'DATA 2-Retired'!$A:$A,'DATA-Retired'!$A80)</f>
        <v>0</v>
      </c>
      <c r="Y80" s="249">
        <f ca="1">SUMIFS('DATA 2-Retired'!L:L,'DATA 2-Retired'!$F:$F,'DATA-Retired'!$F80,'DATA 2-Retired'!$A:$A,'DATA-Retired'!$A80)</f>
        <v>0</v>
      </c>
      <c r="Z80" t="str">
        <f t="shared" ca="1" si="13"/>
        <v>-</v>
      </c>
    </row>
    <row r="81" spans="1:26" x14ac:dyDescent="0.25">
      <c r="A81" s="211" t="str">
        <f t="shared" ca="1" si="14"/>
        <v>-</v>
      </c>
      <c r="B81" s="212">
        <f t="shared" ca="1" si="15"/>
        <v>0</v>
      </c>
      <c r="C81" s="212">
        <f t="shared" si="16"/>
        <v>0</v>
      </c>
      <c r="D81" s="213" t="e">
        <f t="shared" si="17"/>
        <v>#N/A</v>
      </c>
      <c r="E81" s="212">
        <f t="shared" si="18"/>
        <v>0</v>
      </c>
      <c r="F81" s="212" t="str">
        <f t="shared" si="19"/>
        <v>-</v>
      </c>
      <c r="G81" s="212" t="str">
        <f t="shared" si="21"/>
        <v/>
      </c>
      <c r="H81" s="214">
        <f t="shared" si="20"/>
        <v>0</v>
      </c>
      <c r="T81" s="249">
        <f ca="1">SUMIFS('DATA 2-Retired'!G:G,'DATA 2-Retired'!$F:$F,'DATA-Retired'!$F81,'DATA 2-Retired'!$A:$A,'DATA-Retired'!$A81)</f>
        <v>0</v>
      </c>
      <c r="U81" s="249">
        <f ca="1">SUMIFS('DATA 2-Retired'!H:H,'DATA 2-Retired'!$F:$F,'DATA-Retired'!$F81,'DATA 2-Retired'!$A:$A,'DATA-Retired'!$A81)</f>
        <v>0</v>
      </c>
      <c r="V81" s="249">
        <f ca="1">SUMIFS('DATA 2-Retired'!I:I,'DATA 2-Retired'!$F:$F,'DATA-Retired'!$F81,'DATA 2-Retired'!$A:$A,'DATA-Retired'!$A81)</f>
        <v>0</v>
      </c>
      <c r="W81" s="249">
        <f ca="1">SUMIFS('DATA 2-Retired'!J:J,'DATA 2-Retired'!$F:$F,'DATA-Retired'!$F81,'DATA 2-Retired'!$A:$A,'DATA-Retired'!$A81)</f>
        <v>0</v>
      </c>
      <c r="X81" s="249">
        <f ca="1">SUMIFS('DATA 2-Retired'!K:K,'DATA 2-Retired'!$F:$F,'DATA-Retired'!$F81,'DATA 2-Retired'!$A:$A,'DATA-Retired'!$A81)</f>
        <v>0</v>
      </c>
      <c r="Y81" s="249">
        <f ca="1">SUMIFS('DATA 2-Retired'!L:L,'DATA 2-Retired'!$F:$F,'DATA-Retired'!$F81,'DATA 2-Retired'!$A:$A,'DATA-Retired'!$A81)</f>
        <v>0</v>
      </c>
      <c r="Z81" t="str">
        <f t="shared" ca="1" si="13"/>
        <v>-</v>
      </c>
    </row>
    <row r="82" spans="1:26" x14ac:dyDescent="0.25">
      <c r="A82" s="211" t="str">
        <f t="shared" ca="1" si="14"/>
        <v>-</v>
      </c>
      <c r="B82" s="212">
        <f t="shared" ca="1" si="15"/>
        <v>0</v>
      </c>
      <c r="C82" s="212">
        <f t="shared" si="16"/>
        <v>0</v>
      </c>
      <c r="D82" s="213" t="e">
        <f t="shared" si="17"/>
        <v>#N/A</v>
      </c>
      <c r="E82" s="212">
        <f t="shared" si="18"/>
        <v>0</v>
      </c>
      <c r="F82" s="212" t="str">
        <f t="shared" si="19"/>
        <v>-</v>
      </c>
      <c r="G82" s="212" t="str">
        <f t="shared" si="21"/>
        <v/>
      </c>
      <c r="H82" s="214">
        <f t="shared" si="20"/>
        <v>0</v>
      </c>
      <c r="T82" s="249">
        <f ca="1">SUMIFS('DATA 2-Retired'!G:G,'DATA 2-Retired'!$F:$F,'DATA-Retired'!$F82,'DATA 2-Retired'!$A:$A,'DATA-Retired'!$A82)</f>
        <v>0</v>
      </c>
      <c r="U82" s="249">
        <f ca="1">SUMIFS('DATA 2-Retired'!H:H,'DATA 2-Retired'!$F:$F,'DATA-Retired'!$F82,'DATA 2-Retired'!$A:$A,'DATA-Retired'!$A82)</f>
        <v>0</v>
      </c>
      <c r="V82" s="249">
        <f ca="1">SUMIFS('DATA 2-Retired'!I:I,'DATA 2-Retired'!$F:$F,'DATA-Retired'!$F82,'DATA 2-Retired'!$A:$A,'DATA-Retired'!$A82)</f>
        <v>0</v>
      </c>
      <c r="W82" s="249">
        <f ca="1">SUMIFS('DATA 2-Retired'!J:J,'DATA 2-Retired'!$F:$F,'DATA-Retired'!$F82,'DATA 2-Retired'!$A:$A,'DATA-Retired'!$A82)</f>
        <v>0</v>
      </c>
      <c r="X82" s="249">
        <f ca="1">SUMIFS('DATA 2-Retired'!K:K,'DATA 2-Retired'!$F:$F,'DATA-Retired'!$F82,'DATA 2-Retired'!$A:$A,'DATA-Retired'!$A82)</f>
        <v>0</v>
      </c>
      <c r="Y82" s="249">
        <f ca="1">SUMIFS('DATA 2-Retired'!L:L,'DATA 2-Retired'!$F:$F,'DATA-Retired'!$F82,'DATA 2-Retired'!$A:$A,'DATA-Retired'!$A82)</f>
        <v>0</v>
      </c>
      <c r="Z82" t="str">
        <f t="shared" ca="1" si="13"/>
        <v>-</v>
      </c>
    </row>
    <row r="83" spans="1:26" x14ac:dyDescent="0.25">
      <c r="A83" s="211" t="str">
        <f t="shared" ca="1" si="14"/>
        <v>-</v>
      </c>
      <c r="B83" s="212">
        <f t="shared" ca="1" si="15"/>
        <v>0</v>
      </c>
      <c r="C83" s="212">
        <f t="shared" si="16"/>
        <v>0</v>
      </c>
      <c r="D83" s="213" t="e">
        <f t="shared" si="17"/>
        <v>#N/A</v>
      </c>
      <c r="E83" s="212">
        <f t="shared" si="18"/>
        <v>0</v>
      </c>
      <c r="F83" s="212" t="str">
        <f t="shared" si="19"/>
        <v>-</v>
      </c>
      <c r="G83" s="212" t="str">
        <f t="shared" si="21"/>
        <v/>
      </c>
      <c r="H83" s="214">
        <f t="shared" si="20"/>
        <v>0</v>
      </c>
      <c r="T83" s="249">
        <f ca="1">SUMIFS('DATA 2-Retired'!G:G,'DATA 2-Retired'!$F:$F,'DATA-Retired'!$F83,'DATA 2-Retired'!$A:$A,'DATA-Retired'!$A83)</f>
        <v>0</v>
      </c>
      <c r="U83" s="249">
        <f ca="1">SUMIFS('DATA 2-Retired'!H:H,'DATA 2-Retired'!$F:$F,'DATA-Retired'!$F83,'DATA 2-Retired'!$A:$A,'DATA-Retired'!$A83)</f>
        <v>0</v>
      </c>
      <c r="V83" s="249">
        <f ca="1">SUMIFS('DATA 2-Retired'!I:I,'DATA 2-Retired'!$F:$F,'DATA-Retired'!$F83,'DATA 2-Retired'!$A:$A,'DATA-Retired'!$A83)</f>
        <v>0</v>
      </c>
      <c r="W83" s="249">
        <f ca="1">SUMIFS('DATA 2-Retired'!J:J,'DATA 2-Retired'!$F:$F,'DATA-Retired'!$F83,'DATA 2-Retired'!$A:$A,'DATA-Retired'!$A83)</f>
        <v>0</v>
      </c>
      <c r="X83" s="249">
        <f ca="1">SUMIFS('DATA 2-Retired'!K:K,'DATA 2-Retired'!$F:$F,'DATA-Retired'!$F83,'DATA 2-Retired'!$A:$A,'DATA-Retired'!$A83)</f>
        <v>0</v>
      </c>
      <c r="Y83" s="249">
        <f ca="1">SUMIFS('DATA 2-Retired'!L:L,'DATA 2-Retired'!$F:$F,'DATA-Retired'!$F83,'DATA 2-Retired'!$A:$A,'DATA-Retired'!$A83)</f>
        <v>0</v>
      </c>
      <c r="Z83" t="str">
        <f t="shared" ca="1" si="13"/>
        <v>-</v>
      </c>
    </row>
    <row r="84" spans="1:26" x14ac:dyDescent="0.25">
      <c r="A84" s="211" t="str">
        <f t="shared" ca="1" si="14"/>
        <v>-</v>
      </c>
      <c r="B84" s="212">
        <f t="shared" ca="1" si="15"/>
        <v>0</v>
      </c>
      <c r="C84" s="212">
        <f t="shared" si="16"/>
        <v>0</v>
      </c>
      <c r="D84" s="213" t="e">
        <f t="shared" si="17"/>
        <v>#N/A</v>
      </c>
      <c r="E84" s="212">
        <f t="shared" si="18"/>
        <v>0</v>
      </c>
      <c r="F84" s="212" t="str">
        <f t="shared" si="19"/>
        <v>-</v>
      </c>
      <c r="G84" s="212" t="str">
        <f t="shared" si="21"/>
        <v/>
      </c>
      <c r="H84" s="214">
        <f t="shared" si="20"/>
        <v>0</v>
      </c>
      <c r="T84" s="249">
        <f ca="1">SUMIFS('DATA 2-Retired'!G:G,'DATA 2-Retired'!$F:$F,'DATA-Retired'!$F84,'DATA 2-Retired'!$A:$A,'DATA-Retired'!$A84)</f>
        <v>0</v>
      </c>
      <c r="U84" s="249">
        <f ca="1">SUMIFS('DATA 2-Retired'!H:H,'DATA 2-Retired'!$F:$F,'DATA-Retired'!$F84,'DATA 2-Retired'!$A:$A,'DATA-Retired'!$A84)</f>
        <v>0</v>
      </c>
      <c r="V84" s="249">
        <f ca="1">SUMIFS('DATA 2-Retired'!I:I,'DATA 2-Retired'!$F:$F,'DATA-Retired'!$F84,'DATA 2-Retired'!$A:$A,'DATA-Retired'!$A84)</f>
        <v>0</v>
      </c>
      <c r="W84" s="249">
        <f ca="1">SUMIFS('DATA 2-Retired'!J:J,'DATA 2-Retired'!$F:$F,'DATA-Retired'!$F84,'DATA 2-Retired'!$A:$A,'DATA-Retired'!$A84)</f>
        <v>0</v>
      </c>
      <c r="X84" s="249">
        <f ca="1">SUMIFS('DATA 2-Retired'!K:K,'DATA 2-Retired'!$F:$F,'DATA-Retired'!$F84,'DATA 2-Retired'!$A:$A,'DATA-Retired'!$A84)</f>
        <v>0</v>
      </c>
      <c r="Y84" s="249">
        <f ca="1">SUMIFS('DATA 2-Retired'!L:L,'DATA 2-Retired'!$F:$F,'DATA-Retired'!$F84,'DATA 2-Retired'!$A:$A,'DATA-Retired'!$A84)</f>
        <v>0</v>
      </c>
      <c r="Z84" t="str">
        <f t="shared" ca="1" si="13"/>
        <v>-</v>
      </c>
    </row>
    <row r="85" spans="1:26" x14ac:dyDescent="0.25">
      <c r="A85" s="211" t="str">
        <f t="shared" ca="1" si="14"/>
        <v>-</v>
      </c>
      <c r="B85" s="212">
        <f t="shared" ca="1" si="15"/>
        <v>0</v>
      </c>
      <c r="C85" s="212">
        <f t="shared" si="16"/>
        <v>0</v>
      </c>
      <c r="D85" s="213" t="e">
        <f t="shared" si="17"/>
        <v>#N/A</v>
      </c>
      <c r="E85" s="212">
        <f t="shared" si="18"/>
        <v>0</v>
      </c>
      <c r="F85" s="212" t="str">
        <f t="shared" si="19"/>
        <v>-</v>
      </c>
      <c r="G85" s="212" t="str">
        <f t="shared" si="21"/>
        <v/>
      </c>
      <c r="H85" s="214">
        <f t="shared" si="20"/>
        <v>0</v>
      </c>
      <c r="T85" s="249">
        <f ca="1">SUMIFS('DATA 2-Retired'!G:G,'DATA 2-Retired'!$F:$F,'DATA-Retired'!$F85,'DATA 2-Retired'!$A:$A,'DATA-Retired'!$A85)</f>
        <v>0</v>
      </c>
      <c r="U85" s="249">
        <f ca="1">SUMIFS('DATA 2-Retired'!H:H,'DATA 2-Retired'!$F:$F,'DATA-Retired'!$F85,'DATA 2-Retired'!$A:$A,'DATA-Retired'!$A85)</f>
        <v>0</v>
      </c>
      <c r="V85" s="249">
        <f ca="1">SUMIFS('DATA 2-Retired'!I:I,'DATA 2-Retired'!$F:$F,'DATA-Retired'!$F85,'DATA 2-Retired'!$A:$A,'DATA-Retired'!$A85)</f>
        <v>0</v>
      </c>
      <c r="W85" s="249">
        <f ca="1">SUMIFS('DATA 2-Retired'!J:J,'DATA 2-Retired'!$F:$F,'DATA-Retired'!$F85,'DATA 2-Retired'!$A:$A,'DATA-Retired'!$A85)</f>
        <v>0</v>
      </c>
      <c r="X85" s="249">
        <f ca="1">SUMIFS('DATA 2-Retired'!K:K,'DATA 2-Retired'!$F:$F,'DATA-Retired'!$F85,'DATA 2-Retired'!$A:$A,'DATA-Retired'!$A85)</f>
        <v>0</v>
      </c>
      <c r="Y85" s="249">
        <f ca="1">SUMIFS('DATA 2-Retired'!L:L,'DATA 2-Retired'!$F:$F,'DATA-Retired'!$F85,'DATA 2-Retired'!$A:$A,'DATA-Retired'!$A85)</f>
        <v>0</v>
      </c>
      <c r="Z85" t="str">
        <f t="shared" ca="1" si="13"/>
        <v>-</v>
      </c>
    </row>
    <row r="86" spans="1:26" x14ac:dyDescent="0.25">
      <c r="A86" s="211" t="str">
        <f t="shared" ca="1" si="14"/>
        <v>-</v>
      </c>
      <c r="B86" s="212">
        <f t="shared" ca="1" si="15"/>
        <v>0</v>
      </c>
      <c r="C86" s="212">
        <f t="shared" si="16"/>
        <v>0</v>
      </c>
      <c r="D86" s="213" t="e">
        <f t="shared" si="17"/>
        <v>#N/A</v>
      </c>
      <c r="E86" s="212">
        <f t="shared" si="18"/>
        <v>0</v>
      </c>
      <c r="F86" s="212" t="str">
        <f t="shared" si="19"/>
        <v>-</v>
      </c>
      <c r="G86" s="212" t="str">
        <f t="shared" si="21"/>
        <v/>
      </c>
      <c r="H86" s="214">
        <f t="shared" si="20"/>
        <v>0</v>
      </c>
      <c r="T86" s="249">
        <f ca="1">SUMIFS('DATA 2-Retired'!G:G,'DATA 2-Retired'!$F:$F,'DATA-Retired'!$F86,'DATA 2-Retired'!$A:$A,'DATA-Retired'!$A86)</f>
        <v>0</v>
      </c>
      <c r="U86" s="249">
        <f ca="1">SUMIFS('DATA 2-Retired'!H:H,'DATA 2-Retired'!$F:$F,'DATA-Retired'!$F86,'DATA 2-Retired'!$A:$A,'DATA-Retired'!$A86)</f>
        <v>0</v>
      </c>
      <c r="V86" s="249">
        <f ca="1">SUMIFS('DATA 2-Retired'!I:I,'DATA 2-Retired'!$F:$F,'DATA-Retired'!$F86,'DATA 2-Retired'!$A:$A,'DATA-Retired'!$A86)</f>
        <v>0</v>
      </c>
      <c r="W86" s="249">
        <f ca="1">SUMIFS('DATA 2-Retired'!J:J,'DATA 2-Retired'!$F:$F,'DATA-Retired'!$F86,'DATA 2-Retired'!$A:$A,'DATA-Retired'!$A86)</f>
        <v>0</v>
      </c>
      <c r="X86" s="249">
        <f ca="1">SUMIFS('DATA 2-Retired'!K:K,'DATA 2-Retired'!$F:$F,'DATA-Retired'!$F86,'DATA 2-Retired'!$A:$A,'DATA-Retired'!$A86)</f>
        <v>0</v>
      </c>
      <c r="Y86" s="249">
        <f ca="1">SUMIFS('DATA 2-Retired'!L:L,'DATA 2-Retired'!$F:$F,'DATA-Retired'!$F86,'DATA 2-Retired'!$A:$A,'DATA-Retired'!$A86)</f>
        <v>0</v>
      </c>
      <c r="Z86" t="str">
        <f t="shared" ref="Z86:Z90" ca="1" si="22">IF(S86-Y86=0,"-",S86-Y86)</f>
        <v>-</v>
      </c>
    </row>
    <row r="87" spans="1:26" x14ac:dyDescent="0.25">
      <c r="A87" s="211" t="str">
        <f t="shared" ca="1" si="14"/>
        <v>-</v>
      </c>
      <c r="B87" s="212">
        <f t="shared" ca="1" si="15"/>
        <v>0</v>
      </c>
      <c r="C87" s="212">
        <f t="shared" si="16"/>
        <v>0</v>
      </c>
      <c r="D87" s="213" t="e">
        <f t="shared" si="17"/>
        <v>#N/A</v>
      </c>
      <c r="E87" s="212">
        <f t="shared" si="18"/>
        <v>0</v>
      </c>
      <c r="F87" s="212" t="str">
        <f t="shared" si="19"/>
        <v>-</v>
      </c>
      <c r="G87" s="212" t="str">
        <f t="shared" si="21"/>
        <v/>
      </c>
      <c r="H87" s="214">
        <f t="shared" si="20"/>
        <v>0</v>
      </c>
      <c r="T87" s="249">
        <f ca="1">SUMIFS('DATA 2-Retired'!G:G,'DATA 2-Retired'!$F:$F,'DATA-Retired'!$F87,'DATA 2-Retired'!$A:$A,'DATA-Retired'!$A87)</f>
        <v>0</v>
      </c>
      <c r="U87" s="249">
        <f ca="1">SUMIFS('DATA 2-Retired'!H:H,'DATA 2-Retired'!$F:$F,'DATA-Retired'!$F87,'DATA 2-Retired'!$A:$A,'DATA-Retired'!$A87)</f>
        <v>0</v>
      </c>
      <c r="V87" s="249">
        <f ca="1">SUMIFS('DATA 2-Retired'!I:I,'DATA 2-Retired'!$F:$F,'DATA-Retired'!$F87,'DATA 2-Retired'!$A:$A,'DATA-Retired'!$A87)</f>
        <v>0</v>
      </c>
      <c r="W87" s="249">
        <f ca="1">SUMIFS('DATA 2-Retired'!J:J,'DATA 2-Retired'!$F:$F,'DATA-Retired'!$F87,'DATA 2-Retired'!$A:$A,'DATA-Retired'!$A87)</f>
        <v>0</v>
      </c>
      <c r="X87" s="249">
        <f ca="1">SUMIFS('DATA 2-Retired'!K:K,'DATA 2-Retired'!$F:$F,'DATA-Retired'!$F87,'DATA 2-Retired'!$A:$A,'DATA-Retired'!$A87)</f>
        <v>0</v>
      </c>
      <c r="Y87" s="249">
        <f ca="1">SUMIFS('DATA 2-Retired'!L:L,'DATA 2-Retired'!$F:$F,'DATA-Retired'!$F87,'DATA 2-Retired'!$A:$A,'DATA-Retired'!$A87)</f>
        <v>0</v>
      </c>
      <c r="Z87" t="str">
        <f t="shared" ca="1" si="22"/>
        <v>-</v>
      </c>
    </row>
    <row r="88" spans="1:26" x14ac:dyDescent="0.25">
      <c r="A88" s="211" t="str">
        <f t="shared" ca="1" si="14"/>
        <v>-</v>
      </c>
      <c r="B88" s="212">
        <f t="shared" ca="1" si="15"/>
        <v>0</v>
      </c>
      <c r="C88" s="212">
        <f t="shared" si="16"/>
        <v>0</v>
      </c>
      <c r="D88" s="213" t="e">
        <f t="shared" si="17"/>
        <v>#N/A</v>
      </c>
      <c r="E88" s="212">
        <f t="shared" si="18"/>
        <v>0</v>
      </c>
      <c r="F88" s="212" t="str">
        <f t="shared" si="19"/>
        <v>-</v>
      </c>
      <c r="G88" s="212" t="str">
        <f t="shared" si="21"/>
        <v/>
      </c>
      <c r="H88" s="214">
        <f t="shared" si="20"/>
        <v>0</v>
      </c>
      <c r="T88" s="249">
        <f ca="1">SUMIFS('DATA 2-Retired'!G:G,'DATA 2-Retired'!$F:$F,'DATA-Retired'!$F88,'DATA 2-Retired'!$A:$A,'DATA-Retired'!$A88)</f>
        <v>0</v>
      </c>
      <c r="U88" s="249">
        <f ca="1">SUMIFS('DATA 2-Retired'!H:H,'DATA 2-Retired'!$F:$F,'DATA-Retired'!$F88,'DATA 2-Retired'!$A:$A,'DATA-Retired'!$A88)</f>
        <v>0</v>
      </c>
      <c r="V88" s="249">
        <f ca="1">SUMIFS('DATA 2-Retired'!I:I,'DATA 2-Retired'!$F:$F,'DATA-Retired'!$F88,'DATA 2-Retired'!$A:$A,'DATA-Retired'!$A88)</f>
        <v>0</v>
      </c>
      <c r="W88" s="249">
        <f ca="1">SUMIFS('DATA 2-Retired'!J:J,'DATA 2-Retired'!$F:$F,'DATA-Retired'!$F88,'DATA 2-Retired'!$A:$A,'DATA-Retired'!$A88)</f>
        <v>0</v>
      </c>
      <c r="X88" s="249">
        <f ca="1">SUMIFS('DATA 2-Retired'!K:K,'DATA 2-Retired'!$F:$F,'DATA-Retired'!$F88,'DATA 2-Retired'!$A:$A,'DATA-Retired'!$A88)</f>
        <v>0</v>
      </c>
      <c r="Y88" s="249">
        <f ca="1">SUMIFS('DATA 2-Retired'!L:L,'DATA 2-Retired'!$F:$F,'DATA-Retired'!$F88,'DATA 2-Retired'!$A:$A,'DATA-Retired'!$A88)</f>
        <v>0</v>
      </c>
      <c r="Z88" t="str">
        <f t="shared" ca="1" si="22"/>
        <v>-</v>
      </c>
    </row>
    <row r="89" spans="1:26" x14ac:dyDescent="0.25">
      <c r="A89" s="211" t="str">
        <f t="shared" ca="1" si="14"/>
        <v>-</v>
      </c>
      <c r="B89" s="212">
        <f t="shared" ca="1" si="15"/>
        <v>0</v>
      </c>
      <c r="C89" s="212">
        <f t="shared" si="16"/>
        <v>0</v>
      </c>
      <c r="D89" s="213" t="e">
        <f t="shared" si="17"/>
        <v>#N/A</v>
      </c>
      <c r="E89" s="212">
        <f t="shared" si="18"/>
        <v>0</v>
      </c>
      <c r="F89" s="212" t="str">
        <f t="shared" si="19"/>
        <v>-</v>
      </c>
      <c r="G89" s="212" t="str">
        <f t="shared" si="21"/>
        <v/>
      </c>
      <c r="H89" s="214">
        <f t="shared" si="20"/>
        <v>0</v>
      </c>
      <c r="T89" s="249">
        <f ca="1">SUMIFS('DATA 2-Retired'!G:G,'DATA 2-Retired'!$F:$F,'DATA-Retired'!$F89,'DATA 2-Retired'!$A:$A,'DATA-Retired'!$A89)</f>
        <v>0</v>
      </c>
      <c r="U89" s="249">
        <f ca="1">SUMIFS('DATA 2-Retired'!H:H,'DATA 2-Retired'!$F:$F,'DATA-Retired'!$F89,'DATA 2-Retired'!$A:$A,'DATA-Retired'!$A89)</f>
        <v>0</v>
      </c>
      <c r="V89" s="249">
        <f ca="1">SUMIFS('DATA 2-Retired'!I:I,'DATA 2-Retired'!$F:$F,'DATA-Retired'!$F89,'DATA 2-Retired'!$A:$A,'DATA-Retired'!$A89)</f>
        <v>0</v>
      </c>
      <c r="W89" s="249">
        <f ca="1">SUMIFS('DATA 2-Retired'!J:J,'DATA 2-Retired'!$F:$F,'DATA-Retired'!$F89,'DATA 2-Retired'!$A:$A,'DATA-Retired'!$A89)</f>
        <v>0</v>
      </c>
      <c r="X89" s="249">
        <f ca="1">SUMIFS('DATA 2-Retired'!K:K,'DATA 2-Retired'!$F:$F,'DATA-Retired'!$F89,'DATA 2-Retired'!$A:$A,'DATA-Retired'!$A89)</f>
        <v>0</v>
      </c>
      <c r="Y89" s="249">
        <f ca="1">SUMIFS('DATA 2-Retired'!L:L,'DATA 2-Retired'!$F:$F,'DATA-Retired'!$F89,'DATA 2-Retired'!$A:$A,'DATA-Retired'!$A89)</f>
        <v>0</v>
      </c>
      <c r="Z89" t="str">
        <f t="shared" ca="1" si="22"/>
        <v>-</v>
      </c>
    </row>
    <row r="90" spans="1:26" x14ac:dyDescent="0.25">
      <c r="A90" s="211" t="str">
        <f t="shared" ca="1" si="14"/>
        <v>-</v>
      </c>
      <c r="B90" s="212">
        <f t="shared" ca="1" si="15"/>
        <v>0</v>
      </c>
      <c r="C90" s="212">
        <f t="shared" si="16"/>
        <v>0</v>
      </c>
      <c r="D90" s="213" t="e">
        <f t="shared" si="17"/>
        <v>#N/A</v>
      </c>
      <c r="E90" s="212">
        <f t="shared" si="18"/>
        <v>0</v>
      </c>
      <c r="F90" s="212" t="str">
        <f t="shared" si="19"/>
        <v>-</v>
      </c>
      <c r="G90" s="212" t="str">
        <f t="shared" si="21"/>
        <v/>
      </c>
      <c r="H90" s="214">
        <f t="shared" si="20"/>
        <v>0</v>
      </c>
      <c r="T90" s="249">
        <f ca="1">SUMIFS('DATA 2-Retired'!G:G,'DATA 2-Retired'!$F:$F,'DATA-Retired'!$F90,'DATA 2-Retired'!$A:$A,'DATA-Retired'!$A90)</f>
        <v>0</v>
      </c>
      <c r="U90" s="249">
        <f ca="1">SUMIFS('DATA 2-Retired'!H:H,'DATA 2-Retired'!$F:$F,'DATA-Retired'!$F90,'DATA 2-Retired'!$A:$A,'DATA-Retired'!$A90)</f>
        <v>0</v>
      </c>
      <c r="V90" s="249">
        <f ca="1">SUMIFS('DATA 2-Retired'!I:I,'DATA 2-Retired'!$F:$F,'DATA-Retired'!$F90,'DATA 2-Retired'!$A:$A,'DATA-Retired'!$A90)</f>
        <v>0</v>
      </c>
      <c r="W90" s="249">
        <f ca="1">SUMIFS('DATA 2-Retired'!J:J,'DATA 2-Retired'!$F:$F,'DATA-Retired'!$F90,'DATA 2-Retired'!$A:$A,'DATA-Retired'!$A90)</f>
        <v>0</v>
      </c>
      <c r="X90" s="249">
        <f ca="1">SUMIFS('DATA 2-Retired'!K:K,'DATA 2-Retired'!$F:$F,'DATA-Retired'!$F90,'DATA 2-Retired'!$A:$A,'DATA-Retired'!$A90)</f>
        <v>0</v>
      </c>
      <c r="Y90" s="249">
        <f ca="1">SUMIFS('DATA 2-Retired'!L:L,'DATA 2-Retired'!$F:$F,'DATA-Retired'!$F90,'DATA 2-Retired'!$A:$A,'DATA-Retired'!$A90)</f>
        <v>0</v>
      </c>
      <c r="Z90" t="str">
        <f t="shared" ca="1" si="22"/>
        <v>-</v>
      </c>
    </row>
    <row r="91" spans="1:26" x14ac:dyDescent="0.25">
      <c r="A91" s="211" t="str">
        <f t="shared" ca="1" si="14"/>
        <v>-</v>
      </c>
      <c r="B91" s="212">
        <f t="shared" ca="1" si="15"/>
        <v>0</v>
      </c>
      <c r="C91" s="212">
        <f t="shared" si="16"/>
        <v>0</v>
      </c>
      <c r="D91" s="213" t="e">
        <f t="shared" si="17"/>
        <v>#N/A</v>
      </c>
      <c r="E91" s="212">
        <f t="shared" si="18"/>
        <v>0</v>
      </c>
      <c r="F91" s="212" t="str">
        <f t="shared" si="19"/>
        <v>-</v>
      </c>
      <c r="G91" s="212" t="str">
        <f t="shared" si="21"/>
        <v/>
      </c>
      <c r="H91" s="214">
        <f t="shared" si="20"/>
        <v>0</v>
      </c>
      <c r="K91" s="127"/>
      <c r="T91" s="249">
        <f ca="1">SUMIFS('DATA 2-Retired'!G:G,'DATA 2-Retired'!$F:$F,'DATA-Retired'!$F91,'DATA 2-Retired'!$A:$A,'DATA-Retired'!$A91)</f>
        <v>0</v>
      </c>
      <c r="U91" s="249">
        <f ca="1">SUMIFS('DATA 2-Retired'!H:H,'DATA 2-Retired'!$F:$F,'DATA-Retired'!$F91,'DATA 2-Retired'!$A:$A,'DATA-Retired'!$A91)</f>
        <v>0</v>
      </c>
      <c r="V91" s="249">
        <f ca="1">SUMIFS('DATA 2-Retired'!I:I,'DATA 2-Retired'!$F:$F,'DATA-Retired'!$F91,'DATA 2-Retired'!$A:$A,'DATA-Retired'!$A91)</f>
        <v>0</v>
      </c>
      <c r="W91" s="249">
        <f ca="1">SUMIFS('DATA 2-Retired'!J:J,'DATA 2-Retired'!$F:$F,'DATA-Retired'!$F91,'DATA 2-Retired'!$A:$A,'DATA-Retired'!$A91)</f>
        <v>0</v>
      </c>
      <c r="X91" s="249">
        <f ca="1">SUMIFS('DATA 2-Retired'!K:K,'DATA 2-Retired'!$F:$F,'DATA-Retired'!$F91,'DATA 2-Retired'!$A:$A,'DATA-Retired'!$A91)</f>
        <v>0</v>
      </c>
      <c r="Y91" s="249">
        <f ca="1">SUMIFS('DATA 2-Retired'!L:L,'DATA 2-Retired'!$F:$F,'DATA-Retired'!$F91,'DATA 2-Retired'!$A:$A,'DATA-Retired'!$A91)</f>
        <v>0</v>
      </c>
      <c r="Z91" t="str">
        <f t="shared" ref="Z91:Z95" ca="1" si="23">IF(S91-Y91=0,"-",S91-Y91)</f>
        <v>-</v>
      </c>
    </row>
    <row r="92" spans="1:26" x14ac:dyDescent="0.25">
      <c r="A92" s="211" t="str">
        <f t="shared" ca="1" si="14"/>
        <v>-</v>
      </c>
      <c r="B92" s="212">
        <f t="shared" ca="1" si="15"/>
        <v>0</v>
      </c>
      <c r="C92" s="212">
        <f t="shared" si="16"/>
        <v>0</v>
      </c>
      <c r="D92" s="213" t="e">
        <f t="shared" si="17"/>
        <v>#N/A</v>
      </c>
      <c r="E92" s="212">
        <f t="shared" si="18"/>
        <v>0</v>
      </c>
      <c r="F92" s="212" t="str">
        <f t="shared" si="19"/>
        <v>-</v>
      </c>
      <c r="G92" s="212" t="str">
        <f t="shared" si="21"/>
        <v/>
      </c>
      <c r="H92" s="214">
        <f t="shared" si="20"/>
        <v>0</v>
      </c>
      <c r="T92" s="249">
        <f ca="1">SUMIFS('DATA 2-Retired'!G:G,'DATA 2-Retired'!$F:$F,'DATA-Retired'!$F92,'DATA 2-Retired'!$A:$A,'DATA-Retired'!$A92)</f>
        <v>0</v>
      </c>
      <c r="U92" s="249">
        <f ca="1">SUMIFS('DATA 2-Retired'!H:H,'DATA 2-Retired'!$F:$F,'DATA-Retired'!$F92,'DATA 2-Retired'!$A:$A,'DATA-Retired'!$A92)</f>
        <v>0</v>
      </c>
      <c r="V92" s="249">
        <f ca="1">SUMIFS('DATA 2-Retired'!I:I,'DATA 2-Retired'!$F:$F,'DATA-Retired'!$F92,'DATA 2-Retired'!$A:$A,'DATA-Retired'!$A92)</f>
        <v>0</v>
      </c>
      <c r="W92" s="249">
        <f ca="1">SUMIFS('DATA 2-Retired'!J:J,'DATA 2-Retired'!$F:$F,'DATA-Retired'!$F92,'DATA 2-Retired'!$A:$A,'DATA-Retired'!$A92)</f>
        <v>0</v>
      </c>
      <c r="X92" s="249">
        <f ca="1">SUMIFS('DATA 2-Retired'!K:K,'DATA 2-Retired'!$F:$F,'DATA-Retired'!$F92,'DATA 2-Retired'!$A:$A,'DATA-Retired'!$A92)</f>
        <v>0</v>
      </c>
      <c r="Y92" s="249">
        <f ca="1">SUMIFS('DATA 2-Retired'!L:L,'DATA 2-Retired'!$F:$F,'DATA-Retired'!$F92,'DATA 2-Retired'!$A:$A,'DATA-Retired'!$A92)</f>
        <v>0</v>
      </c>
      <c r="Z92" t="str">
        <f t="shared" ca="1" si="23"/>
        <v>-</v>
      </c>
    </row>
    <row r="93" spans="1:26" x14ac:dyDescent="0.25">
      <c r="A93" s="211" t="str">
        <f t="shared" ca="1" si="14"/>
        <v>-</v>
      </c>
      <c r="B93" s="212">
        <f t="shared" ca="1" si="15"/>
        <v>0</v>
      </c>
      <c r="C93" s="212">
        <f t="shared" si="16"/>
        <v>0</v>
      </c>
      <c r="D93" s="213" t="e">
        <f t="shared" si="17"/>
        <v>#N/A</v>
      </c>
      <c r="E93" s="212">
        <f t="shared" si="18"/>
        <v>0</v>
      </c>
      <c r="F93" s="212" t="str">
        <f t="shared" si="19"/>
        <v>-</v>
      </c>
      <c r="G93" s="212" t="str">
        <f t="shared" si="21"/>
        <v/>
      </c>
      <c r="H93" s="214">
        <f t="shared" si="20"/>
        <v>0</v>
      </c>
      <c r="K93" s="128"/>
      <c r="T93" s="249">
        <f ca="1">SUMIFS('DATA 2-Retired'!G:G,'DATA 2-Retired'!$F:$F,'DATA-Retired'!$F93,'DATA 2-Retired'!$A:$A,'DATA-Retired'!$A93)</f>
        <v>0</v>
      </c>
      <c r="U93" s="249">
        <f ca="1">SUMIFS('DATA 2-Retired'!H:H,'DATA 2-Retired'!$F:$F,'DATA-Retired'!$F93,'DATA 2-Retired'!$A:$A,'DATA-Retired'!$A93)</f>
        <v>0</v>
      </c>
      <c r="V93" s="249">
        <f ca="1">SUMIFS('DATA 2-Retired'!I:I,'DATA 2-Retired'!$F:$F,'DATA-Retired'!$F93,'DATA 2-Retired'!$A:$A,'DATA-Retired'!$A93)</f>
        <v>0</v>
      </c>
      <c r="W93" s="249">
        <f ca="1">SUMIFS('DATA 2-Retired'!J:J,'DATA 2-Retired'!$F:$F,'DATA-Retired'!$F93,'DATA 2-Retired'!$A:$A,'DATA-Retired'!$A93)</f>
        <v>0</v>
      </c>
      <c r="X93" s="249">
        <f ca="1">SUMIFS('DATA 2-Retired'!K:K,'DATA 2-Retired'!$F:$F,'DATA-Retired'!$F93,'DATA 2-Retired'!$A:$A,'DATA-Retired'!$A93)</f>
        <v>0</v>
      </c>
      <c r="Y93" s="249">
        <f ca="1">SUMIFS('DATA 2-Retired'!L:L,'DATA 2-Retired'!$F:$F,'DATA-Retired'!$F93,'DATA 2-Retired'!$A:$A,'DATA-Retired'!$A93)</f>
        <v>0</v>
      </c>
      <c r="Z93" t="str">
        <f t="shared" ca="1" si="23"/>
        <v>-</v>
      </c>
    </row>
    <row r="94" spans="1:26" x14ac:dyDescent="0.25">
      <c r="A94" s="211" t="str">
        <f t="shared" ca="1" si="14"/>
        <v>-</v>
      </c>
      <c r="B94" s="212">
        <f t="shared" ca="1" si="15"/>
        <v>0</v>
      </c>
      <c r="C94" s="212">
        <f t="shared" si="16"/>
        <v>0</v>
      </c>
      <c r="D94" s="213" t="e">
        <f t="shared" si="17"/>
        <v>#N/A</v>
      </c>
      <c r="E94" s="212">
        <f t="shared" si="18"/>
        <v>0</v>
      </c>
      <c r="F94" s="212" t="str">
        <f t="shared" si="19"/>
        <v>-</v>
      </c>
      <c r="G94" s="212" t="str">
        <f t="shared" si="21"/>
        <v/>
      </c>
      <c r="H94" s="214">
        <f t="shared" si="20"/>
        <v>0</v>
      </c>
      <c r="T94" s="249">
        <f ca="1">SUMIFS('DATA 2-Retired'!G:G,'DATA 2-Retired'!$F:$F,'DATA-Retired'!$F94,'DATA 2-Retired'!$A:$A,'DATA-Retired'!$A94)</f>
        <v>0</v>
      </c>
      <c r="U94" s="249">
        <f ca="1">SUMIFS('DATA 2-Retired'!H:H,'DATA 2-Retired'!$F:$F,'DATA-Retired'!$F94,'DATA 2-Retired'!$A:$A,'DATA-Retired'!$A94)</f>
        <v>0</v>
      </c>
      <c r="V94" s="249">
        <f ca="1">SUMIFS('DATA 2-Retired'!I:I,'DATA 2-Retired'!$F:$F,'DATA-Retired'!$F94,'DATA 2-Retired'!$A:$A,'DATA-Retired'!$A94)</f>
        <v>0</v>
      </c>
      <c r="W94" s="249">
        <f ca="1">SUMIFS('DATA 2-Retired'!J:J,'DATA 2-Retired'!$F:$F,'DATA-Retired'!$F94,'DATA 2-Retired'!$A:$A,'DATA-Retired'!$A94)</f>
        <v>0</v>
      </c>
      <c r="X94" s="249">
        <f ca="1">SUMIFS('DATA 2-Retired'!K:K,'DATA 2-Retired'!$F:$F,'DATA-Retired'!$F94,'DATA 2-Retired'!$A:$A,'DATA-Retired'!$A94)</f>
        <v>0</v>
      </c>
      <c r="Y94" s="249">
        <f ca="1">SUMIFS('DATA 2-Retired'!L:L,'DATA 2-Retired'!$F:$F,'DATA-Retired'!$F94,'DATA 2-Retired'!$A:$A,'DATA-Retired'!$A94)</f>
        <v>0</v>
      </c>
      <c r="Z94" t="str">
        <f t="shared" ca="1" si="23"/>
        <v>-</v>
      </c>
    </row>
    <row r="95" spans="1:26" x14ac:dyDescent="0.25">
      <c r="A95" s="211" t="str">
        <f t="shared" ca="1" si="14"/>
        <v>-</v>
      </c>
      <c r="B95" s="212">
        <f t="shared" ca="1" si="15"/>
        <v>0</v>
      </c>
      <c r="C95" s="212">
        <f t="shared" si="16"/>
        <v>0</v>
      </c>
      <c r="D95" s="213" t="e">
        <f t="shared" si="17"/>
        <v>#N/A</v>
      </c>
      <c r="E95" s="212">
        <f t="shared" si="18"/>
        <v>0</v>
      </c>
      <c r="F95" s="212" t="str">
        <f t="shared" si="19"/>
        <v>-</v>
      </c>
      <c r="G95" s="212" t="str">
        <f t="shared" si="21"/>
        <v/>
      </c>
      <c r="H95" s="214">
        <f t="shared" si="20"/>
        <v>0</v>
      </c>
      <c r="T95" s="249">
        <f ca="1">SUMIFS('DATA 2-Retired'!G:G,'DATA 2-Retired'!$F:$F,'DATA-Retired'!$F95,'DATA 2-Retired'!$A:$A,'DATA-Retired'!$A95)</f>
        <v>0</v>
      </c>
      <c r="U95" s="249">
        <f ca="1">SUMIFS('DATA 2-Retired'!H:H,'DATA 2-Retired'!$F:$F,'DATA-Retired'!$F95,'DATA 2-Retired'!$A:$A,'DATA-Retired'!$A95)</f>
        <v>0</v>
      </c>
      <c r="V95" s="249">
        <f ca="1">SUMIFS('DATA 2-Retired'!I:I,'DATA 2-Retired'!$F:$F,'DATA-Retired'!$F95,'DATA 2-Retired'!$A:$A,'DATA-Retired'!$A95)</f>
        <v>0</v>
      </c>
      <c r="W95" s="249">
        <f ca="1">SUMIFS('DATA 2-Retired'!J:J,'DATA 2-Retired'!$F:$F,'DATA-Retired'!$F95,'DATA 2-Retired'!$A:$A,'DATA-Retired'!$A95)</f>
        <v>0</v>
      </c>
      <c r="X95" s="249">
        <f ca="1">SUMIFS('DATA 2-Retired'!K:K,'DATA 2-Retired'!$F:$F,'DATA-Retired'!$F95,'DATA 2-Retired'!$A:$A,'DATA-Retired'!$A95)</f>
        <v>0</v>
      </c>
      <c r="Y95" s="249">
        <f ca="1">SUMIFS('DATA 2-Retired'!L:L,'DATA 2-Retired'!$F:$F,'DATA-Retired'!$F95,'DATA 2-Retired'!$A:$A,'DATA-Retired'!$A95)</f>
        <v>0</v>
      </c>
      <c r="Z95" t="str">
        <f t="shared" ca="1" si="23"/>
        <v>-</v>
      </c>
    </row>
    <row r="96" spans="1:26" x14ac:dyDescent="0.25">
      <c r="A96" s="211" t="str">
        <f t="shared" ca="1" si="14"/>
        <v>-</v>
      </c>
      <c r="B96" s="212">
        <f t="shared" ca="1" si="15"/>
        <v>0</v>
      </c>
      <c r="C96" s="212">
        <f t="shared" si="16"/>
        <v>0</v>
      </c>
      <c r="D96" s="213" t="e">
        <f t="shared" si="17"/>
        <v>#N/A</v>
      </c>
      <c r="E96" s="212">
        <f t="shared" si="18"/>
        <v>0</v>
      </c>
      <c r="F96" s="212" t="str">
        <f t="shared" si="19"/>
        <v>-</v>
      </c>
      <c r="G96" s="212" t="str">
        <f t="shared" si="21"/>
        <v/>
      </c>
      <c r="H96" s="214">
        <f t="shared" si="20"/>
        <v>0</v>
      </c>
      <c r="T96" s="249">
        <f ca="1">SUMIFS('DATA 2-Retired'!G:G,'DATA 2-Retired'!$F:$F,'DATA-Retired'!$F96,'DATA 2-Retired'!$A:$A,'DATA-Retired'!$A96)</f>
        <v>0</v>
      </c>
      <c r="U96" s="249">
        <f ca="1">SUMIFS('DATA 2-Retired'!H:H,'DATA 2-Retired'!$F:$F,'DATA-Retired'!$F96,'DATA 2-Retired'!$A:$A,'DATA-Retired'!$A96)</f>
        <v>0</v>
      </c>
      <c r="V96" s="249">
        <f ca="1">SUMIFS('DATA 2-Retired'!I:I,'DATA 2-Retired'!$F:$F,'DATA-Retired'!$F96,'DATA 2-Retired'!$A:$A,'DATA-Retired'!$A96)</f>
        <v>0</v>
      </c>
      <c r="W96" s="249">
        <f ca="1">SUMIFS('DATA 2-Retired'!J:J,'DATA 2-Retired'!$F:$F,'DATA-Retired'!$F96,'DATA 2-Retired'!$A:$A,'DATA-Retired'!$A96)</f>
        <v>0</v>
      </c>
      <c r="X96" s="249">
        <f ca="1">SUMIFS('DATA 2-Retired'!K:K,'DATA 2-Retired'!$F:$F,'DATA-Retired'!$F96,'DATA 2-Retired'!$A:$A,'DATA-Retired'!$A96)</f>
        <v>0</v>
      </c>
      <c r="Y96" s="249">
        <f ca="1">SUMIFS('DATA 2-Retired'!L:L,'DATA 2-Retired'!$F:$F,'DATA-Retired'!$F96,'DATA 2-Retired'!$A:$A,'DATA-Retired'!$A96)</f>
        <v>0</v>
      </c>
      <c r="Z96" t="str">
        <f t="shared" ref="Z96:Z134" ca="1" si="24">IF(S96-Y96=0,"-",S96-Y96)</f>
        <v>-</v>
      </c>
    </row>
    <row r="97" spans="1:26" x14ac:dyDescent="0.25">
      <c r="A97" s="211" t="str">
        <f t="shared" ca="1" si="14"/>
        <v>-</v>
      </c>
      <c r="B97" s="212">
        <f t="shared" ca="1" si="15"/>
        <v>0</v>
      </c>
      <c r="C97" s="212">
        <f t="shared" si="16"/>
        <v>0</v>
      </c>
      <c r="D97" s="213" t="e">
        <f t="shared" si="17"/>
        <v>#N/A</v>
      </c>
      <c r="E97" s="212">
        <f t="shared" si="18"/>
        <v>0</v>
      </c>
      <c r="F97" s="212" t="str">
        <f t="shared" si="19"/>
        <v>-</v>
      </c>
      <c r="G97" s="212" t="str">
        <f t="shared" si="21"/>
        <v/>
      </c>
      <c r="H97" s="214">
        <f t="shared" si="20"/>
        <v>0</v>
      </c>
      <c r="T97" s="249">
        <f ca="1">SUMIFS('DATA 2-Retired'!G:G,'DATA 2-Retired'!$F:$F,'DATA-Retired'!$F97,'DATA 2-Retired'!$A:$A,'DATA-Retired'!$A97)</f>
        <v>0</v>
      </c>
      <c r="U97" s="249">
        <f ca="1">SUMIFS('DATA 2-Retired'!H:H,'DATA 2-Retired'!$F:$F,'DATA-Retired'!$F97,'DATA 2-Retired'!$A:$A,'DATA-Retired'!$A97)</f>
        <v>0</v>
      </c>
      <c r="V97" s="249">
        <f ca="1">SUMIFS('DATA 2-Retired'!I:I,'DATA 2-Retired'!$F:$F,'DATA-Retired'!$F97,'DATA 2-Retired'!$A:$A,'DATA-Retired'!$A97)</f>
        <v>0</v>
      </c>
      <c r="W97" s="249">
        <f ca="1">SUMIFS('DATA 2-Retired'!J:J,'DATA 2-Retired'!$F:$F,'DATA-Retired'!$F97,'DATA 2-Retired'!$A:$A,'DATA-Retired'!$A97)</f>
        <v>0</v>
      </c>
      <c r="X97" s="249">
        <f ca="1">SUMIFS('DATA 2-Retired'!K:K,'DATA 2-Retired'!$F:$F,'DATA-Retired'!$F97,'DATA 2-Retired'!$A:$A,'DATA-Retired'!$A97)</f>
        <v>0</v>
      </c>
      <c r="Y97" s="249">
        <f ca="1">SUMIFS('DATA 2-Retired'!L:L,'DATA 2-Retired'!$F:$F,'DATA-Retired'!$F97,'DATA 2-Retired'!$A:$A,'DATA-Retired'!$A97)</f>
        <v>0</v>
      </c>
      <c r="Z97" t="str">
        <f t="shared" ca="1" si="24"/>
        <v>-</v>
      </c>
    </row>
    <row r="98" spans="1:26" x14ac:dyDescent="0.25">
      <c r="A98" s="211" t="str">
        <f t="shared" ca="1" si="14"/>
        <v>-</v>
      </c>
      <c r="B98" s="212">
        <f t="shared" ca="1" si="15"/>
        <v>0</v>
      </c>
      <c r="C98" s="212">
        <f t="shared" si="16"/>
        <v>0</v>
      </c>
      <c r="D98" s="213" t="e">
        <f t="shared" si="17"/>
        <v>#N/A</v>
      </c>
      <c r="E98" s="212">
        <f t="shared" si="18"/>
        <v>0</v>
      </c>
      <c r="F98" s="212" t="str">
        <f t="shared" si="19"/>
        <v>-</v>
      </c>
      <c r="G98" s="212" t="str">
        <f t="shared" si="21"/>
        <v/>
      </c>
      <c r="H98" s="214">
        <f t="shared" si="20"/>
        <v>0</v>
      </c>
      <c r="T98" s="249">
        <f ca="1">SUMIFS('DATA 2-Retired'!G:G,'DATA 2-Retired'!$F:$F,'DATA-Retired'!$F98,'DATA 2-Retired'!$A:$A,'DATA-Retired'!$A98)</f>
        <v>0</v>
      </c>
      <c r="U98" s="249">
        <f ca="1">SUMIFS('DATA 2-Retired'!H:H,'DATA 2-Retired'!$F:$F,'DATA-Retired'!$F98,'DATA 2-Retired'!$A:$A,'DATA-Retired'!$A98)</f>
        <v>0</v>
      </c>
      <c r="V98" s="249">
        <f ca="1">SUMIFS('DATA 2-Retired'!I:I,'DATA 2-Retired'!$F:$F,'DATA-Retired'!$F98,'DATA 2-Retired'!$A:$A,'DATA-Retired'!$A98)</f>
        <v>0</v>
      </c>
      <c r="W98" s="249">
        <f ca="1">SUMIFS('DATA 2-Retired'!J:J,'DATA 2-Retired'!$F:$F,'DATA-Retired'!$F98,'DATA 2-Retired'!$A:$A,'DATA-Retired'!$A98)</f>
        <v>0</v>
      </c>
      <c r="X98" s="249">
        <f ca="1">SUMIFS('DATA 2-Retired'!K:K,'DATA 2-Retired'!$F:$F,'DATA-Retired'!$F98,'DATA 2-Retired'!$A:$A,'DATA-Retired'!$A98)</f>
        <v>0</v>
      </c>
      <c r="Y98" s="249">
        <f ca="1">SUMIFS('DATA 2-Retired'!L:L,'DATA 2-Retired'!$F:$F,'DATA-Retired'!$F98,'DATA 2-Retired'!$A:$A,'DATA-Retired'!$A98)</f>
        <v>0</v>
      </c>
      <c r="Z98" t="str">
        <f t="shared" ca="1" si="24"/>
        <v>-</v>
      </c>
    </row>
    <row r="99" spans="1:26" x14ac:dyDescent="0.25">
      <c r="A99" s="211" t="str">
        <f t="shared" ca="1" si="14"/>
        <v>-</v>
      </c>
      <c r="B99" s="212">
        <f t="shared" ca="1" si="15"/>
        <v>0</v>
      </c>
      <c r="C99" s="212">
        <f t="shared" si="16"/>
        <v>0</v>
      </c>
      <c r="D99" s="213" t="e">
        <f t="shared" si="17"/>
        <v>#N/A</v>
      </c>
      <c r="E99" s="212">
        <f t="shared" si="18"/>
        <v>0</v>
      </c>
      <c r="F99" s="212" t="str">
        <f t="shared" si="19"/>
        <v>-</v>
      </c>
      <c r="G99" s="212" t="str">
        <f t="shared" si="21"/>
        <v/>
      </c>
      <c r="H99" s="214">
        <f t="shared" si="20"/>
        <v>0</v>
      </c>
      <c r="T99" s="249">
        <f ca="1">SUMIFS('DATA 2-Retired'!G:G,'DATA 2-Retired'!$F:$F,'DATA-Retired'!$F99,'DATA 2-Retired'!$A:$A,'DATA-Retired'!$A99)</f>
        <v>0</v>
      </c>
      <c r="U99" s="249">
        <f ca="1">SUMIFS('DATA 2-Retired'!H:H,'DATA 2-Retired'!$F:$F,'DATA-Retired'!$F99,'DATA 2-Retired'!$A:$A,'DATA-Retired'!$A99)</f>
        <v>0</v>
      </c>
      <c r="V99" s="249">
        <f ca="1">SUMIFS('DATA 2-Retired'!I:I,'DATA 2-Retired'!$F:$F,'DATA-Retired'!$F99,'DATA 2-Retired'!$A:$A,'DATA-Retired'!$A99)</f>
        <v>0</v>
      </c>
      <c r="W99" s="249">
        <f ca="1">SUMIFS('DATA 2-Retired'!J:J,'DATA 2-Retired'!$F:$F,'DATA-Retired'!$F99,'DATA 2-Retired'!$A:$A,'DATA-Retired'!$A99)</f>
        <v>0</v>
      </c>
      <c r="X99" s="249">
        <f ca="1">SUMIFS('DATA 2-Retired'!K:K,'DATA 2-Retired'!$F:$F,'DATA-Retired'!$F99,'DATA 2-Retired'!$A:$A,'DATA-Retired'!$A99)</f>
        <v>0</v>
      </c>
      <c r="Y99" s="249">
        <f ca="1">SUMIFS('DATA 2-Retired'!L:L,'DATA 2-Retired'!$F:$F,'DATA-Retired'!$F99,'DATA 2-Retired'!$A:$A,'DATA-Retired'!$A99)</f>
        <v>0</v>
      </c>
      <c r="Z99" t="str">
        <f t="shared" ca="1" si="24"/>
        <v>-</v>
      </c>
    </row>
    <row r="100" spans="1:26" x14ac:dyDescent="0.25">
      <c r="A100" s="211" t="str">
        <f t="shared" ca="1" si="14"/>
        <v>-</v>
      </c>
      <c r="B100" s="212">
        <f t="shared" ca="1" si="15"/>
        <v>0</v>
      </c>
      <c r="C100" s="212">
        <f t="shared" si="16"/>
        <v>0</v>
      </c>
      <c r="D100" s="213" t="e">
        <f t="shared" si="17"/>
        <v>#N/A</v>
      </c>
      <c r="E100" s="212">
        <f t="shared" si="18"/>
        <v>0</v>
      </c>
      <c r="F100" s="212" t="str">
        <f t="shared" si="19"/>
        <v>-</v>
      </c>
      <c r="G100" s="212" t="str">
        <f t="shared" si="21"/>
        <v/>
      </c>
      <c r="H100" s="214">
        <f t="shared" si="20"/>
        <v>0</v>
      </c>
      <c r="T100" s="249">
        <f ca="1">SUMIFS('DATA 2-Retired'!G:G,'DATA 2-Retired'!$F:$F,'DATA-Retired'!$F100,'DATA 2-Retired'!$A:$A,'DATA-Retired'!$A100)</f>
        <v>0</v>
      </c>
      <c r="U100" s="249">
        <f ca="1">SUMIFS('DATA 2-Retired'!H:H,'DATA 2-Retired'!$F:$F,'DATA-Retired'!$F100,'DATA 2-Retired'!$A:$A,'DATA-Retired'!$A100)</f>
        <v>0</v>
      </c>
      <c r="V100" s="249">
        <f ca="1">SUMIFS('DATA 2-Retired'!I:I,'DATA 2-Retired'!$F:$F,'DATA-Retired'!$F100,'DATA 2-Retired'!$A:$A,'DATA-Retired'!$A100)</f>
        <v>0</v>
      </c>
      <c r="W100" s="249">
        <f ca="1">SUMIFS('DATA 2-Retired'!J:J,'DATA 2-Retired'!$F:$F,'DATA-Retired'!$F100,'DATA 2-Retired'!$A:$A,'DATA-Retired'!$A100)</f>
        <v>0</v>
      </c>
      <c r="X100" s="249">
        <f ca="1">SUMIFS('DATA 2-Retired'!K:K,'DATA 2-Retired'!$F:$F,'DATA-Retired'!$F100,'DATA 2-Retired'!$A:$A,'DATA-Retired'!$A100)</f>
        <v>0</v>
      </c>
      <c r="Y100" s="249">
        <f ca="1">SUMIFS('DATA 2-Retired'!L:L,'DATA 2-Retired'!$F:$F,'DATA-Retired'!$F100,'DATA 2-Retired'!$A:$A,'DATA-Retired'!$A100)</f>
        <v>0</v>
      </c>
      <c r="Z100" t="str">
        <f t="shared" ca="1" si="24"/>
        <v>-</v>
      </c>
    </row>
    <row r="101" spans="1:26" x14ac:dyDescent="0.25">
      <c r="A101" s="211" t="str">
        <f t="shared" ca="1" si="14"/>
        <v>-</v>
      </c>
      <c r="B101" s="212">
        <f t="shared" ca="1" si="15"/>
        <v>0</v>
      </c>
      <c r="C101" s="212">
        <f t="shared" si="16"/>
        <v>0</v>
      </c>
      <c r="D101" s="213" t="e">
        <f t="shared" si="17"/>
        <v>#N/A</v>
      </c>
      <c r="E101" s="212">
        <f t="shared" si="18"/>
        <v>0</v>
      </c>
      <c r="F101" s="212" t="str">
        <f t="shared" si="19"/>
        <v>-</v>
      </c>
      <c r="G101" s="212" t="str">
        <f t="shared" si="21"/>
        <v/>
      </c>
      <c r="H101" s="214">
        <f t="shared" si="20"/>
        <v>0</v>
      </c>
      <c r="T101" s="249">
        <f ca="1">SUMIFS('DATA 2-Retired'!G:G,'DATA 2-Retired'!$F:$F,'DATA-Retired'!$F101,'DATA 2-Retired'!$A:$A,'DATA-Retired'!$A101)</f>
        <v>0</v>
      </c>
      <c r="U101" s="249">
        <f ca="1">SUMIFS('DATA 2-Retired'!H:H,'DATA 2-Retired'!$F:$F,'DATA-Retired'!$F101,'DATA 2-Retired'!$A:$A,'DATA-Retired'!$A101)</f>
        <v>0</v>
      </c>
      <c r="V101" s="249">
        <f ca="1">SUMIFS('DATA 2-Retired'!I:I,'DATA 2-Retired'!$F:$F,'DATA-Retired'!$F101,'DATA 2-Retired'!$A:$A,'DATA-Retired'!$A101)</f>
        <v>0</v>
      </c>
      <c r="W101" s="249">
        <f ca="1">SUMIFS('DATA 2-Retired'!J:J,'DATA 2-Retired'!$F:$F,'DATA-Retired'!$F101,'DATA 2-Retired'!$A:$A,'DATA-Retired'!$A101)</f>
        <v>0</v>
      </c>
      <c r="X101" s="249">
        <f ca="1">SUMIFS('DATA 2-Retired'!K:K,'DATA 2-Retired'!$F:$F,'DATA-Retired'!$F101,'DATA 2-Retired'!$A:$A,'DATA-Retired'!$A101)</f>
        <v>0</v>
      </c>
      <c r="Y101" s="249">
        <f ca="1">SUMIFS('DATA 2-Retired'!L:L,'DATA 2-Retired'!$F:$F,'DATA-Retired'!$F101,'DATA 2-Retired'!$A:$A,'DATA-Retired'!$A101)</f>
        <v>0</v>
      </c>
      <c r="Z101" t="str">
        <f t="shared" ca="1" si="24"/>
        <v>-</v>
      </c>
    </row>
    <row r="102" spans="1:26" x14ac:dyDescent="0.25">
      <c r="A102" s="211" t="str">
        <f t="shared" ca="1" si="14"/>
        <v>-</v>
      </c>
      <c r="B102" s="212">
        <f t="shared" ca="1" si="15"/>
        <v>0</v>
      </c>
      <c r="C102" s="212">
        <f t="shared" si="16"/>
        <v>0</v>
      </c>
      <c r="D102" s="213" t="e">
        <f t="shared" si="17"/>
        <v>#N/A</v>
      </c>
      <c r="E102" s="212">
        <f t="shared" si="18"/>
        <v>0</v>
      </c>
      <c r="F102" s="212" t="str">
        <f t="shared" si="19"/>
        <v>-</v>
      </c>
      <c r="G102" s="212" t="str">
        <f t="shared" si="21"/>
        <v/>
      </c>
      <c r="H102" s="214">
        <f t="shared" si="20"/>
        <v>0</v>
      </c>
      <c r="T102" s="249">
        <f ca="1">SUMIFS('DATA 2-Retired'!G:G,'DATA 2-Retired'!$F:$F,'DATA-Retired'!$F102,'DATA 2-Retired'!$A:$A,'DATA-Retired'!$A102)</f>
        <v>0</v>
      </c>
      <c r="U102" s="249">
        <f ca="1">SUMIFS('DATA 2-Retired'!H:H,'DATA 2-Retired'!$F:$F,'DATA-Retired'!$F102,'DATA 2-Retired'!$A:$A,'DATA-Retired'!$A102)</f>
        <v>0</v>
      </c>
      <c r="V102" s="249">
        <f ca="1">SUMIFS('DATA 2-Retired'!I:I,'DATA 2-Retired'!$F:$F,'DATA-Retired'!$F102,'DATA 2-Retired'!$A:$A,'DATA-Retired'!$A102)</f>
        <v>0</v>
      </c>
      <c r="W102" s="249">
        <f ca="1">SUMIFS('DATA 2-Retired'!J:J,'DATA 2-Retired'!$F:$F,'DATA-Retired'!$F102,'DATA 2-Retired'!$A:$A,'DATA-Retired'!$A102)</f>
        <v>0</v>
      </c>
      <c r="X102" s="249">
        <f ca="1">SUMIFS('DATA 2-Retired'!K:K,'DATA 2-Retired'!$F:$F,'DATA-Retired'!$F102,'DATA 2-Retired'!$A:$A,'DATA-Retired'!$A102)</f>
        <v>0</v>
      </c>
      <c r="Y102" s="249">
        <f ca="1">SUMIFS('DATA 2-Retired'!L:L,'DATA 2-Retired'!$F:$F,'DATA-Retired'!$F102,'DATA 2-Retired'!$A:$A,'DATA-Retired'!$A102)</f>
        <v>0</v>
      </c>
      <c r="Z102" t="str">
        <f t="shared" ca="1" si="24"/>
        <v>-</v>
      </c>
    </row>
    <row r="103" spans="1:26" x14ac:dyDescent="0.25">
      <c r="A103" s="211" t="str">
        <f t="shared" ca="1" si="14"/>
        <v>-</v>
      </c>
      <c r="B103" s="212">
        <f t="shared" ca="1" si="15"/>
        <v>0</v>
      </c>
      <c r="C103" s="212">
        <f t="shared" si="16"/>
        <v>0</v>
      </c>
      <c r="D103" s="213" t="e">
        <f t="shared" si="17"/>
        <v>#N/A</v>
      </c>
      <c r="E103" s="212">
        <f t="shared" si="18"/>
        <v>0</v>
      </c>
      <c r="F103" s="212" t="str">
        <f t="shared" si="19"/>
        <v>-</v>
      </c>
      <c r="G103" s="212" t="str">
        <f t="shared" si="21"/>
        <v/>
      </c>
      <c r="H103" s="214">
        <f t="shared" si="20"/>
        <v>0</v>
      </c>
      <c r="T103" s="249">
        <f ca="1">SUMIFS('DATA 2-Retired'!G:G,'DATA 2-Retired'!$F:$F,'DATA-Retired'!$F103,'DATA 2-Retired'!$A:$A,'DATA-Retired'!$A103)</f>
        <v>0</v>
      </c>
      <c r="U103" s="249">
        <f ca="1">SUMIFS('DATA 2-Retired'!H:H,'DATA 2-Retired'!$F:$F,'DATA-Retired'!$F103,'DATA 2-Retired'!$A:$A,'DATA-Retired'!$A103)</f>
        <v>0</v>
      </c>
      <c r="V103" s="249">
        <f ca="1">SUMIFS('DATA 2-Retired'!I:I,'DATA 2-Retired'!$F:$F,'DATA-Retired'!$F103,'DATA 2-Retired'!$A:$A,'DATA-Retired'!$A103)</f>
        <v>0</v>
      </c>
      <c r="W103" s="249">
        <f ca="1">SUMIFS('DATA 2-Retired'!J:J,'DATA 2-Retired'!$F:$F,'DATA-Retired'!$F103,'DATA 2-Retired'!$A:$A,'DATA-Retired'!$A103)</f>
        <v>0</v>
      </c>
      <c r="X103" s="249">
        <f ca="1">SUMIFS('DATA 2-Retired'!K:K,'DATA 2-Retired'!$F:$F,'DATA-Retired'!$F103,'DATA 2-Retired'!$A:$A,'DATA-Retired'!$A103)</f>
        <v>0</v>
      </c>
      <c r="Y103" s="249">
        <f ca="1">SUMIFS('DATA 2-Retired'!L:L,'DATA 2-Retired'!$F:$F,'DATA-Retired'!$F103,'DATA 2-Retired'!$A:$A,'DATA-Retired'!$A103)</f>
        <v>0</v>
      </c>
      <c r="Z103" t="str">
        <f t="shared" ca="1" si="24"/>
        <v>-</v>
      </c>
    </row>
    <row r="104" spans="1:26" x14ac:dyDescent="0.25">
      <c r="A104" s="211" t="str">
        <f t="shared" ca="1" si="14"/>
        <v>-</v>
      </c>
      <c r="B104" s="212">
        <f t="shared" ca="1" si="15"/>
        <v>0</v>
      </c>
      <c r="C104" s="212">
        <f t="shared" si="16"/>
        <v>0</v>
      </c>
      <c r="D104" s="213" t="e">
        <f t="shared" si="17"/>
        <v>#N/A</v>
      </c>
      <c r="E104" s="212">
        <f t="shared" si="18"/>
        <v>0</v>
      </c>
      <c r="F104" s="212" t="str">
        <f t="shared" si="19"/>
        <v>-</v>
      </c>
      <c r="G104" s="212" t="str">
        <f t="shared" si="21"/>
        <v/>
      </c>
      <c r="H104" s="214">
        <f t="shared" si="20"/>
        <v>0</v>
      </c>
      <c r="T104" s="249">
        <f ca="1">SUMIFS('DATA 2-Retired'!G:G,'DATA 2-Retired'!$F:$F,'DATA-Retired'!$F104,'DATA 2-Retired'!$A:$A,'DATA-Retired'!$A104)</f>
        <v>0</v>
      </c>
      <c r="U104" s="249">
        <f ca="1">SUMIFS('DATA 2-Retired'!H:H,'DATA 2-Retired'!$F:$F,'DATA-Retired'!$F104,'DATA 2-Retired'!$A:$A,'DATA-Retired'!$A104)</f>
        <v>0</v>
      </c>
      <c r="V104" s="249">
        <f ca="1">SUMIFS('DATA 2-Retired'!I:I,'DATA 2-Retired'!$F:$F,'DATA-Retired'!$F104,'DATA 2-Retired'!$A:$A,'DATA-Retired'!$A104)</f>
        <v>0</v>
      </c>
      <c r="W104" s="249">
        <f ca="1">SUMIFS('DATA 2-Retired'!J:J,'DATA 2-Retired'!$F:$F,'DATA-Retired'!$F104,'DATA 2-Retired'!$A:$A,'DATA-Retired'!$A104)</f>
        <v>0</v>
      </c>
      <c r="X104" s="249">
        <f ca="1">SUMIFS('DATA 2-Retired'!K:K,'DATA 2-Retired'!$F:$F,'DATA-Retired'!$F104,'DATA 2-Retired'!$A:$A,'DATA-Retired'!$A104)</f>
        <v>0</v>
      </c>
      <c r="Y104" s="249">
        <f ca="1">SUMIFS('DATA 2-Retired'!L:L,'DATA 2-Retired'!$F:$F,'DATA-Retired'!$F104,'DATA 2-Retired'!$A:$A,'DATA-Retired'!$A104)</f>
        <v>0</v>
      </c>
      <c r="Z104" t="str">
        <f t="shared" ca="1" si="24"/>
        <v>-</v>
      </c>
    </row>
    <row r="105" spans="1:26" x14ac:dyDescent="0.25">
      <c r="A105" s="211" t="str">
        <f t="shared" ca="1" si="14"/>
        <v>-</v>
      </c>
      <c r="B105" s="212">
        <f t="shared" ca="1" si="15"/>
        <v>0</v>
      </c>
      <c r="C105" s="212">
        <f t="shared" si="16"/>
        <v>0</v>
      </c>
      <c r="D105" s="213" t="e">
        <f t="shared" si="17"/>
        <v>#N/A</v>
      </c>
      <c r="E105" s="212">
        <f t="shared" si="18"/>
        <v>0</v>
      </c>
      <c r="F105" s="212" t="str">
        <f t="shared" si="19"/>
        <v>-</v>
      </c>
      <c r="G105" s="212" t="str">
        <f t="shared" si="21"/>
        <v/>
      </c>
      <c r="H105" s="214">
        <f t="shared" si="20"/>
        <v>0</v>
      </c>
      <c r="T105" s="249">
        <f ca="1">SUMIFS('DATA 2-Retired'!G:G,'DATA 2-Retired'!$F:$F,'DATA-Retired'!$F105,'DATA 2-Retired'!$A:$A,'DATA-Retired'!$A105)</f>
        <v>0</v>
      </c>
      <c r="U105" s="249">
        <f ca="1">SUMIFS('DATA 2-Retired'!H:H,'DATA 2-Retired'!$F:$F,'DATA-Retired'!$F105,'DATA 2-Retired'!$A:$A,'DATA-Retired'!$A105)</f>
        <v>0</v>
      </c>
      <c r="V105" s="249">
        <f ca="1">SUMIFS('DATA 2-Retired'!I:I,'DATA 2-Retired'!$F:$F,'DATA-Retired'!$F105,'DATA 2-Retired'!$A:$A,'DATA-Retired'!$A105)</f>
        <v>0</v>
      </c>
      <c r="W105" s="249">
        <f ca="1">SUMIFS('DATA 2-Retired'!J:J,'DATA 2-Retired'!$F:$F,'DATA-Retired'!$F105,'DATA 2-Retired'!$A:$A,'DATA-Retired'!$A105)</f>
        <v>0</v>
      </c>
      <c r="X105" s="249">
        <f ca="1">SUMIFS('DATA 2-Retired'!K:K,'DATA 2-Retired'!$F:$F,'DATA-Retired'!$F105,'DATA 2-Retired'!$A:$A,'DATA-Retired'!$A105)</f>
        <v>0</v>
      </c>
      <c r="Y105" s="249">
        <f ca="1">SUMIFS('DATA 2-Retired'!L:L,'DATA 2-Retired'!$F:$F,'DATA-Retired'!$F105,'DATA 2-Retired'!$A:$A,'DATA-Retired'!$A105)</f>
        <v>0</v>
      </c>
      <c r="Z105" t="str">
        <f t="shared" ca="1" si="24"/>
        <v>-</v>
      </c>
    </row>
    <row r="106" spans="1:26" x14ac:dyDescent="0.25">
      <c r="A106" s="211" t="str">
        <f t="shared" ca="1" si="14"/>
        <v>-</v>
      </c>
      <c r="B106" s="212">
        <f t="shared" ca="1" si="15"/>
        <v>0</v>
      </c>
      <c r="C106" s="212">
        <f t="shared" si="16"/>
        <v>0</v>
      </c>
      <c r="D106" s="213" t="e">
        <f t="shared" si="17"/>
        <v>#N/A</v>
      </c>
      <c r="E106" s="212">
        <f t="shared" si="18"/>
        <v>0</v>
      </c>
      <c r="F106" s="212" t="str">
        <f t="shared" si="19"/>
        <v>-</v>
      </c>
      <c r="G106" s="212" t="str">
        <f t="shared" si="21"/>
        <v/>
      </c>
      <c r="H106" s="214">
        <f t="shared" si="20"/>
        <v>0</v>
      </c>
      <c r="T106" s="249">
        <f ca="1">SUMIFS('DATA 2-Retired'!G:G,'DATA 2-Retired'!$F:$F,'DATA-Retired'!$F106,'DATA 2-Retired'!$A:$A,'DATA-Retired'!$A106)</f>
        <v>0</v>
      </c>
      <c r="U106" s="249">
        <f ca="1">SUMIFS('DATA 2-Retired'!H:H,'DATA 2-Retired'!$F:$F,'DATA-Retired'!$F106,'DATA 2-Retired'!$A:$A,'DATA-Retired'!$A106)</f>
        <v>0</v>
      </c>
      <c r="V106" s="249">
        <f ca="1">SUMIFS('DATA 2-Retired'!I:I,'DATA 2-Retired'!$F:$F,'DATA-Retired'!$F106,'DATA 2-Retired'!$A:$A,'DATA-Retired'!$A106)</f>
        <v>0</v>
      </c>
      <c r="W106" s="249">
        <f ca="1">SUMIFS('DATA 2-Retired'!J:J,'DATA 2-Retired'!$F:$F,'DATA-Retired'!$F106,'DATA 2-Retired'!$A:$A,'DATA-Retired'!$A106)</f>
        <v>0</v>
      </c>
      <c r="X106" s="249">
        <f ca="1">SUMIFS('DATA 2-Retired'!K:K,'DATA 2-Retired'!$F:$F,'DATA-Retired'!$F106,'DATA 2-Retired'!$A:$A,'DATA-Retired'!$A106)</f>
        <v>0</v>
      </c>
      <c r="Y106" s="249">
        <f ca="1">SUMIFS('DATA 2-Retired'!L:L,'DATA 2-Retired'!$F:$F,'DATA-Retired'!$F106,'DATA 2-Retired'!$A:$A,'DATA-Retired'!$A106)</f>
        <v>0</v>
      </c>
      <c r="Z106" t="str">
        <f t="shared" ca="1" si="24"/>
        <v>-</v>
      </c>
    </row>
    <row r="107" spans="1:26" x14ac:dyDescent="0.25">
      <c r="A107" s="211" t="str">
        <f t="shared" ca="1" si="14"/>
        <v>-</v>
      </c>
      <c r="B107" s="212">
        <f t="shared" ca="1" si="15"/>
        <v>0</v>
      </c>
      <c r="C107" s="212">
        <f t="shared" si="16"/>
        <v>0</v>
      </c>
      <c r="D107" s="213" t="e">
        <f t="shared" si="17"/>
        <v>#N/A</v>
      </c>
      <c r="E107" s="212">
        <f t="shared" si="18"/>
        <v>0</v>
      </c>
      <c r="F107" s="212" t="str">
        <f t="shared" si="19"/>
        <v>-</v>
      </c>
      <c r="G107" s="212" t="str">
        <f t="shared" si="21"/>
        <v/>
      </c>
      <c r="H107" s="214">
        <f t="shared" si="20"/>
        <v>0</v>
      </c>
      <c r="T107" s="249">
        <f ca="1">SUMIFS('DATA 2-Retired'!G:G,'DATA 2-Retired'!$F:$F,'DATA-Retired'!$F107,'DATA 2-Retired'!$A:$A,'DATA-Retired'!$A107)</f>
        <v>0</v>
      </c>
      <c r="U107" s="249">
        <f ca="1">SUMIFS('DATA 2-Retired'!H:H,'DATA 2-Retired'!$F:$F,'DATA-Retired'!$F107,'DATA 2-Retired'!$A:$A,'DATA-Retired'!$A107)</f>
        <v>0</v>
      </c>
      <c r="V107" s="249">
        <f ca="1">SUMIFS('DATA 2-Retired'!I:I,'DATA 2-Retired'!$F:$F,'DATA-Retired'!$F107,'DATA 2-Retired'!$A:$A,'DATA-Retired'!$A107)</f>
        <v>0</v>
      </c>
      <c r="W107" s="249">
        <f ca="1">SUMIFS('DATA 2-Retired'!J:J,'DATA 2-Retired'!$F:$F,'DATA-Retired'!$F107,'DATA 2-Retired'!$A:$A,'DATA-Retired'!$A107)</f>
        <v>0</v>
      </c>
      <c r="X107" s="249">
        <f ca="1">SUMIFS('DATA 2-Retired'!K:K,'DATA 2-Retired'!$F:$F,'DATA-Retired'!$F107,'DATA 2-Retired'!$A:$A,'DATA-Retired'!$A107)</f>
        <v>0</v>
      </c>
      <c r="Y107" s="249">
        <f ca="1">SUMIFS('DATA 2-Retired'!L:L,'DATA 2-Retired'!$F:$F,'DATA-Retired'!$F107,'DATA 2-Retired'!$A:$A,'DATA-Retired'!$A107)</f>
        <v>0</v>
      </c>
      <c r="Z107" t="str">
        <f t="shared" ca="1" si="24"/>
        <v>-</v>
      </c>
    </row>
    <row r="108" spans="1:26" x14ac:dyDescent="0.25">
      <c r="A108" s="211" t="str">
        <f t="shared" ca="1" si="14"/>
        <v>-</v>
      </c>
      <c r="B108" s="212">
        <f t="shared" ca="1" si="15"/>
        <v>0</v>
      </c>
      <c r="C108" s="212">
        <f t="shared" si="16"/>
        <v>0</v>
      </c>
      <c r="D108" s="213" t="e">
        <f t="shared" si="17"/>
        <v>#N/A</v>
      </c>
      <c r="E108" s="212">
        <f t="shared" si="18"/>
        <v>0</v>
      </c>
      <c r="F108" s="212" t="str">
        <f t="shared" si="19"/>
        <v>-</v>
      </c>
      <c r="G108" s="212" t="str">
        <f t="shared" si="21"/>
        <v/>
      </c>
      <c r="H108" s="214">
        <f t="shared" si="20"/>
        <v>0</v>
      </c>
      <c r="T108" s="249">
        <f ca="1">SUMIFS('DATA 2-Retired'!G:G,'DATA 2-Retired'!$F:$F,'DATA-Retired'!$F108,'DATA 2-Retired'!$A:$A,'DATA-Retired'!$A108)</f>
        <v>0</v>
      </c>
      <c r="U108" s="249">
        <f ca="1">SUMIFS('DATA 2-Retired'!H:H,'DATA 2-Retired'!$F:$F,'DATA-Retired'!$F108,'DATA 2-Retired'!$A:$A,'DATA-Retired'!$A108)</f>
        <v>0</v>
      </c>
      <c r="V108" s="249">
        <f ca="1">SUMIFS('DATA 2-Retired'!I:I,'DATA 2-Retired'!$F:$F,'DATA-Retired'!$F108,'DATA 2-Retired'!$A:$A,'DATA-Retired'!$A108)</f>
        <v>0</v>
      </c>
      <c r="W108" s="249">
        <f ca="1">SUMIFS('DATA 2-Retired'!J:J,'DATA 2-Retired'!$F:$F,'DATA-Retired'!$F108,'DATA 2-Retired'!$A:$A,'DATA-Retired'!$A108)</f>
        <v>0</v>
      </c>
      <c r="X108" s="249">
        <f ca="1">SUMIFS('DATA 2-Retired'!K:K,'DATA 2-Retired'!$F:$F,'DATA-Retired'!$F108,'DATA 2-Retired'!$A:$A,'DATA-Retired'!$A108)</f>
        <v>0</v>
      </c>
      <c r="Y108" s="249">
        <f ca="1">SUMIFS('DATA 2-Retired'!L:L,'DATA 2-Retired'!$F:$F,'DATA-Retired'!$F108,'DATA 2-Retired'!$A:$A,'DATA-Retired'!$A108)</f>
        <v>0</v>
      </c>
      <c r="Z108" t="str">
        <f t="shared" ca="1" si="24"/>
        <v>-</v>
      </c>
    </row>
    <row r="109" spans="1:26" x14ac:dyDescent="0.25">
      <c r="A109" s="211" t="str">
        <f t="shared" ca="1" si="14"/>
        <v>-</v>
      </c>
      <c r="B109" s="212">
        <f t="shared" ca="1" si="15"/>
        <v>0</v>
      </c>
      <c r="C109" s="212">
        <f t="shared" si="16"/>
        <v>0</v>
      </c>
      <c r="D109" s="213" t="e">
        <f t="shared" si="17"/>
        <v>#N/A</v>
      </c>
      <c r="E109" s="212">
        <f t="shared" si="18"/>
        <v>0</v>
      </c>
      <c r="F109" s="212" t="str">
        <f t="shared" si="19"/>
        <v>-</v>
      </c>
      <c r="G109" s="212" t="str">
        <f t="shared" si="21"/>
        <v/>
      </c>
      <c r="H109" s="214">
        <f t="shared" si="20"/>
        <v>0</v>
      </c>
      <c r="T109" s="249">
        <f ca="1">SUMIFS('DATA 2-Retired'!G:G,'DATA 2-Retired'!$F:$F,'DATA-Retired'!$F109,'DATA 2-Retired'!$A:$A,'DATA-Retired'!$A109)</f>
        <v>0</v>
      </c>
      <c r="U109" s="249">
        <f ca="1">SUMIFS('DATA 2-Retired'!H:H,'DATA 2-Retired'!$F:$F,'DATA-Retired'!$F109,'DATA 2-Retired'!$A:$A,'DATA-Retired'!$A109)</f>
        <v>0</v>
      </c>
      <c r="V109" s="249">
        <f ca="1">SUMIFS('DATA 2-Retired'!I:I,'DATA 2-Retired'!$F:$F,'DATA-Retired'!$F109,'DATA 2-Retired'!$A:$A,'DATA-Retired'!$A109)</f>
        <v>0</v>
      </c>
      <c r="W109" s="249">
        <f ca="1">SUMIFS('DATA 2-Retired'!J:J,'DATA 2-Retired'!$F:$F,'DATA-Retired'!$F109,'DATA 2-Retired'!$A:$A,'DATA-Retired'!$A109)</f>
        <v>0</v>
      </c>
      <c r="X109" s="249">
        <f ca="1">SUMIFS('DATA 2-Retired'!K:K,'DATA 2-Retired'!$F:$F,'DATA-Retired'!$F109,'DATA 2-Retired'!$A:$A,'DATA-Retired'!$A109)</f>
        <v>0</v>
      </c>
      <c r="Y109" s="249">
        <f ca="1">SUMIFS('DATA 2-Retired'!L:L,'DATA 2-Retired'!$F:$F,'DATA-Retired'!$F109,'DATA 2-Retired'!$A:$A,'DATA-Retired'!$A109)</f>
        <v>0</v>
      </c>
      <c r="Z109" t="str">
        <f t="shared" ca="1" si="24"/>
        <v>-</v>
      </c>
    </row>
    <row r="110" spans="1:26" x14ac:dyDescent="0.25">
      <c r="A110" s="211" t="str">
        <f t="shared" ca="1" si="14"/>
        <v>-</v>
      </c>
      <c r="B110" s="212">
        <f t="shared" ca="1" si="15"/>
        <v>0</v>
      </c>
      <c r="C110" s="212">
        <f t="shared" si="16"/>
        <v>0</v>
      </c>
      <c r="D110" s="213" t="e">
        <f t="shared" si="17"/>
        <v>#N/A</v>
      </c>
      <c r="E110" s="212">
        <f t="shared" si="18"/>
        <v>0</v>
      </c>
      <c r="F110" s="212" t="str">
        <f t="shared" si="19"/>
        <v>-</v>
      </c>
      <c r="G110" s="212" t="str">
        <f t="shared" si="21"/>
        <v/>
      </c>
      <c r="H110" s="214">
        <f t="shared" si="20"/>
        <v>0</v>
      </c>
      <c r="T110" s="249">
        <f ca="1">SUMIFS('DATA 2-Retired'!G:G,'DATA 2-Retired'!$F:$F,'DATA-Retired'!$F110,'DATA 2-Retired'!$A:$A,'DATA-Retired'!$A110)</f>
        <v>0</v>
      </c>
      <c r="U110" s="249">
        <f ca="1">SUMIFS('DATA 2-Retired'!H:H,'DATA 2-Retired'!$F:$F,'DATA-Retired'!$F110,'DATA 2-Retired'!$A:$A,'DATA-Retired'!$A110)</f>
        <v>0</v>
      </c>
      <c r="V110" s="249">
        <f ca="1">SUMIFS('DATA 2-Retired'!I:I,'DATA 2-Retired'!$F:$F,'DATA-Retired'!$F110,'DATA 2-Retired'!$A:$A,'DATA-Retired'!$A110)</f>
        <v>0</v>
      </c>
      <c r="W110" s="249">
        <f ca="1">SUMIFS('DATA 2-Retired'!J:J,'DATA 2-Retired'!$F:$F,'DATA-Retired'!$F110,'DATA 2-Retired'!$A:$A,'DATA-Retired'!$A110)</f>
        <v>0</v>
      </c>
      <c r="X110" s="249">
        <f ca="1">SUMIFS('DATA 2-Retired'!K:K,'DATA 2-Retired'!$F:$F,'DATA-Retired'!$F110,'DATA 2-Retired'!$A:$A,'DATA-Retired'!$A110)</f>
        <v>0</v>
      </c>
      <c r="Y110" s="249">
        <f ca="1">SUMIFS('DATA 2-Retired'!L:L,'DATA 2-Retired'!$F:$F,'DATA-Retired'!$F110,'DATA 2-Retired'!$A:$A,'DATA-Retired'!$A110)</f>
        <v>0</v>
      </c>
      <c r="Z110" t="str">
        <f t="shared" ca="1" si="24"/>
        <v>-</v>
      </c>
    </row>
    <row r="111" spans="1:26" x14ac:dyDescent="0.25">
      <c r="A111" s="211" t="str">
        <f t="shared" ca="1" si="14"/>
        <v>-</v>
      </c>
      <c r="B111" s="212">
        <f t="shared" ca="1" si="15"/>
        <v>0</v>
      </c>
      <c r="C111" s="212">
        <f t="shared" si="16"/>
        <v>0</v>
      </c>
      <c r="D111" s="213" t="e">
        <f t="shared" si="17"/>
        <v>#N/A</v>
      </c>
      <c r="E111" s="212">
        <f t="shared" si="18"/>
        <v>0</v>
      </c>
      <c r="F111" s="212" t="str">
        <f t="shared" si="19"/>
        <v>-</v>
      </c>
      <c r="G111" s="212" t="str">
        <f t="shared" si="21"/>
        <v/>
      </c>
      <c r="H111" s="214">
        <f t="shared" si="20"/>
        <v>0</v>
      </c>
      <c r="T111" s="249">
        <f ca="1">SUMIFS('DATA 2-Retired'!G:G,'DATA 2-Retired'!$F:$F,'DATA-Retired'!$F111,'DATA 2-Retired'!$A:$A,'DATA-Retired'!$A111)</f>
        <v>0</v>
      </c>
      <c r="U111" s="249">
        <f ca="1">SUMIFS('DATA 2-Retired'!H:H,'DATA 2-Retired'!$F:$F,'DATA-Retired'!$F111,'DATA 2-Retired'!$A:$A,'DATA-Retired'!$A111)</f>
        <v>0</v>
      </c>
      <c r="V111" s="249">
        <f ca="1">SUMIFS('DATA 2-Retired'!I:I,'DATA 2-Retired'!$F:$F,'DATA-Retired'!$F111,'DATA 2-Retired'!$A:$A,'DATA-Retired'!$A111)</f>
        <v>0</v>
      </c>
      <c r="W111" s="249">
        <f ca="1">SUMIFS('DATA 2-Retired'!J:J,'DATA 2-Retired'!$F:$F,'DATA-Retired'!$F111,'DATA 2-Retired'!$A:$A,'DATA-Retired'!$A111)</f>
        <v>0</v>
      </c>
      <c r="X111" s="249">
        <f ca="1">SUMIFS('DATA 2-Retired'!K:K,'DATA 2-Retired'!$F:$F,'DATA-Retired'!$F111,'DATA 2-Retired'!$A:$A,'DATA-Retired'!$A111)</f>
        <v>0</v>
      </c>
      <c r="Y111" s="249">
        <f ca="1">SUMIFS('DATA 2-Retired'!L:L,'DATA 2-Retired'!$F:$F,'DATA-Retired'!$F111,'DATA 2-Retired'!$A:$A,'DATA-Retired'!$A111)</f>
        <v>0</v>
      </c>
      <c r="Z111" t="str">
        <f t="shared" ca="1" si="24"/>
        <v>-</v>
      </c>
    </row>
    <row r="112" spans="1:26" x14ac:dyDescent="0.25">
      <c r="A112" s="211" t="str">
        <f t="shared" ca="1" si="14"/>
        <v>-</v>
      </c>
      <c r="B112" s="212">
        <f t="shared" ca="1" si="15"/>
        <v>0</v>
      </c>
      <c r="C112" s="212">
        <f t="shared" si="16"/>
        <v>0</v>
      </c>
      <c r="D112" s="213" t="e">
        <f t="shared" si="17"/>
        <v>#N/A</v>
      </c>
      <c r="E112" s="212">
        <f t="shared" si="18"/>
        <v>0</v>
      </c>
      <c r="F112" s="212" t="str">
        <f t="shared" si="19"/>
        <v>-</v>
      </c>
      <c r="G112" s="212" t="str">
        <f t="shared" si="21"/>
        <v/>
      </c>
      <c r="H112" s="214">
        <f t="shared" si="20"/>
        <v>0</v>
      </c>
      <c r="T112" s="249">
        <f ca="1">SUMIFS('DATA 2-Retired'!G:G,'DATA 2-Retired'!$F:$F,'DATA-Retired'!$F112,'DATA 2-Retired'!$A:$A,'DATA-Retired'!$A112)</f>
        <v>0</v>
      </c>
      <c r="U112" s="249">
        <f ca="1">SUMIFS('DATA 2-Retired'!H:H,'DATA 2-Retired'!$F:$F,'DATA-Retired'!$F112,'DATA 2-Retired'!$A:$A,'DATA-Retired'!$A112)</f>
        <v>0</v>
      </c>
      <c r="V112" s="249">
        <f ca="1">SUMIFS('DATA 2-Retired'!I:I,'DATA 2-Retired'!$F:$F,'DATA-Retired'!$F112,'DATA 2-Retired'!$A:$A,'DATA-Retired'!$A112)</f>
        <v>0</v>
      </c>
      <c r="W112" s="249">
        <f ca="1">SUMIFS('DATA 2-Retired'!J:J,'DATA 2-Retired'!$F:$F,'DATA-Retired'!$F112,'DATA 2-Retired'!$A:$A,'DATA-Retired'!$A112)</f>
        <v>0</v>
      </c>
      <c r="X112" s="249">
        <f ca="1">SUMIFS('DATA 2-Retired'!K:K,'DATA 2-Retired'!$F:$F,'DATA-Retired'!$F112,'DATA 2-Retired'!$A:$A,'DATA-Retired'!$A112)</f>
        <v>0</v>
      </c>
      <c r="Y112" s="249">
        <f ca="1">SUMIFS('DATA 2-Retired'!L:L,'DATA 2-Retired'!$F:$F,'DATA-Retired'!$F112,'DATA 2-Retired'!$A:$A,'DATA-Retired'!$A112)</f>
        <v>0</v>
      </c>
      <c r="Z112" t="str">
        <f t="shared" ca="1" si="24"/>
        <v>-</v>
      </c>
    </row>
    <row r="113" spans="1:26" x14ac:dyDescent="0.25">
      <c r="A113" s="211" t="str">
        <f t="shared" ca="1" si="14"/>
        <v>-</v>
      </c>
      <c r="B113" s="212">
        <f t="shared" ca="1" si="15"/>
        <v>0</v>
      </c>
      <c r="C113" s="212">
        <f t="shared" si="16"/>
        <v>0</v>
      </c>
      <c r="D113" s="213" t="e">
        <f t="shared" si="17"/>
        <v>#N/A</v>
      </c>
      <c r="E113" s="212">
        <f t="shared" si="18"/>
        <v>0</v>
      </c>
      <c r="F113" s="212" t="str">
        <f t="shared" si="19"/>
        <v>-</v>
      </c>
      <c r="G113" s="212" t="str">
        <f t="shared" si="21"/>
        <v/>
      </c>
      <c r="H113" s="214">
        <f t="shared" si="20"/>
        <v>0</v>
      </c>
      <c r="T113" s="249">
        <f ca="1">SUMIFS('DATA 2-Retired'!G:G,'DATA 2-Retired'!$F:$F,'DATA-Retired'!$F113,'DATA 2-Retired'!$A:$A,'DATA-Retired'!$A113)</f>
        <v>0</v>
      </c>
      <c r="U113" s="249">
        <f ca="1">SUMIFS('DATA 2-Retired'!H:H,'DATA 2-Retired'!$F:$F,'DATA-Retired'!$F113,'DATA 2-Retired'!$A:$A,'DATA-Retired'!$A113)</f>
        <v>0</v>
      </c>
      <c r="V113" s="249">
        <f ca="1">SUMIFS('DATA 2-Retired'!I:I,'DATA 2-Retired'!$F:$F,'DATA-Retired'!$F113,'DATA 2-Retired'!$A:$A,'DATA-Retired'!$A113)</f>
        <v>0</v>
      </c>
      <c r="W113" s="249">
        <f ca="1">SUMIFS('DATA 2-Retired'!J:J,'DATA 2-Retired'!$F:$F,'DATA-Retired'!$F113,'DATA 2-Retired'!$A:$A,'DATA-Retired'!$A113)</f>
        <v>0</v>
      </c>
      <c r="X113" s="249">
        <f ca="1">SUMIFS('DATA 2-Retired'!K:K,'DATA 2-Retired'!$F:$F,'DATA-Retired'!$F113,'DATA 2-Retired'!$A:$A,'DATA-Retired'!$A113)</f>
        <v>0</v>
      </c>
      <c r="Y113" s="249">
        <f ca="1">SUMIFS('DATA 2-Retired'!L:L,'DATA 2-Retired'!$F:$F,'DATA-Retired'!$F113,'DATA 2-Retired'!$A:$A,'DATA-Retired'!$A113)</f>
        <v>0</v>
      </c>
      <c r="Z113" t="str">
        <f t="shared" ca="1" si="24"/>
        <v>-</v>
      </c>
    </row>
    <row r="114" spans="1:26" x14ac:dyDescent="0.25">
      <c r="A114" s="211" t="str">
        <f t="shared" ca="1" si="14"/>
        <v>-</v>
      </c>
      <c r="B114" s="212">
        <f t="shared" ca="1" si="15"/>
        <v>0</v>
      </c>
      <c r="C114" s="212">
        <f t="shared" si="16"/>
        <v>0</v>
      </c>
      <c r="D114" s="213" t="e">
        <f t="shared" si="17"/>
        <v>#N/A</v>
      </c>
      <c r="E114" s="212">
        <f t="shared" si="18"/>
        <v>0</v>
      </c>
      <c r="F114" s="212" t="str">
        <f t="shared" si="19"/>
        <v>-</v>
      </c>
      <c r="G114" s="212" t="str">
        <f t="shared" si="21"/>
        <v/>
      </c>
      <c r="H114" s="214">
        <f t="shared" si="20"/>
        <v>0</v>
      </c>
      <c r="T114" s="249">
        <f ca="1">SUMIFS('DATA 2-Retired'!G:G,'DATA 2-Retired'!$F:$F,'DATA-Retired'!$F114,'DATA 2-Retired'!$A:$A,'DATA-Retired'!$A114)</f>
        <v>0</v>
      </c>
      <c r="U114" s="249">
        <f ca="1">SUMIFS('DATA 2-Retired'!H:H,'DATA 2-Retired'!$F:$F,'DATA-Retired'!$F114,'DATA 2-Retired'!$A:$A,'DATA-Retired'!$A114)</f>
        <v>0</v>
      </c>
      <c r="V114" s="249">
        <f ca="1">SUMIFS('DATA 2-Retired'!I:I,'DATA 2-Retired'!$F:$F,'DATA-Retired'!$F114,'DATA 2-Retired'!$A:$A,'DATA-Retired'!$A114)</f>
        <v>0</v>
      </c>
      <c r="W114" s="249">
        <f ca="1">SUMIFS('DATA 2-Retired'!J:J,'DATA 2-Retired'!$F:$F,'DATA-Retired'!$F114,'DATA 2-Retired'!$A:$A,'DATA-Retired'!$A114)</f>
        <v>0</v>
      </c>
      <c r="X114" s="249">
        <f ca="1">SUMIFS('DATA 2-Retired'!K:K,'DATA 2-Retired'!$F:$F,'DATA-Retired'!$F114,'DATA 2-Retired'!$A:$A,'DATA-Retired'!$A114)</f>
        <v>0</v>
      </c>
      <c r="Y114" s="249">
        <f ca="1">SUMIFS('DATA 2-Retired'!L:L,'DATA 2-Retired'!$F:$F,'DATA-Retired'!$F114,'DATA 2-Retired'!$A:$A,'DATA-Retired'!$A114)</f>
        <v>0</v>
      </c>
      <c r="Z114" t="str">
        <f t="shared" ca="1" si="24"/>
        <v>-</v>
      </c>
    </row>
    <row r="115" spans="1:26" x14ac:dyDescent="0.25">
      <c r="A115" s="211" t="str">
        <f t="shared" ca="1" si="14"/>
        <v>-</v>
      </c>
      <c r="B115" s="212">
        <f t="shared" ca="1" si="15"/>
        <v>0</v>
      </c>
      <c r="C115" s="212">
        <f t="shared" si="16"/>
        <v>0</v>
      </c>
      <c r="D115" s="213" t="e">
        <f t="shared" si="17"/>
        <v>#N/A</v>
      </c>
      <c r="E115" s="212">
        <f t="shared" si="18"/>
        <v>0</v>
      </c>
      <c r="F115" s="212" t="str">
        <f t="shared" si="19"/>
        <v>-</v>
      </c>
      <c r="G115" s="212" t="str">
        <f t="shared" si="21"/>
        <v/>
      </c>
      <c r="H115" s="214">
        <f t="shared" si="20"/>
        <v>0</v>
      </c>
      <c r="T115" s="249">
        <f ca="1">SUMIFS('DATA 2-Retired'!G:G,'DATA 2-Retired'!$F:$F,'DATA-Retired'!$F115,'DATA 2-Retired'!$A:$A,'DATA-Retired'!$A115)</f>
        <v>0</v>
      </c>
      <c r="U115" s="249">
        <f ca="1">SUMIFS('DATA 2-Retired'!H:H,'DATA 2-Retired'!$F:$F,'DATA-Retired'!$F115,'DATA 2-Retired'!$A:$A,'DATA-Retired'!$A115)</f>
        <v>0</v>
      </c>
      <c r="V115" s="249">
        <f ca="1">SUMIFS('DATA 2-Retired'!I:I,'DATA 2-Retired'!$F:$F,'DATA-Retired'!$F115,'DATA 2-Retired'!$A:$A,'DATA-Retired'!$A115)</f>
        <v>0</v>
      </c>
      <c r="W115" s="249">
        <f ca="1">SUMIFS('DATA 2-Retired'!J:J,'DATA 2-Retired'!$F:$F,'DATA-Retired'!$F115,'DATA 2-Retired'!$A:$A,'DATA-Retired'!$A115)</f>
        <v>0</v>
      </c>
      <c r="X115" s="249">
        <f ca="1">SUMIFS('DATA 2-Retired'!K:K,'DATA 2-Retired'!$F:$F,'DATA-Retired'!$F115,'DATA 2-Retired'!$A:$A,'DATA-Retired'!$A115)</f>
        <v>0</v>
      </c>
      <c r="Y115" s="249">
        <f ca="1">SUMIFS('DATA 2-Retired'!L:L,'DATA 2-Retired'!$F:$F,'DATA-Retired'!$F115,'DATA 2-Retired'!$A:$A,'DATA-Retired'!$A115)</f>
        <v>0</v>
      </c>
      <c r="Z115" t="str">
        <f t="shared" ca="1" si="24"/>
        <v>-</v>
      </c>
    </row>
    <row r="116" spans="1:26" x14ac:dyDescent="0.25">
      <c r="A116" s="211" t="str">
        <f t="shared" ca="1" si="14"/>
        <v>-</v>
      </c>
      <c r="B116" s="212">
        <f t="shared" ca="1" si="15"/>
        <v>0</v>
      </c>
      <c r="C116" s="212">
        <f t="shared" si="16"/>
        <v>0</v>
      </c>
      <c r="D116" s="213" t="e">
        <f t="shared" si="17"/>
        <v>#N/A</v>
      </c>
      <c r="E116" s="212">
        <f t="shared" si="18"/>
        <v>0</v>
      </c>
      <c r="F116" s="212" t="str">
        <f t="shared" si="19"/>
        <v>-</v>
      </c>
      <c r="G116" s="212" t="str">
        <f t="shared" si="21"/>
        <v/>
      </c>
      <c r="H116" s="214">
        <f t="shared" si="20"/>
        <v>0</v>
      </c>
      <c r="T116" s="249">
        <f ca="1">SUMIFS('DATA 2-Retired'!G:G,'DATA 2-Retired'!$F:$F,'DATA-Retired'!$F116,'DATA 2-Retired'!$A:$A,'DATA-Retired'!$A116)</f>
        <v>0</v>
      </c>
      <c r="U116" s="249">
        <f ca="1">SUMIFS('DATA 2-Retired'!H:H,'DATA 2-Retired'!$F:$F,'DATA-Retired'!$F116,'DATA 2-Retired'!$A:$A,'DATA-Retired'!$A116)</f>
        <v>0</v>
      </c>
      <c r="V116" s="249">
        <f ca="1">SUMIFS('DATA 2-Retired'!I:I,'DATA 2-Retired'!$F:$F,'DATA-Retired'!$F116,'DATA 2-Retired'!$A:$A,'DATA-Retired'!$A116)</f>
        <v>0</v>
      </c>
      <c r="W116" s="249">
        <f ca="1">SUMIFS('DATA 2-Retired'!J:J,'DATA 2-Retired'!$F:$F,'DATA-Retired'!$F116,'DATA 2-Retired'!$A:$A,'DATA-Retired'!$A116)</f>
        <v>0</v>
      </c>
      <c r="X116" s="249">
        <f ca="1">SUMIFS('DATA 2-Retired'!K:K,'DATA 2-Retired'!$F:$F,'DATA-Retired'!$F116,'DATA 2-Retired'!$A:$A,'DATA-Retired'!$A116)</f>
        <v>0</v>
      </c>
      <c r="Y116" s="249">
        <f ca="1">SUMIFS('DATA 2-Retired'!L:L,'DATA 2-Retired'!$F:$F,'DATA-Retired'!$F116,'DATA 2-Retired'!$A:$A,'DATA-Retired'!$A116)</f>
        <v>0</v>
      </c>
      <c r="Z116" t="str">
        <f t="shared" ca="1" si="24"/>
        <v>-</v>
      </c>
    </row>
    <row r="117" spans="1:26" x14ac:dyDescent="0.25">
      <c r="A117" s="211" t="str">
        <f t="shared" ca="1" si="14"/>
        <v>-</v>
      </c>
      <c r="B117" s="212">
        <f t="shared" ca="1" si="15"/>
        <v>0</v>
      </c>
      <c r="C117" s="212">
        <f t="shared" si="16"/>
        <v>0</v>
      </c>
      <c r="D117" s="213" t="e">
        <f t="shared" si="17"/>
        <v>#N/A</v>
      </c>
      <c r="E117" s="212">
        <f t="shared" si="18"/>
        <v>0</v>
      </c>
      <c r="F117" s="212" t="str">
        <f t="shared" si="19"/>
        <v>-</v>
      </c>
      <c r="G117" s="212" t="str">
        <f t="shared" si="21"/>
        <v/>
      </c>
      <c r="H117" s="214">
        <f t="shared" si="20"/>
        <v>0</v>
      </c>
      <c r="T117" s="249">
        <f ca="1">SUMIFS('DATA 2-Retired'!G:G,'DATA 2-Retired'!$F:$F,'DATA-Retired'!$F117,'DATA 2-Retired'!$A:$A,'DATA-Retired'!$A117)</f>
        <v>0</v>
      </c>
      <c r="U117" s="249">
        <f ca="1">SUMIFS('DATA 2-Retired'!H:H,'DATA 2-Retired'!$F:$F,'DATA-Retired'!$F117,'DATA 2-Retired'!$A:$A,'DATA-Retired'!$A117)</f>
        <v>0</v>
      </c>
      <c r="V117" s="249">
        <f ca="1">SUMIFS('DATA 2-Retired'!I:I,'DATA 2-Retired'!$F:$F,'DATA-Retired'!$F117,'DATA 2-Retired'!$A:$A,'DATA-Retired'!$A117)</f>
        <v>0</v>
      </c>
      <c r="W117" s="249">
        <f ca="1">SUMIFS('DATA 2-Retired'!J:J,'DATA 2-Retired'!$F:$F,'DATA-Retired'!$F117,'DATA 2-Retired'!$A:$A,'DATA-Retired'!$A117)</f>
        <v>0</v>
      </c>
      <c r="X117" s="249">
        <f ca="1">SUMIFS('DATA 2-Retired'!K:K,'DATA 2-Retired'!$F:$F,'DATA-Retired'!$F117,'DATA 2-Retired'!$A:$A,'DATA-Retired'!$A117)</f>
        <v>0</v>
      </c>
      <c r="Y117" s="249">
        <f ca="1">SUMIFS('DATA 2-Retired'!L:L,'DATA 2-Retired'!$F:$F,'DATA-Retired'!$F117,'DATA 2-Retired'!$A:$A,'DATA-Retired'!$A117)</f>
        <v>0</v>
      </c>
      <c r="Z117" t="str">
        <f t="shared" ca="1" si="24"/>
        <v>-</v>
      </c>
    </row>
    <row r="118" spans="1:26" x14ac:dyDescent="0.25">
      <c r="A118" s="211" t="str">
        <f t="shared" ca="1" si="14"/>
        <v>-</v>
      </c>
      <c r="B118" s="212">
        <f t="shared" ca="1" si="15"/>
        <v>0</v>
      </c>
      <c r="C118" s="212">
        <f t="shared" si="16"/>
        <v>0</v>
      </c>
      <c r="D118" s="213" t="e">
        <f t="shared" si="17"/>
        <v>#N/A</v>
      </c>
      <c r="E118" s="212">
        <f t="shared" si="18"/>
        <v>0</v>
      </c>
      <c r="F118" s="212" t="str">
        <f t="shared" si="19"/>
        <v>-</v>
      </c>
      <c r="G118" s="212" t="str">
        <f t="shared" si="21"/>
        <v/>
      </c>
      <c r="H118" s="214">
        <f t="shared" si="20"/>
        <v>0</v>
      </c>
      <c r="T118" s="249">
        <f ca="1">SUMIFS('DATA 2-Retired'!G:G,'DATA 2-Retired'!$F:$F,'DATA-Retired'!$F118,'DATA 2-Retired'!$A:$A,'DATA-Retired'!$A118)</f>
        <v>0</v>
      </c>
      <c r="U118" s="249">
        <f ca="1">SUMIFS('DATA 2-Retired'!H:H,'DATA 2-Retired'!$F:$F,'DATA-Retired'!$F118,'DATA 2-Retired'!$A:$A,'DATA-Retired'!$A118)</f>
        <v>0</v>
      </c>
      <c r="V118" s="249">
        <f ca="1">SUMIFS('DATA 2-Retired'!I:I,'DATA 2-Retired'!$F:$F,'DATA-Retired'!$F118,'DATA 2-Retired'!$A:$A,'DATA-Retired'!$A118)</f>
        <v>0</v>
      </c>
      <c r="W118" s="249">
        <f ca="1">SUMIFS('DATA 2-Retired'!J:J,'DATA 2-Retired'!$F:$F,'DATA-Retired'!$F118,'DATA 2-Retired'!$A:$A,'DATA-Retired'!$A118)</f>
        <v>0</v>
      </c>
      <c r="X118" s="249">
        <f ca="1">SUMIFS('DATA 2-Retired'!K:K,'DATA 2-Retired'!$F:$F,'DATA-Retired'!$F118,'DATA 2-Retired'!$A:$A,'DATA-Retired'!$A118)</f>
        <v>0</v>
      </c>
      <c r="Y118" s="249">
        <f ca="1">SUMIFS('DATA 2-Retired'!L:L,'DATA 2-Retired'!$F:$F,'DATA-Retired'!$F118,'DATA 2-Retired'!$A:$A,'DATA-Retired'!$A118)</f>
        <v>0</v>
      </c>
      <c r="Z118" t="str">
        <f t="shared" ca="1" si="24"/>
        <v>-</v>
      </c>
    </row>
    <row r="119" spans="1:26" x14ac:dyDescent="0.25">
      <c r="A119" s="211" t="str">
        <f t="shared" ca="1" si="14"/>
        <v>-</v>
      </c>
      <c r="B119" s="212">
        <f t="shared" ca="1" si="15"/>
        <v>0</v>
      </c>
      <c r="C119" s="212">
        <f t="shared" si="16"/>
        <v>0</v>
      </c>
      <c r="D119" s="213" t="e">
        <f t="shared" si="17"/>
        <v>#N/A</v>
      </c>
      <c r="E119" s="212">
        <f t="shared" si="18"/>
        <v>0</v>
      </c>
      <c r="F119" s="212" t="str">
        <f t="shared" si="19"/>
        <v>-</v>
      </c>
      <c r="G119" s="212" t="str">
        <f t="shared" si="21"/>
        <v/>
      </c>
      <c r="H119" s="214">
        <f t="shared" si="20"/>
        <v>0</v>
      </c>
      <c r="T119" s="249">
        <f ca="1">SUMIFS('DATA 2-Retired'!G:G,'DATA 2-Retired'!$F:$F,'DATA-Retired'!$F119,'DATA 2-Retired'!$A:$A,'DATA-Retired'!$A119)</f>
        <v>0</v>
      </c>
      <c r="U119" s="249">
        <f ca="1">SUMIFS('DATA 2-Retired'!H:H,'DATA 2-Retired'!$F:$F,'DATA-Retired'!$F119,'DATA 2-Retired'!$A:$A,'DATA-Retired'!$A119)</f>
        <v>0</v>
      </c>
      <c r="V119" s="249">
        <f ca="1">SUMIFS('DATA 2-Retired'!I:I,'DATA 2-Retired'!$F:$F,'DATA-Retired'!$F119,'DATA 2-Retired'!$A:$A,'DATA-Retired'!$A119)</f>
        <v>0</v>
      </c>
      <c r="W119" s="249">
        <f ca="1">SUMIFS('DATA 2-Retired'!J:J,'DATA 2-Retired'!$F:$F,'DATA-Retired'!$F119,'DATA 2-Retired'!$A:$A,'DATA-Retired'!$A119)</f>
        <v>0</v>
      </c>
      <c r="X119" s="249">
        <f ca="1">SUMIFS('DATA 2-Retired'!K:K,'DATA 2-Retired'!$F:$F,'DATA-Retired'!$F119,'DATA 2-Retired'!$A:$A,'DATA-Retired'!$A119)</f>
        <v>0</v>
      </c>
      <c r="Y119" s="249">
        <f ca="1">SUMIFS('DATA 2-Retired'!L:L,'DATA 2-Retired'!$F:$F,'DATA-Retired'!$F119,'DATA 2-Retired'!$A:$A,'DATA-Retired'!$A119)</f>
        <v>0</v>
      </c>
      <c r="Z119" t="str">
        <f t="shared" ca="1" si="24"/>
        <v>-</v>
      </c>
    </row>
    <row r="120" spans="1:26" x14ac:dyDescent="0.25">
      <c r="A120" s="211" t="str">
        <f t="shared" ca="1" si="14"/>
        <v>-</v>
      </c>
      <c r="B120" s="212">
        <f t="shared" ca="1" si="15"/>
        <v>0</v>
      </c>
      <c r="C120" s="212">
        <f t="shared" si="16"/>
        <v>0</v>
      </c>
      <c r="D120" s="213" t="e">
        <f t="shared" si="17"/>
        <v>#N/A</v>
      </c>
      <c r="E120" s="212">
        <f t="shared" si="18"/>
        <v>0</v>
      </c>
      <c r="F120" s="212" t="str">
        <f t="shared" si="19"/>
        <v>-</v>
      </c>
      <c r="G120" s="212" t="str">
        <f t="shared" si="21"/>
        <v/>
      </c>
      <c r="H120" s="214">
        <f t="shared" si="20"/>
        <v>0</v>
      </c>
      <c r="T120" s="249">
        <f ca="1">SUMIFS('DATA 2-Retired'!G:G,'DATA 2-Retired'!$F:$F,'DATA-Retired'!$F120,'DATA 2-Retired'!$A:$A,'DATA-Retired'!$A120)</f>
        <v>0</v>
      </c>
      <c r="U120" s="249">
        <f ca="1">SUMIFS('DATA 2-Retired'!H:H,'DATA 2-Retired'!$F:$F,'DATA-Retired'!$F120,'DATA 2-Retired'!$A:$A,'DATA-Retired'!$A120)</f>
        <v>0</v>
      </c>
      <c r="V120" s="249">
        <f ca="1">SUMIFS('DATA 2-Retired'!I:I,'DATA 2-Retired'!$F:$F,'DATA-Retired'!$F120,'DATA 2-Retired'!$A:$A,'DATA-Retired'!$A120)</f>
        <v>0</v>
      </c>
      <c r="W120" s="249">
        <f ca="1">SUMIFS('DATA 2-Retired'!J:J,'DATA 2-Retired'!$F:$F,'DATA-Retired'!$F120,'DATA 2-Retired'!$A:$A,'DATA-Retired'!$A120)</f>
        <v>0</v>
      </c>
      <c r="X120" s="249">
        <f ca="1">SUMIFS('DATA 2-Retired'!K:K,'DATA 2-Retired'!$F:$F,'DATA-Retired'!$F120,'DATA 2-Retired'!$A:$A,'DATA-Retired'!$A120)</f>
        <v>0</v>
      </c>
      <c r="Y120" s="249">
        <f ca="1">SUMIFS('DATA 2-Retired'!L:L,'DATA 2-Retired'!$F:$F,'DATA-Retired'!$F120,'DATA 2-Retired'!$A:$A,'DATA-Retired'!$A120)</f>
        <v>0</v>
      </c>
      <c r="Z120" t="str">
        <f t="shared" ca="1" si="24"/>
        <v>-</v>
      </c>
    </row>
    <row r="121" spans="1:26" x14ac:dyDescent="0.25">
      <c r="A121" s="211" t="str">
        <f t="shared" ca="1" si="14"/>
        <v>-</v>
      </c>
      <c r="B121" s="212">
        <f t="shared" ca="1" si="15"/>
        <v>0</v>
      </c>
      <c r="C121" s="212">
        <f t="shared" si="16"/>
        <v>0</v>
      </c>
      <c r="D121" s="213" t="e">
        <f t="shared" si="17"/>
        <v>#N/A</v>
      </c>
      <c r="E121" s="212">
        <f t="shared" si="18"/>
        <v>0</v>
      </c>
      <c r="F121" s="212" t="str">
        <f t="shared" si="19"/>
        <v>-</v>
      </c>
      <c r="G121" s="212" t="str">
        <f t="shared" si="21"/>
        <v/>
      </c>
      <c r="H121" s="214">
        <f t="shared" si="20"/>
        <v>0</v>
      </c>
      <c r="T121" s="249">
        <f ca="1">SUMIFS('DATA 2-Retired'!G:G,'DATA 2-Retired'!$F:$F,'DATA-Retired'!$F121,'DATA 2-Retired'!$A:$A,'DATA-Retired'!$A121)</f>
        <v>0</v>
      </c>
      <c r="U121" s="249">
        <f ca="1">SUMIFS('DATA 2-Retired'!H:H,'DATA 2-Retired'!$F:$F,'DATA-Retired'!$F121,'DATA 2-Retired'!$A:$A,'DATA-Retired'!$A121)</f>
        <v>0</v>
      </c>
      <c r="V121" s="249">
        <f ca="1">SUMIFS('DATA 2-Retired'!I:I,'DATA 2-Retired'!$F:$F,'DATA-Retired'!$F121,'DATA 2-Retired'!$A:$A,'DATA-Retired'!$A121)</f>
        <v>0</v>
      </c>
      <c r="W121" s="249">
        <f ca="1">SUMIFS('DATA 2-Retired'!J:J,'DATA 2-Retired'!$F:$F,'DATA-Retired'!$F121,'DATA 2-Retired'!$A:$A,'DATA-Retired'!$A121)</f>
        <v>0</v>
      </c>
      <c r="X121" s="249">
        <f ca="1">SUMIFS('DATA 2-Retired'!K:K,'DATA 2-Retired'!$F:$F,'DATA-Retired'!$F121,'DATA 2-Retired'!$A:$A,'DATA-Retired'!$A121)</f>
        <v>0</v>
      </c>
      <c r="Y121" s="249">
        <f ca="1">SUMIFS('DATA 2-Retired'!L:L,'DATA 2-Retired'!$F:$F,'DATA-Retired'!$F121,'DATA 2-Retired'!$A:$A,'DATA-Retired'!$A121)</f>
        <v>0</v>
      </c>
      <c r="Z121" t="str">
        <f t="shared" ca="1" si="24"/>
        <v>-</v>
      </c>
    </row>
    <row r="122" spans="1:26" x14ac:dyDescent="0.25">
      <c r="A122" s="211" t="str">
        <f t="shared" ca="1" si="14"/>
        <v>-</v>
      </c>
      <c r="B122" s="212">
        <f t="shared" ca="1" si="15"/>
        <v>0</v>
      </c>
      <c r="C122" s="212">
        <f t="shared" si="16"/>
        <v>0</v>
      </c>
      <c r="D122" s="213" t="e">
        <f t="shared" si="17"/>
        <v>#N/A</v>
      </c>
      <c r="E122" s="212">
        <f t="shared" si="18"/>
        <v>0</v>
      </c>
      <c r="F122" s="212" t="str">
        <f t="shared" si="19"/>
        <v>-</v>
      </c>
      <c r="G122" s="212" t="str">
        <f t="shared" si="21"/>
        <v/>
      </c>
      <c r="H122" s="214">
        <f t="shared" si="20"/>
        <v>0</v>
      </c>
      <c r="T122" s="249">
        <f ca="1">SUMIFS('DATA 2-Retired'!G:G,'DATA 2-Retired'!$F:$F,'DATA-Retired'!$F122,'DATA 2-Retired'!$A:$A,'DATA-Retired'!$A122)</f>
        <v>0</v>
      </c>
      <c r="U122" s="249">
        <f ca="1">SUMIFS('DATA 2-Retired'!H:H,'DATA 2-Retired'!$F:$F,'DATA-Retired'!$F122,'DATA 2-Retired'!$A:$A,'DATA-Retired'!$A122)</f>
        <v>0</v>
      </c>
      <c r="V122" s="249">
        <f ca="1">SUMIFS('DATA 2-Retired'!I:I,'DATA 2-Retired'!$F:$F,'DATA-Retired'!$F122,'DATA 2-Retired'!$A:$A,'DATA-Retired'!$A122)</f>
        <v>0</v>
      </c>
      <c r="W122" s="249">
        <f ca="1">SUMIFS('DATA 2-Retired'!J:J,'DATA 2-Retired'!$F:$F,'DATA-Retired'!$F122,'DATA 2-Retired'!$A:$A,'DATA-Retired'!$A122)</f>
        <v>0</v>
      </c>
      <c r="X122" s="249">
        <f ca="1">SUMIFS('DATA 2-Retired'!K:K,'DATA 2-Retired'!$F:$F,'DATA-Retired'!$F122,'DATA 2-Retired'!$A:$A,'DATA-Retired'!$A122)</f>
        <v>0</v>
      </c>
      <c r="Y122" s="249">
        <f ca="1">SUMIFS('DATA 2-Retired'!L:L,'DATA 2-Retired'!$F:$F,'DATA-Retired'!$F122,'DATA 2-Retired'!$A:$A,'DATA-Retired'!$A122)</f>
        <v>0</v>
      </c>
      <c r="Z122" t="str">
        <f t="shared" ca="1" si="24"/>
        <v>-</v>
      </c>
    </row>
    <row r="123" spans="1:26" x14ac:dyDescent="0.25">
      <c r="A123" s="211" t="str">
        <f t="shared" ca="1" si="14"/>
        <v>-</v>
      </c>
      <c r="B123" s="212">
        <f t="shared" ca="1" si="15"/>
        <v>0</v>
      </c>
      <c r="C123" s="212">
        <f t="shared" si="16"/>
        <v>0</v>
      </c>
      <c r="D123" s="213" t="e">
        <f t="shared" si="17"/>
        <v>#N/A</v>
      </c>
      <c r="E123" s="212">
        <f t="shared" si="18"/>
        <v>0</v>
      </c>
      <c r="F123" s="212" t="str">
        <f t="shared" si="19"/>
        <v>-</v>
      </c>
      <c r="G123" s="212" t="str">
        <f t="shared" si="21"/>
        <v/>
      </c>
      <c r="H123" s="214">
        <f t="shared" si="20"/>
        <v>0</v>
      </c>
      <c r="T123" s="249">
        <f ca="1">SUMIFS('DATA 2-Retired'!G:G,'DATA 2-Retired'!$F:$F,'DATA-Retired'!$F123,'DATA 2-Retired'!$A:$A,'DATA-Retired'!$A123)</f>
        <v>0</v>
      </c>
      <c r="U123" s="249">
        <f ca="1">SUMIFS('DATA 2-Retired'!H:H,'DATA 2-Retired'!$F:$F,'DATA-Retired'!$F123,'DATA 2-Retired'!$A:$A,'DATA-Retired'!$A123)</f>
        <v>0</v>
      </c>
      <c r="V123" s="249">
        <f ca="1">SUMIFS('DATA 2-Retired'!I:I,'DATA 2-Retired'!$F:$F,'DATA-Retired'!$F123,'DATA 2-Retired'!$A:$A,'DATA-Retired'!$A123)</f>
        <v>0</v>
      </c>
      <c r="W123" s="249">
        <f ca="1">SUMIFS('DATA 2-Retired'!J:J,'DATA 2-Retired'!$F:$F,'DATA-Retired'!$F123,'DATA 2-Retired'!$A:$A,'DATA-Retired'!$A123)</f>
        <v>0</v>
      </c>
      <c r="X123" s="249">
        <f ca="1">SUMIFS('DATA 2-Retired'!K:K,'DATA 2-Retired'!$F:$F,'DATA-Retired'!$F123,'DATA 2-Retired'!$A:$A,'DATA-Retired'!$A123)</f>
        <v>0</v>
      </c>
      <c r="Y123" s="249">
        <f ca="1">SUMIFS('DATA 2-Retired'!L:L,'DATA 2-Retired'!$F:$F,'DATA-Retired'!$F123,'DATA 2-Retired'!$A:$A,'DATA-Retired'!$A123)</f>
        <v>0</v>
      </c>
      <c r="Z123" t="str">
        <f t="shared" ca="1" si="24"/>
        <v>-</v>
      </c>
    </row>
    <row r="124" spans="1:26" x14ac:dyDescent="0.25">
      <c r="A124" s="211" t="str">
        <f t="shared" ca="1" si="14"/>
        <v>-</v>
      </c>
      <c r="B124" s="212">
        <f t="shared" ca="1" si="15"/>
        <v>0</v>
      </c>
      <c r="C124" s="212">
        <f t="shared" si="16"/>
        <v>0</v>
      </c>
      <c r="D124" s="213" t="e">
        <f t="shared" si="17"/>
        <v>#N/A</v>
      </c>
      <c r="E124" s="212">
        <f t="shared" si="18"/>
        <v>0</v>
      </c>
      <c r="F124" s="212" t="str">
        <f t="shared" si="19"/>
        <v>-</v>
      </c>
      <c r="G124" s="212" t="str">
        <f t="shared" si="21"/>
        <v/>
      </c>
      <c r="H124" s="214">
        <f t="shared" si="20"/>
        <v>0</v>
      </c>
      <c r="T124" s="249">
        <f ca="1">SUMIFS('DATA 2-Retired'!G:G,'DATA 2-Retired'!$F:$F,'DATA-Retired'!$F124,'DATA 2-Retired'!$A:$A,'DATA-Retired'!$A124)</f>
        <v>0</v>
      </c>
      <c r="U124" s="249">
        <f ca="1">SUMIFS('DATA 2-Retired'!H:H,'DATA 2-Retired'!$F:$F,'DATA-Retired'!$F124,'DATA 2-Retired'!$A:$A,'DATA-Retired'!$A124)</f>
        <v>0</v>
      </c>
      <c r="V124" s="249">
        <f ca="1">SUMIFS('DATA 2-Retired'!I:I,'DATA 2-Retired'!$F:$F,'DATA-Retired'!$F124,'DATA 2-Retired'!$A:$A,'DATA-Retired'!$A124)</f>
        <v>0</v>
      </c>
      <c r="W124" s="249">
        <f ca="1">SUMIFS('DATA 2-Retired'!J:J,'DATA 2-Retired'!$F:$F,'DATA-Retired'!$F124,'DATA 2-Retired'!$A:$A,'DATA-Retired'!$A124)</f>
        <v>0</v>
      </c>
      <c r="X124" s="249">
        <f ca="1">SUMIFS('DATA 2-Retired'!K:K,'DATA 2-Retired'!$F:$F,'DATA-Retired'!$F124,'DATA 2-Retired'!$A:$A,'DATA-Retired'!$A124)</f>
        <v>0</v>
      </c>
      <c r="Y124" s="249">
        <f ca="1">SUMIFS('DATA 2-Retired'!L:L,'DATA 2-Retired'!$F:$F,'DATA-Retired'!$F124,'DATA 2-Retired'!$A:$A,'DATA-Retired'!$A124)</f>
        <v>0</v>
      </c>
      <c r="Z124" t="str">
        <f t="shared" ca="1" si="24"/>
        <v>-</v>
      </c>
    </row>
    <row r="125" spans="1:26" x14ac:dyDescent="0.25">
      <c r="A125" s="211" t="str">
        <f t="shared" ca="1" si="14"/>
        <v>-</v>
      </c>
      <c r="B125" s="212">
        <f t="shared" ca="1" si="15"/>
        <v>0</v>
      </c>
      <c r="C125" s="212">
        <f t="shared" si="16"/>
        <v>0</v>
      </c>
      <c r="D125" s="213" t="e">
        <f t="shared" si="17"/>
        <v>#N/A</v>
      </c>
      <c r="E125" s="212">
        <f t="shared" si="18"/>
        <v>0</v>
      </c>
      <c r="F125" s="212" t="str">
        <f t="shared" si="19"/>
        <v>-</v>
      </c>
      <c r="G125" s="212" t="str">
        <f t="shared" si="21"/>
        <v/>
      </c>
      <c r="H125" s="214">
        <f t="shared" si="20"/>
        <v>0</v>
      </c>
      <c r="T125" s="249">
        <f ca="1">SUMIFS('DATA 2-Retired'!G:G,'DATA 2-Retired'!$F:$F,'DATA-Retired'!$F125,'DATA 2-Retired'!$A:$A,'DATA-Retired'!$A125)</f>
        <v>0</v>
      </c>
      <c r="U125" s="249">
        <f ca="1">SUMIFS('DATA 2-Retired'!H:H,'DATA 2-Retired'!$F:$F,'DATA-Retired'!$F125,'DATA 2-Retired'!$A:$A,'DATA-Retired'!$A125)</f>
        <v>0</v>
      </c>
      <c r="V125" s="249">
        <f ca="1">SUMIFS('DATA 2-Retired'!I:I,'DATA 2-Retired'!$F:$F,'DATA-Retired'!$F125,'DATA 2-Retired'!$A:$A,'DATA-Retired'!$A125)</f>
        <v>0</v>
      </c>
      <c r="W125" s="249">
        <f ca="1">SUMIFS('DATA 2-Retired'!J:J,'DATA 2-Retired'!$F:$F,'DATA-Retired'!$F125,'DATA 2-Retired'!$A:$A,'DATA-Retired'!$A125)</f>
        <v>0</v>
      </c>
      <c r="X125" s="249">
        <f ca="1">SUMIFS('DATA 2-Retired'!K:K,'DATA 2-Retired'!$F:$F,'DATA-Retired'!$F125,'DATA 2-Retired'!$A:$A,'DATA-Retired'!$A125)</f>
        <v>0</v>
      </c>
      <c r="Y125" s="249">
        <f ca="1">SUMIFS('DATA 2-Retired'!L:L,'DATA 2-Retired'!$F:$F,'DATA-Retired'!$F125,'DATA 2-Retired'!$A:$A,'DATA-Retired'!$A125)</f>
        <v>0</v>
      </c>
      <c r="Z125" t="str">
        <f t="shared" ca="1" si="24"/>
        <v>-</v>
      </c>
    </row>
    <row r="126" spans="1:26" x14ac:dyDescent="0.25">
      <c r="A126" s="211" t="str">
        <f t="shared" ca="1" si="14"/>
        <v>-</v>
      </c>
      <c r="B126" s="212">
        <f t="shared" ca="1" si="15"/>
        <v>0</v>
      </c>
      <c r="C126" s="212">
        <f t="shared" si="16"/>
        <v>0</v>
      </c>
      <c r="D126" s="213" t="e">
        <f t="shared" si="17"/>
        <v>#N/A</v>
      </c>
      <c r="E126" s="212">
        <f t="shared" si="18"/>
        <v>0</v>
      </c>
      <c r="F126" s="212" t="str">
        <f t="shared" si="19"/>
        <v>-</v>
      </c>
      <c r="G126" s="212" t="str">
        <f t="shared" si="21"/>
        <v/>
      </c>
      <c r="H126" s="214">
        <f t="shared" si="20"/>
        <v>0</v>
      </c>
      <c r="T126" s="249">
        <f ca="1">SUMIFS('DATA 2-Retired'!G:G,'DATA 2-Retired'!$F:$F,'DATA-Retired'!$F126,'DATA 2-Retired'!$A:$A,'DATA-Retired'!$A126)</f>
        <v>0</v>
      </c>
      <c r="U126" s="249">
        <f ca="1">SUMIFS('DATA 2-Retired'!H:H,'DATA 2-Retired'!$F:$F,'DATA-Retired'!$F126,'DATA 2-Retired'!$A:$A,'DATA-Retired'!$A126)</f>
        <v>0</v>
      </c>
      <c r="V126" s="249">
        <f ca="1">SUMIFS('DATA 2-Retired'!I:I,'DATA 2-Retired'!$F:$F,'DATA-Retired'!$F126,'DATA 2-Retired'!$A:$A,'DATA-Retired'!$A126)</f>
        <v>0</v>
      </c>
      <c r="W126" s="249">
        <f ca="1">SUMIFS('DATA 2-Retired'!J:J,'DATA 2-Retired'!$F:$F,'DATA-Retired'!$F126,'DATA 2-Retired'!$A:$A,'DATA-Retired'!$A126)</f>
        <v>0</v>
      </c>
      <c r="X126" s="249">
        <f ca="1">SUMIFS('DATA 2-Retired'!K:K,'DATA 2-Retired'!$F:$F,'DATA-Retired'!$F126,'DATA 2-Retired'!$A:$A,'DATA-Retired'!$A126)</f>
        <v>0</v>
      </c>
      <c r="Y126" s="249">
        <f ca="1">SUMIFS('DATA 2-Retired'!L:L,'DATA 2-Retired'!$F:$F,'DATA-Retired'!$F126,'DATA 2-Retired'!$A:$A,'DATA-Retired'!$A126)</f>
        <v>0</v>
      </c>
      <c r="Z126" t="str">
        <f t="shared" ca="1" si="24"/>
        <v>-</v>
      </c>
    </row>
    <row r="127" spans="1:26" x14ac:dyDescent="0.25">
      <c r="A127" s="211" t="str">
        <f t="shared" ca="1" si="14"/>
        <v>-</v>
      </c>
      <c r="B127" s="212">
        <f t="shared" ca="1" si="15"/>
        <v>0</v>
      </c>
      <c r="C127" s="212">
        <f t="shared" si="16"/>
        <v>0</v>
      </c>
      <c r="D127" s="213" t="e">
        <f t="shared" si="17"/>
        <v>#N/A</v>
      </c>
      <c r="E127" s="212">
        <f t="shared" si="18"/>
        <v>0</v>
      </c>
      <c r="F127" s="212" t="str">
        <f t="shared" si="19"/>
        <v>-</v>
      </c>
      <c r="G127" s="212" t="str">
        <f t="shared" si="21"/>
        <v/>
      </c>
      <c r="H127" s="214">
        <f t="shared" si="20"/>
        <v>0</v>
      </c>
      <c r="T127" s="249">
        <f ca="1">SUMIFS('DATA 2-Retired'!G:G,'DATA 2-Retired'!$F:$F,'DATA-Retired'!$F127,'DATA 2-Retired'!$A:$A,'DATA-Retired'!$A127)</f>
        <v>0</v>
      </c>
      <c r="U127" s="249">
        <f ca="1">SUMIFS('DATA 2-Retired'!H:H,'DATA 2-Retired'!$F:$F,'DATA-Retired'!$F127,'DATA 2-Retired'!$A:$A,'DATA-Retired'!$A127)</f>
        <v>0</v>
      </c>
      <c r="V127" s="249">
        <f ca="1">SUMIFS('DATA 2-Retired'!I:I,'DATA 2-Retired'!$F:$F,'DATA-Retired'!$F127,'DATA 2-Retired'!$A:$A,'DATA-Retired'!$A127)</f>
        <v>0</v>
      </c>
      <c r="W127" s="249">
        <f ca="1">SUMIFS('DATA 2-Retired'!J:J,'DATA 2-Retired'!$F:$F,'DATA-Retired'!$F127,'DATA 2-Retired'!$A:$A,'DATA-Retired'!$A127)</f>
        <v>0</v>
      </c>
      <c r="X127" s="249">
        <f ca="1">SUMIFS('DATA 2-Retired'!K:K,'DATA 2-Retired'!$F:$F,'DATA-Retired'!$F127,'DATA 2-Retired'!$A:$A,'DATA-Retired'!$A127)</f>
        <v>0</v>
      </c>
      <c r="Y127" s="249">
        <f ca="1">SUMIFS('DATA 2-Retired'!L:L,'DATA 2-Retired'!$F:$F,'DATA-Retired'!$F127,'DATA 2-Retired'!$A:$A,'DATA-Retired'!$A127)</f>
        <v>0</v>
      </c>
      <c r="Z127" t="str">
        <f t="shared" ca="1" si="24"/>
        <v>-</v>
      </c>
    </row>
    <row r="128" spans="1:26" x14ac:dyDescent="0.25">
      <c r="A128" s="211" t="str">
        <f t="shared" ca="1" si="14"/>
        <v>-</v>
      </c>
      <c r="B128" s="212">
        <f t="shared" ca="1" si="15"/>
        <v>0</v>
      </c>
      <c r="C128" s="212">
        <f t="shared" si="16"/>
        <v>0</v>
      </c>
      <c r="D128" s="213" t="e">
        <f t="shared" si="17"/>
        <v>#N/A</v>
      </c>
      <c r="E128" s="212">
        <f t="shared" si="18"/>
        <v>0</v>
      </c>
      <c r="F128" s="212" t="str">
        <f t="shared" si="19"/>
        <v>-</v>
      </c>
      <c r="G128" s="212" t="str">
        <f t="shared" si="21"/>
        <v/>
      </c>
      <c r="H128" s="214">
        <f t="shared" si="20"/>
        <v>0</v>
      </c>
      <c r="T128" s="249">
        <f ca="1">SUMIFS('DATA 2-Retired'!G:G,'DATA 2-Retired'!$F:$F,'DATA-Retired'!$F128,'DATA 2-Retired'!$A:$A,'DATA-Retired'!$A128)</f>
        <v>0</v>
      </c>
      <c r="U128" s="249">
        <f ca="1">SUMIFS('DATA 2-Retired'!H:H,'DATA 2-Retired'!$F:$F,'DATA-Retired'!$F128,'DATA 2-Retired'!$A:$A,'DATA-Retired'!$A128)</f>
        <v>0</v>
      </c>
      <c r="V128" s="249">
        <f ca="1">SUMIFS('DATA 2-Retired'!I:I,'DATA 2-Retired'!$F:$F,'DATA-Retired'!$F128,'DATA 2-Retired'!$A:$A,'DATA-Retired'!$A128)</f>
        <v>0</v>
      </c>
      <c r="W128" s="249">
        <f ca="1">SUMIFS('DATA 2-Retired'!J:J,'DATA 2-Retired'!$F:$F,'DATA-Retired'!$F128,'DATA 2-Retired'!$A:$A,'DATA-Retired'!$A128)</f>
        <v>0</v>
      </c>
      <c r="X128" s="249">
        <f ca="1">SUMIFS('DATA 2-Retired'!K:K,'DATA 2-Retired'!$F:$F,'DATA-Retired'!$F128,'DATA 2-Retired'!$A:$A,'DATA-Retired'!$A128)</f>
        <v>0</v>
      </c>
      <c r="Y128" s="249">
        <f ca="1">SUMIFS('DATA 2-Retired'!L:L,'DATA 2-Retired'!$F:$F,'DATA-Retired'!$F128,'DATA 2-Retired'!$A:$A,'DATA-Retired'!$A128)</f>
        <v>0</v>
      </c>
      <c r="Z128" t="str">
        <f t="shared" ca="1" si="24"/>
        <v>-</v>
      </c>
    </row>
    <row r="129" spans="1:26" x14ac:dyDescent="0.25">
      <c r="A129" s="211" t="str">
        <f t="shared" ca="1" si="14"/>
        <v>-</v>
      </c>
      <c r="B129" s="212">
        <f t="shared" ca="1" si="15"/>
        <v>0</v>
      </c>
      <c r="C129" s="212">
        <f t="shared" si="16"/>
        <v>0</v>
      </c>
      <c r="D129" s="213" t="e">
        <f t="shared" si="17"/>
        <v>#N/A</v>
      </c>
      <c r="E129" s="212">
        <f t="shared" si="18"/>
        <v>0</v>
      </c>
      <c r="F129" s="212" t="str">
        <f t="shared" si="19"/>
        <v>-</v>
      </c>
      <c r="G129" s="212" t="str">
        <f t="shared" si="21"/>
        <v/>
      </c>
      <c r="H129" s="214">
        <f t="shared" si="20"/>
        <v>0</v>
      </c>
      <c r="T129" s="249">
        <f ca="1">SUMIFS('DATA 2-Retired'!G:G,'DATA 2-Retired'!$F:$F,'DATA-Retired'!$F129,'DATA 2-Retired'!$A:$A,'DATA-Retired'!$A129)</f>
        <v>0</v>
      </c>
      <c r="U129" s="249">
        <f ca="1">SUMIFS('DATA 2-Retired'!H:H,'DATA 2-Retired'!$F:$F,'DATA-Retired'!$F129,'DATA 2-Retired'!$A:$A,'DATA-Retired'!$A129)</f>
        <v>0</v>
      </c>
      <c r="V129" s="249">
        <f ca="1">SUMIFS('DATA 2-Retired'!I:I,'DATA 2-Retired'!$F:$F,'DATA-Retired'!$F129,'DATA 2-Retired'!$A:$A,'DATA-Retired'!$A129)</f>
        <v>0</v>
      </c>
      <c r="W129" s="249">
        <f ca="1">SUMIFS('DATA 2-Retired'!J:J,'DATA 2-Retired'!$F:$F,'DATA-Retired'!$F129,'DATA 2-Retired'!$A:$A,'DATA-Retired'!$A129)</f>
        <v>0</v>
      </c>
      <c r="X129" s="249">
        <f ca="1">SUMIFS('DATA 2-Retired'!K:K,'DATA 2-Retired'!$F:$F,'DATA-Retired'!$F129,'DATA 2-Retired'!$A:$A,'DATA-Retired'!$A129)</f>
        <v>0</v>
      </c>
      <c r="Y129" s="249">
        <f ca="1">SUMIFS('DATA 2-Retired'!L:L,'DATA 2-Retired'!$F:$F,'DATA-Retired'!$F129,'DATA 2-Retired'!$A:$A,'DATA-Retired'!$A129)</f>
        <v>0</v>
      </c>
      <c r="Z129" t="str">
        <f t="shared" ca="1" si="24"/>
        <v>-</v>
      </c>
    </row>
    <row r="130" spans="1:26" x14ac:dyDescent="0.25">
      <c r="A130" s="211" t="str">
        <f t="shared" ca="1" si="14"/>
        <v>-</v>
      </c>
      <c r="B130" s="212">
        <f t="shared" ca="1" si="15"/>
        <v>0</v>
      </c>
      <c r="C130" s="212">
        <f t="shared" si="16"/>
        <v>0</v>
      </c>
      <c r="D130" s="213" t="e">
        <f t="shared" si="17"/>
        <v>#N/A</v>
      </c>
      <c r="E130" s="212">
        <f t="shared" si="18"/>
        <v>0</v>
      </c>
      <c r="F130" s="212" t="str">
        <f t="shared" si="19"/>
        <v>-</v>
      </c>
      <c r="G130" s="212" t="str">
        <f t="shared" si="21"/>
        <v/>
      </c>
      <c r="H130" s="214">
        <f t="shared" si="20"/>
        <v>0</v>
      </c>
      <c r="T130" s="249">
        <f ca="1">SUMIFS('DATA 2-Retired'!G:G,'DATA 2-Retired'!$F:$F,'DATA-Retired'!$F130,'DATA 2-Retired'!$A:$A,'DATA-Retired'!$A130)</f>
        <v>0</v>
      </c>
      <c r="U130" s="249">
        <f ca="1">SUMIFS('DATA 2-Retired'!H:H,'DATA 2-Retired'!$F:$F,'DATA-Retired'!$F130,'DATA 2-Retired'!$A:$A,'DATA-Retired'!$A130)</f>
        <v>0</v>
      </c>
      <c r="V130" s="249">
        <f ca="1">SUMIFS('DATA 2-Retired'!I:I,'DATA 2-Retired'!$F:$F,'DATA-Retired'!$F130,'DATA 2-Retired'!$A:$A,'DATA-Retired'!$A130)</f>
        <v>0</v>
      </c>
      <c r="W130" s="249">
        <f ca="1">SUMIFS('DATA 2-Retired'!J:J,'DATA 2-Retired'!$F:$F,'DATA-Retired'!$F130,'DATA 2-Retired'!$A:$A,'DATA-Retired'!$A130)</f>
        <v>0</v>
      </c>
      <c r="X130" s="249">
        <f ca="1">SUMIFS('DATA 2-Retired'!K:K,'DATA 2-Retired'!$F:$F,'DATA-Retired'!$F130,'DATA 2-Retired'!$A:$A,'DATA-Retired'!$A130)</f>
        <v>0</v>
      </c>
      <c r="Y130" s="249">
        <f ca="1">SUMIFS('DATA 2-Retired'!L:L,'DATA 2-Retired'!$F:$F,'DATA-Retired'!$F130,'DATA 2-Retired'!$A:$A,'DATA-Retired'!$A130)</f>
        <v>0</v>
      </c>
      <c r="Z130" t="str">
        <f t="shared" ca="1" si="24"/>
        <v>-</v>
      </c>
    </row>
    <row r="131" spans="1:26" x14ac:dyDescent="0.25">
      <c r="A131" s="211" t="str">
        <f t="shared" ca="1" si="14"/>
        <v>-</v>
      </c>
      <c r="B131" s="212">
        <f t="shared" ca="1" si="15"/>
        <v>0</v>
      </c>
      <c r="C131" s="212">
        <f t="shared" si="16"/>
        <v>0</v>
      </c>
      <c r="D131" s="213" t="e">
        <f t="shared" si="17"/>
        <v>#N/A</v>
      </c>
      <c r="E131" s="212">
        <f t="shared" si="18"/>
        <v>0</v>
      </c>
      <c r="F131" s="212" t="str">
        <f t="shared" si="19"/>
        <v>-</v>
      </c>
      <c r="G131" s="212" t="str">
        <f t="shared" si="21"/>
        <v/>
      </c>
      <c r="H131" s="214">
        <f t="shared" si="20"/>
        <v>0</v>
      </c>
      <c r="T131" s="249">
        <f ca="1">SUMIFS('DATA 2-Retired'!G:G,'DATA 2-Retired'!$F:$F,'DATA-Retired'!$F131,'DATA 2-Retired'!$A:$A,'DATA-Retired'!$A131)</f>
        <v>0</v>
      </c>
      <c r="U131" s="249">
        <f ca="1">SUMIFS('DATA 2-Retired'!H:H,'DATA 2-Retired'!$F:$F,'DATA-Retired'!$F131,'DATA 2-Retired'!$A:$A,'DATA-Retired'!$A131)</f>
        <v>0</v>
      </c>
      <c r="V131" s="249">
        <f ca="1">SUMIFS('DATA 2-Retired'!I:I,'DATA 2-Retired'!$F:$F,'DATA-Retired'!$F131,'DATA 2-Retired'!$A:$A,'DATA-Retired'!$A131)</f>
        <v>0</v>
      </c>
      <c r="W131" s="249">
        <f ca="1">SUMIFS('DATA 2-Retired'!J:J,'DATA 2-Retired'!$F:$F,'DATA-Retired'!$F131,'DATA 2-Retired'!$A:$A,'DATA-Retired'!$A131)</f>
        <v>0</v>
      </c>
      <c r="X131" s="249">
        <f ca="1">SUMIFS('DATA 2-Retired'!K:K,'DATA 2-Retired'!$F:$F,'DATA-Retired'!$F131,'DATA 2-Retired'!$A:$A,'DATA-Retired'!$A131)</f>
        <v>0</v>
      </c>
      <c r="Y131" s="249">
        <f ca="1">SUMIFS('DATA 2-Retired'!L:L,'DATA 2-Retired'!$F:$F,'DATA-Retired'!$F131,'DATA 2-Retired'!$A:$A,'DATA-Retired'!$A131)</f>
        <v>0</v>
      </c>
      <c r="Z131" t="str">
        <f t="shared" ca="1" si="24"/>
        <v>-</v>
      </c>
    </row>
    <row r="132" spans="1:26" x14ac:dyDescent="0.25">
      <c r="A132" s="211" t="str">
        <f t="shared" ca="1" si="14"/>
        <v>-</v>
      </c>
      <c r="B132" s="212">
        <f t="shared" ca="1" si="15"/>
        <v>0</v>
      </c>
      <c r="C132" s="212">
        <f t="shared" si="16"/>
        <v>0</v>
      </c>
      <c r="D132" s="213" t="e">
        <f t="shared" si="17"/>
        <v>#N/A</v>
      </c>
      <c r="E132" s="212">
        <f t="shared" si="18"/>
        <v>0</v>
      </c>
      <c r="F132" s="212" t="str">
        <f t="shared" si="19"/>
        <v>-</v>
      </c>
      <c r="G132" s="212" t="str">
        <f t="shared" si="21"/>
        <v/>
      </c>
      <c r="H132" s="214">
        <f t="shared" si="20"/>
        <v>0</v>
      </c>
      <c r="T132" s="249">
        <f ca="1">SUMIFS('DATA 2-Retired'!G:G,'DATA 2-Retired'!$F:$F,'DATA-Retired'!$F132,'DATA 2-Retired'!$A:$A,'DATA-Retired'!$A132)</f>
        <v>0</v>
      </c>
      <c r="U132" s="249">
        <f ca="1">SUMIFS('DATA 2-Retired'!H:H,'DATA 2-Retired'!$F:$F,'DATA-Retired'!$F132,'DATA 2-Retired'!$A:$A,'DATA-Retired'!$A132)</f>
        <v>0</v>
      </c>
      <c r="V132" s="249">
        <f ca="1">SUMIFS('DATA 2-Retired'!I:I,'DATA 2-Retired'!$F:$F,'DATA-Retired'!$F132,'DATA 2-Retired'!$A:$A,'DATA-Retired'!$A132)</f>
        <v>0</v>
      </c>
      <c r="W132" s="249">
        <f ca="1">SUMIFS('DATA 2-Retired'!J:J,'DATA 2-Retired'!$F:$F,'DATA-Retired'!$F132,'DATA 2-Retired'!$A:$A,'DATA-Retired'!$A132)</f>
        <v>0</v>
      </c>
      <c r="X132" s="249">
        <f ca="1">SUMIFS('DATA 2-Retired'!K:K,'DATA 2-Retired'!$F:$F,'DATA-Retired'!$F132,'DATA 2-Retired'!$A:$A,'DATA-Retired'!$A132)</f>
        <v>0</v>
      </c>
      <c r="Y132" s="249">
        <f ca="1">SUMIFS('DATA 2-Retired'!L:L,'DATA 2-Retired'!$F:$F,'DATA-Retired'!$F132,'DATA 2-Retired'!$A:$A,'DATA-Retired'!$A132)</f>
        <v>0</v>
      </c>
      <c r="Z132" t="str">
        <f t="shared" ca="1" si="24"/>
        <v>-</v>
      </c>
    </row>
    <row r="133" spans="1:26" x14ac:dyDescent="0.25">
      <c r="A133" s="211" t="str">
        <f t="shared" ca="1" si="14"/>
        <v>-</v>
      </c>
      <c r="B133" s="212">
        <f t="shared" ca="1" si="15"/>
        <v>0</v>
      </c>
      <c r="C133" s="212">
        <f t="shared" si="16"/>
        <v>0</v>
      </c>
      <c r="D133" s="213" t="e">
        <f t="shared" si="17"/>
        <v>#N/A</v>
      </c>
      <c r="E133" s="212">
        <f t="shared" si="18"/>
        <v>0</v>
      </c>
      <c r="F133" s="212" t="str">
        <f t="shared" si="19"/>
        <v>-</v>
      </c>
      <c r="G133" s="212" t="str">
        <f t="shared" si="21"/>
        <v/>
      </c>
      <c r="H133" s="214">
        <f t="shared" si="20"/>
        <v>0</v>
      </c>
      <c r="K133" s="127"/>
      <c r="T133" s="249">
        <f ca="1">SUMIFS('DATA 2-Retired'!G:G,'DATA 2-Retired'!$F:$F,'DATA-Retired'!$F133,'DATA 2-Retired'!$A:$A,'DATA-Retired'!$A133)</f>
        <v>0</v>
      </c>
      <c r="U133" s="249">
        <f ca="1">SUMIFS('DATA 2-Retired'!H:H,'DATA 2-Retired'!$F:$F,'DATA-Retired'!$F133,'DATA 2-Retired'!$A:$A,'DATA-Retired'!$A133)</f>
        <v>0</v>
      </c>
      <c r="V133" s="249">
        <f ca="1">SUMIFS('DATA 2-Retired'!I:I,'DATA 2-Retired'!$F:$F,'DATA-Retired'!$F133,'DATA 2-Retired'!$A:$A,'DATA-Retired'!$A133)</f>
        <v>0</v>
      </c>
      <c r="W133" s="249">
        <f ca="1">SUMIFS('DATA 2-Retired'!J:J,'DATA 2-Retired'!$F:$F,'DATA-Retired'!$F133,'DATA 2-Retired'!$A:$A,'DATA-Retired'!$A133)</f>
        <v>0</v>
      </c>
      <c r="X133" s="249">
        <f ca="1">SUMIFS('DATA 2-Retired'!K:K,'DATA 2-Retired'!$F:$F,'DATA-Retired'!$F133,'DATA 2-Retired'!$A:$A,'DATA-Retired'!$A133)</f>
        <v>0</v>
      </c>
      <c r="Y133" s="249">
        <f ca="1">SUMIFS('DATA 2-Retired'!L:L,'DATA 2-Retired'!$F:$F,'DATA-Retired'!$F133,'DATA 2-Retired'!$A:$A,'DATA-Retired'!$A133)</f>
        <v>0</v>
      </c>
      <c r="Z133" t="str">
        <f t="shared" ca="1" si="24"/>
        <v>-</v>
      </c>
    </row>
    <row r="134" spans="1:26" x14ac:dyDescent="0.25">
      <c r="A134" s="211" t="str">
        <f t="shared" ref="A134:A197" ca="1" si="25">IF(K134="Last Run:",OFFSET(K134,3,0),A133)</f>
        <v>-</v>
      </c>
      <c r="B134" s="212">
        <f t="shared" ref="B134:B197" ca="1" si="26">IF(K134="Last Run:",INT(OFFSET(K134,1,0)),B133)</f>
        <v>0</v>
      </c>
      <c r="C134" s="212">
        <f t="shared" ref="C134:C197" si="27">IF($K134="Last Run:",TRIM(IFERROR(MID($I134,2,IFERROR(FIND($M$2,LEFT($I134,FIND($N$2,$I134))),FIND($N$2,$I134))-2),$C$2)),C133)</f>
        <v>0</v>
      </c>
      <c r="D134" s="213" t="e">
        <f t="shared" ref="D134:D197" si="28">IF($H134=1,TEXT(A134,"ddmmyyyy")&amp;"-"&amp;TEXT(B134,"ddmmyyyy")&amp;C134,NA())</f>
        <v>#N/A</v>
      </c>
      <c r="E134" s="212">
        <f t="shared" ref="E134:E197" si="29">IF($K134="Last Run:",TRIM(IFERROR(MID($I134,FIND($M$2,$I134)+1,FIND($N$2,$I134)-FIND($M$2,$I134)-1),"")),E133)</f>
        <v>0</v>
      </c>
      <c r="F134" s="212" t="str">
        <f t="shared" ref="F134:F197" si="30">IF(P134="","-", P134)</f>
        <v>-</v>
      </c>
      <c r="G134" s="212" t="str">
        <f t="shared" si="21"/>
        <v/>
      </c>
      <c r="H134" s="214">
        <f t="shared" ref="H134:H197" si="31">(ISNUMBER(R134))*IF($H$2&lt;&gt;"",(($H$2=E134)+(P134="F84122")&gt;0),1)</f>
        <v>0</v>
      </c>
      <c r="T134" s="249">
        <f ca="1">SUMIFS('DATA 2-Retired'!G:G,'DATA 2-Retired'!$F:$F,'DATA-Retired'!$F134,'DATA 2-Retired'!$A:$A,'DATA-Retired'!$A134)</f>
        <v>0</v>
      </c>
      <c r="U134" s="249">
        <f ca="1">SUMIFS('DATA 2-Retired'!H:H,'DATA 2-Retired'!$F:$F,'DATA-Retired'!$F134,'DATA 2-Retired'!$A:$A,'DATA-Retired'!$A134)</f>
        <v>0</v>
      </c>
      <c r="V134" s="249">
        <f ca="1">SUMIFS('DATA 2-Retired'!I:I,'DATA 2-Retired'!$F:$F,'DATA-Retired'!$F134,'DATA 2-Retired'!$A:$A,'DATA-Retired'!$A134)</f>
        <v>0</v>
      </c>
      <c r="W134" s="249">
        <f ca="1">SUMIFS('DATA 2-Retired'!J:J,'DATA 2-Retired'!$F:$F,'DATA-Retired'!$F134,'DATA 2-Retired'!$A:$A,'DATA-Retired'!$A134)</f>
        <v>0</v>
      </c>
      <c r="X134" s="249">
        <f ca="1">SUMIFS('DATA 2-Retired'!K:K,'DATA 2-Retired'!$F:$F,'DATA-Retired'!$F134,'DATA 2-Retired'!$A:$A,'DATA-Retired'!$A134)</f>
        <v>0</v>
      </c>
      <c r="Y134" s="249">
        <f ca="1">SUMIFS('DATA 2-Retired'!L:L,'DATA 2-Retired'!$F:$F,'DATA-Retired'!$F134,'DATA 2-Retired'!$A:$A,'DATA-Retired'!$A134)</f>
        <v>0</v>
      </c>
      <c r="Z134" t="str">
        <f t="shared" ca="1" si="24"/>
        <v>-</v>
      </c>
    </row>
    <row r="135" spans="1:26" x14ac:dyDescent="0.25">
      <c r="A135" s="211" t="str">
        <f t="shared" ca="1" si="25"/>
        <v>-</v>
      </c>
      <c r="B135" s="212">
        <f t="shared" ca="1" si="26"/>
        <v>0</v>
      </c>
      <c r="C135" s="212">
        <f t="shared" si="27"/>
        <v>0</v>
      </c>
      <c r="D135" s="213" t="e">
        <f t="shared" si="28"/>
        <v>#N/A</v>
      </c>
      <c r="E135" s="212">
        <f t="shared" si="29"/>
        <v>0</v>
      </c>
      <c r="F135" s="212" t="str">
        <f t="shared" si="30"/>
        <v>-</v>
      </c>
      <c r="G135" s="212" t="str">
        <f t="shared" ref="G135:G198" si="32">IFERROR(VLOOKUP(F135,PRACTICE,5,0),"")</f>
        <v/>
      </c>
      <c r="H135" s="214">
        <f t="shared" si="31"/>
        <v>0</v>
      </c>
      <c r="K135" s="128"/>
      <c r="T135" s="249">
        <f ca="1">SUMIFS('DATA 2-Retired'!G:G,'DATA 2-Retired'!$F:$F,'DATA-Retired'!$F135,'DATA 2-Retired'!$A:$A,'DATA-Retired'!$A135)</f>
        <v>0</v>
      </c>
      <c r="U135" s="249">
        <f ca="1">SUMIFS('DATA 2-Retired'!H:H,'DATA 2-Retired'!$F:$F,'DATA-Retired'!$F135,'DATA 2-Retired'!$A:$A,'DATA-Retired'!$A135)</f>
        <v>0</v>
      </c>
      <c r="V135" s="249">
        <f ca="1">SUMIFS('DATA 2-Retired'!I:I,'DATA 2-Retired'!$F:$F,'DATA-Retired'!$F135,'DATA 2-Retired'!$A:$A,'DATA-Retired'!$A135)</f>
        <v>0</v>
      </c>
      <c r="W135" s="249">
        <f ca="1">SUMIFS('DATA 2-Retired'!J:J,'DATA 2-Retired'!$F:$F,'DATA-Retired'!$F135,'DATA 2-Retired'!$A:$A,'DATA-Retired'!$A135)</f>
        <v>0</v>
      </c>
      <c r="X135" s="249">
        <f ca="1">SUMIFS('DATA 2-Retired'!K:K,'DATA 2-Retired'!$F:$F,'DATA-Retired'!$F135,'DATA 2-Retired'!$A:$A,'DATA-Retired'!$A135)</f>
        <v>0</v>
      </c>
      <c r="Y135" s="249">
        <f ca="1">SUMIFS('DATA 2-Retired'!L:L,'DATA 2-Retired'!$F:$F,'DATA-Retired'!$F135,'DATA 2-Retired'!$A:$A,'DATA-Retired'!$A135)</f>
        <v>0</v>
      </c>
      <c r="Z135" t="str">
        <f t="shared" ref="Z135:Z180" ca="1" si="33">IF(S135-Y135=0,"-",S135-Y135)</f>
        <v>-</v>
      </c>
    </row>
    <row r="136" spans="1:26" x14ac:dyDescent="0.25">
      <c r="A136" s="211" t="str">
        <f t="shared" ca="1" si="25"/>
        <v>-</v>
      </c>
      <c r="B136" s="212">
        <f t="shared" ca="1" si="26"/>
        <v>0</v>
      </c>
      <c r="C136" s="212">
        <f t="shared" si="27"/>
        <v>0</v>
      </c>
      <c r="D136" s="213" t="e">
        <f t="shared" si="28"/>
        <v>#N/A</v>
      </c>
      <c r="E136" s="212">
        <f t="shared" si="29"/>
        <v>0</v>
      </c>
      <c r="F136" s="212" t="str">
        <f t="shared" si="30"/>
        <v>-</v>
      </c>
      <c r="G136" s="212" t="str">
        <f t="shared" si="32"/>
        <v/>
      </c>
      <c r="H136" s="214">
        <f t="shared" si="31"/>
        <v>0</v>
      </c>
      <c r="T136" s="249">
        <f ca="1">SUMIFS('DATA 2-Retired'!G:G,'DATA 2-Retired'!$F:$F,'DATA-Retired'!$F136,'DATA 2-Retired'!$A:$A,'DATA-Retired'!$A136)</f>
        <v>0</v>
      </c>
      <c r="U136" s="249">
        <f ca="1">SUMIFS('DATA 2-Retired'!H:H,'DATA 2-Retired'!$F:$F,'DATA-Retired'!$F136,'DATA 2-Retired'!$A:$A,'DATA-Retired'!$A136)</f>
        <v>0</v>
      </c>
      <c r="V136" s="249">
        <f ca="1">SUMIFS('DATA 2-Retired'!I:I,'DATA 2-Retired'!$F:$F,'DATA-Retired'!$F136,'DATA 2-Retired'!$A:$A,'DATA-Retired'!$A136)</f>
        <v>0</v>
      </c>
      <c r="W136" s="249">
        <f ca="1">SUMIFS('DATA 2-Retired'!J:J,'DATA 2-Retired'!$F:$F,'DATA-Retired'!$F136,'DATA 2-Retired'!$A:$A,'DATA-Retired'!$A136)</f>
        <v>0</v>
      </c>
      <c r="X136" s="249">
        <f ca="1">SUMIFS('DATA 2-Retired'!K:K,'DATA 2-Retired'!$F:$F,'DATA-Retired'!$F136,'DATA 2-Retired'!$A:$A,'DATA-Retired'!$A136)</f>
        <v>0</v>
      </c>
      <c r="Y136" s="249">
        <f ca="1">SUMIFS('DATA 2-Retired'!L:L,'DATA 2-Retired'!$F:$F,'DATA-Retired'!$F136,'DATA 2-Retired'!$A:$A,'DATA-Retired'!$A136)</f>
        <v>0</v>
      </c>
      <c r="Z136" t="str">
        <f t="shared" ca="1" si="33"/>
        <v>-</v>
      </c>
    </row>
    <row r="137" spans="1:26" x14ac:dyDescent="0.25">
      <c r="A137" s="211" t="str">
        <f t="shared" ca="1" si="25"/>
        <v>-</v>
      </c>
      <c r="B137" s="212">
        <f t="shared" ca="1" si="26"/>
        <v>0</v>
      </c>
      <c r="C137" s="212">
        <f t="shared" si="27"/>
        <v>0</v>
      </c>
      <c r="D137" s="213" t="e">
        <f t="shared" si="28"/>
        <v>#N/A</v>
      </c>
      <c r="E137" s="212">
        <f t="shared" si="29"/>
        <v>0</v>
      </c>
      <c r="F137" s="212" t="str">
        <f t="shared" si="30"/>
        <v>-</v>
      </c>
      <c r="G137" s="212" t="str">
        <f t="shared" si="32"/>
        <v/>
      </c>
      <c r="H137" s="214">
        <f t="shared" si="31"/>
        <v>0</v>
      </c>
      <c r="T137" s="249">
        <f ca="1">SUMIFS('DATA 2-Retired'!G:G,'DATA 2-Retired'!$F:$F,'DATA-Retired'!$F137,'DATA 2-Retired'!$A:$A,'DATA-Retired'!$A137)</f>
        <v>0</v>
      </c>
      <c r="U137" s="249">
        <f ca="1">SUMIFS('DATA 2-Retired'!H:H,'DATA 2-Retired'!$F:$F,'DATA-Retired'!$F137,'DATA 2-Retired'!$A:$A,'DATA-Retired'!$A137)</f>
        <v>0</v>
      </c>
      <c r="V137" s="249">
        <f ca="1">SUMIFS('DATA 2-Retired'!I:I,'DATA 2-Retired'!$F:$F,'DATA-Retired'!$F137,'DATA 2-Retired'!$A:$A,'DATA-Retired'!$A137)</f>
        <v>0</v>
      </c>
      <c r="W137" s="249">
        <f ca="1">SUMIFS('DATA 2-Retired'!J:J,'DATA 2-Retired'!$F:$F,'DATA-Retired'!$F137,'DATA 2-Retired'!$A:$A,'DATA-Retired'!$A137)</f>
        <v>0</v>
      </c>
      <c r="X137" s="249">
        <f ca="1">SUMIFS('DATA 2-Retired'!K:K,'DATA 2-Retired'!$F:$F,'DATA-Retired'!$F137,'DATA 2-Retired'!$A:$A,'DATA-Retired'!$A137)</f>
        <v>0</v>
      </c>
      <c r="Y137" s="249">
        <f ca="1">SUMIFS('DATA 2-Retired'!L:L,'DATA 2-Retired'!$F:$F,'DATA-Retired'!$F137,'DATA 2-Retired'!$A:$A,'DATA-Retired'!$A137)</f>
        <v>0</v>
      </c>
      <c r="Z137" t="str">
        <f t="shared" ca="1" si="33"/>
        <v>-</v>
      </c>
    </row>
    <row r="138" spans="1:26" x14ac:dyDescent="0.25">
      <c r="A138" s="211" t="str">
        <f t="shared" ca="1" si="25"/>
        <v>-</v>
      </c>
      <c r="B138" s="212">
        <f t="shared" ca="1" si="26"/>
        <v>0</v>
      </c>
      <c r="C138" s="212">
        <f t="shared" si="27"/>
        <v>0</v>
      </c>
      <c r="D138" s="213" t="e">
        <f t="shared" si="28"/>
        <v>#N/A</v>
      </c>
      <c r="E138" s="212">
        <f t="shared" si="29"/>
        <v>0</v>
      </c>
      <c r="F138" s="212" t="str">
        <f t="shared" si="30"/>
        <v>-</v>
      </c>
      <c r="G138" s="212" t="str">
        <f t="shared" si="32"/>
        <v/>
      </c>
      <c r="H138" s="214">
        <f t="shared" si="31"/>
        <v>0</v>
      </c>
      <c r="T138" s="249">
        <f ca="1">SUMIFS('DATA 2-Retired'!G:G,'DATA 2-Retired'!$F:$F,'DATA-Retired'!$F138,'DATA 2-Retired'!$A:$A,'DATA-Retired'!$A138)</f>
        <v>0</v>
      </c>
      <c r="U138" s="249">
        <f ca="1">SUMIFS('DATA 2-Retired'!H:H,'DATA 2-Retired'!$F:$F,'DATA-Retired'!$F138,'DATA 2-Retired'!$A:$A,'DATA-Retired'!$A138)</f>
        <v>0</v>
      </c>
      <c r="V138" s="249">
        <f ca="1">SUMIFS('DATA 2-Retired'!I:I,'DATA 2-Retired'!$F:$F,'DATA-Retired'!$F138,'DATA 2-Retired'!$A:$A,'DATA-Retired'!$A138)</f>
        <v>0</v>
      </c>
      <c r="W138" s="249">
        <f ca="1">SUMIFS('DATA 2-Retired'!J:J,'DATA 2-Retired'!$F:$F,'DATA-Retired'!$F138,'DATA 2-Retired'!$A:$A,'DATA-Retired'!$A138)</f>
        <v>0</v>
      </c>
      <c r="X138" s="249">
        <f ca="1">SUMIFS('DATA 2-Retired'!K:K,'DATA 2-Retired'!$F:$F,'DATA-Retired'!$F138,'DATA 2-Retired'!$A:$A,'DATA-Retired'!$A138)</f>
        <v>0</v>
      </c>
      <c r="Y138" s="249">
        <f ca="1">SUMIFS('DATA 2-Retired'!L:L,'DATA 2-Retired'!$F:$F,'DATA-Retired'!$F138,'DATA 2-Retired'!$A:$A,'DATA-Retired'!$A138)</f>
        <v>0</v>
      </c>
      <c r="Z138" t="str">
        <f t="shared" ca="1" si="33"/>
        <v>-</v>
      </c>
    </row>
    <row r="139" spans="1:26" x14ac:dyDescent="0.25">
      <c r="A139" s="211" t="str">
        <f t="shared" ca="1" si="25"/>
        <v>-</v>
      </c>
      <c r="B139" s="212">
        <f t="shared" ca="1" si="26"/>
        <v>0</v>
      </c>
      <c r="C139" s="212">
        <f t="shared" si="27"/>
        <v>0</v>
      </c>
      <c r="D139" s="213" t="e">
        <f t="shared" si="28"/>
        <v>#N/A</v>
      </c>
      <c r="E139" s="212">
        <f t="shared" si="29"/>
        <v>0</v>
      </c>
      <c r="F139" s="212" t="str">
        <f t="shared" si="30"/>
        <v>-</v>
      </c>
      <c r="G139" s="212" t="str">
        <f t="shared" si="32"/>
        <v/>
      </c>
      <c r="H139" s="214">
        <f t="shared" si="31"/>
        <v>0</v>
      </c>
      <c r="T139" s="249">
        <f ca="1">SUMIFS('DATA 2-Retired'!G:G,'DATA 2-Retired'!$F:$F,'DATA-Retired'!$F139,'DATA 2-Retired'!$A:$A,'DATA-Retired'!$A139)</f>
        <v>0</v>
      </c>
      <c r="U139" s="249">
        <f ca="1">SUMIFS('DATA 2-Retired'!H:H,'DATA 2-Retired'!$F:$F,'DATA-Retired'!$F139,'DATA 2-Retired'!$A:$A,'DATA-Retired'!$A139)</f>
        <v>0</v>
      </c>
      <c r="V139" s="249">
        <f ca="1">SUMIFS('DATA 2-Retired'!I:I,'DATA 2-Retired'!$F:$F,'DATA-Retired'!$F139,'DATA 2-Retired'!$A:$A,'DATA-Retired'!$A139)</f>
        <v>0</v>
      </c>
      <c r="W139" s="249">
        <f ca="1">SUMIFS('DATA 2-Retired'!J:J,'DATA 2-Retired'!$F:$F,'DATA-Retired'!$F139,'DATA 2-Retired'!$A:$A,'DATA-Retired'!$A139)</f>
        <v>0</v>
      </c>
      <c r="X139" s="249">
        <f ca="1">SUMIFS('DATA 2-Retired'!K:K,'DATA 2-Retired'!$F:$F,'DATA-Retired'!$F139,'DATA 2-Retired'!$A:$A,'DATA-Retired'!$A139)</f>
        <v>0</v>
      </c>
      <c r="Y139" s="249">
        <f ca="1">SUMIFS('DATA 2-Retired'!L:L,'DATA 2-Retired'!$F:$F,'DATA-Retired'!$F139,'DATA 2-Retired'!$A:$A,'DATA-Retired'!$A139)</f>
        <v>0</v>
      </c>
      <c r="Z139" t="str">
        <f t="shared" ca="1" si="33"/>
        <v>-</v>
      </c>
    </row>
    <row r="140" spans="1:26" x14ac:dyDescent="0.25">
      <c r="A140" s="211" t="str">
        <f t="shared" ca="1" si="25"/>
        <v>-</v>
      </c>
      <c r="B140" s="212">
        <f t="shared" ca="1" si="26"/>
        <v>0</v>
      </c>
      <c r="C140" s="212">
        <f t="shared" si="27"/>
        <v>0</v>
      </c>
      <c r="D140" s="213" t="e">
        <f t="shared" si="28"/>
        <v>#N/A</v>
      </c>
      <c r="E140" s="212">
        <f t="shared" si="29"/>
        <v>0</v>
      </c>
      <c r="F140" s="212" t="str">
        <f t="shared" si="30"/>
        <v>-</v>
      </c>
      <c r="G140" s="212" t="str">
        <f t="shared" si="32"/>
        <v/>
      </c>
      <c r="H140" s="214">
        <f t="shared" si="31"/>
        <v>0</v>
      </c>
      <c r="T140" s="249">
        <f ca="1">SUMIFS('DATA 2-Retired'!G:G,'DATA 2-Retired'!$F:$F,'DATA-Retired'!$F140,'DATA 2-Retired'!$A:$A,'DATA-Retired'!$A140)</f>
        <v>0</v>
      </c>
      <c r="U140" s="249">
        <f ca="1">SUMIFS('DATA 2-Retired'!H:H,'DATA 2-Retired'!$F:$F,'DATA-Retired'!$F140,'DATA 2-Retired'!$A:$A,'DATA-Retired'!$A140)</f>
        <v>0</v>
      </c>
      <c r="V140" s="249">
        <f ca="1">SUMIFS('DATA 2-Retired'!I:I,'DATA 2-Retired'!$F:$F,'DATA-Retired'!$F140,'DATA 2-Retired'!$A:$A,'DATA-Retired'!$A140)</f>
        <v>0</v>
      </c>
      <c r="W140" s="249">
        <f ca="1">SUMIFS('DATA 2-Retired'!J:J,'DATA 2-Retired'!$F:$F,'DATA-Retired'!$F140,'DATA 2-Retired'!$A:$A,'DATA-Retired'!$A140)</f>
        <v>0</v>
      </c>
      <c r="X140" s="249">
        <f ca="1">SUMIFS('DATA 2-Retired'!K:K,'DATA 2-Retired'!$F:$F,'DATA-Retired'!$F140,'DATA 2-Retired'!$A:$A,'DATA-Retired'!$A140)</f>
        <v>0</v>
      </c>
      <c r="Y140" s="249">
        <f ca="1">SUMIFS('DATA 2-Retired'!L:L,'DATA 2-Retired'!$F:$F,'DATA-Retired'!$F140,'DATA 2-Retired'!$A:$A,'DATA-Retired'!$A140)</f>
        <v>0</v>
      </c>
      <c r="Z140" t="str">
        <f t="shared" ca="1" si="33"/>
        <v>-</v>
      </c>
    </row>
    <row r="141" spans="1:26" x14ac:dyDescent="0.25">
      <c r="A141" s="211" t="str">
        <f t="shared" ca="1" si="25"/>
        <v>-</v>
      </c>
      <c r="B141" s="212">
        <f t="shared" ca="1" si="26"/>
        <v>0</v>
      </c>
      <c r="C141" s="212">
        <f t="shared" si="27"/>
        <v>0</v>
      </c>
      <c r="D141" s="213" t="e">
        <f t="shared" si="28"/>
        <v>#N/A</v>
      </c>
      <c r="E141" s="212">
        <f t="shared" si="29"/>
        <v>0</v>
      </c>
      <c r="F141" s="212" t="str">
        <f t="shared" si="30"/>
        <v>-</v>
      </c>
      <c r="G141" s="212" t="str">
        <f t="shared" si="32"/>
        <v/>
      </c>
      <c r="H141" s="214">
        <f t="shared" si="31"/>
        <v>0</v>
      </c>
      <c r="T141" s="249">
        <f ca="1">SUMIFS('DATA 2-Retired'!G:G,'DATA 2-Retired'!$F:$F,'DATA-Retired'!$F141,'DATA 2-Retired'!$A:$A,'DATA-Retired'!$A141)</f>
        <v>0</v>
      </c>
      <c r="U141" s="249">
        <f ca="1">SUMIFS('DATA 2-Retired'!H:H,'DATA 2-Retired'!$F:$F,'DATA-Retired'!$F141,'DATA 2-Retired'!$A:$A,'DATA-Retired'!$A141)</f>
        <v>0</v>
      </c>
      <c r="V141" s="249">
        <f ca="1">SUMIFS('DATA 2-Retired'!I:I,'DATA 2-Retired'!$F:$F,'DATA-Retired'!$F141,'DATA 2-Retired'!$A:$A,'DATA-Retired'!$A141)</f>
        <v>0</v>
      </c>
      <c r="W141" s="249">
        <f ca="1">SUMIFS('DATA 2-Retired'!J:J,'DATA 2-Retired'!$F:$F,'DATA-Retired'!$F141,'DATA 2-Retired'!$A:$A,'DATA-Retired'!$A141)</f>
        <v>0</v>
      </c>
      <c r="X141" s="249">
        <f ca="1">SUMIFS('DATA 2-Retired'!K:K,'DATA 2-Retired'!$F:$F,'DATA-Retired'!$F141,'DATA 2-Retired'!$A:$A,'DATA-Retired'!$A141)</f>
        <v>0</v>
      </c>
      <c r="Y141" s="249">
        <f ca="1">SUMIFS('DATA 2-Retired'!L:L,'DATA 2-Retired'!$F:$F,'DATA-Retired'!$F141,'DATA 2-Retired'!$A:$A,'DATA-Retired'!$A141)</f>
        <v>0</v>
      </c>
      <c r="Z141" t="str">
        <f t="shared" ca="1" si="33"/>
        <v>-</v>
      </c>
    </row>
    <row r="142" spans="1:26" x14ac:dyDescent="0.25">
      <c r="A142" s="211" t="str">
        <f t="shared" ca="1" si="25"/>
        <v>-</v>
      </c>
      <c r="B142" s="212">
        <f t="shared" ca="1" si="26"/>
        <v>0</v>
      </c>
      <c r="C142" s="212">
        <f t="shared" si="27"/>
        <v>0</v>
      </c>
      <c r="D142" s="213" t="e">
        <f t="shared" si="28"/>
        <v>#N/A</v>
      </c>
      <c r="E142" s="212">
        <f t="shared" si="29"/>
        <v>0</v>
      </c>
      <c r="F142" s="212" t="str">
        <f t="shared" si="30"/>
        <v>-</v>
      </c>
      <c r="G142" s="212" t="str">
        <f t="shared" si="32"/>
        <v/>
      </c>
      <c r="H142" s="214">
        <f t="shared" si="31"/>
        <v>0</v>
      </c>
      <c r="T142" s="249">
        <f ca="1">SUMIFS('DATA 2-Retired'!G:G,'DATA 2-Retired'!$F:$F,'DATA-Retired'!$F142,'DATA 2-Retired'!$A:$A,'DATA-Retired'!$A142)</f>
        <v>0</v>
      </c>
      <c r="U142" s="249">
        <f ca="1">SUMIFS('DATA 2-Retired'!H:H,'DATA 2-Retired'!$F:$F,'DATA-Retired'!$F142,'DATA 2-Retired'!$A:$A,'DATA-Retired'!$A142)</f>
        <v>0</v>
      </c>
      <c r="V142" s="249">
        <f ca="1">SUMIFS('DATA 2-Retired'!I:I,'DATA 2-Retired'!$F:$F,'DATA-Retired'!$F142,'DATA 2-Retired'!$A:$A,'DATA-Retired'!$A142)</f>
        <v>0</v>
      </c>
      <c r="W142" s="249">
        <f ca="1">SUMIFS('DATA 2-Retired'!J:J,'DATA 2-Retired'!$F:$F,'DATA-Retired'!$F142,'DATA 2-Retired'!$A:$A,'DATA-Retired'!$A142)</f>
        <v>0</v>
      </c>
      <c r="X142" s="249">
        <f ca="1">SUMIFS('DATA 2-Retired'!K:K,'DATA 2-Retired'!$F:$F,'DATA-Retired'!$F142,'DATA 2-Retired'!$A:$A,'DATA-Retired'!$A142)</f>
        <v>0</v>
      </c>
      <c r="Y142" s="249">
        <f ca="1">SUMIFS('DATA 2-Retired'!L:L,'DATA 2-Retired'!$F:$F,'DATA-Retired'!$F142,'DATA 2-Retired'!$A:$A,'DATA-Retired'!$A142)</f>
        <v>0</v>
      </c>
      <c r="Z142" t="str">
        <f t="shared" ca="1" si="33"/>
        <v>-</v>
      </c>
    </row>
    <row r="143" spans="1:26" x14ac:dyDescent="0.25">
      <c r="A143" s="211" t="str">
        <f t="shared" ca="1" si="25"/>
        <v>-</v>
      </c>
      <c r="B143" s="212">
        <f t="shared" ca="1" si="26"/>
        <v>0</v>
      </c>
      <c r="C143" s="212">
        <f t="shared" si="27"/>
        <v>0</v>
      </c>
      <c r="D143" s="213" t="e">
        <f t="shared" si="28"/>
        <v>#N/A</v>
      </c>
      <c r="E143" s="212">
        <f t="shared" si="29"/>
        <v>0</v>
      </c>
      <c r="F143" s="212" t="str">
        <f t="shared" si="30"/>
        <v>-</v>
      </c>
      <c r="G143" s="212" t="str">
        <f t="shared" si="32"/>
        <v/>
      </c>
      <c r="H143" s="214">
        <f t="shared" si="31"/>
        <v>0</v>
      </c>
      <c r="T143" s="249">
        <f ca="1">SUMIFS('DATA 2-Retired'!G:G,'DATA 2-Retired'!$F:$F,'DATA-Retired'!$F143,'DATA 2-Retired'!$A:$A,'DATA-Retired'!$A143)</f>
        <v>0</v>
      </c>
      <c r="U143" s="249">
        <f ca="1">SUMIFS('DATA 2-Retired'!H:H,'DATA 2-Retired'!$F:$F,'DATA-Retired'!$F143,'DATA 2-Retired'!$A:$A,'DATA-Retired'!$A143)</f>
        <v>0</v>
      </c>
      <c r="V143" s="249">
        <f ca="1">SUMIFS('DATA 2-Retired'!I:I,'DATA 2-Retired'!$F:$F,'DATA-Retired'!$F143,'DATA 2-Retired'!$A:$A,'DATA-Retired'!$A143)</f>
        <v>0</v>
      </c>
      <c r="W143" s="249">
        <f ca="1">SUMIFS('DATA 2-Retired'!J:J,'DATA 2-Retired'!$F:$F,'DATA-Retired'!$F143,'DATA 2-Retired'!$A:$A,'DATA-Retired'!$A143)</f>
        <v>0</v>
      </c>
      <c r="X143" s="249">
        <f ca="1">SUMIFS('DATA 2-Retired'!K:K,'DATA 2-Retired'!$F:$F,'DATA-Retired'!$F143,'DATA 2-Retired'!$A:$A,'DATA-Retired'!$A143)</f>
        <v>0</v>
      </c>
      <c r="Y143" s="249">
        <f ca="1">SUMIFS('DATA 2-Retired'!L:L,'DATA 2-Retired'!$F:$F,'DATA-Retired'!$F143,'DATA 2-Retired'!$A:$A,'DATA-Retired'!$A143)</f>
        <v>0</v>
      </c>
      <c r="Z143" t="str">
        <f t="shared" ca="1" si="33"/>
        <v>-</v>
      </c>
    </row>
    <row r="144" spans="1:26" x14ac:dyDescent="0.25">
      <c r="A144" s="211" t="str">
        <f t="shared" ca="1" si="25"/>
        <v>-</v>
      </c>
      <c r="B144" s="212">
        <f t="shared" ca="1" si="26"/>
        <v>0</v>
      </c>
      <c r="C144" s="212">
        <f t="shared" si="27"/>
        <v>0</v>
      </c>
      <c r="D144" s="213" t="e">
        <f t="shared" si="28"/>
        <v>#N/A</v>
      </c>
      <c r="E144" s="212">
        <f t="shared" si="29"/>
        <v>0</v>
      </c>
      <c r="F144" s="212" t="str">
        <f t="shared" si="30"/>
        <v>-</v>
      </c>
      <c r="G144" s="212" t="str">
        <f t="shared" si="32"/>
        <v/>
      </c>
      <c r="H144" s="214">
        <f t="shared" si="31"/>
        <v>0</v>
      </c>
      <c r="T144" s="249">
        <f ca="1">SUMIFS('DATA 2-Retired'!G:G,'DATA 2-Retired'!$F:$F,'DATA-Retired'!$F144,'DATA 2-Retired'!$A:$A,'DATA-Retired'!$A144)</f>
        <v>0</v>
      </c>
      <c r="U144" s="249">
        <f ca="1">SUMIFS('DATA 2-Retired'!H:H,'DATA 2-Retired'!$F:$F,'DATA-Retired'!$F144,'DATA 2-Retired'!$A:$A,'DATA-Retired'!$A144)</f>
        <v>0</v>
      </c>
      <c r="V144" s="249">
        <f ca="1">SUMIFS('DATA 2-Retired'!I:I,'DATA 2-Retired'!$F:$F,'DATA-Retired'!$F144,'DATA 2-Retired'!$A:$A,'DATA-Retired'!$A144)</f>
        <v>0</v>
      </c>
      <c r="W144" s="249">
        <f ca="1">SUMIFS('DATA 2-Retired'!J:J,'DATA 2-Retired'!$F:$F,'DATA-Retired'!$F144,'DATA 2-Retired'!$A:$A,'DATA-Retired'!$A144)</f>
        <v>0</v>
      </c>
      <c r="X144" s="249">
        <f ca="1">SUMIFS('DATA 2-Retired'!K:K,'DATA 2-Retired'!$F:$F,'DATA-Retired'!$F144,'DATA 2-Retired'!$A:$A,'DATA-Retired'!$A144)</f>
        <v>0</v>
      </c>
      <c r="Y144" s="249">
        <f ca="1">SUMIFS('DATA 2-Retired'!L:L,'DATA 2-Retired'!$F:$F,'DATA-Retired'!$F144,'DATA 2-Retired'!$A:$A,'DATA-Retired'!$A144)</f>
        <v>0</v>
      </c>
      <c r="Z144" t="str">
        <f t="shared" ca="1" si="33"/>
        <v>-</v>
      </c>
    </row>
    <row r="145" spans="1:26" x14ac:dyDescent="0.25">
      <c r="A145" s="211" t="str">
        <f t="shared" ca="1" si="25"/>
        <v>-</v>
      </c>
      <c r="B145" s="212">
        <f t="shared" ca="1" si="26"/>
        <v>0</v>
      </c>
      <c r="C145" s="212">
        <f t="shared" si="27"/>
        <v>0</v>
      </c>
      <c r="D145" s="213" t="e">
        <f t="shared" si="28"/>
        <v>#N/A</v>
      </c>
      <c r="E145" s="212">
        <f t="shared" si="29"/>
        <v>0</v>
      </c>
      <c r="F145" s="212" t="str">
        <f t="shared" si="30"/>
        <v>-</v>
      </c>
      <c r="G145" s="212" t="str">
        <f t="shared" si="32"/>
        <v/>
      </c>
      <c r="H145" s="214">
        <f t="shared" si="31"/>
        <v>0</v>
      </c>
      <c r="T145" s="249">
        <f ca="1">SUMIFS('DATA 2-Retired'!G:G,'DATA 2-Retired'!$F:$F,'DATA-Retired'!$F145,'DATA 2-Retired'!$A:$A,'DATA-Retired'!$A145)</f>
        <v>0</v>
      </c>
      <c r="U145" s="249">
        <f ca="1">SUMIFS('DATA 2-Retired'!H:H,'DATA 2-Retired'!$F:$F,'DATA-Retired'!$F145,'DATA 2-Retired'!$A:$A,'DATA-Retired'!$A145)</f>
        <v>0</v>
      </c>
      <c r="V145" s="249">
        <f ca="1">SUMIFS('DATA 2-Retired'!I:I,'DATA 2-Retired'!$F:$F,'DATA-Retired'!$F145,'DATA 2-Retired'!$A:$A,'DATA-Retired'!$A145)</f>
        <v>0</v>
      </c>
      <c r="W145" s="249">
        <f ca="1">SUMIFS('DATA 2-Retired'!J:J,'DATA 2-Retired'!$F:$F,'DATA-Retired'!$F145,'DATA 2-Retired'!$A:$A,'DATA-Retired'!$A145)</f>
        <v>0</v>
      </c>
      <c r="X145" s="249">
        <f ca="1">SUMIFS('DATA 2-Retired'!K:K,'DATA 2-Retired'!$F:$F,'DATA-Retired'!$F145,'DATA 2-Retired'!$A:$A,'DATA-Retired'!$A145)</f>
        <v>0</v>
      </c>
      <c r="Y145" s="249">
        <f ca="1">SUMIFS('DATA 2-Retired'!L:L,'DATA 2-Retired'!$F:$F,'DATA-Retired'!$F145,'DATA 2-Retired'!$A:$A,'DATA-Retired'!$A145)</f>
        <v>0</v>
      </c>
      <c r="Z145" t="str">
        <f t="shared" ca="1" si="33"/>
        <v>-</v>
      </c>
    </row>
    <row r="146" spans="1:26" x14ac:dyDescent="0.25">
      <c r="A146" s="211" t="str">
        <f t="shared" ca="1" si="25"/>
        <v>-</v>
      </c>
      <c r="B146" s="212">
        <f t="shared" ca="1" si="26"/>
        <v>0</v>
      </c>
      <c r="C146" s="212">
        <f t="shared" si="27"/>
        <v>0</v>
      </c>
      <c r="D146" s="213" t="e">
        <f t="shared" si="28"/>
        <v>#N/A</v>
      </c>
      <c r="E146" s="212">
        <f t="shared" si="29"/>
        <v>0</v>
      </c>
      <c r="F146" s="212" t="str">
        <f t="shared" si="30"/>
        <v>-</v>
      </c>
      <c r="G146" s="212" t="str">
        <f t="shared" si="32"/>
        <v/>
      </c>
      <c r="H146" s="214">
        <f t="shared" si="31"/>
        <v>0</v>
      </c>
      <c r="T146" s="249">
        <f ca="1">SUMIFS('DATA 2-Retired'!G:G,'DATA 2-Retired'!$F:$F,'DATA-Retired'!$F146,'DATA 2-Retired'!$A:$A,'DATA-Retired'!$A146)</f>
        <v>0</v>
      </c>
      <c r="U146" s="249">
        <f ca="1">SUMIFS('DATA 2-Retired'!H:H,'DATA 2-Retired'!$F:$F,'DATA-Retired'!$F146,'DATA 2-Retired'!$A:$A,'DATA-Retired'!$A146)</f>
        <v>0</v>
      </c>
      <c r="V146" s="249">
        <f ca="1">SUMIFS('DATA 2-Retired'!I:I,'DATA 2-Retired'!$F:$F,'DATA-Retired'!$F146,'DATA 2-Retired'!$A:$A,'DATA-Retired'!$A146)</f>
        <v>0</v>
      </c>
      <c r="W146" s="249">
        <f ca="1">SUMIFS('DATA 2-Retired'!J:J,'DATA 2-Retired'!$F:$F,'DATA-Retired'!$F146,'DATA 2-Retired'!$A:$A,'DATA-Retired'!$A146)</f>
        <v>0</v>
      </c>
      <c r="X146" s="249">
        <f ca="1">SUMIFS('DATA 2-Retired'!K:K,'DATA 2-Retired'!$F:$F,'DATA-Retired'!$F146,'DATA 2-Retired'!$A:$A,'DATA-Retired'!$A146)</f>
        <v>0</v>
      </c>
      <c r="Y146" s="249">
        <f ca="1">SUMIFS('DATA 2-Retired'!L:L,'DATA 2-Retired'!$F:$F,'DATA-Retired'!$F146,'DATA 2-Retired'!$A:$A,'DATA-Retired'!$A146)</f>
        <v>0</v>
      </c>
      <c r="Z146" t="str">
        <f t="shared" ca="1" si="33"/>
        <v>-</v>
      </c>
    </row>
    <row r="147" spans="1:26" x14ac:dyDescent="0.25">
      <c r="A147" s="211" t="str">
        <f t="shared" ca="1" si="25"/>
        <v>-</v>
      </c>
      <c r="B147" s="212">
        <f t="shared" ca="1" si="26"/>
        <v>0</v>
      </c>
      <c r="C147" s="212">
        <f t="shared" si="27"/>
        <v>0</v>
      </c>
      <c r="D147" s="213" t="e">
        <f t="shared" si="28"/>
        <v>#N/A</v>
      </c>
      <c r="E147" s="212">
        <f t="shared" si="29"/>
        <v>0</v>
      </c>
      <c r="F147" s="212" t="str">
        <f t="shared" si="30"/>
        <v>-</v>
      </c>
      <c r="G147" s="212" t="str">
        <f t="shared" si="32"/>
        <v/>
      </c>
      <c r="H147" s="214">
        <f t="shared" si="31"/>
        <v>0</v>
      </c>
      <c r="T147" s="249">
        <f ca="1">SUMIFS('DATA 2-Retired'!G:G,'DATA 2-Retired'!$F:$F,'DATA-Retired'!$F147,'DATA 2-Retired'!$A:$A,'DATA-Retired'!$A147)</f>
        <v>0</v>
      </c>
      <c r="U147" s="249">
        <f ca="1">SUMIFS('DATA 2-Retired'!H:H,'DATA 2-Retired'!$F:$F,'DATA-Retired'!$F147,'DATA 2-Retired'!$A:$A,'DATA-Retired'!$A147)</f>
        <v>0</v>
      </c>
      <c r="V147" s="249">
        <f ca="1">SUMIFS('DATA 2-Retired'!I:I,'DATA 2-Retired'!$F:$F,'DATA-Retired'!$F147,'DATA 2-Retired'!$A:$A,'DATA-Retired'!$A147)</f>
        <v>0</v>
      </c>
      <c r="W147" s="249">
        <f ca="1">SUMIFS('DATA 2-Retired'!J:J,'DATA 2-Retired'!$F:$F,'DATA-Retired'!$F147,'DATA 2-Retired'!$A:$A,'DATA-Retired'!$A147)</f>
        <v>0</v>
      </c>
      <c r="X147" s="249">
        <f ca="1">SUMIFS('DATA 2-Retired'!K:K,'DATA 2-Retired'!$F:$F,'DATA-Retired'!$F147,'DATA 2-Retired'!$A:$A,'DATA-Retired'!$A147)</f>
        <v>0</v>
      </c>
      <c r="Y147" s="249">
        <f ca="1">SUMIFS('DATA 2-Retired'!L:L,'DATA 2-Retired'!$F:$F,'DATA-Retired'!$F147,'DATA 2-Retired'!$A:$A,'DATA-Retired'!$A147)</f>
        <v>0</v>
      </c>
      <c r="Z147" t="str">
        <f t="shared" ca="1" si="33"/>
        <v>-</v>
      </c>
    </row>
    <row r="148" spans="1:26" x14ac:dyDescent="0.25">
      <c r="A148" s="211" t="str">
        <f t="shared" ca="1" si="25"/>
        <v>-</v>
      </c>
      <c r="B148" s="212">
        <f t="shared" ca="1" si="26"/>
        <v>0</v>
      </c>
      <c r="C148" s="212">
        <f t="shared" si="27"/>
        <v>0</v>
      </c>
      <c r="D148" s="213" t="e">
        <f t="shared" si="28"/>
        <v>#N/A</v>
      </c>
      <c r="E148" s="212">
        <f t="shared" si="29"/>
        <v>0</v>
      </c>
      <c r="F148" s="212" t="str">
        <f t="shared" si="30"/>
        <v>-</v>
      </c>
      <c r="G148" s="212" t="str">
        <f t="shared" si="32"/>
        <v/>
      </c>
      <c r="H148" s="214">
        <f t="shared" si="31"/>
        <v>0</v>
      </c>
      <c r="T148" s="249">
        <f ca="1">SUMIFS('DATA 2-Retired'!G:G,'DATA 2-Retired'!$F:$F,'DATA-Retired'!$F148,'DATA 2-Retired'!$A:$A,'DATA-Retired'!$A148)</f>
        <v>0</v>
      </c>
      <c r="U148" s="249">
        <f ca="1">SUMIFS('DATA 2-Retired'!H:H,'DATA 2-Retired'!$F:$F,'DATA-Retired'!$F148,'DATA 2-Retired'!$A:$A,'DATA-Retired'!$A148)</f>
        <v>0</v>
      </c>
      <c r="V148" s="249">
        <f ca="1">SUMIFS('DATA 2-Retired'!I:I,'DATA 2-Retired'!$F:$F,'DATA-Retired'!$F148,'DATA 2-Retired'!$A:$A,'DATA-Retired'!$A148)</f>
        <v>0</v>
      </c>
      <c r="W148" s="249">
        <f ca="1">SUMIFS('DATA 2-Retired'!J:J,'DATA 2-Retired'!$F:$F,'DATA-Retired'!$F148,'DATA 2-Retired'!$A:$A,'DATA-Retired'!$A148)</f>
        <v>0</v>
      </c>
      <c r="X148" s="249">
        <f ca="1">SUMIFS('DATA 2-Retired'!K:K,'DATA 2-Retired'!$F:$F,'DATA-Retired'!$F148,'DATA 2-Retired'!$A:$A,'DATA-Retired'!$A148)</f>
        <v>0</v>
      </c>
      <c r="Y148" s="249">
        <f ca="1">SUMIFS('DATA 2-Retired'!L:L,'DATA 2-Retired'!$F:$F,'DATA-Retired'!$F148,'DATA 2-Retired'!$A:$A,'DATA-Retired'!$A148)</f>
        <v>0</v>
      </c>
      <c r="Z148" t="str">
        <f t="shared" ca="1" si="33"/>
        <v>-</v>
      </c>
    </row>
    <row r="149" spans="1:26" x14ac:dyDescent="0.25">
      <c r="A149" s="211" t="str">
        <f t="shared" ca="1" si="25"/>
        <v>-</v>
      </c>
      <c r="B149" s="212">
        <f t="shared" ca="1" si="26"/>
        <v>0</v>
      </c>
      <c r="C149" s="212">
        <f t="shared" si="27"/>
        <v>0</v>
      </c>
      <c r="D149" s="213" t="e">
        <f t="shared" si="28"/>
        <v>#N/A</v>
      </c>
      <c r="E149" s="212">
        <f t="shared" si="29"/>
        <v>0</v>
      </c>
      <c r="F149" s="212" t="str">
        <f t="shared" si="30"/>
        <v>-</v>
      </c>
      <c r="G149" s="212" t="str">
        <f t="shared" si="32"/>
        <v/>
      </c>
      <c r="H149" s="214">
        <f t="shared" si="31"/>
        <v>0</v>
      </c>
      <c r="T149" s="249">
        <f ca="1">SUMIFS('DATA 2-Retired'!G:G,'DATA 2-Retired'!$F:$F,'DATA-Retired'!$F149,'DATA 2-Retired'!$A:$A,'DATA-Retired'!$A149)</f>
        <v>0</v>
      </c>
      <c r="U149" s="249">
        <f ca="1">SUMIFS('DATA 2-Retired'!H:H,'DATA 2-Retired'!$F:$F,'DATA-Retired'!$F149,'DATA 2-Retired'!$A:$A,'DATA-Retired'!$A149)</f>
        <v>0</v>
      </c>
      <c r="V149" s="249">
        <f ca="1">SUMIFS('DATA 2-Retired'!I:I,'DATA 2-Retired'!$F:$F,'DATA-Retired'!$F149,'DATA 2-Retired'!$A:$A,'DATA-Retired'!$A149)</f>
        <v>0</v>
      </c>
      <c r="W149" s="249">
        <f ca="1">SUMIFS('DATA 2-Retired'!J:J,'DATA 2-Retired'!$F:$F,'DATA-Retired'!$F149,'DATA 2-Retired'!$A:$A,'DATA-Retired'!$A149)</f>
        <v>0</v>
      </c>
      <c r="X149" s="249">
        <f ca="1">SUMIFS('DATA 2-Retired'!K:K,'DATA 2-Retired'!$F:$F,'DATA-Retired'!$F149,'DATA 2-Retired'!$A:$A,'DATA-Retired'!$A149)</f>
        <v>0</v>
      </c>
      <c r="Y149" s="249">
        <f ca="1">SUMIFS('DATA 2-Retired'!L:L,'DATA 2-Retired'!$F:$F,'DATA-Retired'!$F149,'DATA 2-Retired'!$A:$A,'DATA-Retired'!$A149)</f>
        <v>0</v>
      </c>
      <c r="Z149" t="str">
        <f t="shared" ca="1" si="33"/>
        <v>-</v>
      </c>
    </row>
    <row r="150" spans="1:26" x14ac:dyDescent="0.25">
      <c r="A150" s="211" t="str">
        <f t="shared" ca="1" si="25"/>
        <v>-</v>
      </c>
      <c r="B150" s="212">
        <f t="shared" ca="1" si="26"/>
        <v>0</v>
      </c>
      <c r="C150" s="212">
        <f t="shared" si="27"/>
        <v>0</v>
      </c>
      <c r="D150" s="213" t="e">
        <f t="shared" si="28"/>
        <v>#N/A</v>
      </c>
      <c r="E150" s="212">
        <f t="shared" si="29"/>
        <v>0</v>
      </c>
      <c r="F150" s="212" t="str">
        <f t="shared" si="30"/>
        <v>-</v>
      </c>
      <c r="G150" s="212" t="str">
        <f t="shared" si="32"/>
        <v/>
      </c>
      <c r="H150" s="214">
        <f t="shared" si="31"/>
        <v>0</v>
      </c>
      <c r="T150" s="249">
        <f ca="1">SUMIFS('DATA 2-Retired'!G:G,'DATA 2-Retired'!$F:$F,'DATA-Retired'!$F150,'DATA 2-Retired'!$A:$A,'DATA-Retired'!$A150)</f>
        <v>0</v>
      </c>
      <c r="U150" s="249">
        <f ca="1">SUMIFS('DATA 2-Retired'!H:H,'DATA 2-Retired'!$F:$F,'DATA-Retired'!$F150,'DATA 2-Retired'!$A:$A,'DATA-Retired'!$A150)</f>
        <v>0</v>
      </c>
      <c r="V150" s="249">
        <f ca="1">SUMIFS('DATA 2-Retired'!I:I,'DATA 2-Retired'!$F:$F,'DATA-Retired'!$F150,'DATA 2-Retired'!$A:$A,'DATA-Retired'!$A150)</f>
        <v>0</v>
      </c>
      <c r="W150" s="249">
        <f ca="1">SUMIFS('DATA 2-Retired'!J:J,'DATA 2-Retired'!$F:$F,'DATA-Retired'!$F150,'DATA 2-Retired'!$A:$A,'DATA-Retired'!$A150)</f>
        <v>0</v>
      </c>
      <c r="X150" s="249">
        <f ca="1">SUMIFS('DATA 2-Retired'!K:K,'DATA 2-Retired'!$F:$F,'DATA-Retired'!$F150,'DATA 2-Retired'!$A:$A,'DATA-Retired'!$A150)</f>
        <v>0</v>
      </c>
      <c r="Y150" s="249">
        <f ca="1">SUMIFS('DATA 2-Retired'!L:L,'DATA 2-Retired'!$F:$F,'DATA-Retired'!$F150,'DATA 2-Retired'!$A:$A,'DATA-Retired'!$A150)</f>
        <v>0</v>
      </c>
      <c r="Z150" t="str">
        <f t="shared" ca="1" si="33"/>
        <v>-</v>
      </c>
    </row>
    <row r="151" spans="1:26" x14ac:dyDescent="0.25">
      <c r="A151" s="211" t="str">
        <f t="shared" ca="1" si="25"/>
        <v>-</v>
      </c>
      <c r="B151" s="212">
        <f t="shared" ca="1" si="26"/>
        <v>0</v>
      </c>
      <c r="C151" s="212">
        <f t="shared" si="27"/>
        <v>0</v>
      </c>
      <c r="D151" s="213" t="e">
        <f t="shared" si="28"/>
        <v>#N/A</v>
      </c>
      <c r="E151" s="212">
        <f t="shared" si="29"/>
        <v>0</v>
      </c>
      <c r="F151" s="212" t="str">
        <f t="shared" si="30"/>
        <v>-</v>
      </c>
      <c r="G151" s="212" t="str">
        <f t="shared" si="32"/>
        <v/>
      </c>
      <c r="H151" s="214">
        <f t="shared" si="31"/>
        <v>0</v>
      </c>
      <c r="T151" s="249">
        <f ca="1">SUMIFS('DATA 2-Retired'!G:G,'DATA 2-Retired'!$F:$F,'DATA-Retired'!$F151,'DATA 2-Retired'!$A:$A,'DATA-Retired'!$A151)</f>
        <v>0</v>
      </c>
      <c r="U151" s="249">
        <f ca="1">SUMIFS('DATA 2-Retired'!H:H,'DATA 2-Retired'!$F:$F,'DATA-Retired'!$F151,'DATA 2-Retired'!$A:$A,'DATA-Retired'!$A151)</f>
        <v>0</v>
      </c>
      <c r="V151" s="249">
        <f ca="1">SUMIFS('DATA 2-Retired'!I:I,'DATA 2-Retired'!$F:$F,'DATA-Retired'!$F151,'DATA 2-Retired'!$A:$A,'DATA-Retired'!$A151)</f>
        <v>0</v>
      </c>
      <c r="W151" s="249">
        <f ca="1">SUMIFS('DATA 2-Retired'!J:J,'DATA 2-Retired'!$F:$F,'DATA-Retired'!$F151,'DATA 2-Retired'!$A:$A,'DATA-Retired'!$A151)</f>
        <v>0</v>
      </c>
      <c r="X151" s="249">
        <f ca="1">SUMIFS('DATA 2-Retired'!K:K,'DATA 2-Retired'!$F:$F,'DATA-Retired'!$F151,'DATA 2-Retired'!$A:$A,'DATA-Retired'!$A151)</f>
        <v>0</v>
      </c>
      <c r="Y151" s="249">
        <f ca="1">SUMIFS('DATA 2-Retired'!L:L,'DATA 2-Retired'!$F:$F,'DATA-Retired'!$F151,'DATA 2-Retired'!$A:$A,'DATA-Retired'!$A151)</f>
        <v>0</v>
      </c>
      <c r="Z151" t="str">
        <f t="shared" ca="1" si="33"/>
        <v>-</v>
      </c>
    </row>
    <row r="152" spans="1:26" x14ac:dyDescent="0.25">
      <c r="A152" s="211" t="str">
        <f t="shared" ca="1" si="25"/>
        <v>-</v>
      </c>
      <c r="B152" s="212">
        <f t="shared" ca="1" si="26"/>
        <v>0</v>
      </c>
      <c r="C152" s="212">
        <f t="shared" si="27"/>
        <v>0</v>
      </c>
      <c r="D152" s="213" t="e">
        <f t="shared" si="28"/>
        <v>#N/A</v>
      </c>
      <c r="E152" s="212">
        <f t="shared" si="29"/>
        <v>0</v>
      </c>
      <c r="F152" s="212" t="str">
        <f t="shared" si="30"/>
        <v>-</v>
      </c>
      <c r="G152" s="212" t="str">
        <f t="shared" si="32"/>
        <v/>
      </c>
      <c r="H152" s="214">
        <f t="shared" si="31"/>
        <v>0</v>
      </c>
      <c r="T152" s="249">
        <f ca="1">SUMIFS('DATA 2-Retired'!G:G,'DATA 2-Retired'!$F:$F,'DATA-Retired'!$F152,'DATA 2-Retired'!$A:$A,'DATA-Retired'!$A152)</f>
        <v>0</v>
      </c>
      <c r="U152" s="249">
        <f ca="1">SUMIFS('DATA 2-Retired'!H:H,'DATA 2-Retired'!$F:$F,'DATA-Retired'!$F152,'DATA 2-Retired'!$A:$A,'DATA-Retired'!$A152)</f>
        <v>0</v>
      </c>
      <c r="V152" s="249">
        <f ca="1">SUMIFS('DATA 2-Retired'!I:I,'DATA 2-Retired'!$F:$F,'DATA-Retired'!$F152,'DATA 2-Retired'!$A:$A,'DATA-Retired'!$A152)</f>
        <v>0</v>
      </c>
      <c r="W152" s="249">
        <f ca="1">SUMIFS('DATA 2-Retired'!J:J,'DATA 2-Retired'!$F:$F,'DATA-Retired'!$F152,'DATA 2-Retired'!$A:$A,'DATA-Retired'!$A152)</f>
        <v>0</v>
      </c>
      <c r="X152" s="249">
        <f ca="1">SUMIFS('DATA 2-Retired'!K:K,'DATA 2-Retired'!$F:$F,'DATA-Retired'!$F152,'DATA 2-Retired'!$A:$A,'DATA-Retired'!$A152)</f>
        <v>0</v>
      </c>
      <c r="Y152" s="249">
        <f ca="1">SUMIFS('DATA 2-Retired'!L:L,'DATA 2-Retired'!$F:$F,'DATA-Retired'!$F152,'DATA 2-Retired'!$A:$A,'DATA-Retired'!$A152)</f>
        <v>0</v>
      </c>
      <c r="Z152" t="str">
        <f t="shared" ca="1" si="33"/>
        <v>-</v>
      </c>
    </row>
    <row r="153" spans="1:26" x14ac:dyDescent="0.25">
      <c r="A153" s="211" t="str">
        <f t="shared" ca="1" si="25"/>
        <v>-</v>
      </c>
      <c r="B153" s="212">
        <f t="shared" ca="1" si="26"/>
        <v>0</v>
      </c>
      <c r="C153" s="212">
        <f t="shared" si="27"/>
        <v>0</v>
      </c>
      <c r="D153" s="213" t="e">
        <f t="shared" si="28"/>
        <v>#N/A</v>
      </c>
      <c r="E153" s="212">
        <f t="shared" si="29"/>
        <v>0</v>
      </c>
      <c r="F153" s="212" t="str">
        <f t="shared" si="30"/>
        <v>-</v>
      </c>
      <c r="G153" s="212" t="str">
        <f t="shared" si="32"/>
        <v/>
      </c>
      <c r="H153" s="214">
        <f t="shared" si="31"/>
        <v>0</v>
      </c>
      <c r="T153" s="249">
        <f ca="1">SUMIFS('DATA 2-Retired'!G:G,'DATA 2-Retired'!$F:$F,'DATA-Retired'!$F153,'DATA 2-Retired'!$A:$A,'DATA-Retired'!$A153)</f>
        <v>0</v>
      </c>
      <c r="U153" s="249">
        <f ca="1">SUMIFS('DATA 2-Retired'!H:H,'DATA 2-Retired'!$F:$F,'DATA-Retired'!$F153,'DATA 2-Retired'!$A:$A,'DATA-Retired'!$A153)</f>
        <v>0</v>
      </c>
      <c r="V153" s="249">
        <f ca="1">SUMIFS('DATA 2-Retired'!I:I,'DATA 2-Retired'!$F:$F,'DATA-Retired'!$F153,'DATA 2-Retired'!$A:$A,'DATA-Retired'!$A153)</f>
        <v>0</v>
      </c>
      <c r="W153" s="249">
        <f ca="1">SUMIFS('DATA 2-Retired'!J:J,'DATA 2-Retired'!$F:$F,'DATA-Retired'!$F153,'DATA 2-Retired'!$A:$A,'DATA-Retired'!$A153)</f>
        <v>0</v>
      </c>
      <c r="X153" s="249">
        <f ca="1">SUMIFS('DATA 2-Retired'!K:K,'DATA 2-Retired'!$F:$F,'DATA-Retired'!$F153,'DATA 2-Retired'!$A:$A,'DATA-Retired'!$A153)</f>
        <v>0</v>
      </c>
      <c r="Y153" s="249">
        <f ca="1">SUMIFS('DATA 2-Retired'!L:L,'DATA 2-Retired'!$F:$F,'DATA-Retired'!$F153,'DATA 2-Retired'!$A:$A,'DATA-Retired'!$A153)</f>
        <v>0</v>
      </c>
      <c r="Z153" t="str">
        <f t="shared" ca="1" si="33"/>
        <v>-</v>
      </c>
    </row>
    <row r="154" spans="1:26" x14ac:dyDescent="0.25">
      <c r="A154" s="211" t="str">
        <f t="shared" ca="1" si="25"/>
        <v>-</v>
      </c>
      <c r="B154" s="212">
        <f t="shared" ca="1" si="26"/>
        <v>0</v>
      </c>
      <c r="C154" s="212">
        <f t="shared" si="27"/>
        <v>0</v>
      </c>
      <c r="D154" s="213" t="e">
        <f t="shared" si="28"/>
        <v>#N/A</v>
      </c>
      <c r="E154" s="212">
        <f t="shared" si="29"/>
        <v>0</v>
      </c>
      <c r="F154" s="212" t="str">
        <f t="shared" si="30"/>
        <v>-</v>
      </c>
      <c r="G154" s="212" t="str">
        <f t="shared" si="32"/>
        <v/>
      </c>
      <c r="H154" s="214">
        <f t="shared" si="31"/>
        <v>0</v>
      </c>
      <c r="T154" s="249">
        <f ca="1">SUMIFS('DATA 2-Retired'!G:G,'DATA 2-Retired'!$F:$F,'DATA-Retired'!$F154,'DATA 2-Retired'!$A:$A,'DATA-Retired'!$A154)</f>
        <v>0</v>
      </c>
      <c r="U154" s="249">
        <f ca="1">SUMIFS('DATA 2-Retired'!H:H,'DATA 2-Retired'!$F:$F,'DATA-Retired'!$F154,'DATA 2-Retired'!$A:$A,'DATA-Retired'!$A154)</f>
        <v>0</v>
      </c>
      <c r="V154" s="249">
        <f ca="1">SUMIFS('DATA 2-Retired'!I:I,'DATA 2-Retired'!$F:$F,'DATA-Retired'!$F154,'DATA 2-Retired'!$A:$A,'DATA-Retired'!$A154)</f>
        <v>0</v>
      </c>
      <c r="W154" s="249">
        <f ca="1">SUMIFS('DATA 2-Retired'!J:J,'DATA 2-Retired'!$F:$F,'DATA-Retired'!$F154,'DATA 2-Retired'!$A:$A,'DATA-Retired'!$A154)</f>
        <v>0</v>
      </c>
      <c r="X154" s="249">
        <f ca="1">SUMIFS('DATA 2-Retired'!K:K,'DATA 2-Retired'!$F:$F,'DATA-Retired'!$F154,'DATA 2-Retired'!$A:$A,'DATA-Retired'!$A154)</f>
        <v>0</v>
      </c>
      <c r="Y154" s="249">
        <f ca="1">SUMIFS('DATA 2-Retired'!L:L,'DATA 2-Retired'!$F:$F,'DATA-Retired'!$F154,'DATA 2-Retired'!$A:$A,'DATA-Retired'!$A154)</f>
        <v>0</v>
      </c>
      <c r="Z154" t="str">
        <f t="shared" ca="1" si="33"/>
        <v>-</v>
      </c>
    </row>
    <row r="155" spans="1:26" x14ac:dyDescent="0.25">
      <c r="A155" s="211" t="str">
        <f t="shared" ca="1" si="25"/>
        <v>-</v>
      </c>
      <c r="B155" s="212">
        <f t="shared" ca="1" si="26"/>
        <v>0</v>
      </c>
      <c r="C155" s="212">
        <f t="shared" si="27"/>
        <v>0</v>
      </c>
      <c r="D155" s="213" t="e">
        <f t="shared" si="28"/>
        <v>#N/A</v>
      </c>
      <c r="E155" s="212">
        <f t="shared" si="29"/>
        <v>0</v>
      </c>
      <c r="F155" s="212" t="str">
        <f t="shared" si="30"/>
        <v>-</v>
      </c>
      <c r="G155" s="212" t="str">
        <f t="shared" si="32"/>
        <v/>
      </c>
      <c r="H155" s="214">
        <f t="shared" si="31"/>
        <v>0</v>
      </c>
      <c r="T155" s="249">
        <f ca="1">SUMIFS('DATA 2-Retired'!G:G,'DATA 2-Retired'!$F:$F,'DATA-Retired'!$F155,'DATA 2-Retired'!$A:$A,'DATA-Retired'!$A155)</f>
        <v>0</v>
      </c>
      <c r="U155" s="249">
        <f ca="1">SUMIFS('DATA 2-Retired'!H:H,'DATA 2-Retired'!$F:$F,'DATA-Retired'!$F155,'DATA 2-Retired'!$A:$A,'DATA-Retired'!$A155)</f>
        <v>0</v>
      </c>
      <c r="V155" s="249">
        <f ca="1">SUMIFS('DATA 2-Retired'!I:I,'DATA 2-Retired'!$F:$F,'DATA-Retired'!$F155,'DATA 2-Retired'!$A:$A,'DATA-Retired'!$A155)</f>
        <v>0</v>
      </c>
      <c r="W155" s="249">
        <f ca="1">SUMIFS('DATA 2-Retired'!J:J,'DATA 2-Retired'!$F:$F,'DATA-Retired'!$F155,'DATA 2-Retired'!$A:$A,'DATA-Retired'!$A155)</f>
        <v>0</v>
      </c>
      <c r="X155" s="249">
        <f ca="1">SUMIFS('DATA 2-Retired'!K:K,'DATA 2-Retired'!$F:$F,'DATA-Retired'!$F155,'DATA 2-Retired'!$A:$A,'DATA-Retired'!$A155)</f>
        <v>0</v>
      </c>
      <c r="Y155" s="249">
        <f ca="1">SUMIFS('DATA 2-Retired'!L:L,'DATA 2-Retired'!$F:$F,'DATA-Retired'!$F155,'DATA 2-Retired'!$A:$A,'DATA-Retired'!$A155)</f>
        <v>0</v>
      </c>
      <c r="Z155" t="str">
        <f t="shared" ca="1" si="33"/>
        <v>-</v>
      </c>
    </row>
    <row r="156" spans="1:26" x14ac:dyDescent="0.25">
      <c r="A156" s="211" t="str">
        <f t="shared" ca="1" si="25"/>
        <v>-</v>
      </c>
      <c r="B156" s="212">
        <f t="shared" ca="1" si="26"/>
        <v>0</v>
      </c>
      <c r="C156" s="212">
        <f t="shared" si="27"/>
        <v>0</v>
      </c>
      <c r="D156" s="213" t="e">
        <f t="shared" si="28"/>
        <v>#N/A</v>
      </c>
      <c r="E156" s="212">
        <f t="shared" si="29"/>
        <v>0</v>
      </c>
      <c r="F156" s="212" t="str">
        <f t="shared" si="30"/>
        <v>-</v>
      </c>
      <c r="G156" s="212" t="str">
        <f t="shared" si="32"/>
        <v/>
      </c>
      <c r="H156" s="214">
        <f t="shared" si="31"/>
        <v>0</v>
      </c>
      <c r="T156" s="249">
        <f ca="1">SUMIFS('DATA 2-Retired'!G:G,'DATA 2-Retired'!$F:$F,'DATA-Retired'!$F156,'DATA 2-Retired'!$A:$A,'DATA-Retired'!$A156)</f>
        <v>0</v>
      </c>
      <c r="U156" s="249">
        <f ca="1">SUMIFS('DATA 2-Retired'!H:H,'DATA 2-Retired'!$F:$F,'DATA-Retired'!$F156,'DATA 2-Retired'!$A:$A,'DATA-Retired'!$A156)</f>
        <v>0</v>
      </c>
      <c r="V156" s="249">
        <f ca="1">SUMIFS('DATA 2-Retired'!I:I,'DATA 2-Retired'!$F:$F,'DATA-Retired'!$F156,'DATA 2-Retired'!$A:$A,'DATA-Retired'!$A156)</f>
        <v>0</v>
      </c>
      <c r="W156" s="249">
        <f ca="1">SUMIFS('DATA 2-Retired'!J:J,'DATA 2-Retired'!$F:$F,'DATA-Retired'!$F156,'DATA 2-Retired'!$A:$A,'DATA-Retired'!$A156)</f>
        <v>0</v>
      </c>
      <c r="X156" s="249">
        <f ca="1">SUMIFS('DATA 2-Retired'!K:K,'DATA 2-Retired'!$F:$F,'DATA-Retired'!$F156,'DATA 2-Retired'!$A:$A,'DATA-Retired'!$A156)</f>
        <v>0</v>
      </c>
      <c r="Y156" s="249">
        <f ca="1">SUMIFS('DATA 2-Retired'!L:L,'DATA 2-Retired'!$F:$F,'DATA-Retired'!$F156,'DATA 2-Retired'!$A:$A,'DATA-Retired'!$A156)</f>
        <v>0</v>
      </c>
      <c r="Z156" t="str">
        <f t="shared" ca="1" si="33"/>
        <v>-</v>
      </c>
    </row>
    <row r="157" spans="1:26" x14ac:dyDescent="0.25">
      <c r="A157" s="211" t="str">
        <f t="shared" ca="1" si="25"/>
        <v>-</v>
      </c>
      <c r="B157" s="212">
        <f t="shared" ca="1" si="26"/>
        <v>0</v>
      </c>
      <c r="C157" s="212">
        <f t="shared" si="27"/>
        <v>0</v>
      </c>
      <c r="D157" s="213" t="e">
        <f t="shared" si="28"/>
        <v>#N/A</v>
      </c>
      <c r="E157" s="212">
        <f t="shared" si="29"/>
        <v>0</v>
      </c>
      <c r="F157" s="212" t="str">
        <f t="shared" si="30"/>
        <v>-</v>
      </c>
      <c r="G157" s="212" t="str">
        <f t="shared" si="32"/>
        <v/>
      </c>
      <c r="H157" s="214">
        <f t="shared" si="31"/>
        <v>0</v>
      </c>
      <c r="T157" s="249">
        <f ca="1">SUMIFS('DATA 2-Retired'!G:G,'DATA 2-Retired'!$F:$F,'DATA-Retired'!$F157,'DATA 2-Retired'!$A:$A,'DATA-Retired'!$A157)</f>
        <v>0</v>
      </c>
      <c r="U157" s="249">
        <f ca="1">SUMIFS('DATA 2-Retired'!H:H,'DATA 2-Retired'!$F:$F,'DATA-Retired'!$F157,'DATA 2-Retired'!$A:$A,'DATA-Retired'!$A157)</f>
        <v>0</v>
      </c>
      <c r="V157" s="249">
        <f ca="1">SUMIFS('DATA 2-Retired'!I:I,'DATA 2-Retired'!$F:$F,'DATA-Retired'!$F157,'DATA 2-Retired'!$A:$A,'DATA-Retired'!$A157)</f>
        <v>0</v>
      </c>
      <c r="W157" s="249">
        <f ca="1">SUMIFS('DATA 2-Retired'!J:J,'DATA 2-Retired'!$F:$F,'DATA-Retired'!$F157,'DATA 2-Retired'!$A:$A,'DATA-Retired'!$A157)</f>
        <v>0</v>
      </c>
      <c r="X157" s="249">
        <f ca="1">SUMIFS('DATA 2-Retired'!K:K,'DATA 2-Retired'!$F:$F,'DATA-Retired'!$F157,'DATA 2-Retired'!$A:$A,'DATA-Retired'!$A157)</f>
        <v>0</v>
      </c>
      <c r="Y157" s="249">
        <f ca="1">SUMIFS('DATA 2-Retired'!L:L,'DATA 2-Retired'!$F:$F,'DATA-Retired'!$F157,'DATA 2-Retired'!$A:$A,'DATA-Retired'!$A157)</f>
        <v>0</v>
      </c>
      <c r="Z157" t="str">
        <f t="shared" ca="1" si="33"/>
        <v>-</v>
      </c>
    </row>
    <row r="158" spans="1:26" x14ac:dyDescent="0.25">
      <c r="A158" s="211" t="str">
        <f t="shared" ca="1" si="25"/>
        <v>-</v>
      </c>
      <c r="B158" s="212">
        <f t="shared" ca="1" si="26"/>
        <v>0</v>
      </c>
      <c r="C158" s="212">
        <f t="shared" si="27"/>
        <v>0</v>
      </c>
      <c r="D158" s="213" t="e">
        <f t="shared" si="28"/>
        <v>#N/A</v>
      </c>
      <c r="E158" s="212">
        <f t="shared" si="29"/>
        <v>0</v>
      </c>
      <c r="F158" s="212" t="str">
        <f t="shared" si="30"/>
        <v>-</v>
      </c>
      <c r="G158" s="212" t="str">
        <f t="shared" si="32"/>
        <v/>
      </c>
      <c r="H158" s="214">
        <f t="shared" si="31"/>
        <v>0</v>
      </c>
      <c r="T158" s="249">
        <f ca="1">SUMIFS('DATA 2-Retired'!G:G,'DATA 2-Retired'!$F:$F,'DATA-Retired'!$F158,'DATA 2-Retired'!$A:$A,'DATA-Retired'!$A158)</f>
        <v>0</v>
      </c>
      <c r="U158" s="249">
        <f ca="1">SUMIFS('DATA 2-Retired'!H:H,'DATA 2-Retired'!$F:$F,'DATA-Retired'!$F158,'DATA 2-Retired'!$A:$A,'DATA-Retired'!$A158)</f>
        <v>0</v>
      </c>
      <c r="V158" s="249">
        <f ca="1">SUMIFS('DATA 2-Retired'!I:I,'DATA 2-Retired'!$F:$F,'DATA-Retired'!$F158,'DATA 2-Retired'!$A:$A,'DATA-Retired'!$A158)</f>
        <v>0</v>
      </c>
      <c r="W158" s="249">
        <f ca="1">SUMIFS('DATA 2-Retired'!J:J,'DATA 2-Retired'!$F:$F,'DATA-Retired'!$F158,'DATA 2-Retired'!$A:$A,'DATA-Retired'!$A158)</f>
        <v>0</v>
      </c>
      <c r="X158" s="249">
        <f ca="1">SUMIFS('DATA 2-Retired'!K:K,'DATA 2-Retired'!$F:$F,'DATA-Retired'!$F158,'DATA 2-Retired'!$A:$A,'DATA-Retired'!$A158)</f>
        <v>0</v>
      </c>
      <c r="Y158" s="249">
        <f ca="1">SUMIFS('DATA 2-Retired'!L:L,'DATA 2-Retired'!$F:$F,'DATA-Retired'!$F158,'DATA 2-Retired'!$A:$A,'DATA-Retired'!$A158)</f>
        <v>0</v>
      </c>
      <c r="Z158" t="str">
        <f t="shared" ca="1" si="33"/>
        <v>-</v>
      </c>
    </row>
    <row r="159" spans="1:26" x14ac:dyDescent="0.25">
      <c r="A159" s="211" t="str">
        <f t="shared" ca="1" si="25"/>
        <v>-</v>
      </c>
      <c r="B159" s="212">
        <f t="shared" ca="1" si="26"/>
        <v>0</v>
      </c>
      <c r="C159" s="212">
        <f t="shared" si="27"/>
        <v>0</v>
      </c>
      <c r="D159" s="213" t="e">
        <f t="shared" si="28"/>
        <v>#N/A</v>
      </c>
      <c r="E159" s="212">
        <f t="shared" si="29"/>
        <v>0</v>
      </c>
      <c r="F159" s="212" t="str">
        <f t="shared" si="30"/>
        <v>-</v>
      </c>
      <c r="G159" s="212" t="str">
        <f t="shared" si="32"/>
        <v/>
      </c>
      <c r="H159" s="214">
        <f t="shared" si="31"/>
        <v>0</v>
      </c>
      <c r="T159" s="249">
        <f ca="1">SUMIFS('DATA 2-Retired'!G:G,'DATA 2-Retired'!$F:$F,'DATA-Retired'!$F159,'DATA 2-Retired'!$A:$A,'DATA-Retired'!$A159)</f>
        <v>0</v>
      </c>
      <c r="U159" s="249">
        <f ca="1">SUMIFS('DATA 2-Retired'!H:H,'DATA 2-Retired'!$F:$F,'DATA-Retired'!$F159,'DATA 2-Retired'!$A:$A,'DATA-Retired'!$A159)</f>
        <v>0</v>
      </c>
      <c r="V159" s="249">
        <f ca="1">SUMIFS('DATA 2-Retired'!I:I,'DATA 2-Retired'!$F:$F,'DATA-Retired'!$F159,'DATA 2-Retired'!$A:$A,'DATA-Retired'!$A159)</f>
        <v>0</v>
      </c>
      <c r="W159" s="249">
        <f ca="1">SUMIFS('DATA 2-Retired'!J:J,'DATA 2-Retired'!$F:$F,'DATA-Retired'!$F159,'DATA 2-Retired'!$A:$A,'DATA-Retired'!$A159)</f>
        <v>0</v>
      </c>
      <c r="X159" s="249">
        <f ca="1">SUMIFS('DATA 2-Retired'!K:K,'DATA 2-Retired'!$F:$F,'DATA-Retired'!$F159,'DATA 2-Retired'!$A:$A,'DATA-Retired'!$A159)</f>
        <v>0</v>
      </c>
      <c r="Y159" s="249">
        <f ca="1">SUMIFS('DATA 2-Retired'!L:L,'DATA 2-Retired'!$F:$F,'DATA-Retired'!$F159,'DATA 2-Retired'!$A:$A,'DATA-Retired'!$A159)</f>
        <v>0</v>
      </c>
      <c r="Z159" t="str">
        <f t="shared" ca="1" si="33"/>
        <v>-</v>
      </c>
    </row>
    <row r="160" spans="1:26" x14ac:dyDescent="0.25">
      <c r="A160" s="211" t="str">
        <f t="shared" ca="1" si="25"/>
        <v>-</v>
      </c>
      <c r="B160" s="212">
        <f t="shared" ca="1" si="26"/>
        <v>0</v>
      </c>
      <c r="C160" s="212">
        <f t="shared" si="27"/>
        <v>0</v>
      </c>
      <c r="D160" s="213" t="e">
        <f t="shared" si="28"/>
        <v>#N/A</v>
      </c>
      <c r="E160" s="212">
        <f t="shared" si="29"/>
        <v>0</v>
      </c>
      <c r="F160" s="212" t="str">
        <f t="shared" si="30"/>
        <v>-</v>
      </c>
      <c r="G160" s="212" t="str">
        <f t="shared" si="32"/>
        <v/>
      </c>
      <c r="H160" s="214">
        <f t="shared" si="31"/>
        <v>0</v>
      </c>
      <c r="T160" s="249">
        <f ca="1">SUMIFS('DATA 2-Retired'!G:G,'DATA 2-Retired'!$F:$F,'DATA-Retired'!$F160,'DATA 2-Retired'!$A:$A,'DATA-Retired'!$A160)</f>
        <v>0</v>
      </c>
      <c r="U160" s="249">
        <f ca="1">SUMIFS('DATA 2-Retired'!H:H,'DATA 2-Retired'!$F:$F,'DATA-Retired'!$F160,'DATA 2-Retired'!$A:$A,'DATA-Retired'!$A160)</f>
        <v>0</v>
      </c>
      <c r="V160" s="249">
        <f ca="1">SUMIFS('DATA 2-Retired'!I:I,'DATA 2-Retired'!$F:$F,'DATA-Retired'!$F160,'DATA 2-Retired'!$A:$A,'DATA-Retired'!$A160)</f>
        <v>0</v>
      </c>
      <c r="W160" s="249">
        <f ca="1">SUMIFS('DATA 2-Retired'!J:J,'DATA 2-Retired'!$F:$F,'DATA-Retired'!$F160,'DATA 2-Retired'!$A:$A,'DATA-Retired'!$A160)</f>
        <v>0</v>
      </c>
      <c r="X160" s="249">
        <f ca="1">SUMIFS('DATA 2-Retired'!K:K,'DATA 2-Retired'!$F:$F,'DATA-Retired'!$F160,'DATA 2-Retired'!$A:$A,'DATA-Retired'!$A160)</f>
        <v>0</v>
      </c>
      <c r="Y160" s="249">
        <f ca="1">SUMIFS('DATA 2-Retired'!L:L,'DATA 2-Retired'!$F:$F,'DATA-Retired'!$F160,'DATA 2-Retired'!$A:$A,'DATA-Retired'!$A160)</f>
        <v>0</v>
      </c>
      <c r="Z160" t="str">
        <f t="shared" ca="1" si="33"/>
        <v>-</v>
      </c>
    </row>
    <row r="161" spans="1:26" x14ac:dyDescent="0.25">
      <c r="A161" s="211" t="str">
        <f t="shared" ca="1" si="25"/>
        <v>-</v>
      </c>
      <c r="B161" s="212">
        <f t="shared" ca="1" si="26"/>
        <v>0</v>
      </c>
      <c r="C161" s="212">
        <f t="shared" si="27"/>
        <v>0</v>
      </c>
      <c r="D161" s="213" t="e">
        <f t="shared" si="28"/>
        <v>#N/A</v>
      </c>
      <c r="E161" s="212">
        <f t="shared" si="29"/>
        <v>0</v>
      </c>
      <c r="F161" s="212" t="str">
        <f t="shared" si="30"/>
        <v>-</v>
      </c>
      <c r="G161" s="212" t="str">
        <f t="shared" si="32"/>
        <v/>
      </c>
      <c r="H161" s="214">
        <f t="shared" si="31"/>
        <v>0</v>
      </c>
      <c r="T161" s="249">
        <f ca="1">SUMIFS('DATA 2-Retired'!G:G,'DATA 2-Retired'!$F:$F,'DATA-Retired'!$F161,'DATA 2-Retired'!$A:$A,'DATA-Retired'!$A161)</f>
        <v>0</v>
      </c>
      <c r="U161" s="249">
        <f ca="1">SUMIFS('DATA 2-Retired'!H:H,'DATA 2-Retired'!$F:$F,'DATA-Retired'!$F161,'DATA 2-Retired'!$A:$A,'DATA-Retired'!$A161)</f>
        <v>0</v>
      </c>
      <c r="V161" s="249">
        <f ca="1">SUMIFS('DATA 2-Retired'!I:I,'DATA 2-Retired'!$F:$F,'DATA-Retired'!$F161,'DATA 2-Retired'!$A:$A,'DATA-Retired'!$A161)</f>
        <v>0</v>
      </c>
      <c r="W161" s="249">
        <f ca="1">SUMIFS('DATA 2-Retired'!J:J,'DATA 2-Retired'!$F:$F,'DATA-Retired'!$F161,'DATA 2-Retired'!$A:$A,'DATA-Retired'!$A161)</f>
        <v>0</v>
      </c>
      <c r="X161" s="249">
        <f ca="1">SUMIFS('DATA 2-Retired'!K:K,'DATA 2-Retired'!$F:$F,'DATA-Retired'!$F161,'DATA 2-Retired'!$A:$A,'DATA-Retired'!$A161)</f>
        <v>0</v>
      </c>
      <c r="Y161" s="249">
        <f ca="1">SUMIFS('DATA 2-Retired'!L:L,'DATA 2-Retired'!$F:$F,'DATA-Retired'!$F161,'DATA 2-Retired'!$A:$A,'DATA-Retired'!$A161)</f>
        <v>0</v>
      </c>
      <c r="Z161" t="str">
        <f t="shared" ca="1" si="33"/>
        <v>-</v>
      </c>
    </row>
    <row r="162" spans="1:26" x14ac:dyDescent="0.25">
      <c r="A162" s="211" t="str">
        <f t="shared" ca="1" si="25"/>
        <v>-</v>
      </c>
      <c r="B162" s="212">
        <f t="shared" ca="1" si="26"/>
        <v>0</v>
      </c>
      <c r="C162" s="212">
        <f t="shared" si="27"/>
        <v>0</v>
      </c>
      <c r="D162" s="213" t="e">
        <f t="shared" si="28"/>
        <v>#N/A</v>
      </c>
      <c r="E162" s="212">
        <f t="shared" si="29"/>
        <v>0</v>
      </c>
      <c r="F162" s="212" t="str">
        <f t="shared" si="30"/>
        <v>-</v>
      </c>
      <c r="G162" s="212" t="str">
        <f t="shared" si="32"/>
        <v/>
      </c>
      <c r="H162" s="214">
        <f t="shared" si="31"/>
        <v>0</v>
      </c>
      <c r="T162" s="249">
        <f ca="1">SUMIFS('DATA 2-Retired'!G:G,'DATA 2-Retired'!$F:$F,'DATA-Retired'!$F162,'DATA 2-Retired'!$A:$A,'DATA-Retired'!$A162)</f>
        <v>0</v>
      </c>
      <c r="U162" s="249">
        <f ca="1">SUMIFS('DATA 2-Retired'!H:H,'DATA 2-Retired'!$F:$F,'DATA-Retired'!$F162,'DATA 2-Retired'!$A:$A,'DATA-Retired'!$A162)</f>
        <v>0</v>
      </c>
      <c r="V162" s="249">
        <f ca="1">SUMIFS('DATA 2-Retired'!I:I,'DATA 2-Retired'!$F:$F,'DATA-Retired'!$F162,'DATA 2-Retired'!$A:$A,'DATA-Retired'!$A162)</f>
        <v>0</v>
      </c>
      <c r="W162" s="249">
        <f ca="1">SUMIFS('DATA 2-Retired'!J:J,'DATA 2-Retired'!$F:$F,'DATA-Retired'!$F162,'DATA 2-Retired'!$A:$A,'DATA-Retired'!$A162)</f>
        <v>0</v>
      </c>
      <c r="X162" s="249">
        <f ca="1">SUMIFS('DATA 2-Retired'!K:K,'DATA 2-Retired'!$F:$F,'DATA-Retired'!$F162,'DATA 2-Retired'!$A:$A,'DATA-Retired'!$A162)</f>
        <v>0</v>
      </c>
      <c r="Y162" s="249">
        <f ca="1">SUMIFS('DATA 2-Retired'!L:L,'DATA 2-Retired'!$F:$F,'DATA-Retired'!$F162,'DATA 2-Retired'!$A:$A,'DATA-Retired'!$A162)</f>
        <v>0</v>
      </c>
      <c r="Z162" t="str">
        <f t="shared" ca="1" si="33"/>
        <v>-</v>
      </c>
    </row>
    <row r="163" spans="1:26" x14ac:dyDescent="0.25">
      <c r="A163" s="211" t="str">
        <f t="shared" ca="1" si="25"/>
        <v>-</v>
      </c>
      <c r="B163" s="212">
        <f t="shared" ca="1" si="26"/>
        <v>0</v>
      </c>
      <c r="C163" s="212">
        <f t="shared" si="27"/>
        <v>0</v>
      </c>
      <c r="D163" s="213" t="e">
        <f t="shared" si="28"/>
        <v>#N/A</v>
      </c>
      <c r="E163" s="212">
        <f t="shared" si="29"/>
        <v>0</v>
      </c>
      <c r="F163" s="212" t="str">
        <f t="shared" si="30"/>
        <v>-</v>
      </c>
      <c r="G163" s="212" t="str">
        <f t="shared" si="32"/>
        <v/>
      </c>
      <c r="H163" s="214">
        <f t="shared" si="31"/>
        <v>0</v>
      </c>
      <c r="T163" s="249">
        <f ca="1">SUMIFS('DATA 2-Retired'!G:G,'DATA 2-Retired'!$F:$F,'DATA-Retired'!$F163,'DATA 2-Retired'!$A:$A,'DATA-Retired'!$A163)</f>
        <v>0</v>
      </c>
      <c r="U163" s="249">
        <f ca="1">SUMIFS('DATA 2-Retired'!H:H,'DATA 2-Retired'!$F:$F,'DATA-Retired'!$F163,'DATA 2-Retired'!$A:$A,'DATA-Retired'!$A163)</f>
        <v>0</v>
      </c>
      <c r="V163" s="249">
        <f ca="1">SUMIFS('DATA 2-Retired'!I:I,'DATA 2-Retired'!$F:$F,'DATA-Retired'!$F163,'DATA 2-Retired'!$A:$A,'DATA-Retired'!$A163)</f>
        <v>0</v>
      </c>
      <c r="W163" s="249">
        <f ca="1">SUMIFS('DATA 2-Retired'!J:J,'DATA 2-Retired'!$F:$F,'DATA-Retired'!$F163,'DATA 2-Retired'!$A:$A,'DATA-Retired'!$A163)</f>
        <v>0</v>
      </c>
      <c r="X163" s="249">
        <f ca="1">SUMIFS('DATA 2-Retired'!K:K,'DATA 2-Retired'!$F:$F,'DATA-Retired'!$F163,'DATA 2-Retired'!$A:$A,'DATA-Retired'!$A163)</f>
        <v>0</v>
      </c>
      <c r="Y163" s="249">
        <f ca="1">SUMIFS('DATA 2-Retired'!L:L,'DATA 2-Retired'!$F:$F,'DATA-Retired'!$F163,'DATA 2-Retired'!$A:$A,'DATA-Retired'!$A163)</f>
        <v>0</v>
      </c>
      <c r="Z163" t="str">
        <f t="shared" ca="1" si="33"/>
        <v>-</v>
      </c>
    </row>
    <row r="164" spans="1:26" x14ac:dyDescent="0.25">
      <c r="A164" s="211" t="str">
        <f t="shared" ca="1" si="25"/>
        <v>-</v>
      </c>
      <c r="B164" s="212">
        <f t="shared" ca="1" si="26"/>
        <v>0</v>
      </c>
      <c r="C164" s="212">
        <f t="shared" si="27"/>
        <v>0</v>
      </c>
      <c r="D164" s="213" t="e">
        <f t="shared" si="28"/>
        <v>#N/A</v>
      </c>
      <c r="E164" s="212">
        <f t="shared" si="29"/>
        <v>0</v>
      </c>
      <c r="F164" s="212" t="str">
        <f t="shared" si="30"/>
        <v>-</v>
      </c>
      <c r="G164" s="212" t="str">
        <f t="shared" si="32"/>
        <v/>
      </c>
      <c r="H164" s="214">
        <f t="shared" si="31"/>
        <v>0</v>
      </c>
      <c r="T164" s="249">
        <f ca="1">SUMIFS('DATA 2-Retired'!G:G,'DATA 2-Retired'!$F:$F,'DATA-Retired'!$F164,'DATA 2-Retired'!$A:$A,'DATA-Retired'!$A164)</f>
        <v>0</v>
      </c>
      <c r="U164" s="249">
        <f ca="1">SUMIFS('DATA 2-Retired'!H:H,'DATA 2-Retired'!$F:$F,'DATA-Retired'!$F164,'DATA 2-Retired'!$A:$A,'DATA-Retired'!$A164)</f>
        <v>0</v>
      </c>
      <c r="V164" s="249">
        <f ca="1">SUMIFS('DATA 2-Retired'!I:I,'DATA 2-Retired'!$F:$F,'DATA-Retired'!$F164,'DATA 2-Retired'!$A:$A,'DATA-Retired'!$A164)</f>
        <v>0</v>
      </c>
      <c r="W164" s="249">
        <f ca="1">SUMIFS('DATA 2-Retired'!J:J,'DATA 2-Retired'!$F:$F,'DATA-Retired'!$F164,'DATA 2-Retired'!$A:$A,'DATA-Retired'!$A164)</f>
        <v>0</v>
      </c>
      <c r="X164" s="249">
        <f ca="1">SUMIFS('DATA 2-Retired'!K:K,'DATA 2-Retired'!$F:$F,'DATA-Retired'!$F164,'DATA 2-Retired'!$A:$A,'DATA-Retired'!$A164)</f>
        <v>0</v>
      </c>
      <c r="Y164" s="249">
        <f ca="1">SUMIFS('DATA 2-Retired'!L:L,'DATA 2-Retired'!$F:$F,'DATA-Retired'!$F164,'DATA 2-Retired'!$A:$A,'DATA-Retired'!$A164)</f>
        <v>0</v>
      </c>
      <c r="Z164" t="str">
        <f t="shared" ca="1" si="33"/>
        <v>-</v>
      </c>
    </row>
    <row r="165" spans="1:26" x14ac:dyDescent="0.25">
      <c r="A165" s="211" t="str">
        <f t="shared" ca="1" si="25"/>
        <v>-</v>
      </c>
      <c r="B165" s="212">
        <f t="shared" ca="1" si="26"/>
        <v>0</v>
      </c>
      <c r="C165" s="212">
        <f t="shared" si="27"/>
        <v>0</v>
      </c>
      <c r="D165" s="213" t="e">
        <f t="shared" si="28"/>
        <v>#N/A</v>
      </c>
      <c r="E165" s="212">
        <f t="shared" si="29"/>
        <v>0</v>
      </c>
      <c r="F165" s="212" t="str">
        <f t="shared" si="30"/>
        <v>-</v>
      </c>
      <c r="G165" s="212" t="str">
        <f t="shared" si="32"/>
        <v/>
      </c>
      <c r="H165" s="214">
        <f t="shared" si="31"/>
        <v>0</v>
      </c>
      <c r="T165" s="249">
        <f ca="1">SUMIFS('DATA 2-Retired'!G:G,'DATA 2-Retired'!$F:$F,'DATA-Retired'!$F165,'DATA 2-Retired'!$A:$A,'DATA-Retired'!$A165)</f>
        <v>0</v>
      </c>
      <c r="U165" s="249">
        <f ca="1">SUMIFS('DATA 2-Retired'!H:H,'DATA 2-Retired'!$F:$F,'DATA-Retired'!$F165,'DATA 2-Retired'!$A:$A,'DATA-Retired'!$A165)</f>
        <v>0</v>
      </c>
      <c r="V165" s="249">
        <f ca="1">SUMIFS('DATA 2-Retired'!I:I,'DATA 2-Retired'!$F:$F,'DATA-Retired'!$F165,'DATA 2-Retired'!$A:$A,'DATA-Retired'!$A165)</f>
        <v>0</v>
      </c>
      <c r="W165" s="249">
        <f ca="1">SUMIFS('DATA 2-Retired'!J:J,'DATA 2-Retired'!$F:$F,'DATA-Retired'!$F165,'DATA 2-Retired'!$A:$A,'DATA-Retired'!$A165)</f>
        <v>0</v>
      </c>
      <c r="X165" s="249">
        <f ca="1">SUMIFS('DATA 2-Retired'!K:K,'DATA 2-Retired'!$F:$F,'DATA-Retired'!$F165,'DATA 2-Retired'!$A:$A,'DATA-Retired'!$A165)</f>
        <v>0</v>
      </c>
      <c r="Y165" s="249">
        <f ca="1">SUMIFS('DATA 2-Retired'!L:L,'DATA 2-Retired'!$F:$F,'DATA-Retired'!$F165,'DATA 2-Retired'!$A:$A,'DATA-Retired'!$A165)</f>
        <v>0</v>
      </c>
      <c r="Z165" t="str">
        <f t="shared" ca="1" si="33"/>
        <v>-</v>
      </c>
    </row>
    <row r="166" spans="1:26" x14ac:dyDescent="0.25">
      <c r="A166" s="211" t="str">
        <f t="shared" ca="1" si="25"/>
        <v>-</v>
      </c>
      <c r="B166" s="212">
        <f t="shared" ca="1" si="26"/>
        <v>0</v>
      </c>
      <c r="C166" s="212">
        <f t="shared" si="27"/>
        <v>0</v>
      </c>
      <c r="D166" s="213" t="e">
        <f t="shared" si="28"/>
        <v>#N/A</v>
      </c>
      <c r="E166" s="212">
        <f t="shared" si="29"/>
        <v>0</v>
      </c>
      <c r="F166" s="212" t="str">
        <f t="shared" si="30"/>
        <v>-</v>
      </c>
      <c r="G166" s="212" t="str">
        <f t="shared" si="32"/>
        <v/>
      </c>
      <c r="H166" s="214">
        <f t="shared" si="31"/>
        <v>0</v>
      </c>
      <c r="T166" s="249">
        <f ca="1">SUMIFS('DATA 2-Retired'!G:G,'DATA 2-Retired'!$F:$F,'DATA-Retired'!$F166,'DATA 2-Retired'!$A:$A,'DATA-Retired'!$A166)</f>
        <v>0</v>
      </c>
      <c r="U166" s="249">
        <f ca="1">SUMIFS('DATA 2-Retired'!H:H,'DATA 2-Retired'!$F:$F,'DATA-Retired'!$F166,'DATA 2-Retired'!$A:$A,'DATA-Retired'!$A166)</f>
        <v>0</v>
      </c>
      <c r="V166" s="249">
        <f ca="1">SUMIFS('DATA 2-Retired'!I:I,'DATA 2-Retired'!$F:$F,'DATA-Retired'!$F166,'DATA 2-Retired'!$A:$A,'DATA-Retired'!$A166)</f>
        <v>0</v>
      </c>
      <c r="W166" s="249">
        <f ca="1">SUMIFS('DATA 2-Retired'!J:J,'DATA 2-Retired'!$F:$F,'DATA-Retired'!$F166,'DATA 2-Retired'!$A:$A,'DATA-Retired'!$A166)</f>
        <v>0</v>
      </c>
      <c r="X166" s="249">
        <f ca="1">SUMIFS('DATA 2-Retired'!K:K,'DATA 2-Retired'!$F:$F,'DATA-Retired'!$F166,'DATA 2-Retired'!$A:$A,'DATA-Retired'!$A166)</f>
        <v>0</v>
      </c>
      <c r="Y166" s="249">
        <f ca="1">SUMIFS('DATA 2-Retired'!L:L,'DATA 2-Retired'!$F:$F,'DATA-Retired'!$F166,'DATA 2-Retired'!$A:$A,'DATA-Retired'!$A166)</f>
        <v>0</v>
      </c>
      <c r="Z166" t="str">
        <f t="shared" ca="1" si="33"/>
        <v>-</v>
      </c>
    </row>
    <row r="167" spans="1:26" x14ac:dyDescent="0.25">
      <c r="A167" s="211" t="str">
        <f t="shared" ca="1" si="25"/>
        <v>-</v>
      </c>
      <c r="B167" s="212">
        <f t="shared" ca="1" si="26"/>
        <v>0</v>
      </c>
      <c r="C167" s="212">
        <f t="shared" si="27"/>
        <v>0</v>
      </c>
      <c r="D167" s="213" t="e">
        <f t="shared" si="28"/>
        <v>#N/A</v>
      </c>
      <c r="E167" s="212">
        <f t="shared" si="29"/>
        <v>0</v>
      </c>
      <c r="F167" s="212" t="str">
        <f t="shared" si="30"/>
        <v>-</v>
      </c>
      <c r="G167" s="212" t="str">
        <f t="shared" si="32"/>
        <v/>
      </c>
      <c r="H167" s="214">
        <f t="shared" si="31"/>
        <v>0</v>
      </c>
      <c r="T167" s="249">
        <f ca="1">SUMIFS('DATA 2-Retired'!G:G,'DATA 2-Retired'!$F:$F,'DATA-Retired'!$F167,'DATA 2-Retired'!$A:$A,'DATA-Retired'!$A167)</f>
        <v>0</v>
      </c>
      <c r="U167" s="249">
        <f ca="1">SUMIFS('DATA 2-Retired'!H:H,'DATA 2-Retired'!$F:$F,'DATA-Retired'!$F167,'DATA 2-Retired'!$A:$A,'DATA-Retired'!$A167)</f>
        <v>0</v>
      </c>
      <c r="V167" s="249">
        <f ca="1">SUMIFS('DATA 2-Retired'!I:I,'DATA 2-Retired'!$F:$F,'DATA-Retired'!$F167,'DATA 2-Retired'!$A:$A,'DATA-Retired'!$A167)</f>
        <v>0</v>
      </c>
      <c r="W167" s="249">
        <f ca="1">SUMIFS('DATA 2-Retired'!J:J,'DATA 2-Retired'!$F:$F,'DATA-Retired'!$F167,'DATA 2-Retired'!$A:$A,'DATA-Retired'!$A167)</f>
        <v>0</v>
      </c>
      <c r="X167" s="249">
        <f ca="1">SUMIFS('DATA 2-Retired'!K:K,'DATA 2-Retired'!$F:$F,'DATA-Retired'!$F167,'DATA 2-Retired'!$A:$A,'DATA-Retired'!$A167)</f>
        <v>0</v>
      </c>
      <c r="Y167" s="249">
        <f ca="1">SUMIFS('DATA 2-Retired'!L:L,'DATA 2-Retired'!$F:$F,'DATA-Retired'!$F167,'DATA 2-Retired'!$A:$A,'DATA-Retired'!$A167)</f>
        <v>0</v>
      </c>
      <c r="Z167" t="str">
        <f t="shared" ca="1" si="33"/>
        <v>-</v>
      </c>
    </row>
    <row r="168" spans="1:26" x14ac:dyDescent="0.25">
      <c r="A168" s="211" t="str">
        <f t="shared" ca="1" si="25"/>
        <v>-</v>
      </c>
      <c r="B168" s="212">
        <f t="shared" ca="1" si="26"/>
        <v>0</v>
      </c>
      <c r="C168" s="212">
        <f t="shared" si="27"/>
        <v>0</v>
      </c>
      <c r="D168" s="213" t="e">
        <f t="shared" si="28"/>
        <v>#N/A</v>
      </c>
      <c r="E168" s="212">
        <f t="shared" si="29"/>
        <v>0</v>
      </c>
      <c r="F168" s="212" t="str">
        <f t="shared" si="30"/>
        <v>-</v>
      </c>
      <c r="G168" s="212" t="str">
        <f t="shared" si="32"/>
        <v/>
      </c>
      <c r="H168" s="214">
        <f t="shared" si="31"/>
        <v>0</v>
      </c>
      <c r="T168" s="249">
        <f ca="1">SUMIFS('DATA 2-Retired'!G:G,'DATA 2-Retired'!$F:$F,'DATA-Retired'!$F168,'DATA 2-Retired'!$A:$A,'DATA-Retired'!$A168)</f>
        <v>0</v>
      </c>
      <c r="U168" s="249">
        <f ca="1">SUMIFS('DATA 2-Retired'!H:H,'DATA 2-Retired'!$F:$F,'DATA-Retired'!$F168,'DATA 2-Retired'!$A:$A,'DATA-Retired'!$A168)</f>
        <v>0</v>
      </c>
      <c r="V168" s="249">
        <f ca="1">SUMIFS('DATA 2-Retired'!I:I,'DATA 2-Retired'!$F:$F,'DATA-Retired'!$F168,'DATA 2-Retired'!$A:$A,'DATA-Retired'!$A168)</f>
        <v>0</v>
      </c>
      <c r="W168" s="249">
        <f ca="1">SUMIFS('DATA 2-Retired'!J:J,'DATA 2-Retired'!$F:$F,'DATA-Retired'!$F168,'DATA 2-Retired'!$A:$A,'DATA-Retired'!$A168)</f>
        <v>0</v>
      </c>
      <c r="X168" s="249">
        <f ca="1">SUMIFS('DATA 2-Retired'!K:K,'DATA 2-Retired'!$F:$F,'DATA-Retired'!$F168,'DATA 2-Retired'!$A:$A,'DATA-Retired'!$A168)</f>
        <v>0</v>
      </c>
      <c r="Y168" s="249">
        <f ca="1">SUMIFS('DATA 2-Retired'!L:L,'DATA 2-Retired'!$F:$F,'DATA-Retired'!$F168,'DATA 2-Retired'!$A:$A,'DATA-Retired'!$A168)</f>
        <v>0</v>
      </c>
      <c r="Z168" t="str">
        <f t="shared" ca="1" si="33"/>
        <v>-</v>
      </c>
    </row>
    <row r="169" spans="1:26" x14ac:dyDescent="0.25">
      <c r="A169" s="211" t="str">
        <f t="shared" ca="1" si="25"/>
        <v>-</v>
      </c>
      <c r="B169" s="212">
        <f t="shared" ca="1" si="26"/>
        <v>0</v>
      </c>
      <c r="C169" s="212">
        <f t="shared" si="27"/>
        <v>0</v>
      </c>
      <c r="D169" s="213" t="e">
        <f t="shared" si="28"/>
        <v>#N/A</v>
      </c>
      <c r="E169" s="212">
        <f t="shared" si="29"/>
        <v>0</v>
      </c>
      <c r="F169" s="212" t="str">
        <f t="shared" si="30"/>
        <v>-</v>
      </c>
      <c r="G169" s="212" t="str">
        <f t="shared" si="32"/>
        <v/>
      </c>
      <c r="H169" s="214">
        <f t="shared" si="31"/>
        <v>0</v>
      </c>
      <c r="T169" s="249">
        <f ca="1">SUMIFS('DATA 2-Retired'!G:G,'DATA 2-Retired'!$F:$F,'DATA-Retired'!$F169,'DATA 2-Retired'!$A:$A,'DATA-Retired'!$A169)</f>
        <v>0</v>
      </c>
      <c r="U169" s="249">
        <f ca="1">SUMIFS('DATA 2-Retired'!H:H,'DATA 2-Retired'!$F:$F,'DATA-Retired'!$F169,'DATA 2-Retired'!$A:$A,'DATA-Retired'!$A169)</f>
        <v>0</v>
      </c>
      <c r="V169" s="249">
        <f ca="1">SUMIFS('DATA 2-Retired'!I:I,'DATA 2-Retired'!$F:$F,'DATA-Retired'!$F169,'DATA 2-Retired'!$A:$A,'DATA-Retired'!$A169)</f>
        <v>0</v>
      </c>
      <c r="W169" s="249">
        <f ca="1">SUMIFS('DATA 2-Retired'!J:J,'DATA 2-Retired'!$F:$F,'DATA-Retired'!$F169,'DATA 2-Retired'!$A:$A,'DATA-Retired'!$A169)</f>
        <v>0</v>
      </c>
      <c r="X169" s="249">
        <f ca="1">SUMIFS('DATA 2-Retired'!K:K,'DATA 2-Retired'!$F:$F,'DATA-Retired'!$F169,'DATA 2-Retired'!$A:$A,'DATA-Retired'!$A169)</f>
        <v>0</v>
      </c>
      <c r="Y169" s="249">
        <f ca="1">SUMIFS('DATA 2-Retired'!L:L,'DATA 2-Retired'!$F:$F,'DATA-Retired'!$F169,'DATA 2-Retired'!$A:$A,'DATA-Retired'!$A169)</f>
        <v>0</v>
      </c>
      <c r="Z169" t="str">
        <f t="shared" ca="1" si="33"/>
        <v>-</v>
      </c>
    </row>
    <row r="170" spans="1:26" x14ac:dyDescent="0.25">
      <c r="A170" s="211" t="str">
        <f t="shared" ca="1" si="25"/>
        <v>-</v>
      </c>
      <c r="B170" s="212">
        <f t="shared" ca="1" si="26"/>
        <v>0</v>
      </c>
      <c r="C170" s="212">
        <f t="shared" si="27"/>
        <v>0</v>
      </c>
      <c r="D170" s="213" t="e">
        <f t="shared" si="28"/>
        <v>#N/A</v>
      </c>
      <c r="E170" s="212">
        <f t="shared" si="29"/>
        <v>0</v>
      </c>
      <c r="F170" s="212" t="str">
        <f t="shared" si="30"/>
        <v>-</v>
      </c>
      <c r="G170" s="212" t="str">
        <f t="shared" si="32"/>
        <v/>
      </c>
      <c r="H170" s="214">
        <f t="shared" si="31"/>
        <v>0</v>
      </c>
      <c r="T170" s="249">
        <f ca="1">SUMIFS('DATA 2-Retired'!G:G,'DATA 2-Retired'!$F:$F,'DATA-Retired'!$F170,'DATA 2-Retired'!$A:$A,'DATA-Retired'!$A170)</f>
        <v>0</v>
      </c>
      <c r="U170" s="249">
        <f ca="1">SUMIFS('DATA 2-Retired'!H:H,'DATA 2-Retired'!$F:$F,'DATA-Retired'!$F170,'DATA 2-Retired'!$A:$A,'DATA-Retired'!$A170)</f>
        <v>0</v>
      </c>
      <c r="V170" s="249">
        <f ca="1">SUMIFS('DATA 2-Retired'!I:I,'DATA 2-Retired'!$F:$F,'DATA-Retired'!$F170,'DATA 2-Retired'!$A:$A,'DATA-Retired'!$A170)</f>
        <v>0</v>
      </c>
      <c r="W170" s="249">
        <f ca="1">SUMIFS('DATA 2-Retired'!J:J,'DATA 2-Retired'!$F:$F,'DATA-Retired'!$F170,'DATA 2-Retired'!$A:$A,'DATA-Retired'!$A170)</f>
        <v>0</v>
      </c>
      <c r="X170" s="249">
        <f ca="1">SUMIFS('DATA 2-Retired'!K:K,'DATA 2-Retired'!$F:$F,'DATA-Retired'!$F170,'DATA 2-Retired'!$A:$A,'DATA-Retired'!$A170)</f>
        <v>0</v>
      </c>
      <c r="Y170" s="249">
        <f ca="1">SUMIFS('DATA 2-Retired'!L:L,'DATA 2-Retired'!$F:$F,'DATA-Retired'!$F170,'DATA 2-Retired'!$A:$A,'DATA-Retired'!$A170)</f>
        <v>0</v>
      </c>
      <c r="Z170" t="str">
        <f t="shared" ca="1" si="33"/>
        <v>-</v>
      </c>
    </row>
    <row r="171" spans="1:26" x14ac:dyDescent="0.25">
      <c r="A171" s="211" t="str">
        <f t="shared" ca="1" si="25"/>
        <v>-</v>
      </c>
      <c r="B171" s="212">
        <f t="shared" ca="1" si="26"/>
        <v>0</v>
      </c>
      <c r="C171" s="212">
        <f t="shared" si="27"/>
        <v>0</v>
      </c>
      <c r="D171" s="213" t="e">
        <f t="shared" si="28"/>
        <v>#N/A</v>
      </c>
      <c r="E171" s="212">
        <f t="shared" si="29"/>
        <v>0</v>
      </c>
      <c r="F171" s="212" t="str">
        <f t="shared" si="30"/>
        <v>-</v>
      </c>
      <c r="G171" s="212" t="str">
        <f t="shared" si="32"/>
        <v/>
      </c>
      <c r="H171" s="214">
        <f t="shared" si="31"/>
        <v>0</v>
      </c>
      <c r="T171" s="249">
        <f ca="1">SUMIFS('DATA 2-Retired'!G:G,'DATA 2-Retired'!$F:$F,'DATA-Retired'!$F171,'DATA 2-Retired'!$A:$A,'DATA-Retired'!$A171)</f>
        <v>0</v>
      </c>
      <c r="U171" s="249">
        <f ca="1">SUMIFS('DATA 2-Retired'!H:H,'DATA 2-Retired'!$F:$F,'DATA-Retired'!$F171,'DATA 2-Retired'!$A:$A,'DATA-Retired'!$A171)</f>
        <v>0</v>
      </c>
      <c r="V171" s="249">
        <f ca="1">SUMIFS('DATA 2-Retired'!I:I,'DATA 2-Retired'!$F:$F,'DATA-Retired'!$F171,'DATA 2-Retired'!$A:$A,'DATA-Retired'!$A171)</f>
        <v>0</v>
      </c>
      <c r="W171" s="249">
        <f ca="1">SUMIFS('DATA 2-Retired'!J:J,'DATA 2-Retired'!$F:$F,'DATA-Retired'!$F171,'DATA 2-Retired'!$A:$A,'DATA-Retired'!$A171)</f>
        <v>0</v>
      </c>
      <c r="X171" s="249">
        <f ca="1">SUMIFS('DATA 2-Retired'!K:K,'DATA 2-Retired'!$F:$F,'DATA-Retired'!$F171,'DATA 2-Retired'!$A:$A,'DATA-Retired'!$A171)</f>
        <v>0</v>
      </c>
      <c r="Y171" s="249">
        <f ca="1">SUMIFS('DATA 2-Retired'!L:L,'DATA 2-Retired'!$F:$F,'DATA-Retired'!$F171,'DATA 2-Retired'!$A:$A,'DATA-Retired'!$A171)</f>
        <v>0</v>
      </c>
      <c r="Z171" t="str">
        <f t="shared" ca="1" si="33"/>
        <v>-</v>
      </c>
    </row>
    <row r="172" spans="1:26" x14ac:dyDescent="0.25">
      <c r="A172" s="211" t="str">
        <f t="shared" ca="1" si="25"/>
        <v>-</v>
      </c>
      <c r="B172" s="212">
        <f t="shared" ca="1" si="26"/>
        <v>0</v>
      </c>
      <c r="C172" s="212">
        <f t="shared" si="27"/>
        <v>0</v>
      </c>
      <c r="D172" s="213" t="e">
        <f t="shared" si="28"/>
        <v>#N/A</v>
      </c>
      <c r="E172" s="212">
        <f t="shared" si="29"/>
        <v>0</v>
      </c>
      <c r="F172" s="212" t="str">
        <f t="shared" si="30"/>
        <v>-</v>
      </c>
      <c r="G172" s="212" t="str">
        <f t="shared" si="32"/>
        <v/>
      </c>
      <c r="H172" s="214">
        <f t="shared" si="31"/>
        <v>0</v>
      </c>
      <c r="T172" s="249">
        <f ca="1">SUMIFS('DATA 2-Retired'!G:G,'DATA 2-Retired'!$F:$F,'DATA-Retired'!$F172,'DATA 2-Retired'!$A:$A,'DATA-Retired'!$A172)</f>
        <v>0</v>
      </c>
      <c r="U172" s="249">
        <f ca="1">SUMIFS('DATA 2-Retired'!H:H,'DATA 2-Retired'!$F:$F,'DATA-Retired'!$F172,'DATA 2-Retired'!$A:$A,'DATA-Retired'!$A172)</f>
        <v>0</v>
      </c>
      <c r="V172" s="249">
        <f ca="1">SUMIFS('DATA 2-Retired'!I:I,'DATA 2-Retired'!$F:$F,'DATA-Retired'!$F172,'DATA 2-Retired'!$A:$A,'DATA-Retired'!$A172)</f>
        <v>0</v>
      </c>
      <c r="W172" s="249">
        <f ca="1">SUMIFS('DATA 2-Retired'!J:J,'DATA 2-Retired'!$F:$F,'DATA-Retired'!$F172,'DATA 2-Retired'!$A:$A,'DATA-Retired'!$A172)</f>
        <v>0</v>
      </c>
      <c r="X172" s="249">
        <f ca="1">SUMIFS('DATA 2-Retired'!K:K,'DATA 2-Retired'!$F:$F,'DATA-Retired'!$F172,'DATA 2-Retired'!$A:$A,'DATA-Retired'!$A172)</f>
        <v>0</v>
      </c>
      <c r="Y172" s="249">
        <f ca="1">SUMIFS('DATA 2-Retired'!L:L,'DATA 2-Retired'!$F:$F,'DATA-Retired'!$F172,'DATA 2-Retired'!$A:$A,'DATA-Retired'!$A172)</f>
        <v>0</v>
      </c>
      <c r="Z172" t="str">
        <f t="shared" ca="1" si="33"/>
        <v>-</v>
      </c>
    </row>
    <row r="173" spans="1:26" x14ac:dyDescent="0.25">
      <c r="A173" s="211" t="str">
        <f t="shared" ca="1" si="25"/>
        <v>-</v>
      </c>
      <c r="B173" s="212">
        <f t="shared" ca="1" si="26"/>
        <v>0</v>
      </c>
      <c r="C173" s="212">
        <f t="shared" si="27"/>
        <v>0</v>
      </c>
      <c r="D173" s="213" t="e">
        <f t="shared" si="28"/>
        <v>#N/A</v>
      </c>
      <c r="E173" s="212">
        <f t="shared" si="29"/>
        <v>0</v>
      </c>
      <c r="F173" s="212" t="str">
        <f t="shared" si="30"/>
        <v>-</v>
      </c>
      <c r="G173" s="212" t="str">
        <f t="shared" si="32"/>
        <v/>
      </c>
      <c r="H173" s="214">
        <f t="shared" si="31"/>
        <v>0</v>
      </c>
      <c r="T173" s="249">
        <f ca="1">SUMIFS('DATA 2-Retired'!G:G,'DATA 2-Retired'!$F:$F,'DATA-Retired'!$F173,'DATA 2-Retired'!$A:$A,'DATA-Retired'!$A173)</f>
        <v>0</v>
      </c>
      <c r="U173" s="249">
        <f ca="1">SUMIFS('DATA 2-Retired'!H:H,'DATA 2-Retired'!$F:$F,'DATA-Retired'!$F173,'DATA 2-Retired'!$A:$A,'DATA-Retired'!$A173)</f>
        <v>0</v>
      </c>
      <c r="V173" s="249">
        <f ca="1">SUMIFS('DATA 2-Retired'!I:I,'DATA 2-Retired'!$F:$F,'DATA-Retired'!$F173,'DATA 2-Retired'!$A:$A,'DATA-Retired'!$A173)</f>
        <v>0</v>
      </c>
      <c r="W173" s="249">
        <f ca="1">SUMIFS('DATA 2-Retired'!J:J,'DATA 2-Retired'!$F:$F,'DATA-Retired'!$F173,'DATA 2-Retired'!$A:$A,'DATA-Retired'!$A173)</f>
        <v>0</v>
      </c>
      <c r="X173" s="249">
        <f ca="1">SUMIFS('DATA 2-Retired'!K:K,'DATA 2-Retired'!$F:$F,'DATA-Retired'!$F173,'DATA 2-Retired'!$A:$A,'DATA-Retired'!$A173)</f>
        <v>0</v>
      </c>
      <c r="Y173" s="249">
        <f ca="1">SUMIFS('DATA 2-Retired'!L:L,'DATA 2-Retired'!$F:$F,'DATA-Retired'!$F173,'DATA 2-Retired'!$A:$A,'DATA-Retired'!$A173)</f>
        <v>0</v>
      </c>
      <c r="Z173" t="str">
        <f t="shared" ca="1" si="33"/>
        <v>-</v>
      </c>
    </row>
    <row r="174" spans="1:26" x14ac:dyDescent="0.25">
      <c r="A174" s="211" t="str">
        <f t="shared" ca="1" si="25"/>
        <v>-</v>
      </c>
      <c r="B174" s="212">
        <f t="shared" ca="1" si="26"/>
        <v>0</v>
      </c>
      <c r="C174" s="212">
        <f t="shared" si="27"/>
        <v>0</v>
      </c>
      <c r="D174" s="213" t="e">
        <f t="shared" si="28"/>
        <v>#N/A</v>
      </c>
      <c r="E174" s="212">
        <f t="shared" si="29"/>
        <v>0</v>
      </c>
      <c r="F174" s="212" t="str">
        <f t="shared" si="30"/>
        <v>-</v>
      </c>
      <c r="G174" s="212" t="str">
        <f t="shared" si="32"/>
        <v/>
      </c>
      <c r="H174" s="214">
        <f t="shared" si="31"/>
        <v>0</v>
      </c>
      <c r="T174" s="249"/>
      <c r="U174" s="249"/>
      <c r="V174" s="249"/>
      <c r="W174" s="249"/>
      <c r="X174" s="249"/>
      <c r="Y174" s="249"/>
      <c r="Z174" t="str">
        <f t="shared" si="33"/>
        <v>-</v>
      </c>
    </row>
    <row r="175" spans="1:26" x14ac:dyDescent="0.25">
      <c r="A175" s="211" t="str">
        <f t="shared" ca="1" si="25"/>
        <v>-</v>
      </c>
      <c r="B175" s="212">
        <f t="shared" ca="1" si="26"/>
        <v>0</v>
      </c>
      <c r="C175" s="212">
        <f t="shared" si="27"/>
        <v>0</v>
      </c>
      <c r="D175" s="213" t="e">
        <f t="shared" si="28"/>
        <v>#N/A</v>
      </c>
      <c r="E175" s="212">
        <f t="shared" si="29"/>
        <v>0</v>
      </c>
      <c r="F175" s="212" t="str">
        <f t="shared" si="30"/>
        <v>-</v>
      </c>
      <c r="G175" s="212" t="str">
        <f t="shared" si="32"/>
        <v/>
      </c>
      <c r="H175" s="214">
        <f t="shared" si="31"/>
        <v>0</v>
      </c>
      <c r="T175" s="249"/>
      <c r="U175" s="249"/>
      <c r="V175" s="249"/>
      <c r="W175" s="249"/>
      <c r="X175" s="249"/>
      <c r="Y175" s="249"/>
      <c r="Z175" t="str">
        <f t="shared" si="33"/>
        <v>-</v>
      </c>
    </row>
    <row r="176" spans="1:26" x14ac:dyDescent="0.25">
      <c r="A176" s="211" t="str">
        <f t="shared" ca="1" si="25"/>
        <v>-</v>
      </c>
      <c r="B176" s="212">
        <f t="shared" ca="1" si="26"/>
        <v>0</v>
      </c>
      <c r="C176" s="212">
        <f t="shared" si="27"/>
        <v>0</v>
      </c>
      <c r="D176" s="213" t="e">
        <f t="shared" si="28"/>
        <v>#N/A</v>
      </c>
      <c r="E176" s="212">
        <f t="shared" si="29"/>
        <v>0</v>
      </c>
      <c r="F176" s="212" t="str">
        <f t="shared" si="30"/>
        <v>-</v>
      </c>
      <c r="G176" s="212" t="str">
        <f t="shared" si="32"/>
        <v/>
      </c>
      <c r="H176" s="214">
        <f t="shared" si="31"/>
        <v>0</v>
      </c>
      <c r="T176" s="249"/>
      <c r="U176" s="249"/>
      <c r="V176" s="249"/>
      <c r="W176" s="249"/>
      <c r="X176" s="249"/>
      <c r="Y176" s="249"/>
      <c r="Z176" t="str">
        <f t="shared" si="33"/>
        <v>-</v>
      </c>
    </row>
    <row r="177" spans="1:26" x14ac:dyDescent="0.25">
      <c r="A177" s="211" t="str">
        <f t="shared" ca="1" si="25"/>
        <v>-</v>
      </c>
      <c r="B177" s="212">
        <f t="shared" ca="1" si="26"/>
        <v>0</v>
      </c>
      <c r="C177" s="212">
        <f t="shared" si="27"/>
        <v>0</v>
      </c>
      <c r="D177" s="213" t="e">
        <f t="shared" si="28"/>
        <v>#N/A</v>
      </c>
      <c r="E177" s="212">
        <f t="shared" si="29"/>
        <v>0</v>
      </c>
      <c r="F177" s="212" t="str">
        <f t="shared" si="30"/>
        <v>-</v>
      </c>
      <c r="G177" s="212" t="str">
        <f t="shared" si="32"/>
        <v/>
      </c>
      <c r="H177" s="214">
        <f t="shared" si="31"/>
        <v>0</v>
      </c>
      <c r="T177" s="249"/>
      <c r="U177" s="249"/>
      <c r="V177" s="249"/>
      <c r="W177" s="249"/>
      <c r="X177" s="249"/>
      <c r="Y177" s="249"/>
      <c r="Z177" t="str">
        <f t="shared" si="33"/>
        <v>-</v>
      </c>
    </row>
    <row r="178" spans="1:26" x14ac:dyDescent="0.25">
      <c r="A178" s="211" t="str">
        <f t="shared" ca="1" si="25"/>
        <v>-</v>
      </c>
      <c r="B178" s="212">
        <f t="shared" ca="1" si="26"/>
        <v>0</v>
      </c>
      <c r="C178" s="212">
        <f t="shared" si="27"/>
        <v>0</v>
      </c>
      <c r="D178" s="213" t="e">
        <f t="shared" si="28"/>
        <v>#N/A</v>
      </c>
      <c r="E178" s="212">
        <f t="shared" si="29"/>
        <v>0</v>
      </c>
      <c r="F178" s="212" t="str">
        <f t="shared" si="30"/>
        <v>-</v>
      </c>
      <c r="G178" s="212" t="str">
        <f t="shared" si="32"/>
        <v/>
      </c>
      <c r="H178" s="214">
        <f t="shared" si="31"/>
        <v>0</v>
      </c>
      <c r="T178" s="249"/>
      <c r="U178" s="249"/>
      <c r="V178" s="249"/>
      <c r="W178" s="249"/>
      <c r="X178" s="249"/>
      <c r="Y178" s="249"/>
      <c r="Z178" t="str">
        <f t="shared" si="33"/>
        <v>-</v>
      </c>
    </row>
    <row r="179" spans="1:26" x14ac:dyDescent="0.25">
      <c r="A179" s="211" t="str">
        <f t="shared" ca="1" si="25"/>
        <v>-</v>
      </c>
      <c r="B179" s="212">
        <f t="shared" ca="1" si="26"/>
        <v>0</v>
      </c>
      <c r="C179" s="212">
        <f t="shared" si="27"/>
        <v>0</v>
      </c>
      <c r="D179" s="213" t="e">
        <f t="shared" si="28"/>
        <v>#N/A</v>
      </c>
      <c r="E179" s="212">
        <f t="shared" si="29"/>
        <v>0</v>
      </c>
      <c r="F179" s="212" t="str">
        <f t="shared" si="30"/>
        <v>-</v>
      </c>
      <c r="G179" s="212" t="str">
        <f t="shared" si="32"/>
        <v/>
      </c>
      <c r="H179" s="214">
        <f t="shared" si="31"/>
        <v>0</v>
      </c>
      <c r="T179" s="249"/>
      <c r="U179" s="249"/>
      <c r="V179" s="249"/>
      <c r="W179" s="249"/>
      <c r="X179" s="249"/>
      <c r="Y179" s="249"/>
      <c r="Z179" t="str">
        <f t="shared" si="33"/>
        <v>-</v>
      </c>
    </row>
    <row r="180" spans="1:26" x14ac:dyDescent="0.25">
      <c r="A180" s="211" t="str">
        <f t="shared" ca="1" si="25"/>
        <v>-</v>
      </c>
      <c r="B180" s="212">
        <f t="shared" ca="1" si="26"/>
        <v>0</v>
      </c>
      <c r="C180" s="212">
        <f t="shared" si="27"/>
        <v>0</v>
      </c>
      <c r="D180" s="213" t="e">
        <f t="shared" si="28"/>
        <v>#N/A</v>
      </c>
      <c r="E180" s="212">
        <f t="shared" si="29"/>
        <v>0</v>
      </c>
      <c r="F180" s="212" t="str">
        <f t="shared" si="30"/>
        <v>-</v>
      </c>
      <c r="G180" s="212" t="str">
        <f t="shared" si="32"/>
        <v/>
      </c>
      <c r="H180" s="214">
        <f t="shared" si="31"/>
        <v>0</v>
      </c>
      <c r="T180" s="249"/>
      <c r="U180" s="249"/>
      <c r="V180" s="249"/>
      <c r="Z180" t="str">
        <f t="shared" si="33"/>
        <v>-</v>
      </c>
    </row>
    <row r="181" spans="1:26" x14ac:dyDescent="0.25">
      <c r="A181" s="211" t="str">
        <f t="shared" ca="1" si="25"/>
        <v>-</v>
      </c>
      <c r="B181" s="212">
        <f t="shared" ca="1" si="26"/>
        <v>0</v>
      </c>
      <c r="C181" s="212">
        <f t="shared" si="27"/>
        <v>0</v>
      </c>
      <c r="D181" s="213" t="e">
        <f t="shared" si="28"/>
        <v>#N/A</v>
      </c>
      <c r="E181" s="212">
        <f t="shared" si="29"/>
        <v>0</v>
      </c>
      <c r="F181" s="212" t="str">
        <f t="shared" si="30"/>
        <v>-</v>
      </c>
      <c r="G181" s="212" t="str">
        <f t="shared" si="32"/>
        <v/>
      </c>
      <c r="H181" s="214">
        <f t="shared" si="31"/>
        <v>0</v>
      </c>
      <c r="T181" s="249"/>
      <c r="U181" s="249"/>
      <c r="V181" s="249"/>
      <c r="Z181" t="str">
        <f t="shared" ref="Z181:Z244" si="34">IF(S181-Y181=0,"-",S181-Y181)</f>
        <v>-</v>
      </c>
    </row>
    <row r="182" spans="1:26" x14ac:dyDescent="0.25">
      <c r="A182" s="211" t="str">
        <f t="shared" ca="1" si="25"/>
        <v>-</v>
      </c>
      <c r="B182" s="212">
        <f t="shared" ca="1" si="26"/>
        <v>0</v>
      </c>
      <c r="C182" s="212">
        <f t="shared" si="27"/>
        <v>0</v>
      </c>
      <c r="D182" s="213" t="e">
        <f t="shared" si="28"/>
        <v>#N/A</v>
      </c>
      <c r="E182" s="212">
        <f t="shared" si="29"/>
        <v>0</v>
      </c>
      <c r="F182" s="212" t="str">
        <f t="shared" si="30"/>
        <v>-</v>
      </c>
      <c r="G182" s="212" t="str">
        <f t="shared" si="32"/>
        <v/>
      </c>
      <c r="H182" s="214">
        <f t="shared" si="31"/>
        <v>0</v>
      </c>
      <c r="K182" s="127"/>
      <c r="T182" s="249"/>
      <c r="U182" s="249"/>
      <c r="V182" s="249"/>
      <c r="W182" s="247"/>
      <c r="X182" s="247"/>
      <c r="Y182" s="247"/>
      <c r="Z182" t="str">
        <f t="shared" si="34"/>
        <v>-</v>
      </c>
    </row>
    <row r="183" spans="1:26" x14ac:dyDescent="0.25">
      <c r="A183" s="211" t="str">
        <f t="shared" ca="1" si="25"/>
        <v>-</v>
      </c>
      <c r="B183" s="212">
        <f t="shared" ca="1" si="26"/>
        <v>0</v>
      </c>
      <c r="C183" s="212">
        <f t="shared" si="27"/>
        <v>0</v>
      </c>
      <c r="D183" s="213" t="e">
        <f>IF($H183=1,TEXT(A183,"ddmmyyyy")&amp;"-"&amp;TEXT(B183,"ddmmyyyy")&amp;C183,NA())</f>
        <v>#N/A</v>
      </c>
      <c r="E183" s="212">
        <f t="shared" si="29"/>
        <v>0</v>
      </c>
      <c r="F183" s="212" t="str">
        <f t="shared" si="30"/>
        <v>-</v>
      </c>
      <c r="G183" s="212" t="str">
        <f t="shared" si="32"/>
        <v/>
      </c>
      <c r="H183" s="214">
        <f t="shared" si="31"/>
        <v>0</v>
      </c>
      <c r="T183" s="249"/>
      <c r="U183" s="249"/>
      <c r="V183" s="249"/>
      <c r="W183" s="249"/>
      <c r="X183" s="249"/>
      <c r="Y183" s="249"/>
      <c r="Z183" t="str">
        <f t="shared" si="34"/>
        <v>-</v>
      </c>
    </row>
    <row r="184" spans="1:26" x14ac:dyDescent="0.25">
      <c r="A184" s="211" t="str">
        <f t="shared" ca="1" si="25"/>
        <v>-</v>
      </c>
      <c r="B184" s="212">
        <f t="shared" ca="1" si="26"/>
        <v>0</v>
      </c>
      <c r="C184" s="212">
        <f t="shared" si="27"/>
        <v>0</v>
      </c>
      <c r="D184" s="213" t="e">
        <f t="shared" si="28"/>
        <v>#N/A</v>
      </c>
      <c r="E184" s="212">
        <f t="shared" si="29"/>
        <v>0</v>
      </c>
      <c r="F184" s="212" t="str">
        <f t="shared" si="30"/>
        <v>-</v>
      </c>
      <c r="G184" s="212" t="str">
        <f t="shared" si="32"/>
        <v/>
      </c>
      <c r="H184" s="214">
        <f t="shared" si="31"/>
        <v>0</v>
      </c>
      <c r="K184" s="128"/>
      <c r="T184" s="249"/>
      <c r="U184" s="249"/>
      <c r="V184" s="249"/>
      <c r="W184" s="249"/>
      <c r="X184" s="249"/>
      <c r="Y184" s="249"/>
      <c r="Z184" t="str">
        <f t="shared" si="34"/>
        <v>-</v>
      </c>
    </row>
    <row r="185" spans="1:26" x14ac:dyDescent="0.25">
      <c r="A185" s="211" t="str">
        <f t="shared" ca="1" si="25"/>
        <v>-</v>
      </c>
      <c r="B185" s="212">
        <f t="shared" ca="1" si="26"/>
        <v>0</v>
      </c>
      <c r="C185" s="212">
        <f t="shared" si="27"/>
        <v>0</v>
      </c>
      <c r="D185" s="213" t="e">
        <f t="shared" si="28"/>
        <v>#N/A</v>
      </c>
      <c r="E185" s="212">
        <f t="shared" si="29"/>
        <v>0</v>
      </c>
      <c r="F185" s="212" t="str">
        <f t="shared" si="30"/>
        <v>-</v>
      </c>
      <c r="G185" s="212" t="str">
        <f t="shared" si="32"/>
        <v/>
      </c>
      <c r="H185" s="214">
        <f t="shared" si="31"/>
        <v>0</v>
      </c>
      <c r="T185" s="249"/>
      <c r="U185" s="249"/>
      <c r="V185" s="249"/>
      <c r="W185" s="249"/>
      <c r="X185" s="249"/>
      <c r="Y185" s="249"/>
      <c r="Z185" t="str">
        <f t="shared" si="34"/>
        <v>-</v>
      </c>
    </row>
    <row r="186" spans="1:26" x14ac:dyDescent="0.25">
      <c r="A186" s="211" t="str">
        <f t="shared" ca="1" si="25"/>
        <v>-</v>
      </c>
      <c r="B186" s="212">
        <f t="shared" ca="1" si="26"/>
        <v>0</v>
      </c>
      <c r="C186" s="212">
        <f t="shared" si="27"/>
        <v>0</v>
      </c>
      <c r="D186" s="213" t="e">
        <f t="shared" si="28"/>
        <v>#N/A</v>
      </c>
      <c r="E186" s="212">
        <f t="shared" si="29"/>
        <v>0</v>
      </c>
      <c r="F186" s="212" t="str">
        <f t="shared" si="30"/>
        <v>-</v>
      </c>
      <c r="G186" s="212" t="str">
        <f t="shared" si="32"/>
        <v/>
      </c>
      <c r="H186" s="214">
        <f t="shared" si="31"/>
        <v>0</v>
      </c>
      <c r="T186" s="249"/>
      <c r="U186" s="249"/>
      <c r="V186" s="249"/>
      <c r="W186" s="249"/>
      <c r="X186" s="249"/>
      <c r="Y186" s="249"/>
      <c r="Z186" t="str">
        <f t="shared" si="34"/>
        <v>-</v>
      </c>
    </row>
    <row r="187" spans="1:26" x14ac:dyDescent="0.25">
      <c r="A187" s="211" t="str">
        <f t="shared" ca="1" si="25"/>
        <v>-</v>
      </c>
      <c r="B187" s="212">
        <f t="shared" ca="1" si="26"/>
        <v>0</v>
      </c>
      <c r="C187" s="212">
        <f t="shared" si="27"/>
        <v>0</v>
      </c>
      <c r="D187" s="213" t="e">
        <f t="shared" si="28"/>
        <v>#N/A</v>
      </c>
      <c r="E187" s="212">
        <f t="shared" si="29"/>
        <v>0</v>
      </c>
      <c r="F187" s="212" t="str">
        <f t="shared" si="30"/>
        <v>-</v>
      </c>
      <c r="G187" s="212" t="str">
        <f t="shared" si="32"/>
        <v/>
      </c>
      <c r="H187" s="214">
        <f t="shared" si="31"/>
        <v>0</v>
      </c>
      <c r="T187" s="249"/>
      <c r="U187" s="249"/>
      <c r="V187" s="249"/>
      <c r="W187" s="249"/>
      <c r="X187" s="249"/>
      <c r="Y187" s="249"/>
      <c r="Z187" t="str">
        <f t="shared" si="34"/>
        <v>-</v>
      </c>
    </row>
    <row r="188" spans="1:26" x14ac:dyDescent="0.25">
      <c r="A188" s="211" t="str">
        <f t="shared" ca="1" si="25"/>
        <v>-</v>
      </c>
      <c r="B188" s="212">
        <f t="shared" ca="1" si="26"/>
        <v>0</v>
      </c>
      <c r="C188" s="212">
        <f t="shared" si="27"/>
        <v>0</v>
      </c>
      <c r="D188" s="213" t="e">
        <f t="shared" si="28"/>
        <v>#N/A</v>
      </c>
      <c r="E188" s="212">
        <f t="shared" si="29"/>
        <v>0</v>
      </c>
      <c r="F188" s="212" t="str">
        <f t="shared" si="30"/>
        <v>-</v>
      </c>
      <c r="G188" s="212" t="str">
        <f t="shared" si="32"/>
        <v/>
      </c>
      <c r="H188" s="214">
        <f t="shared" si="31"/>
        <v>0</v>
      </c>
      <c r="T188" s="249"/>
      <c r="U188" s="249"/>
      <c r="V188" s="249"/>
      <c r="W188" s="249"/>
      <c r="X188" s="249"/>
      <c r="Y188" s="249"/>
      <c r="Z188" t="str">
        <f t="shared" si="34"/>
        <v>-</v>
      </c>
    </row>
    <row r="189" spans="1:26" x14ac:dyDescent="0.25">
      <c r="A189" s="211" t="str">
        <f t="shared" ca="1" si="25"/>
        <v>-</v>
      </c>
      <c r="B189" s="212">
        <f t="shared" ca="1" si="26"/>
        <v>0</v>
      </c>
      <c r="C189" s="212">
        <f t="shared" si="27"/>
        <v>0</v>
      </c>
      <c r="D189" s="213" t="e">
        <f t="shared" si="28"/>
        <v>#N/A</v>
      </c>
      <c r="E189" s="212">
        <f t="shared" si="29"/>
        <v>0</v>
      </c>
      <c r="F189" s="212" t="str">
        <f t="shared" si="30"/>
        <v>-</v>
      </c>
      <c r="G189" s="212" t="str">
        <f t="shared" si="32"/>
        <v/>
      </c>
      <c r="H189" s="214">
        <f t="shared" si="31"/>
        <v>0</v>
      </c>
      <c r="T189" s="249"/>
      <c r="U189" s="249"/>
      <c r="V189" s="249"/>
      <c r="W189" s="249"/>
      <c r="X189" s="249"/>
      <c r="Y189" s="249"/>
      <c r="Z189" t="str">
        <f t="shared" si="34"/>
        <v>-</v>
      </c>
    </row>
    <row r="190" spans="1:26" x14ac:dyDescent="0.25">
      <c r="A190" s="211" t="str">
        <f t="shared" ca="1" si="25"/>
        <v>-</v>
      </c>
      <c r="B190" s="212">
        <f t="shared" ca="1" si="26"/>
        <v>0</v>
      </c>
      <c r="C190" s="212">
        <f t="shared" si="27"/>
        <v>0</v>
      </c>
      <c r="D190" s="213" t="e">
        <f t="shared" si="28"/>
        <v>#N/A</v>
      </c>
      <c r="E190" s="212">
        <f t="shared" si="29"/>
        <v>0</v>
      </c>
      <c r="F190" s="212" t="str">
        <f t="shared" si="30"/>
        <v>-</v>
      </c>
      <c r="G190" s="212" t="str">
        <f t="shared" si="32"/>
        <v/>
      </c>
      <c r="H190" s="214">
        <f t="shared" si="31"/>
        <v>0</v>
      </c>
      <c r="T190" s="249"/>
      <c r="U190" s="249"/>
      <c r="V190" s="249"/>
      <c r="W190" s="249"/>
      <c r="X190" s="249"/>
      <c r="Y190" s="249"/>
      <c r="Z190" t="str">
        <f t="shared" si="34"/>
        <v>-</v>
      </c>
    </row>
    <row r="191" spans="1:26" x14ac:dyDescent="0.25">
      <c r="A191" s="211" t="str">
        <f t="shared" ca="1" si="25"/>
        <v>-</v>
      </c>
      <c r="B191" s="212">
        <f t="shared" ca="1" si="26"/>
        <v>0</v>
      </c>
      <c r="C191" s="212">
        <f t="shared" si="27"/>
        <v>0</v>
      </c>
      <c r="D191" s="213" t="e">
        <f t="shared" si="28"/>
        <v>#N/A</v>
      </c>
      <c r="E191" s="212">
        <f t="shared" si="29"/>
        <v>0</v>
      </c>
      <c r="F191" s="212" t="str">
        <f t="shared" si="30"/>
        <v>-</v>
      </c>
      <c r="G191" s="212" t="str">
        <f t="shared" si="32"/>
        <v/>
      </c>
      <c r="H191" s="214">
        <f t="shared" si="31"/>
        <v>0</v>
      </c>
      <c r="T191" s="249"/>
      <c r="U191" s="249"/>
      <c r="V191" s="249"/>
      <c r="W191" s="249"/>
      <c r="X191" s="249"/>
      <c r="Y191" s="249"/>
      <c r="Z191" t="str">
        <f t="shared" si="34"/>
        <v>-</v>
      </c>
    </row>
    <row r="192" spans="1:26" x14ac:dyDescent="0.25">
      <c r="A192" s="211" t="str">
        <f t="shared" ca="1" si="25"/>
        <v>-</v>
      </c>
      <c r="B192" s="212">
        <f t="shared" ca="1" si="26"/>
        <v>0</v>
      </c>
      <c r="C192" s="212">
        <f t="shared" si="27"/>
        <v>0</v>
      </c>
      <c r="D192" s="213" t="e">
        <f t="shared" si="28"/>
        <v>#N/A</v>
      </c>
      <c r="E192" s="212">
        <f t="shared" si="29"/>
        <v>0</v>
      </c>
      <c r="F192" s="212" t="str">
        <f t="shared" si="30"/>
        <v>-</v>
      </c>
      <c r="G192" s="212" t="str">
        <f t="shared" si="32"/>
        <v/>
      </c>
      <c r="H192" s="214">
        <f t="shared" si="31"/>
        <v>0</v>
      </c>
      <c r="T192" s="249"/>
      <c r="U192" s="249"/>
      <c r="V192" s="249"/>
      <c r="W192" s="249"/>
      <c r="X192" s="249"/>
      <c r="Y192" s="249"/>
      <c r="Z192" t="str">
        <f t="shared" si="34"/>
        <v>-</v>
      </c>
    </row>
    <row r="193" spans="1:26" x14ac:dyDescent="0.25">
      <c r="A193" s="211" t="str">
        <f t="shared" ca="1" si="25"/>
        <v>-</v>
      </c>
      <c r="B193" s="212">
        <f t="shared" ca="1" si="26"/>
        <v>0</v>
      </c>
      <c r="C193" s="212">
        <f t="shared" si="27"/>
        <v>0</v>
      </c>
      <c r="D193" s="213" t="e">
        <f t="shared" si="28"/>
        <v>#N/A</v>
      </c>
      <c r="E193" s="212">
        <f t="shared" si="29"/>
        <v>0</v>
      </c>
      <c r="F193" s="212" t="str">
        <f t="shared" si="30"/>
        <v>-</v>
      </c>
      <c r="G193" s="212" t="str">
        <f t="shared" si="32"/>
        <v/>
      </c>
      <c r="H193" s="214">
        <f t="shared" si="31"/>
        <v>0</v>
      </c>
      <c r="T193" s="249"/>
      <c r="U193" s="249"/>
      <c r="V193" s="249"/>
      <c r="W193" s="249"/>
      <c r="X193" s="249"/>
      <c r="Y193" s="249"/>
      <c r="Z193" t="str">
        <f t="shared" si="34"/>
        <v>-</v>
      </c>
    </row>
    <row r="194" spans="1:26" x14ac:dyDescent="0.25">
      <c r="A194" s="211" t="str">
        <f t="shared" ca="1" si="25"/>
        <v>-</v>
      </c>
      <c r="B194" s="212">
        <f t="shared" ca="1" si="26"/>
        <v>0</v>
      </c>
      <c r="C194" s="212">
        <f t="shared" si="27"/>
        <v>0</v>
      </c>
      <c r="D194" s="213" t="e">
        <f t="shared" si="28"/>
        <v>#N/A</v>
      </c>
      <c r="E194" s="212">
        <f t="shared" si="29"/>
        <v>0</v>
      </c>
      <c r="F194" s="212" t="str">
        <f t="shared" si="30"/>
        <v>-</v>
      </c>
      <c r="G194" s="212" t="str">
        <f t="shared" si="32"/>
        <v/>
      </c>
      <c r="H194" s="214">
        <f t="shared" si="31"/>
        <v>0</v>
      </c>
      <c r="T194" s="249"/>
      <c r="U194" s="249"/>
      <c r="V194" s="249"/>
      <c r="W194" s="249"/>
      <c r="X194" s="249"/>
      <c r="Y194" s="249"/>
      <c r="Z194" t="str">
        <f t="shared" si="34"/>
        <v>-</v>
      </c>
    </row>
    <row r="195" spans="1:26" x14ac:dyDescent="0.25">
      <c r="A195" s="211" t="str">
        <f t="shared" ca="1" si="25"/>
        <v>-</v>
      </c>
      <c r="B195" s="212">
        <f t="shared" ca="1" si="26"/>
        <v>0</v>
      </c>
      <c r="C195" s="212">
        <f t="shared" si="27"/>
        <v>0</v>
      </c>
      <c r="D195" s="213" t="e">
        <f t="shared" si="28"/>
        <v>#N/A</v>
      </c>
      <c r="E195" s="212">
        <f t="shared" si="29"/>
        <v>0</v>
      </c>
      <c r="F195" s="212" t="str">
        <f t="shared" si="30"/>
        <v>-</v>
      </c>
      <c r="G195" s="212" t="str">
        <f t="shared" si="32"/>
        <v/>
      </c>
      <c r="H195" s="214">
        <f t="shared" si="31"/>
        <v>0</v>
      </c>
      <c r="T195" s="249"/>
      <c r="U195" s="249"/>
      <c r="V195" s="249"/>
      <c r="W195" s="249"/>
      <c r="X195" s="249"/>
      <c r="Y195" s="249"/>
      <c r="Z195" t="str">
        <f t="shared" si="34"/>
        <v>-</v>
      </c>
    </row>
    <row r="196" spans="1:26" x14ac:dyDescent="0.25">
      <c r="A196" s="211" t="str">
        <f t="shared" ca="1" si="25"/>
        <v>-</v>
      </c>
      <c r="B196" s="212">
        <f t="shared" ca="1" si="26"/>
        <v>0</v>
      </c>
      <c r="C196" s="212">
        <f t="shared" si="27"/>
        <v>0</v>
      </c>
      <c r="D196" s="213" t="e">
        <f t="shared" si="28"/>
        <v>#N/A</v>
      </c>
      <c r="E196" s="212">
        <f t="shared" si="29"/>
        <v>0</v>
      </c>
      <c r="F196" s="212" t="str">
        <f t="shared" si="30"/>
        <v>-</v>
      </c>
      <c r="G196" s="212" t="str">
        <f t="shared" si="32"/>
        <v/>
      </c>
      <c r="H196" s="214">
        <f t="shared" si="31"/>
        <v>0</v>
      </c>
      <c r="T196" s="249"/>
      <c r="U196" s="249"/>
      <c r="V196" s="249"/>
      <c r="W196" s="249"/>
      <c r="X196" s="249"/>
      <c r="Y196" s="249"/>
      <c r="Z196" t="str">
        <f t="shared" si="34"/>
        <v>-</v>
      </c>
    </row>
    <row r="197" spans="1:26" x14ac:dyDescent="0.25">
      <c r="A197" s="211" t="str">
        <f t="shared" ca="1" si="25"/>
        <v>-</v>
      </c>
      <c r="B197" s="212">
        <f t="shared" ca="1" si="26"/>
        <v>0</v>
      </c>
      <c r="C197" s="212">
        <f t="shared" si="27"/>
        <v>0</v>
      </c>
      <c r="D197" s="213" t="e">
        <f t="shared" si="28"/>
        <v>#N/A</v>
      </c>
      <c r="E197" s="212">
        <f t="shared" si="29"/>
        <v>0</v>
      </c>
      <c r="F197" s="212" t="str">
        <f t="shared" si="30"/>
        <v>-</v>
      </c>
      <c r="G197" s="212" t="str">
        <f t="shared" si="32"/>
        <v/>
      </c>
      <c r="H197" s="214">
        <f t="shared" si="31"/>
        <v>0</v>
      </c>
      <c r="T197" s="249"/>
      <c r="U197" s="249"/>
      <c r="V197" s="249"/>
      <c r="W197" s="249"/>
      <c r="X197" s="249"/>
      <c r="Y197" s="249"/>
      <c r="Z197" t="str">
        <f t="shared" si="34"/>
        <v>-</v>
      </c>
    </row>
    <row r="198" spans="1:26" x14ac:dyDescent="0.25">
      <c r="A198" s="211" t="str">
        <f t="shared" ref="A198:A261" ca="1" si="35">IF(K198="Last Run:",OFFSET(K198,3,0),A197)</f>
        <v>-</v>
      </c>
      <c r="B198" s="212">
        <f t="shared" ref="B198:B261" ca="1" si="36">IF(K198="Last Run:",INT(OFFSET(K198,1,0)),B197)</f>
        <v>0</v>
      </c>
      <c r="C198" s="212">
        <f t="shared" ref="C198:C261" si="37">IF($K198="Last Run:",TRIM(IFERROR(MID($I198,2,IFERROR(FIND($M$2,LEFT($I198,FIND($N$2,$I198))),FIND($N$2,$I198))-2),$C$2)),C197)</f>
        <v>0</v>
      </c>
      <c r="D198" s="213" t="e">
        <f t="shared" ref="D198:D261" si="38">IF($H198=1,TEXT(A198,"ddmmyyyy")&amp;"-"&amp;TEXT(B198,"ddmmyyyy")&amp;C198,NA())</f>
        <v>#N/A</v>
      </c>
      <c r="E198" s="212">
        <f t="shared" ref="E198:E261" si="39">IF($K198="Last Run:",TRIM(IFERROR(MID($I198,FIND($M$2,$I198)+1,FIND($N$2,$I198)-FIND($M$2,$I198)-1),"")),E197)</f>
        <v>0</v>
      </c>
      <c r="F198" s="212" t="str">
        <f t="shared" ref="F198:F261" si="40">IF(P198="","-", P198)</f>
        <v>-</v>
      </c>
      <c r="G198" s="212" t="str">
        <f t="shared" si="32"/>
        <v/>
      </c>
      <c r="H198" s="214">
        <f t="shared" ref="H198:H261" si="41">(ISNUMBER(R198))*IF($H$2&lt;&gt;"",(($H$2=E198)+(P198="F84122")&gt;0),1)</f>
        <v>0</v>
      </c>
      <c r="T198" s="249"/>
      <c r="U198" s="249"/>
      <c r="V198" s="249"/>
      <c r="W198" s="249"/>
      <c r="X198" s="249"/>
      <c r="Y198" s="249"/>
      <c r="Z198" t="str">
        <f t="shared" si="34"/>
        <v>-</v>
      </c>
    </row>
    <row r="199" spans="1:26" x14ac:dyDescent="0.25">
      <c r="A199" s="211" t="str">
        <f t="shared" ca="1" si="35"/>
        <v>-</v>
      </c>
      <c r="B199" s="212">
        <f t="shared" ca="1" si="36"/>
        <v>0</v>
      </c>
      <c r="C199" s="212">
        <f t="shared" si="37"/>
        <v>0</v>
      </c>
      <c r="D199" s="213" t="e">
        <f t="shared" si="38"/>
        <v>#N/A</v>
      </c>
      <c r="E199" s="212">
        <f t="shared" si="39"/>
        <v>0</v>
      </c>
      <c r="F199" s="212" t="str">
        <f t="shared" si="40"/>
        <v>-</v>
      </c>
      <c r="G199" s="212" t="str">
        <f t="shared" ref="G199:G262" si="42">IFERROR(VLOOKUP(F199,PRACTICE,5,0),"")</f>
        <v/>
      </c>
      <c r="H199" s="214">
        <f t="shared" si="41"/>
        <v>0</v>
      </c>
      <c r="T199" s="249"/>
      <c r="U199" s="249"/>
      <c r="V199" s="249"/>
      <c r="W199" s="249"/>
      <c r="X199" s="249"/>
      <c r="Y199" s="249"/>
      <c r="Z199" t="str">
        <f t="shared" si="34"/>
        <v>-</v>
      </c>
    </row>
    <row r="200" spans="1:26" x14ac:dyDescent="0.25">
      <c r="A200" s="211" t="str">
        <f t="shared" ca="1" si="35"/>
        <v>-</v>
      </c>
      <c r="B200" s="212">
        <f t="shared" ca="1" si="36"/>
        <v>0</v>
      </c>
      <c r="C200" s="212">
        <f t="shared" si="37"/>
        <v>0</v>
      </c>
      <c r="D200" s="213" t="e">
        <f t="shared" si="38"/>
        <v>#N/A</v>
      </c>
      <c r="E200" s="212">
        <f t="shared" si="39"/>
        <v>0</v>
      </c>
      <c r="F200" s="212" t="str">
        <f t="shared" si="40"/>
        <v>-</v>
      </c>
      <c r="G200" s="212" t="str">
        <f t="shared" si="42"/>
        <v/>
      </c>
      <c r="H200" s="214">
        <f t="shared" si="41"/>
        <v>0</v>
      </c>
      <c r="T200" s="249"/>
      <c r="U200" s="249"/>
      <c r="V200" s="249"/>
      <c r="W200" s="249"/>
      <c r="X200" s="249"/>
      <c r="Y200" s="249"/>
      <c r="Z200" t="str">
        <f t="shared" si="34"/>
        <v>-</v>
      </c>
    </row>
    <row r="201" spans="1:26" x14ac:dyDescent="0.25">
      <c r="A201" s="211" t="str">
        <f t="shared" ca="1" si="35"/>
        <v>-</v>
      </c>
      <c r="B201" s="212">
        <f t="shared" ca="1" si="36"/>
        <v>0</v>
      </c>
      <c r="C201" s="212">
        <f t="shared" si="37"/>
        <v>0</v>
      </c>
      <c r="D201" s="213" t="e">
        <f t="shared" si="38"/>
        <v>#N/A</v>
      </c>
      <c r="E201" s="212">
        <f t="shared" si="39"/>
        <v>0</v>
      </c>
      <c r="F201" s="212" t="str">
        <f t="shared" si="40"/>
        <v>-</v>
      </c>
      <c r="G201" s="212" t="str">
        <f t="shared" si="42"/>
        <v/>
      </c>
      <c r="H201" s="214">
        <f t="shared" si="41"/>
        <v>0</v>
      </c>
      <c r="T201" s="249"/>
      <c r="U201" s="249"/>
      <c r="V201" s="249"/>
      <c r="W201" s="249"/>
      <c r="X201" s="249"/>
      <c r="Y201" s="249"/>
      <c r="Z201" t="str">
        <f t="shared" si="34"/>
        <v>-</v>
      </c>
    </row>
    <row r="202" spans="1:26" x14ac:dyDescent="0.25">
      <c r="A202" s="211" t="str">
        <f t="shared" ca="1" si="35"/>
        <v>-</v>
      </c>
      <c r="B202" s="212">
        <f t="shared" ca="1" si="36"/>
        <v>0</v>
      </c>
      <c r="C202" s="212">
        <f t="shared" si="37"/>
        <v>0</v>
      </c>
      <c r="D202" s="213" t="e">
        <f t="shared" si="38"/>
        <v>#N/A</v>
      </c>
      <c r="E202" s="212">
        <f t="shared" si="39"/>
        <v>0</v>
      </c>
      <c r="F202" s="212" t="str">
        <f t="shared" si="40"/>
        <v>-</v>
      </c>
      <c r="G202" s="212" t="str">
        <f t="shared" si="42"/>
        <v/>
      </c>
      <c r="H202" s="214">
        <f t="shared" si="41"/>
        <v>0</v>
      </c>
      <c r="T202" s="249"/>
      <c r="U202" s="249"/>
      <c r="V202" s="249"/>
      <c r="W202" s="249"/>
      <c r="X202" s="249"/>
      <c r="Y202" s="249"/>
      <c r="Z202" t="str">
        <f t="shared" si="34"/>
        <v>-</v>
      </c>
    </row>
    <row r="203" spans="1:26" x14ac:dyDescent="0.25">
      <c r="A203" s="211" t="str">
        <f t="shared" ca="1" si="35"/>
        <v>-</v>
      </c>
      <c r="B203" s="212">
        <f t="shared" ca="1" si="36"/>
        <v>0</v>
      </c>
      <c r="C203" s="212">
        <f t="shared" si="37"/>
        <v>0</v>
      </c>
      <c r="D203" s="213" t="e">
        <f t="shared" si="38"/>
        <v>#N/A</v>
      </c>
      <c r="E203" s="212">
        <f t="shared" si="39"/>
        <v>0</v>
      </c>
      <c r="F203" s="212" t="str">
        <f t="shared" si="40"/>
        <v>-</v>
      </c>
      <c r="G203" s="212" t="str">
        <f t="shared" si="42"/>
        <v/>
      </c>
      <c r="H203" s="214">
        <f t="shared" si="41"/>
        <v>0</v>
      </c>
      <c r="T203" s="249"/>
      <c r="U203" s="249"/>
      <c r="V203" s="249"/>
      <c r="W203" s="249"/>
      <c r="X203" s="249"/>
      <c r="Y203" s="249"/>
      <c r="Z203" t="str">
        <f t="shared" si="34"/>
        <v>-</v>
      </c>
    </row>
    <row r="204" spans="1:26" x14ac:dyDescent="0.25">
      <c r="A204" s="211" t="str">
        <f t="shared" ca="1" si="35"/>
        <v>-</v>
      </c>
      <c r="B204" s="212">
        <f t="shared" ca="1" si="36"/>
        <v>0</v>
      </c>
      <c r="C204" s="212">
        <f t="shared" si="37"/>
        <v>0</v>
      </c>
      <c r="D204" s="213" t="e">
        <f t="shared" si="38"/>
        <v>#N/A</v>
      </c>
      <c r="E204" s="212">
        <f t="shared" si="39"/>
        <v>0</v>
      </c>
      <c r="F204" s="212" t="str">
        <f t="shared" si="40"/>
        <v>-</v>
      </c>
      <c r="G204" s="212" t="str">
        <f t="shared" si="42"/>
        <v/>
      </c>
      <c r="H204" s="214">
        <f t="shared" si="41"/>
        <v>0</v>
      </c>
      <c r="T204" s="249"/>
      <c r="U204" s="249"/>
      <c r="V204" s="249"/>
      <c r="W204" s="249"/>
      <c r="X204" s="249"/>
      <c r="Y204" s="249"/>
      <c r="Z204" t="str">
        <f t="shared" si="34"/>
        <v>-</v>
      </c>
    </row>
    <row r="205" spans="1:26" x14ac:dyDescent="0.25">
      <c r="A205" s="211" t="str">
        <f t="shared" ca="1" si="35"/>
        <v>-</v>
      </c>
      <c r="B205" s="212">
        <f t="shared" ca="1" si="36"/>
        <v>0</v>
      </c>
      <c r="C205" s="212">
        <f t="shared" si="37"/>
        <v>0</v>
      </c>
      <c r="D205" s="213" t="e">
        <f t="shared" si="38"/>
        <v>#N/A</v>
      </c>
      <c r="E205" s="212">
        <f t="shared" si="39"/>
        <v>0</v>
      </c>
      <c r="F205" s="212" t="str">
        <f t="shared" si="40"/>
        <v>-</v>
      </c>
      <c r="G205" s="212" t="str">
        <f t="shared" si="42"/>
        <v/>
      </c>
      <c r="H205" s="214">
        <f t="shared" si="41"/>
        <v>0</v>
      </c>
      <c r="T205" s="249"/>
      <c r="U205" s="249"/>
      <c r="V205" s="249"/>
      <c r="W205" s="249"/>
      <c r="X205" s="249"/>
      <c r="Y205" s="249"/>
      <c r="Z205" t="str">
        <f t="shared" si="34"/>
        <v>-</v>
      </c>
    </row>
    <row r="206" spans="1:26" x14ac:dyDescent="0.25">
      <c r="A206" s="211" t="str">
        <f t="shared" ca="1" si="35"/>
        <v>-</v>
      </c>
      <c r="B206" s="212">
        <f t="shared" ca="1" si="36"/>
        <v>0</v>
      </c>
      <c r="C206" s="212">
        <f t="shared" si="37"/>
        <v>0</v>
      </c>
      <c r="D206" s="213" t="e">
        <f t="shared" si="38"/>
        <v>#N/A</v>
      </c>
      <c r="E206" s="212">
        <f t="shared" si="39"/>
        <v>0</v>
      </c>
      <c r="F206" s="212" t="str">
        <f t="shared" si="40"/>
        <v>-</v>
      </c>
      <c r="G206" s="212" t="str">
        <f t="shared" si="42"/>
        <v/>
      </c>
      <c r="H206" s="214">
        <f t="shared" si="41"/>
        <v>0</v>
      </c>
      <c r="T206" s="249"/>
      <c r="U206" s="249"/>
      <c r="V206" s="249"/>
      <c r="W206" s="249"/>
      <c r="X206" s="249"/>
      <c r="Y206" s="249"/>
      <c r="Z206" t="str">
        <f t="shared" si="34"/>
        <v>-</v>
      </c>
    </row>
    <row r="207" spans="1:26" x14ac:dyDescent="0.25">
      <c r="A207" s="211" t="str">
        <f t="shared" ca="1" si="35"/>
        <v>-</v>
      </c>
      <c r="B207" s="212">
        <f t="shared" ca="1" si="36"/>
        <v>0</v>
      </c>
      <c r="C207" s="212">
        <f t="shared" si="37"/>
        <v>0</v>
      </c>
      <c r="D207" s="213" t="e">
        <f t="shared" si="38"/>
        <v>#N/A</v>
      </c>
      <c r="E207" s="212">
        <f t="shared" si="39"/>
        <v>0</v>
      </c>
      <c r="F207" s="212" t="str">
        <f t="shared" si="40"/>
        <v>-</v>
      </c>
      <c r="G207" s="212" t="str">
        <f t="shared" si="42"/>
        <v/>
      </c>
      <c r="H207" s="214">
        <f t="shared" si="41"/>
        <v>0</v>
      </c>
      <c r="T207" s="249"/>
      <c r="U207" s="249"/>
      <c r="V207" s="249"/>
      <c r="W207" s="249"/>
      <c r="X207" s="249"/>
      <c r="Y207" s="249"/>
      <c r="Z207" t="str">
        <f t="shared" si="34"/>
        <v>-</v>
      </c>
    </row>
    <row r="208" spans="1:26" x14ac:dyDescent="0.25">
      <c r="A208" s="211" t="str">
        <f t="shared" ca="1" si="35"/>
        <v>-</v>
      </c>
      <c r="B208" s="212">
        <f t="shared" ca="1" si="36"/>
        <v>0</v>
      </c>
      <c r="C208" s="212">
        <f t="shared" si="37"/>
        <v>0</v>
      </c>
      <c r="D208" s="213" t="e">
        <f t="shared" si="38"/>
        <v>#N/A</v>
      </c>
      <c r="E208" s="212">
        <f t="shared" si="39"/>
        <v>0</v>
      </c>
      <c r="F208" s="212" t="str">
        <f t="shared" si="40"/>
        <v>-</v>
      </c>
      <c r="G208" s="212" t="str">
        <f t="shared" si="42"/>
        <v/>
      </c>
      <c r="H208" s="214">
        <f t="shared" si="41"/>
        <v>0</v>
      </c>
      <c r="T208" s="249"/>
      <c r="U208" s="249"/>
      <c r="V208" s="249"/>
      <c r="W208" s="249"/>
      <c r="X208" s="249"/>
      <c r="Y208" s="249"/>
      <c r="Z208" t="str">
        <f t="shared" si="34"/>
        <v>-</v>
      </c>
    </row>
    <row r="209" spans="1:26" x14ac:dyDescent="0.25">
      <c r="A209" s="211" t="str">
        <f t="shared" ca="1" si="35"/>
        <v>-</v>
      </c>
      <c r="B209" s="212">
        <f t="shared" ca="1" si="36"/>
        <v>0</v>
      </c>
      <c r="C209" s="212">
        <f t="shared" si="37"/>
        <v>0</v>
      </c>
      <c r="D209" s="213" t="e">
        <f t="shared" si="38"/>
        <v>#N/A</v>
      </c>
      <c r="E209" s="212">
        <f t="shared" si="39"/>
        <v>0</v>
      </c>
      <c r="F209" s="212" t="str">
        <f t="shared" si="40"/>
        <v>-</v>
      </c>
      <c r="G209" s="212" t="str">
        <f t="shared" si="42"/>
        <v/>
      </c>
      <c r="H209" s="214">
        <f t="shared" si="41"/>
        <v>0</v>
      </c>
      <c r="T209" s="249"/>
      <c r="U209" s="249"/>
      <c r="V209" s="249"/>
      <c r="W209" s="249"/>
      <c r="X209" s="249"/>
      <c r="Y209" s="249"/>
      <c r="Z209" t="str">
        <f t="shared" si="34"/>
        <v>-</v>
      </c>
    </row>
    <row r="210" spans="1:26" x14ac:dyDescent="0.25">
      <c r="A210" s="211" t="str">
        <f t="shared" ca="1" si="35"/>
        <v>-</v>
      </c>
      <c r="B210" s="212">
        <f t="shared" ca="1" si="36"/>
        <v>0</v>
      </c>
      <c r="C210" s="212">
        <f t="shared" si="37"/>
        <v>0</v>
      </c>
      <c r="D210" s="213" t="e">
        <f t="shared" si="38"/>
        <v>#N/A</v>
      </c>
      <c r="E210" s="212">
        <f t="shared" si="39"/>
        <v>0</v>
      </c>
      <c r="F210" s="212" t="str">
        <f t="shared" si="40"/>
        <v>-</v>
      </c>
      <c r="G210" s="212" t="str">
        <f t="shared" si="42"/>
        <v/>
      </c>
      <c r="H210" s="214">
        <f t="shared" si="41"/>
        <v>0</v>
      </c>
      <c r="T210" s="249"/>
      <c r="U210" s="249"/>
      <c r="V210" s="249"/>
      <c r="W210" s="249"/>
      <c r="X210" s="249"/>
      <c r="Y210" s="249"/>
      <c r="Z210" t="str">
        <f t="shared" si="34"/>
        <v>-</v>
      </c>
    </row>
    <row r="211" spans="1:26" x14ac:dyDescent="0.25">
      <c r="A211" s="211" t="str">
        <f t="shared" ca="1" si="35"/>
        <v>-</v>
      </c>
      <c r="B211" s="212">
        <f t="shared" ca="1" si="36"/>
        <v>0</v>
      </c>
      <c r="C211" s="212">
        <f t="shared" si="37"/>
        <v>0</v>
      </c>
      <c r="D211" s="213" t="e">
        <f t="shared" si="38"/>
        <v>#N/A</v>
      </c>
      <c r="E211" s="212">
        <f t="shared" si="39"/>
        <v>0</v>
      </c>
      <c r="F211" s="212" t="str">
        <f t="shared" si="40"/>
        <v>-</v>
      </c>
      <c r="G211" s="212" t="str">
        <f t="shared" si="42"/>
        <v/>
      </c>
      <c r="H211" s="214">
        <f t="shared" si="41"/>
        <v>0</v>
      </c>
      <c r="T211" s="249"/>
      <c r="U211" s="249"/>
      <c r="V211" s="249"/>
      <c r="W211" s="249"/>
      <c r="X211" s="249"/>
      <c r="Y211" s="249"/>
      <c r="Z211" t="str">
        <f t="shared" si="34"/>
        <v>-</v>
      </c>
    </row>
    <row r="212" spans="1:26" x14ac:dyDescent="0.25">
      <c r="A212" s="211" t="str">
        <f t="shared" ca="1" si="35"/>
        <v>-</v>
      </c>
      <c r="B212" s="212">
        <f t="shared" ca="1" si="36"/>
        <v>0</v>
      </c>
      <c r="C212" s="212">
        <f t="shared" si="37"/>
        <v>0</v>
      </c>
      <c r="D212" s="213" t="e">
        <f t="shared" si="38"/>
        <v>#N/A</v>
      </c>
      <c r="E212" s="212">
        <f t="shared" si="39"/>
        <v>0</v>
      </c>
      <c r="F212" s="212" t="str">
        <f t="shared" si="40"/>
        <v>-</v>
      </c>
      <c r="G212" s="212" t="str">
        <f t="shared" si="42"/>
        <v/>
      </c>
      <c r="H212" s="214">
        <f t="shared" si="41"/>
        <v>0</v>
      </c>
      <c r="T212" s="249"/>
      <c r="U212" s="249"/>
      <c r="V212" s="249"/>
      <c r="W212" s="249"/>
      <c r="X212" s="249"/>
      <c r="Y212" s="249"/>
      <c r="Z212" t="str">
        <f t="shared" si="34"/>
        <v>-</v>
      </c>
    </row>
    <row r="213" spans="1:26" x14ac:dyDescent="0.25">
      <c r="A213" s="211" t="str">
        <f t="shared" ca="1" si="35"/>
        <v>-</v>
      </c>
      <c r="B213" s="212">
        <f t="shared" ca="1" si="36"/>
        <v>0</v>
      </c>
      <c r="C213" s="212">
        <f t="shared" si="37"/>
        <v>0</v>
      </c>
      <c r="D213" s="213" t="e">
        <f t="shared" si="38"/>
        <v>#N/A</v>
      </c>
      <c r="E213" s="212">
        <f t="shared" si="39"/>
        <v>0</v>
      </c>
      <c r="F213" s="212" t="str">
        <f t="shared" si="40"/>
        <v>-</v>
      </c>
      <c r="G213" s="212" t="str">
        <f t="shared" si="42"/>
        <v/>
      </c>
      <c r="H213" s="214">
        <f t="shared" si="41"/>
        <v>0</v>
      </c>
      <c r="T213" s="249"/>
      <c r="U213" s="249"/>
      <c r="V213" s="249"/>
      <c r="W213" s="249"/>
      <c r="X213" s="249"/>
      <c r="Y213" s="249"/>
      <c r="Z213" t="str">
        <f t="shared" si="34"/>
        <v>-</v>
      </c>
    </row>
    <row r="214" spans="1:26" x14ac:dyDescent="0.25">
      <c r="A214" s="211" t="str">
        <f t="shared" ca="1" si="35"/>
        <v>-</v>
      </c>
      <c r="B214" s="212">
        <f t="shared" ca="1" si="36"/>
        <v>0</v>
      </c>
      <c r="C214" s="212">
        <f t="shared" si="37"/>
        <v>0</v>
      </c>
      <c r="D214" s="213" t="e">
        <f t="shared" si="38"/>
        <v>#N/A</v>
      </c>
      <c r="E214" s="212">
        <f t="shared" si="39"/>
        <v>0</v>
      </c>
      <c r="F214" s="212" t="str">
        <f t="shared" si="40"/>
        <v>-</v>
      </c>
      <c r="G214" s="212" t="str">
        <f t="shared" si="42"/>
        <v/>
      </c>
      <c r="H214" s="214">
        <f t="shared" si="41"/>
        <v>0</v>
      </c>
      <c r="T214" s="249"/>
      <c r="U214" s="249"/>
      <c r="V214" s="249"/>
      <c r="W214" s="249"/>
      <c r="X214" s="249"/>
      <c r="Y214" s="249"/>
      <c r="Z214" t="str">
        <f t="shared" si="34"/>
        <v>-</v>
      </c>
    </row>
    <row r="215" spans="1:26" x14ac:dyDescent="0.25">
      <c r="A215" s="211" t="str">
        <f t="shared" ca="1" si="35"/>
        <v>-</v>
      </c>
      <c r="B215" s="212">
        <f t="shared" ca="1" si="36"/>
        <v>0</v>
      </c>
      <c r="C215" s="212">
        <f t="shared" si="37"/>
        <v>0</v>
      </c>
      <c r="D215" s="213" t="e">
        <f t="shared" si="38"/>
        <v>#N/A</v>
      </c>
      <c r="E215" s="212">
        <f t="shared" si="39"/>
        <v>0</v>
      </c>
      <c r="F215" s="212" t="str">
        <f t="shared" si="40"/>
        <v>-</v>
      </c>
      <c r="G215" s="212" t="str">
        <f t="shared" si="42"/>
        <v/>
      </c>
      <c r="H215" s="214">
        <f t="shared" si="41"/>
        <v>0</v>
      </c>
      <c r="T215" s="249"/>
      <c r="U215" s="249"/>
      <c r="V215" s="249"/>
      <c r="W215" s="249"/>
      <c r="X215" s="249"/>
      <c r="Y215" s="249"/>
      <c r="Z215" t="str">
        <f t="shared" si="34"/>
        <v>-</v>
      </c>
    </row>
    <row r="216" spans="1:26" x14ac:dyDescent="0.25">
      <c r="A216" s="211" t="str">
        <f t="shared" ca="1" si="35"/>
        <v>-</v>
      </c>
      <c r="B216" s="212">
        <f t="shared" ca="1" si="36"/>
        <v>0</v>
      </c>
      <c r="C216" s="212">
        <f t="shared" si="37"/>
        <v>0</v>
      </c>
      <c r="D216" s="213" t="e">
        <f t="shared" si="38"/>
        <v>#N/A</v>
      </c>
      <c r="E216" s="212">
        <f t="shared" si="39"/>
        <v>0</v>
      </c>
      <c r="F216" s="212" t="str">
        <f t="shared" si="40"/>
        <v>-</v>
      </c>
      <c r="G216" s="212" t="str">
        <f t="shared" si="42"/>
        <v/>
      </c>
      <c r="H216" s="214">
        <f t="shared" si="41"/>
        <v>0</v>
      </c>
      <c r="T216" s="249"/>
      <c r="U216" s="249"/>
      <c r="V216" s="249"/>
      <c r="W216" s="249"/>
      <c r="X216" s="249"/>
      <c r="Y216" s="249"/>
      <c r="Z216" t="str">
        <f t="shared" si="34"/>
        <v>-</v>
      </c>
    </row>
    <row r="217" spans="1:26" x14ac:dyDescent="0.25">
      <c r="A217" s="211" t="str">
        <f t="shared" ca="1" si="35"/>
        <v>-</v>
      </c>
      <c r="B217" s="212">
        <f t="shared" ca="1" si="36"/>
        <v>0</v>
      </c>
      <c r="C217" s="212">
        <f t="shared" si="37"/>
        <v>0</v>
      </c>
      <c r="D217" s="213" t="e">
        <f t="shared" si="38"/>
        <v>#N/A</v>
      </c>
      <c r="E217" s="212">
        <f t="shared" si="39"/>
        <v>0</v>
      </c>
      <c r="F217" s="212" t="str">
        <f t="shared" si="40"/>
        <v>-</v>
      </c>
      <c r="G217" s="212" t="str">
        <f t="shared" si="42"/>
        <v/>
      </c>
      <c r="H217" s="214">
        <f t="shared" si="41"/>
        <v>0</v>
      </c>
      <c r="T217" s="249"/>
      <c r="U217" s="249"/>
      <c r="V217" s="249"/>
      <c r="W217" s="249"/>
      <c r="X217" s="249"/>
      <c r="Y217" s="249"/>
      <c r="Z217" t="str">
        <f t="shared" si="34"/>
        <v>-</v>
      </c>
    </row>
    <row r="218" spans="1:26" x14ac:dyDescent="0.25">
      <c r="A218" s="211" t="str">
        <f t="shared" ca="1" si="35"/>
        <v>-</v>
      </c>
      <c r="B218" s="212">
        <f t="shared" ca="1" si="36"/>
        <v>0</v>
      </c>
      <c r="C218" s="212">
        <f t="shared" si="37"/>
        <v>0</v>
      </c>
      <c r="D218" s="213" t="e">
        <f t="shared" si="38"/>
        <v>#N/A</v>
      </c>
      <c r="E218" s="212">
        <f t="shared" si="39"/>
        <v>0</v>
      </c>
      <c r="F218" s="212" t="str">
        <f t="shared" si="40"/>
        <v>-</v>
      </c>
      <c r="G218" s="212" t="str">
        <f t="shared" si="42"/>
        <v/>
      </c>
      <c r="H218" s="214">
        <f t="shared" si="41"/>
        <v>0</v>
      </c>
      <c r="T218" s="249"/>
      <c r="U218" s="249"/>
      <c r="V218" s="249"/>
      <c r="W218" s="249"/>
      <c r="X218" s="249"/>
      <c r="Y218" s="249"/>
      <c r="Z218" t="str">
        <f t="shared" si="34"/>
        <v>-</v>
      </c>
    </row>
    <row r="219" spans="1:26" x14ac:dyDescent="0.25">
      <c r="A219" s="211" t="str">
        <f t="shared" ca="1" si="35"/>
        <v>-</v>
      </c>
      <c r="B219" s="212">
        <f t="shared" ca="1" si="36"/>
        <v>0</v>
      </c>
      <c r="C219" s="212">
        <f t="shared" si="37"/>
        <v>0</v>
      </c>
      <c r="D219" s="213" t="e">
        <f t="shared" si="38"/>
        <v>#N/A</v>
      </c>
      <c r="E219" s="212">
        <f t="shared" si="39"/>
        <v>0</v>
      </c>
      <c r="F219" s="212" t="str">
        <f t="shared" si="40"/>
        <v>-</v>
      </c>
      <c r="G219" s="212" t="str">
        <f t="shared" si="42"/>
        <v/>
      </c>
      <c r="H219" s="214">
        <f t="shared" si="41"/>
        <v>0</v>
      </c>
      <c r="T219" s="249"/>
      <c r="U219" s="249"/>
      <c r="V219" s="249"/>
      <c r="W219" s="249"/>
      <c r="X219" s="249"/>
      <c r="Y219" s="249"/>
      <c r="Z219" t="str">
        <f t="shared" si="34"/>
        <v>-</v>
      </c>
    </row>
    <row r="220" spans="1:26" x14ac:dyDescent="0.25">
      <c r="A220" s="211" t="str">
        <f t="shared" ca="1" si="35"/>
        <v>-</v>
      </c>
      <c r="B220" s="212">
        <f t="shared" ca="1" si="36"/>
        <v>0</v>
      </c>
      <c r="C220" s="212">
        <f t="shared" si="37"/>
        <v>0</v>
      </c>
      <c r="D220" s="213" t="e">
        <f t="shared" si="38"/>
        <v>#N/A</v>
      </c>
      <c r="E220" s="212">
        <f t="shared" si="39"/>
        <v>0</v>
      </c>
      <c r="F220" s="212" t="str">
        <f t="shared" si="40"/>
        <v>-</v>
      </c>
      <c r="G220" s="212" t="str">
        <f t="shared" si="42"/>
        <v/>
      </c>
      <c r="H220" s="214">
        <f t="shared" si="41"/>
        <v>0</v>
      </c>
      <c r="T220" s="249"/>
      <c r="U220" s="249"/>
      <c r="V220" s="249"/>
      <c r="W220" s="249"/>
      <c r="X220" s="249"/>
      <c r="Y220" s="249"/>
      <c r="Z220" t="str">
        <f t="shared" si="34"/>
        <v>-</v>
      </c>
    </row>
    <row r="221" spans="1:26" x14ac:dyDescent="0.25">
      <c r="A221" s="211" t="str">
        <f t="shared" ca="1" si="35"/>
        <v>-</v>
      </c>
      <c r="B221" s="212">
        <f t="shared" ca="1" si="36"/>
        <v>0</v>
      </c>
      <c r="C221" s="212">
        <f t="shared" si="37"/>
        <v>0</v>
      </c>
      <c r="D221" s="213" t="e">
        <f t="shared" si="38"/>
        <v>#N/A</v>
      </c>
      <c r="E221" s="212">
        <f t="shared" si="39"/>
        <v>0</v>
      </c>
      <c r="F221" s="212" t="str">
        <f t="shared" si="40"/>
        <v>-</v>
      </c>
      <c r="G221" s="212" t="str">
        <f t="shared" si="42"/>
        <v/>
      </c>
      <c r="H221" s="214">
        <f t="shared" si="41"/>
        <v>0</v>
      </c>
      <c r="T221" s="249"/>
      <c r="U221" s="249"/>
      <c r="V221" s="249"/>
      <c r="W221" s="249"/>
      <c r="X221" s="249"/>
      <c r="Y221" s="249"/>
      <c r="Z221" t="str">
        <f t="shared" si="34"/>
        <v>-</v>
      </c>
    </row>
    <row r="222" spans="1:26" x14ac:dyDescent="0.25">
      <c r="A222" s="211" t="str">
        <f t="shared" ca="1" si="35"/>
        <v>-</v>
      </c>
      <c r="B222" s="212">
        <f t="shared" ca="1" si="36"/>
        <v>0</v>
      </c>
      <c r="C222" s="212">
        <f t="shared" si="37"/>
        <v>0</v>
      </c>
      <c r="D222" s="213" t="e">
        <f t="shared" si="38"/>
        <v>#N/A</v>
      </c>
      <c r="E222" s="212">
        <f t="shared" si="39"/>
        <v>0</v>
      </c>
      <c r="F222" s="212" t="str">
        <f t="shared" si="40"/>
        <v>-</v>
      </c>
      <c r="G222" s="212" t="str">
        <f t="shared" si="42"/>
        <v/>
      </c>
      <c r="H222" s="214">
        <f t="shared" si="41"/>
        <v>0</v>
      </c>
      <c r="T222" s="249"/>
      <c r="U222" s="249"/>
      <c r="V222" s="249"/>
      <c r="W222" s="249"/>
      <c r="X222" s="249"/>
      <c r="Y222" s="249"/>
      <c r="Z222" t="str">
        <f t="shared" si="34"/>
        <v>-</v>
      </c>
    </row>
    <row r="223" spans="1:26" x14ac:dyDescent="0.25">
      <c r="A223" s="211" t="str">
        <f t="shared" ca="1" si="35"/>
        <v>-</v>
      </c>
      <c r="B223" s="212">
        <f t="shared" ca="1" si="36"/>
        <v>0</v>
      </c>
      <c r="C223" s="212">
        <f t="shared" si="37"/>
        <v>0</v>
      </c>
      <c r="D223" s="213" t="e">
        <f t="shared" si="38"/>
        <v>#N/A</v>
      </c>
      <c r="E223" s="212">
        <f t="shared" si="39"/>
        <v>0</v>
      </c>
      <c r="F223" s="212" t="str">
        <f t="shared" si="40"/>
        <v>-</v>
      </c>
      <c r="G223" s="212" t="str">
        <f t="shared" si="42"/>
        <v/>
      </c>
      <c r="H223" s="214">
        <f t="shared" si="41"/>
        <v>0</v>
      </c>
      <c r="T223" s="249"/>
      <c r="U223" s="249"/>
      <c r="V223" s="249"/>
      <c r="W223" s="246"/>
      <c r="X223" s="246"/>
      <c r="Y223" s="246"/>
      <c r="Z223" t="str">
        <f t="shared" si="34"/>
        <v>-</v>
      </c>
    </row>
    <row r="224" spans="1:26" x14ac:dyDescent="0.25">
      <c r="A224" s="211" t="str">
        <f t="shared" ca="1" si="35"/>
        <v>-</v>
      </c>
      <c r="B224" s="212">
        <f t="shared" ca="1" si="36"/>
        <v>0</v>
      </c>
      <c r="C224" s="212">
        <f t="shared" si="37"/>
        <v>0</v>
      </c>
      <c r="D224" s="213" t="e">
        <f t="shared" si="38"/>
        <v>#N/A</v>
      </c>
      <c r="E224" s="212">
        <f t="shared" si="39"/>
        <v>0</v>
      </c>
      <c r="F224" s="212" t="str">
        <f t="shared" si="40"/>
        <v>-</v>
      </c>
      <c r="G224" s="212" t="str">
        <f t="shared" si="42"/>
        <v/>
      </c>
      <c r="H224" s="214">
        <f t="shared" si="41"/>
        <v>0</v>
      </c>
      <c r="T224" s="249"/>
      <c r="U224" s="249"/>
      <c r="V224" s="249"/>
      <c r="W224" s="246"/>
      <c r="X224" s="246"/>
      <c r="Y224" s="246"/>
      <c r="Z224" t="str">
        <f t="shared" si="34"/>
        <v>-</v>
      </c>
    </row>
    <row r="225" spans="1:26" x14ac:dyDescent="0.25">
      <c r="A225" s="211" t="str">
        <f t="shared" ca="1" si="35"/>
        <v>-</v>
      </c>
      <c r="B225" s="212">
        <f t="shared" ca="1" si="36"/>
        <v>0</v>
      </c>
      <c r="C225" s="212">
        <f t="shared" si="37"/>
        <v>0</v>
      </c>
      <c r="D225" s="213" t="e">
        <f t="shared" si="38"/>
        <v>#N/A</v>
      </c>
      <c r="E225" s="212">
        <f t="shared" si="39"/>
        <v>0</v>
      </c>
      <c r="F225" s="212" t="str">
        <f t="shared" si="40"/>
        <v>-</v>
      </c>
      <c r="G225" s="212" t="str">
        <f t="shared" si="42"/>
        <v/>
      </c>
      <c r="H225" s="214">
        <f t="shared" si="41"/>
        <v>0</v>
      </c>
      <c r="T225" s="249"/>
      <c r="U225" s="249"/>
      <c r="V225" s="249"/>
      <c r="W225" s="246"/>
      <c r="X225" s="246"/>
      <c r="Y225" s="246"/>
      <c r="Z225" t="str">
        <f t="shared" si="34"/>
        <v>-</v>
      </c>
    </row>
    <row r="226" spans="1:26" x14ac:dyDescent="0.25">
      <c r="A226" s="211" t="str">
        <f t="shared" ca="1" si="35"/>
        <v>-</v>
      </c>
      <c r="B226" s="212">
        <f t="shared" ca="1" si="36"/>
        <v>0</v>
      </c>
      <c r="C226" s="212">
        <f t="shared" si="37"/>
        <v>0</v>
      </c>
      <c r="D226" s="213" t="e">
        <f t="shared" si="38"/>
        <v>#N/A</v>
      </c>
      <c r="E226" s="212">
        <f t="shared" si="39"/>
        <v>0</v>
      </c>
      <c r="F226" s="212" t="str">
        <f t="shared" si="40"/>
        <v>-</v>
      </c>
      <c r="G226" s="212" t="str">
        <f t="shared" si="42"/>
        <v/>
      </c>
      <c r="H226" s="214">
        <f t="shared" si="41"/>
        <v>0</v>
      </c>
      <c r="T226" s="249"/>
      <c r="U226" s="249"/>
      <c r="V226" s="249"/>
      <c r="W226" s="246"/>
      <c r="X226" s="246"/>
      <c r="Y226" s="246"/>
      <c r="Z226" t="str">
        <f t="shared" si="34"/>
        <v>-</v>
      </c>
    </row>
    <row r="227" spans="1:26" x14ac:dyDescent="0.25">
      <c r="A227" s="211" t="str">
        <f t="shared" ca="1" si="35"/>
        <v>-</v>
      </c>
      <c r="B227" s="212">
        <f t="shared" ca="1" si="36"/>
        <v>0</v>
      </c>
      <c r="C227" s="212">
        <f t="shared" si="37"/>
        <v>0</v>
      </c>
      <c r="D227" s="213" t="e">
        <f t="shared" si="38"/>
        <v>#N/A</v>
      </c>
      <c r="E227" s="212">
        <f t="shared" si="39"/>
        <v>0</v>
      </c>
      <c r="F227" s="212" t="str">
        <f t="shared" si="40"/>
        <v>-</v>
      </c>
      <c r="G227" s="212" t="str">
        <f t="shared" si="42"/>
        <v/>
      </c>
      <c r="H227" s="214">
        <f t="shared" si="41"/>
        <v>0</v>
      </c>
      <c r="T227" s="249"/>
      <c r="U227" s="249"/>
      <c r="V227" s="249"/>
      <c r="W227" s="246"/>
      <c r="X227" s="246"/>
      <c r="Y227" s="246"/>
      <c r="Z227" t="str">
        <f t="shared" si="34"/>
        <v>-</v>
      </c>
    </row>
    <row r="228" spans="1:26" x14ac:dyDescent="0.25">
      <c r="A228" s="211" t="str">
        <f t="shared" ca="1" si="35"/>
        <v>-</v>
      </c>
      <c r="B228" s="212">
        <f t="shared" ca="1" si="36"/>
        <v>0</v>
      </c>
      <c r="C228" s="212">
        <f t="shared" si="37"/>
        <v>0</v>
      </c>
      <c r="D228" s="213" t="e">
        <f t="shared" si="38"/>
        <v>#N/A</v>
      </c>
      <c r="E228" s="212">
        <f t="shared" si="39"/>
        <v>0</v>
      </c>
      <c r="F228" s="212" t="str">
        <f t="shared" si="40"/>
        <v>-</v>
      </c>
      <c r="G228" s="212" t="str">
        <f t="shared" si="42"/>
        <v/>
      </c>
      <c r="H228" s="214">
        <f t="shared" si="41"/>
        <v>0</v>
      </c>
      <c r="T228" s="249"/>
      <c r="U228" s="249"/>
      <c r="V228" s="249"/>
      <c r="W228" s="246"/>
      <c r="X228" s="246"/>
      <c r="Y228" s="246"/>
      <c r="Z228" t="str">
        <f t="shared" si="34"/>
        <v>-</v>
      </c>
    </row>
    <row r="229" spans="1:26" x14ac:dyDescent="0.25">
      <c r="A229" s="211" t="str">
        <f t="shared" ca="1" si="35"/>
        <v>-</v>
      </c>
      <c r="B229" s="212">
        <f t="shared" ca="1" si="36"/>
        <v>0</v>
      </c>
      <c r="C229" s="212">
        <f t="shared" si="37"/>
        <v>0</v>
      </c>
      <c r="D229" s="213" t="e">
        <f t="shared" si="38"/>
        <v>#N/A</v>
      </c>
      <c r="E229" s="212">
        <f t="shared" si="39"/>
        <v>0</v>
      </c>
      <c r="F229" s="212" t="str">
        <f t="shared" si="40"/>
        <v>-</v>
      </c>
      <c r="G229" s="212" t="str">
        <f t="shared" si="42"/>
        <v/>
      </c>
      <c r="H229" s="214">
        <f t="shared" si="41"/>
        <v>0</v>
      </c>
      <c r="T229" s="249"/>
      <c r="U229" s="249"/>
      <c r="V229" s="249"/>
      <c r="Z229" t="str">
        <f t="shared" si="34"/>
        <v>-</v>
      </c>
    </row>
    <row r="230" spans="1:26" x14ac:dyDescent="0.25">
      <c r="A230" s="211" t="str">
        <f t="shared" ca="1" si="35"/>
        <v>-</v>
      </c>
      <c r="B230" s="212">
        <f t="shared" ca="1" si="36"/>
        <v>0</v>
      </c>
      <c r="C230" s="212">
        <f t="shared" si="37"/>
        <v>0</v>
      </c>
      <c r="D230" s="213" t="e">
        <f t="shared" si="38"/>
        <v>#N/A</v>
      </c>
      <c r="E230" s="212">
        <f t="shared" si="39"/>
        <v>0</v>
      </c>
      <c r="F230" s="212" t="str">
        <f t="shared" si="40"/>
        <v>-</v>
      </c>
      <c r="G230" s="212" t="str">
        <f t="shared" si="42"/>
        <v/>
      </c>
      <c r="H230" s="214">
        <f t="shared" si="41"/>
        <v>0</v>
      </c>
      <c r="T230" s="249"/>
      <c r="U230" s="249"/>
      <c r="V230" s="249"/>
      <c r="Z230" t="str">
        <f t="shared" si="34"/>
        <v>-</v>
      </c>
    </row>
    <row r="231" spans="1:26" x14ac:dyDescent="0.25">
      <c r="A231" s="211" t="str">
        <f t="shared" ca="1" si="35"/>
        <v>-</v>
      </c>
      <c r="B231" s="212">
        <f t="shared" ca="1" si="36"/>
        <v>0</v>
      </c>
      <c r="C231" s="212">
        <f t="shared" si="37"/>
        <v>0</v>
      </c>
      <c r="D231" s="213" t="e">
        <f t="shared" si="38"/>
        <v>#N/A</v>
      </c>
      <c r="E231" s="212">
        <f t="shared" si="39"/>
        <v>0</v>
      </c>
      <c r="F231" s="212" t="str">
        <f t="shared" si="40"/>
        <v>-</v>
      </c>
      <c r="G231" s="212" t="str">
        <f t="shared" si="42"/>
        <v/>
      </c>
      <c r="H231" s="214">
        <f t="shared" si="41"/>
        <v>0</v>
      </c>
      <c r="T231" s="249"/>
      <c r="U231" s="249"/>
      <c r="V231" s="249"/>
      <c r="Z231" t="str">
        <f t="shared" si="34"/>
        <v>-</v>
      </c>
    </row>
    <row r="232" spans="1:26" x14ac:dyDescent="0.25">
      <c r="A232" s="211" t="str">
        <f t="shared" ca="1" si="35"/>
        <v>-</v>
      </c>
      <c r="B232" s="212">
        <f t="shared" ca="1" si="36"/>
        <v>0</v>
      </c>
      <c r="C232" s="212">
        <f t="shared" si="37"/>
        <v>0</v>
      </c>
      <c r="D232" s="213" t="e">
        <f t="shared" si="38"/>
        <v>#N/A</v>
      </c>
      <c r="E232" s="212">
        <f t="shared" si="39"/>
        <v>0</v>
      </c>
      <c r="F232" s="212" t="str">
        <f t="shared" si="40"/>
        <v>-</v>
      </c>
      <c r="G232" s="212" t="str">
        <f t="shared" si="42"/>
        <v/>
      </c>
      <c r="H232" s="214">
        <f t="shared" si="41"/>
        <v>0</v>
      </c>
      <c r="T232" s="249"/>
      <c r="U232" s="249"/>
      <c r="V232" s="249"/>
      <c r="Z232" t="str">
        <f t="shared" si="34"/>
        <v>-</v>
      </c>
    </row>
    <row r="233" spans="1:26" x14ac:dyDescent="0.25">
      <c r="A233" s="211" t="str">
        <f t="shared" ca="1" si="35"/>
        <v>-</v>
      </c>
      <c r="B233" s="212">
        <f t="shared" ca="1" si="36"/>
        <v>0</v>
      </c>
      <c r="C233" s="212">
        <f t="shared" si="37"/>
        <v>0</v>
      </c>
      <c r="D233" s="213" t="e">
        <f t="shared" si="38"/>
        <v>#N/A</v>
      </c>
      <c r="E233" s="212">
        <f t="shared" si="39"/>
        <v>0</v>
      </c>
      <c r="F233" s="212" t="str">
        <f t="shared" si="40"/>
        <v>-</v>
      </c>
      <c r="G233" s="212" t="str">
        <f t="shared" si="42"/>
        <v/>
      </c>
      <c r="H233" s="214">
        <f t="shared" si="41"/>
        <v>0</v>
      </c>
      <c r="T233" s="249"/>
      <c r="U233" s="249"/>
      <c r="V233" s="249"/>
      <c r="Z233" t="str">
        <f t="shared" si="34"/>
        <v>-</v>
      </c>
    </row>
    <row r="234" spans="1:26" x14ac:dyDescent="0.25">
      <c r="A234" s="211" t="str">
        <f t="shared" ca="1" si="35"/>
        <v>-</v>
      </c>
      <c r="B234" s="212">
        <f t="shared" ca="1" si="36"/>
        <v>0</v>
      </c>
      <c r="C234" s="212">
        <f t="shared" si="37"/>
        <v>0</v>
      </c>
      <c r="D234" s="213" t="e">
        <f t="shared" si="38"/>
        <v>#N/A</v>
      </c>
      <c r="E234" s="212">
        <f t="shared" si="39"/>
        <v>0</v>
      </c>
      <c r="F234" s="212" t="str">
        <f t="shared" si="40"/>
        <v>-</v>
      </c>
      <c r="G234" s="212" t="str">
        <f t="shared" si="42"/>
        <v/>
      </c>
      <c r="H234" s="214">
        <f t="shared" si="41"/>
        <v>0</v>
      </c>
      <c r="T234" s="249"/>
      <c r="U234" s="249"/>
      <c r="V234" s="249"/>
      <c r="Z234" t="str">
        <f t="shared" si="34"/>
        <v>-</v>
      </c>
    </row>
    <row r="235" spans="1:26" x14ac:dyDescent="0.25">
      <c r="A235" s="211" t="str">
        <f t="shared" ca="1" si="35"/>
        <v>-</v>
      </c>
      <c r="B235" s="212">
        <f t="shared" ca="1" si="36"/>
        <v>0</v>
      </c>
      <c r="C235" s="212">
        <f t="shared" si="37"/>
        <v>0</v>
      </c>
      <c r="D235" s="213" t="e">
        <f t="shared" si="38"/>
        <v>#N/A</v>
      </c>
      <c r="E235" s="212">
        <f t="shared" si="39"/>
        <v>0</v>
      </c>
      <c r="F235" s="212" t="str">
        <f t="shared" si="40"/>
        <v>-</v>
      </c>
      <c r="G235" s="212" t="str">
        <f t="shared" si="42"/>
        <v/>
      </c>
      <c r="H235" s="214">
        <f t="shared" si="41"/>
        <v>0</v>
      </c>
      <c r="T235" s="249"/>
      <c r="U235" s="249"/>
      <c r="V235" s="249"/>
      <c r="Z235" t="str">
        <f t="shared" si="34"/>
        <v>-</v>
      </c>
    </row>
    <row r="236" spans="1:26" x14ac:dyDescent="0.25">
      <c r="A236" s="211" t="str">
        <f t="shared" ca="1" si="35"/>
        <v>-</v>
      </c>
      <c r="B236" s="212">
        <f t="shared" ca="1" si="36"/>
        <v>0</v>
      </c>
      <c r="C236" s="212">
        <f t="shared" si="37"/>
        <v>0</v>
      </c>
      <c r="D236" s="213" t="e">
        <f t="shared" si="38"/>
        <v>#N/A</v>
      </c>
      <c r="E236" s="212">
        <f t="shared" si="39"/>
        <v>0</v>
      </c>
      <c r="F236" s="212" t="str">
        <f t="shared" si="40"/>
        <v>-</v>
      </c>
      <c r="G236" s="212" t="str">
        <f t="shared" si="42"/>
        <v/>
      </c>
      <c r="H236" s="214">
        <f t="shared" si="41"/>
        <v>0</v>
      </c>
      <c r="T236" s="249"/>
      <c r="U236" s="249"/>
      <c r="V236" s="249"/>
      <c r="Z236" t="str">
        <f t="shared" si="34"/>
        <v>-</v>
      </c>
    </row>
    <row r="237" spans="1:26" x14ac:dyDescent="0.25">
      <c r="A237" s="211" t="str">
        <f t="shared" ca="1" si="35"/>
        <v>-</v>
      </c>
      <c r="B237" s="212">
        <f t="shared" ca="1" si="36"/>
        <v>0</v>
      </c>
      <c r="C237" s="212">
        <f t="shared" si="37"/>
        <v>0</v>
      </c>
      <c r="D237" s="213" t="e">
        <f t="shared" si="38"/>
        <v>#N/A</v>
      </c>
      <c r="E237" s="212">
        <f t="shared" si="39"/>
        <v>0</v>
      </c>
      <c r="F237" s="212" t="str">
        <f t="shared" si="40"/>
        <v>-</v>
      </c>
      <c r="G237" s="212" t="str">
        <f t="shared" si="42"/>
        <v/>
      </c>
      <c r="H237" s="214">
        <f t="shared" si="41"/>
        <v>0</v>
      </c>
      <c r="K237" s="127"/>
      <c r="T237" s="249"/>
      <c r="U237" s="249"/>
      <c r="V237" s="249"/>
      <c r="Z237" t="str">
        <f t="shared" si="34"/>
        <v>-</v>
      </c>
    </row>
    <row r="238" spans="1:26" x14ac:dyDescent="0.25">
      <c r="A238" s="211" t="str">
        <f t="shared" ca="1" si="35"/>
        <v>-</v>
      </c>
      <c r="B238" s="212">
        <f t="shared" ca="1" si="36"/>
        <v>0</v>
      </c>
      <c r="C238" s="212">
        <f t="shared" si="37"/>
        <v>0</v>
      </c>
      <c r="D238" s="213" t="e">
        <f t="shared" si="38"/>
        <v>#N/A</v>
      </c>
      <c r="E238" s="212">
        <f t="shared" si="39"/>
        <v>0</v>
      </c>
      <c r="F238" s="212" t="str">
        <f t="shared" si="40"/>
        <v>-</v>
      </c>
      <c r="G238" s="212" t="str">
        <f t="shared" si="42"/>
        <v/>
      </c>
      <c r="H238" s="214">
        <f t="shared" si="41"/>
        <v>0</v>
      </c>
      <c r="T238" s="249"/>
      <c r="U238" s="249"/>
      <c r="V238" s="249"/>
      <c r="Z238" t="str">
        <f t="shared" si="34"/>
        <v>-</v>
      </c>
    </row>
    <row r="239" spans="1:26" x14ac:dyDescent="0.25">
      <c r="A239" s="211" t="str">
        <f t="shared" ca="1" si="35"/>
        <v>-</v>
      </c>
      <c r="B239" s="212">
        <f t="shared" ca="1" si="36"/>
        <v>0</v>
      </c>
      <c r="C239" s="212">
        <f t="shared" si="37"/>
        <v>0</v>
      </c>
      <c r="D239" s="213" t="e">
        <f t="shared" si="38"/>
        <v>#N/A</v>
      </c>
      <c r="E239" s="212">
        <f t="shared" si="39"/>
        <v>0</v>
      </c>
      <c r="F239" s="212" t="str">
        <f t="shared" si="40"/>
        <v>-</v>
      </c>
      <c r="G239" s="212" t="str">
        <f t="shared" si="42"/>
        <v/>
      </c>
      <c r="H239" s="214">
        <f t="shared" si="41"/>
        <v>0</v>
      </c>
      <c r="K239" s="128"/>
      <c r="T239" s="249"/>
      <c r="U239" s="249"/>
      <c r="V239" s="249"/>
      <c r="Z239" t="str">
        <f t="shared" si="34"/>
        <v>-</v>
      </c>
    </row>
    <row r="240" spans="1:26" x14ac:dyDescent="0.25">
      <c r="A240" s="211" t="str">
        <f t="shared" ca="1" si="35"/>
        <v>-</v>
      </c>
      <c r="B240" s="212">
        <f t="shared" ca="1" si="36"/>
        <v>0</v>
      </c>
      <c r="C240" s="212">
        <f t="shared" si="37"/>
        <v>0</v>
      </c>
      <c r="D240" s="213" t="e">
        <f t="shared" si="38"/>
        <v>#N/A</v>
      </c>
      <c r="E240" s="212">
        <f t="shared" si="39"/>
        <v>0</v>
      </c>
      <c r="F240" s="212" t="str">
        <f t="shared" si="40"/>
        <v>-</v>
      </c>
      <c r="G240" s="212" t="str">
        <f t="shared" si="42"/>
        <v/>
      </c>
      <c r="H240" s="214">
        <f t="shared" si="41"/>
        <v>0</v>
      </c>
      <c r="T240" s="249"/>
      <c r="U240" s="249"/>
      <c r="V240" s="249"/>
      <c r="Z240" t="str">
        <f t="shared" si="34"/>
        <v>-</v>
      </c>
    </row>
    <row r="241" spans="1:26" x14ac:dyDescent="0.25">
      <c r="A241" s="211" t="str">
        <f t="shared" ca="1" si="35"/>
        <v>-</v>
      </c>
      <c r="B241" s="212">
        <f t="shared" ca="1" si="36"/>
        <v>0</v>
      </c>
      <c r="C241" s="212">
        <f t="shared" si="37"/>
        <v>0</v>
      </c>
      <c r="D241" s="213" t="e">
        <f t="shared" si="38"/>
        <v>#N/A</v>
      </c>
      <c r="E241" s="212">
        <f t="shared" si="39"/>
        <v>0</v>
      </c>
      <c r="F241" s="212" t="str">
        <f t="shared" si="40"/>
        <v>-</v>
      </c>
      <c r="G241" s="212" t="str">
        <f t="shared" si="42"/>
        <v/>
      </c>
      <c r="H241" s="214">
        <f t="shared" si="41"/>
        <v>0</v>
      </c>
      <c r="T241" s="249"/>
      <c r="U241" s="249"/>
      <c r="V241" s="249"/>
      <c r="Z241" t="str">
        <f t="shared" si="34"/>
        <v>-</v>
      </c>
    </row>
    <row r="242" spans="1:26" x14ac:dyDescent="0.25">
      <c r="A242" s="211" t="str">
        <f t="shared" ca="1" si="35"/>
        <v>-</v>
      </c>
      <c r="B242" s="212">
        <f t="shared" ca="1" si="36"/>
        <v>0</v>
      </c>
      <c r="C242" s="212">
        <f t="shared" si="37"/>
        <v>0</v>
      </c>
      <c r="D242" s="213" t="e">
        <f t="shared" si="38"/>
        <v>#N/A</v>
      </c>
      <c r="E242" s="212">
        <f t="shared" si="39"/>
        <v>0</v>
      </c>
      <c r="F242" s="212" t="str">
        <f t="shared" si="40"/>
        <v>-</v>
      </c>
      <c r="G242" s="212" t="str">
        <f t="shared" si="42"/>
        <v/>
      </c>
      <c r="H242" s="214">
        <f t="shared" si="41"/>
        <v>0</v>
      </c>
      <c r="T242" s="249"/>
      <c r="U242" s="249"/>
      <c r="V242" s="249"/>
      <c r="Z242" t="str">
        <f t="shared" si="34"/>
        <v>-</v>
      </c>
    </row>
    <row r="243" spans="1:26" x14ac:dyDescent="0.25">
      <c r="A243" s="211" t="str">
        <f t="shared" ca="1" si="35"/>
        <v>-</v>
      </c>
      <c r="B243" s="212">
        <f t="shared" ca="1" si="36"/>
        <v>0</v>
      </c>
      <c r="C243" s="212">
        <f t="shared" si="37"/>
        <v>0</v>
      </c>
      <c r="D243" s="213" t="e">
        <f t="shared" si="38"/>
        <v>#N/A</v>
      </c>
      <c r="E243" s="212">
        <f t="shared" si="39"/>
        <v>0</v>
      </c>
      <c r="F243" s="212" t="str">
        <f t="shared" si="40"/>
        <v>-</v>
      </c>
      <c r="G243" s="212" t="str">
        <f t="shared" si="42"/>
        <v/>
      </c>
      <c r="H243" s="214">
        <f t="shared" si="41"/>
        <v>0</v>
      </c>
      <c r="T243" s="249"/>
      <c r="U243" s="249"/>
      <c r="V243" s="249"/>
      <c r="Z243" t="str">
        <f t="shared" si="34"/>
        <v>-</v>
      </c>
    </row>
    <row r="244" spans="1:26" x14ac:dyDescent="0.25">
      <c r="A244" s="211" t="str">
        <f t="shared" ca="1" si="35"/>
        <v>-</v>
      </c>
      <c r="B244" s="212">
        <f t="shared" ca="1" si="36"/>
        <v>0</v>
      </c>
      <c r="C244" s="212">
        <f t="shared" si="37"/>
        <v>0</v>
      </c>
      <c r="D244" s="213" t="e">
        <f t="shared" si="38"/>
        <v>#N/A</v>
      </c>
      <c r="E244" s="212">
        <f t="shared" si="39"/>
        <v>0</v>
      </c>
      <c r="F244" s="212" t="str">
        <f t="shared" si="40"/>
        <v>-</v>
      </c>
      <c r="G244" s="212" t="str">
        <f t="shared" si="42"/>
        <v/>
      </c>
      <c r="H244" s="214">
        <f t="shared" si="41"/>
        <v>0</v>
      </c>
      <c r="T244" s="249"/>
      <c r="U244" s="249"/>
      <c r="V244" s="249"/>
      <c r="Z244" t="str">
        <f t="shared" si="34"/>
        <v>-</v>
      </c>
    </row>
    <row r="245" spans="1:26" x14ac:dyDescent="0.25">
      <c r="A245" s="211" t="str">
        <f t="shared" ca="1" si="35"/>
        <v>-</v>
      </c>
      <c r="B245" s="212">
        <f t="shared" ca="1" si="36"/>
        <v>0</v>
      </c>
      <c r="C245" s="212">
        <f t="shared" si="37"/>
        <v>0</v>
      </c>
      <c r="D245" s="213" t="e">
        <f t="shared" si="38"/>
        <v>#N/A</v>
      </c>
      <c r="E245" s="212">
        <f t="shared" si="39"/>
        <v>0</v>
      </c>
      <c r="F245" s="212" t="str">
        <f t="shared" si="40"/>
        <v>-</v>
      </c>
      <c r="G245" s="212" t="str">
        <f t="shared" si="42"/>
        <v/>
      </c>
      <c r="H245" s="214">
        <f t="shared" si="41"/>
        <v>0</v>
      </c>
      <c r="T245" s="249"/>
      <c r="U245" s="249"/>
      <c r="V245" s="249"/>
      <c r="Z245" t="str">
        <f t="shared" ref="Z245:Z308" si="43">IF(S245-Y245=0,"-",S245-Y245)</f>
        <v>-</v>
      </c>
    </row>
    <row r="246" spans="1:26" x14ac:dyDescent="0.25">
      <c r="A246" s="211" t="str">
        <f t="shared" ca="1" si="35"/>
        <v>-</v>
      </c>
      <c r="B246" s="212">
        <f t="shared" ca="1" si="36"/>
        <v>0</v>
      </c>
      <c r="C246" s="212">
        <f t="shared" si="37"/>
        <v>0</v>
      </c>
      <c r="D246" s="213" t="e">
        <f t="shared" si="38"/>
        <v>#N/A</v>
      </c>
      <c r="E246" s="212">
        <f t="shared" si="39"/>
        <v>0</v>
      </c>
      <c r="F246" s="212" t="str">
        <f t="shared" si="40"/>
        <v>-</v>
      </c>
      <c r="G246" s="212" t="str">
        <f t="shared" si="42"/>
        <v/>
      </c>
      <c r="H246" s="214">
        <f t="shared" si="41"/>
        <v>0</v>
      </c>
      <c r="T246" s="249"/>
      <c r="U246" s="249"/>
      <c r="V246" s="249"/>
      <c r="Z246" t="str">
        <f t="shared" si="43"/>
        <v>-</v>
      </c>
    </row>
    <row r="247" spans="1:26" x14ac:dyDescent="0.25">
      <c r="A247" s="211" t="str">
        <f t="shared" ca="1" si="35"/>
        <v>-</v>
      </c>
      <c r="B247" s="212">
        <f t="shared" ca="1" si="36"/>
        <v>0</v>
      </c>
      <c r="C247" s="212">
        <f t="shared" si="37"/>
        <v>0</v>
      </c>
      <c r="D247" s="213" t="e">
        <f t="shared" si="38"/>
        <v>#N/A</v>
      </c>
      <c r="E247" s="212">
        <f t="shared" si="39"/>
        <v>0</v>
      </c>
      <c r="F247" s="212" t="str">
        <f t="shared" si="40"/>
        <v>-</v>
      </c>
      <c r="G247" s="212" t="str">
        <f t="shared" si="42"/>
        <v/>
      </c>
      <c r="H247" s="214">
        <f t="shared" si="41"/>
        <v>0</v>
      </c>
      <c r="T247" s="249"/>
      <c r="U247" s="249"/>
      <c r="V247" s="249"/>
      <c r="Z247" t="str">
        <f t="shared" si="43"/>
        <v>-</v>
      </c>
    </row>
    <row r="248" spans="1:26" x14ac:dyDescent="0.25">
      <c r="A248" s="211" t="str">
        <f t="shared" ca="1" si="35"/>
        <v>-</v>
      </c>
      <c r="B248" s="212">
        <f t="shared" ca="1" si="36"/>
        <v>0</v>
      </c>
      <c r="C248" s="212">
        <f t="shared" si="37"/>
        <v>0</v>
      </c>
      <c r="D248" s="213" t="e">
        <f t="shared" si="38"/>
        <v>#N/A</v>
      </c>
      <c r="E248" s="212">
        <f t="shared" si="39"/>
        <v>0</v>
      </c>
      <c r="F248" s="212" t="str">
        <f t="shared" si="40"/>
        <v>-</v>
      </c>
      <c r="G248" s="212" t="str">
        <f t="shared" si="42"/>
        <v/>
      </c>
      <c r="H248" s="214">
        <f t="shared" si="41"/>
        <v>0</v>
      </c>
      <c r="T248" s="249"/>
      <c r="U248" s="249"/>
      <c r="V248" s="249"/>
      <c r="Z248" t="str">
        <f t="shared" si="43"/>
        <v>-</v>
      </c>
    </row>
    <row r="249" spans="1:26" x14ac:dyDescent="0.25">
      <c r="A249" s="211" t="str">
        <f t="shared" ca="1" si="35"/>
        <v>-</v>
      </c>
      <c r="B249" s="212">
        <f t="shared" ca="1" si="36"/>
        <v>0</v>
      </c>
      <c r="C249" s="212">
        <f t="shared" si="37"/>
        <v>0</v>
      </c>
      <c r="D249" s="213" t="e">
        <f t="shared" si="38"/>
        <v>#N/A</v>
      </c>
      <c r="E249" s="212">
        <f t="shared" si="39"/>
        <v>0</v>
      </c>
      <c r="F249" s="212" t="str">
        <f t="shared" si="40"/>
        <v>-</v>
      </c>
      <c r="G249" s="212" t="str">
        <f t="shared" si="42"/>
        <v/>
      </c>
      <c r="H249" s="214">
        <f t="shared" si="41"/>
        <v>0</v>
      </c>
      <c r="T249" s="249"/>
      <c r="U249" s="249"/>
      <c r="V249" s="249"/>
      <c r="Z249" t="str">
        <f t="shared" si="43"/>
        <v>-</v>
      </c>
    </row>
    <row r="250" spans="1:26" x14ac:dyDescent="0.25">
      <c r="A250" s="211" t="str">
        <f t="shared" ca="1" si="35"/>
        <v>-</v>
      </c>
      <c r="B250" s="212">
        <f t="shared" ca="1" si="36"/>
        <v>0</v>
      </c>
      <c r="C250" s="212">
        <f t="shared" si="37"/>
        <v>0</v>
      </c>
      <c r="D250" s="213" t="e">
        <f t="shared" si="38"/>
        <v>#N/A</v>
      </c>
      <c r="E250" s="212">
        <f t="shared" si="39"/>
        <v>0</v>
      </c>
      <c r="F250" s="212" t="str">
        <f t="shared" si="40"/>
        <v>-</v>
      </c>
      <c r="G250" s="212" t="str">
        <f t="shared" si="42"/>
        <v/>
      </c>
      <c r="H250" s="214">
        <f t="shared" si="41"/>
        <v>0</v>
      </c>
      <c r="T250" s="249"/>
      <c r="U250" s="249"/>
      <c r="V250" s="249"/>
      <c r="Z250" t="str">
        <f t="shared" si="43"/>
        <v>-</v>
      </c>
    </row>
    <row r="251" spans="1:26" x14ac:dyDescent="0.25">
      <c r="A251" s="211" t="str">
        <f t="shared" ca="1" si="35"/>
        <v>-</v>
      </c>
      <c r="B251" s="212">
        <f t="shared" ca="1" si="36"/>
        <v>0</v>
      </c>
      <c r="C251" s="212">
        <f t="shared" si="37"/>
        <v>0</v>
      </c>
      <c r="D251" s="213" t="e">
        <f t="shared" si="38"/>
        <v>#N/A</v>
      </c>
      <c r="E251" s="212">
        <f t="shared" si="39"/>
        <v>0</v>
      </c>
      <c r="F251" s="212" t="str">
        <f t="shared" si="40"/>
        <v>-</v>
      </c>
      <c r="G251" s="212" t="str">
        <f t="shared" si="42"/>
        <v/>
      </c>
      <c r="H251" s="214">
        <f t="shared" si="41"/>
        <v>0</v>
      </c>
      <c r="T251" s="249"/>
      <c r="U251" s="249"/>
      <c r="V251" s="249"/>
      <c r="Z251" t="str">
        <f t="shared" si="43"/>
        <v>-</v>
      </c>
    </row>
    <row r="252" spans="1:26" x14ac:dyDescent="0.25">
      <c r="A252" s="211" t="str">
        <f t="shared" ca="1" si="35"/>
        <v>-</v>
      </c>
      <c r="B252" s="212">
        <f t="shared" ca="1" si="36"/>
        <v>0</v>
      </c>
      <c r="C252" s="212">
        <f t="shared" si="37"/>
        <v>0</v>
      </c>
      <c r="D252" s="213" t="e">
        <f t="shared" si="38"/>
        <v>#N/A</v>
      </c>
      <c r="E252" s="212">
        <f t="shared" si="39"/>
        <v>0</v>
      </c>
      <c r="F252" s="212" t="str">
        <f t="shared" si="40"/>
        <v>-</v>
      </c>
      <c r="G252" s="212" t="str">
        <f t="shared" si="42"/>
        <v/>
      </c>
      <c r="H252" s="214">
        <f t="shared" si="41"/>
        <v>0</v>
      </c>
      <c r="T252" s="249"/>
      <c r="U252" s="249"/>
      <c r="V252" s="249"/>
      <c r="Z252" t="str">
        <f t="shared" si="43"/>
        <v>-</v>
      </c>
    </row>
    <row r="253" spans="1:26" x14ac:dyDescent="0.25">
      <c r="A253" s="211" t="str">
        <f t="shared" ca="1" si="35"/>
        <v>-</v>
      </c>
      <c r="B253" s="212">
        <f t="shared" ca="1" si="36"/>
        <v>0</v>
      </c>
      <c r="C253" s="212">
        <f t="shared" si="37"/>
        <v>0</v>
      </c>
      <c r="D253" s="213" t="e">
        <f t="shared" si="38"/>
        <v>#N/A</v>
      </c>
      <c r="E253" s="212">
        <f t="shared" si="39"/>
        <v>0</v>
      </c>
      <c r="F253" s="212" t="str">
        <f t="shared" si="40"/>
        <v>-</v>
      </c>
      <c r="G253" s="212" t="str">
        <f t="shared" si="42"/>
        <v/>
      </c>
      <c r="H253" s="214">
        <f t="shared" si="41"/>
        <v>0</v>
      </c>
      <c r="T253" s="249"/>
      <c r="U253" s="249"/>
      <c r="V253" s="249"/>
      <c r="Z253" t="str">
        <f t="shared" si="43"/>
        <v>-</v>
      </c>
    </row>
    <row r="254" spans="1:26" x14ac:dyDescent="0.25">
      <c r="A254" s="211" t="str">
        <f t="shared" ca="1" si="35"/>
        <v>-</v>
      </c>
      <c r="B254" s="212">
        <f t="shared" ca="1" si="36"/>
        <v>0</v>
      </c>
      <c r="C254" s="212">
        <f t="shared" si="37"/>
        <v>0</v>
      </c>
      <c r="D254" s="213" t="e">
        <f t="shared" si="38"/>
        <v>#N/A</v>
      </c>
      <c r="E254" s="212">
        <f t="shared" si="39"/>
        <v>0</v>
      </c>
      <c r="F254" s="212" t="str">
        <f t="shared" si="40"/>
        <v>-</v>
      </c>
      <c r="G254" s="212" t="str">
        <f t="shared" si="42"/>
        <v/>
      </c>
      <c r="H254" s="214">
        <f t="shared" si="41"/>
        <v>0</v>
      </c>
      <c r="T254" s="249"/>
      <c r="U254" s="249"/>
      <c r="V254" s="249"/>
      <c r="Z254" t="str">
        <f t="shared" si="43"/>
        <v>-</v>
      </c>
    </row>
    <row r="255" spans="1:26" x14ac:dyDescent="0.25">
      <c r="A255" s="211" t="str">
        <f t="shared" ca="1" si="35"/>
        <v>-</v>
      </c>
      <c r="B255" s="212">
        <f t="shared" ca="1" si="36"/>
        <v>0</v>
      </c>
      <c r="C255" s="212">
        <f t="shared" si="37"/>
        <v>0</v>
      </c>
      <c r="D255" s="213" t="e">
        <f t="shared" si="38"/>
        <v>#N/A</v>
      </c>
      <c r="E255" s="212">
        <f t="shared" si="39"/>
        <v>0</v>
      </c>
      <c r="F255" s="212" t="str">
        <f t="shared" si="40"/>
        <v>-</v>
      </c>
      <c r="G255" s="212" t="str">
        <f t="shared" si="42"/>
        <v/>
      </c>
      <c r="H255" s="214">
        <f t="shared" si="41"/>
        <v>0</v>
      </c>
      <c r="T255" s="249"/>
      <c r="U255" s="249"/>
      <c r="V255" s="249"/>
      <c r="Z255" t="str">
        <f t="shared" si="43"/>
        <v>-</v>
      </c>
    </row>
    <row r="256" spans="1:26" x14ac:dyDescent="0.25">
      <c r="A256" s="211" t="str">
        <f t="shared" ca="1" si="35"/>
        <v>-</v>
      </c>
      <c r="B256" s="212">
        <f t="shared" ca="1" si="36"/>
        <v>0</v>
      </c>
      <c r="C256" s="212">
        <f t="shared" si="37"/>
        <v>0</v>
      </c>
      <c r="D256" s="213" t="e">
        <f t="shared" si="38"/>
        <v>#N/A</v>
      </c>
      <c r="E256" s="212">
        <f t="shared" si="39"/>
        <v>0</v>
      </c>
      <c r="F256" s="212" t="str">
        <f t="shared" si="40"/>
        <v>-</v>
      </c>
      <c r="G256" s="212" t="str">
        <f t="shared" si="42"/>
        <v/>
      </c>
      <c r="H256" s="214">
        <f t="shared" si="41"/>
        <v>0</v>
      </c>
      <c r="T256" s="249"/>
      <c r="U256" s="249"/>
      <c r="V256" s="249"/>
      <c r="Z256" t="str">
        <f t="shared" si="43"/>
        <v>-</v>
      </c>
    </row>
    <row r="257" spans="1:26" x14ac:dyDescent="0.25">
      <c r="A257" s="211" t="str">
        <f t="shared" ca="1" si="35"/>
        <v>-</v>
      </c>
      <c r="B257" s="212">
        <f t="shared" ca="1" si="36"/>
        <v>0</v>
      </c>
      <c r="C257" s="212">
        <f t="shared" si="37"/>
        <v>0</v>
      </c>
      <c r="D257" s="213" t="e">
        <f t="shared" si="38"/>
        <v>#N/A</v>
      </c>
      <c r="E257" s="212">
        <f t="shared" si="39"/>
        <v>0</v>
      </c>
      <c r="F257" s="212" t="str">
        <f t="shared" si="40"/>
        <v>-</v>
      </c>
      <c r="G257" s="212" t="str">
        <f t="shared" si="42"/>
        <v/>
      </c>
      <c r="H257" s="214">
        <f t="shared" si="41"/>
        <v>0</v>
      </c>
      <c r="T257" s="249"/>
      <c r="U257" s="249"/>
      <c r="V257" s="249"/>
      <c r="Z257" t="str">
        <f t="shared" si="43"/>
        <v>-</v>
      </c>
    </row>
    <row r="258" spans="1:26" x14ac:dyDescent="0.25">
      <c r="A258" s="211" t="str">
        <f t="shared" ca="1" si="35"/>
        <v>-</v>
      </c>
      <c r="B258" s="212">
        <f t="shared" ca="1" si="36"/>
        <v>0</v>
      </c>
      <c r="C258" s="212">
        <f t="shared" si="37"/>
        <v>0</v>
      </c>
      <c r="D258" s="213" t="e">
        <f t="shared" si="38"/>
        <v>#N/A</v>
      </c>
      <c r="E258" s="212">
        <f t="shared" si="39"/>
        <v>0</v>
      </c>
      <c r="F258" s="212" t="str">
        <f t="shared" si="40"/>
        <v>-</v>
      </c>
      <c r="G258" s="212" t="str">
        <f t="shared" si="42"/>
        <v/>
      </c>
      <c r="H258" s="214">
        <f t="shared" si="41"/>
        <v>0</v>
      </c>
      <c r="T258" s="249"/>
      <c r="U258" s="249"/>
      <c r="V258" s="249"/>
      <c r="Z258" t="str">
        <f t="shared" si="43"/>
        <v>-</v>
      </c>
    </row>
    <row r="259" spans="1:26" x14ac:dyDescent="0.25">
      <c r="A259" s="211" t="str">
        <f t="shared" ca="1" si="35"/>
        <v>-</v>
      </c>
      <c r="B259" s="212">
        <f t="shared" ca="1" si="36"/>
        <v>0</v>
      </c>
      <c r="C259" s="212">
        <f t="shared" si="37"/>
        <v>0</v>
      </c>
      <c r="D259" s="213" t="e">
        <f t="shared" si="38"/>
        <v>#N/A</v>
      </c>
      <c r="E259" s="212">
        <f t="shared" si="39"/>
        <v>0</v>
      </c>
      <c r="F259" s="212" t="str">
        <f t="shared" si="40"/>
        <v>-</v>
      </c>
      <c r="G259" s="212" t="str">
        <f t="shared" si="42"/>
        <v/>
      </c>
      <c r="H259" s="214">
        <f t="shared" si="41"/>
        <v>0</v>
      </c>
      <c r="T259" s="249"/>
      <c r="U259" s="249"/>
      <c r="V259" s="249"/>
      <c r="Z259" t="str">
        <f t="shared" si="43"/>
        <v>-</v>
      </c>
    </row>
    <row r="260" spans="1:26" x14ac:dyDescent="0.25">
      <c r="A260" s="211" t="str">
        <f t="shared" ca="1" si="35"/>
        <v>-</v>
      </c>
      <c r="B260" s="212">
        <f t="shared" ca="1" si="36"/>
        <v>0</v>
      </c>
      <c r="C260" s="212">
        <f t="shared" si="37"/>
        <v>0</v>
      </c>
      <c r="D260" s="213" t="e">
        <f t="shared" si="38"/>
        <v>#N/A</v>
      </c>
      <c r="E260" s="212">
        <f t="shared" si="39"/>
        <v>0</v>
      </c>
      <c r="F260" s="212" t="str">
        <f t="shared" si="40"/>
        <v>-</v>
      </c>
      <c r="G260" s="212" t="str">
        <f t="shared" si="42"/>
        <v/>
      </c>
      <c r="H260" s="214">
        <f t="shared" si="41"/>
        <v>0</v>
      </c>
      <c r="T260" s="249"/>
      <c r="U260" s="249"/>
      <c r="V260" s="249"/>
      <c r="Z260" t="str">
        <f t="shared" si="43"/>
        <v>-</v>
      </c>
    </row>
    <row r="261" spans="1:26" x14ac:dyDescent="0.25">
      <c r="A261" s="211" t="str">
        <f t="shared" ca="1" si="35"/>
        <v>-</v>
      </c>
      <c r="B261" s="212">
        <f t="shared" ca="1" si="36"/>
        <v>0</v>
      </c>
      <c r="C261" s="212">
        <f t="shared" si="37"/>
        <v>0</v>
      </c>
      <c r="D261" s="213" t="e">
        <f t="shared" si="38"/>
        <v>#N/A</v>
      </c>
      <c r="E261" s="212">
        <f t="shared" si="39"/>
        <v>0</v>
      </c>
      <c r="F261" s="212" t="str">
        <f t="shared" si="40"/>
        <v>-</v>
      </c>
      <c r="G261" s="212" t="str">
        <f t="shared" si="42"/>
        <v/>
      </c>
      <c r="H261" s="214">
        <f t="shared" si="41"/>
        <v>0</v>
      </c>
      <c r="T261" s="249"/>
      <c r="U261" s="249"/>
      <c r="V261" s="249"/>
      <c r="Z261" t="str">
        <f t="shared" si="43"/>
        <v>-</v>
      </c>
    </row>
    <row r="262" spans="1:26" x14ac:dyDescent="0.25">
      <c r="A262" s="211" t="str">
        <f t="shared" ref="A262:A325" ca="1" si="44">IF(K262="Last Run:",OFFSET(K262,3,0),A261)</f>
        <v>-</v>
      </c>
      <c r="B262" s="212">
        <f t="shared" ref="B262:B325" ca="1" si="45">IF(K262="Last Run:",INT(OFFSET(K262,1,0)),B261)</f>
        <v>0</v>
      </c>
      <c r="C262" s="212">
        <f t="shared" ref="C262:C325" si="46">IF($K262="Last Run:",TRIM(IFERROR(MID($I262,2,IFERROR(FIND($M$2,LEFT($I262,FIND($N$2,$I262))),FIND($N$2,$I262))-2),$C$2)),C261)</f>
        <v>0</v>
      </c>
      <c r="D262" s="213" t="e">
        <f t="shared" ref="D262:D325" si="47">IF($H262=1,TEXT(A262,"ddmmyyyy")&amp;"-"&amp;TEXT(B262,"ddmmyyyy")&amp;C262,NA())</f>
        <v>#N/A</v>
      </c>
      <c r="E262" s="212">
        <f t="shared" ref="E262:E325" si="48">IF($K262="Last Run:",TRIM(IFERROR(MID($I262,FIND($M$2,$I262)+1,FIND($N$2,$I262)-FIND($M$2,$I262)-1),"")),E261)</f>
        <v>0</v>
      </c>
      <c r="F262" s="212" t="str">
        <f t="shared" ref="F262:F325" si="49">IF(P262="","-", P262)</f>
        <v>-</v>
      </c>
      <c r="G262" s="212" t="str">
        <f t="shared" si="42"/>
        <v/>
      </c>
      <c r="H262" s="214">
        <f t="shared" ref="H262:H325" si="50">(ISNUMBER(R262))*IF($H$2&lt;&gt;"",(($H$2=E262)+(P262="F84122")&gt;0),1)</f>
        <v>0</v>
      </c>
      <c r="T262" s="249"/>
      <c r="U262" s="249"/>
      <c r="V262" s="249"/>
      <c r="Z262" t="str">
        <f t="shared" si="43"/>
        <v>-</v>
      </c>
    </row>
    <row r="263" spans="1:26" x14ac:dyDescent="0.25">
      <c r="A263" s="211" t="str">
        <f t="shared" ca="1" si="44"/>
        <v>-</v>
      </c>
      <c r="B263" s="212">
        <f t="shared" ca="1" si="45"/>
        <v>0</v>
      </c>
      <c r="C263" s="212">
        <f t="shared" si="46"/>
        <v>0</v>
      </c>
      <c r="D263" s="213" t="e">
        <f t="shared" si="47"/>
        <v>#N/A</v>
      </c>
      <c r="E263" s="212">
        <f t="shared" si="48"/>
        <v>0</v>
      </c>
      <c r="F263" s="212" t="str">
        <f t="shared" si="49"/>
        <v>-</v>
      </c>
      <c r="G263" s="212" t="str">
        <f t="shared" ref="G263:G326" si="51">IFERROR(VLOOKUP(F263,PRACTICE,5,0),"")</f>
        <v/>
      </c>
      <c r="H263" s="214">
        <f t="shared" si="50"/>
        <v>0</v>
      </c>
      <c r="T263" s="249"/>
      <c r="U263" s="249"/>
      <c r="V263" s="249"/>
      <c r="Z263" t="str">
        <f t="shared" si="43"/>
        <v>-</v>
      </c>
    </row>
    <row r="264" spans="1:26" x14ac:dyDescent="0.25">
      <c r="A264" s="211" t="str">
        <f t="shared" ca="1" si="44"/>
        <v>-</v>
      </c>
      <c r="B264" s="212">
        <f t="shared" ca="1" si="45"/>
        <v>0</v>
      </c>
      <c r="C264" s="212">
        <f t="shared" si="46"/>
        <v>0</v>
      </c>
      <c r="D264" s="213" t="e">
        <f t="shared" si="47"/>
        <v>#N/A</v>
      </c>
      <c r="E264" s="212">
        <f t="shared" si="48"/>
        <v>0</v>
      </c>
      <c r="F264" s="212" t="str">
        <f t="shared" si="49"/>
        <v>-</v>
      </c>
      <c r="G264" s="212" t="str">
        <f t="shared" si="51"/>
        <v/>
      </c>
      <c r="H264" s="214">
        <f t="shared" si="50"/>
        <v>0</v>
      </c>
      <c r="T264" s="249"/>
      <c r="U264" s="249"/>
      <c r="V264" s="249"/>
      <c r="Z264" t="str">
        <f t="shared" si="43"/>
        <v>-</v>
      </c>
    </row>
    <row r="265" spans="1:26" x14ac:dyDescent="0.25">
      <c r="A265" s="211" t="str">
        <f t="shared" ca="1" si="44"/>
        <v>-</v>
      </c>
      <c r="B265" s="212">
        <f t="shared" ca="1" si="45"/>
        <v>0</v>
      </c>
      <c r="C265" s="212">
        <f t="shared" si="46"/>
        <v>0</v>
      </c>
      <c r="D265" s="213" t="e">
        <f t="shared" si="47"/>
        <v>#N/A</v>
      </c>
      <c r="E265" s="212">
        <f t="shared" si="48"/>
        <v>0</v>
      </c>
      <c r="F265" s="212" t="str">
        <f t="shared" si="49"/>
        <v>-</v>
      </c>
      <c r="G265" s="212" t="str">
        <f t="shared" si="51"/>
        <v/>
      </c>
      <c r="H265" s="214">
        <f t="shared" si="50"/>
        <v>0</v>
      </c>
      <c r="T265" s="249"/>
      <c r="U265" s="249"/>
      <c r="V265" s="249"/>
      <c r="Z265" t="str">
        <f t="shared" si="43"/>
        <v>-</v>
      </c>
    </row>
    <row r="266" spans="1:26" x14ac:dyDescent="0.25">
      <c r="A266" s="211" t="str">
        <f t="shared" ca="1" si="44"/>
        <v>-</v>
      </c>
      <c r="B266" s="212">
        <f t="shared" ca="1" si="45"/>
        <v>0</v>
      </c>
      <c r="C266" s="212">
        <f t="shared" si="46"/>
        <v>0</v>
      </c>
      <c r="D266" s="213" t="e">
        <f t="shared" si="47"/>
        <v>#N/A</v>
      </c>
      <c r="E266" s="212">
        <f t="shared" si="48"/>
        <v>0</v>
      </c>
      <c r="F266" s="212" t="str">
        <f t="shared" si="49"/>
        <v>-</v>
      </c>
      <c r="G266" s="212" t="str">
        <f t="shared" si="51"/>
        <v/>
      </c>
      <c r="H266" s="214">
        <f t="shared" si="50"/>
        <v>0</v>
      </c>
      <c r="T266" s="249"/>
      <c r="U266" s="249"/>
      <c r="V266" s="249"/>
      <c r="Z266" t="str">
        <f t="shared" si="43"/>
        <v>-</v>
      </c>
    </row>
    <row r="267" spans="1:26" x14ac:dyDescent="0.25">
      <c r="A267" s="211" t="str">
        <f t="shared" ca="1" si="44"/>
        <v>-</v>
      </c>
      <c r="B267" s="212">
        <f t="shared" ca="1" si="45"/>
        <v>0</v>
      </c>
      <c r="C267" s="212">
        <f t="shared" si="46"/>
        <v>0</v>
      </c>
      <c r="D267" s="213" t="e">
        <f t="shared" si="47"/>
        <v>#N/A</v>
      </c>
      <c r="E267" s="212">
        <f t="shared" si="48"/>
        <v>0</v>
      </c>
      <c r="F267" s="212" t="str">
        <f t="shared" si="49"/>
        <v>-</v>
      </c>
      <c r="G267" s="212" t="str">
        <f t="shared" si="51"/>
        <v/>
      </c>
      <c r="H267" s="214">
        <f t="shared" si="50"/>
        <v>0</v>
      </c>
      <c r="T267" s="249"/>
      <c r="U267" s="249"/>
      <c r="V267" s="249"/>
      <c r="Z267" t="str">
        <f t="shared" si="43"/>
        <v>-</v>
      </c>
    </row>
    <row r="268" spans="1:26" x14ac:dyDescent="0.25">
      <c r="A268" s="211" t="str">
        <f t="shared" ca="1" si="44"/>
        <v>-</v>
      </c>
      <c r="B268" s="212">
        <f t="shared" ca="1" si="45"/>
        <v>0</v>
      </c>
      <c r="C268" s="212">
        <f t="shared" si="46"/>
        <v>0</v>
      </c>
      <c r="D268" s="213" t="e">
        <f t="shared" si="47"/>
        <v>#N/A</v>
      </c>
      <c r="E268" s="212">
        <f t="shared" si="48"/>
        <v>0</v>
      </c>
      <c r="F268" s="212" t="str">
        <f t="shared" si="49"/>
        <v>-</v>
      </c>
      <c r="G268" s="212" t="str">
        <f t="shared" si="51"/>
        <v/>
      </c>
      <c r="H268" s="214">
        <f t="shared" si="50"/>
        <v>0</v>
      </c>
      <c r="T268" s="249"/>
      <c r="U268" s="249"/>
      <c r="V268" s="249"/>
      <c r="Z268" t="str">
        <f t="shared" si="43"/>
        <v>-</v>
      </c>
    </row>
    <row r="269" spans="1:26" x14ac:dyDescent="0.25">
      <c r="A269" s="211" t="str">
        <f t="shared" ca="1" si="44"/>
        <v>-</v>
      </c>
      <c r="B269" s="212">
        <f t="shared" ca="1" si="45"/>
        <v>0</v>
      </c>
      <c r="C269" s="212">
        <f t="shared" si="46"/>
        <v>0</v>
      </c>
      <c r="D269" s="213" t="e">
        <f t="shared" si="47"/>
        <v>#N/A</v>
      </c>
      <c r="E269" s="212">
        <f t="shared" si="48"/>
        <v>0</v>
      </c>
      <c r="F269" s="212" t="str">
        <f t="shared" si="49"/>
        <v>-</v>
      </c>
      <c r="G269" s="212" t="str">
        <f t="shared" si="51"/>
        <v/>
      </c>
      <c r="H269" s="214">
        <f t="shared" si="50"/>
        <v>0</v>
      </c>
      <c r="T269" s="249"/>
      <c r="U269" s="249"/>
      <c r="V269" s="249"/>
      <c r="Z269" t="str">
        <f t="shared" si="43"/>
        <v>-</v>
      </c>
    </row>
    <row r="270" spans="1:26" x14ac:dyDescent="0.25">
      <c r="A270" s="211" t="str">
        <f t="shared" ca="1" si="44"/>
        <v>-</v>
      </c>
      <c r="B270" s="212">
        <f t="shared" ca="1" si="45"/>
        <v>0</v>
      </c>
      <c r="C270" s="212">
        <f t="shared" si="46"/>
        <v>0</v>
      </c>
      <c r="D270" s="213" t="e">
        <f t="shared" si="47"/>
        <v>#N/A</v>
      </c>
      <c r="E270" s="212">
        <f t="shared" si="48"/>
        <v>0</v>
      </c>
      <c r="F270" s="212" t="str">
        <f t="shared" si="49"/>
        <v>-</v>
      </c>
      <c r="G270" s="212" t="str">
        <f t="shared" si="51"/>
        <v/>
      </c>
      <c r="H270" s="214">
        <f t="shared" si="50"/>
        <v>0</v>
      </c>
      <c r="T270" s="249"/>
      <c r="U270" s="249"/>
      <c r="V270" s="249"/>
      <c r="Z270" t="str">
        <f t="shared" si="43"/>
        <v>-</v>
      </c>
    </row>
    <row r="271" spans="1:26" x14ac:dyDescent="0.25">
      <c r="A271" s="211" t="str">
        <f t="shared" ca="1" si="44"/>
        <v>-</v>
      </c>
      <c r="B271" s="212">
        <f t="shared" ca="1" si="45"/>
        <v>0</v>
      </c>
      <c r="C271" s="212">
        <f t="shared" si="46"/>
        <v>0</v>
      </c>
      <c r="D271" s="213" t="e">
        <f t="shared" si="47"/>
        <v>#N/A</v>
      </c>
      <c r="E271" s="212">
        <f t="shared" si="48"/>
        <v>0</v>
      </c>
      <c r="F271" s="212" t="str">
        <f t="shared" si="49"/>
        <v>-</v>
      </c>
      <c r="G271" s="212" t="str">
        <f t="shared" si="51"/>
        <v/>
      </c>
      <c r="H271" s="214">
        <f t="shared" si="50"/>
        <v>0</v>
      </c>
      <c r="T271" s="249"/>
      <c r="U271" s="249"/>
      <c r="V271" s="249"/>
      <c r="Z271" t="str">
        <f t="shared" si="43"/>
        <v>-</v>
      </c>
    </row>
    <row r="272" spans="1:26" x14ac:dyDescent="0.25">
      <c r="A272" s="211" t="str">
        <f t="shared" ca="1" si="44"/>
        <v>-</v>
      </c>
      <c r="B272" s="212">
        <f t="shared" ca="1" si="45"/>
        <v>0</v>
      </c>
      <c r="C272" s="212">
        <f t="shared" si="46"/>
        <v>0</v>
      </c>
      <c r="D272" s="213" t="e">
        <f t="shared" si="47"/>
        <v>#N/A</v>
      </c>
      <c r="E272" s="212">
        <f t="shared" si="48"/>
        <v>0</v>
      </c>
      <c r="F272" s="212" t="str">
        <f t="shared" si="49"/>
        <v>-</v>
      </c>
      <c r="G272" s="212" t="str">
        <f t="shared" si="51"/>
        <v/>
      </c>
      <c r="H272" s="214">
        <f t="shared" si="50"/>
        <v>0</v>
      </c>
      <c r="T272" s="249"/>
      <c r="U272" s="249"/>
      <c r="V272" s="249"/>
      <c r="Z272" t="str">
        <f t="shared" si="43"/>
        <v>-</v>
      </c>
    </row>
    <row r="273" spans="1:26" x14ac:dyDescent="0.25">
      <c r="A273" s="211" t="str">
        <f t="shared" ca="1" si="44"/>
        <v>-</v>
      </c>
      <c r="B273" s="212">
        <f t="shared" ca="1" si="45"/>
        <v>0</v>
      </c>
      <c r="C273" s="212">
        <f t="shared" si="46"/>
        <v>0</v>
      </c>
      <c r="D273" s="213" t="e">
        <f t="shared" si="47"/>
        <v>#N/A</v>
      </c>
      <c r="E273" s="212">
        <f t="shared" si="48"/>
        <v>0</v>
      </c>
      <c r="F273" s="212" t="str">
        <f t="shared" si="49"/>
        <v>-</v>
      </c>
      <c r="G273" s="212" t="str">
        <f t="shared" si="51"/>
        <v/>
      </c>
      <c r="H273" s="214">
        <f t="shared" si="50"/>
        <v>0</v>
      </c>
      <c r="T273" s="249"/>
      <c r="U273" s="249"/>
      <c r="V273" s="249"/>
      <c r="Z273" t="str">
        <f t="shared" si="43"/>
        <v>-</v>
      </c>
    </row>
    <row r="274" spans="1:26" x14ac:dyDescent="0.25">
      <c r="A274" s="211" t="str">
        <f t="shared" ca="1" si="44"/>
        <v>-</v>
      </c>
      <c r="B274" s="212">
        <f t="shared" ca="1" si="45"/>
        <v>0</v>
      </c>
      <c r="C274" s="212">
        <f t="shared" si="46"/>
        <v>0</v>
      </c>
      <c r="D274" s="213" t="e">
        <f t="shared" si="47"/>
        <v>#N/A</v>
      </c>
      <c r="E274" s="212">
        <f t="shared" si="48"/>
        <v>0</v>
      </c>
      <c r="F274" s="212" t="str">
        <f t="shared" si="49"/>
        <v>-</v>
      </c>
      <c r="G274" s="212" t="str">
        <f t="shared" si="51"/>
        <v/>
      </c>
      <c r="H274" s="214">
        <f t="shared" si="50"/>
        <v>0</v>
      </c>
      <c r="T274" s="249"/>
      <c r="U274" s="249"/>
      <c r="V274" s="249"/>
      <c r="Z274" t="str">
        <f t="shared" si="43"/>
        <v>-</v>
      </c>
    </row>
    <row r="275" spans="1:26" x14ac:dyDescent="0.25">
      <c r="A275" s="211" t="str">
        <f t="shared" ca="1" si="44"/>
        <v>-</v>
      </c>
      <c r="B275" s="212">
        <f t="shared" ca="1" si="45"/>
        <v>0</v>
      </c>
      <c r="C275" s="212">
        <f t="shared" si="46"/>
        <v>0</v>
      </c>
      <c r="D275" s="213" t="e">
        <f t="shared" si="47"/>
        <v>#N/A</v>
      </c>
      <c r="E275" s="212">
        <f t="shared" si="48"/>
        <v>0</v>
      </c>
      <c r="F275" s="212" t="str">
        <f t="shared" si="49"/>
        <v>-</v>
      </c>
      <c r="G275" s="212" t="str">
        <f t="shared" si="51"/>
        <v/>
      </c>
      <c r="H275" s="214">
        <f t="shared" si="50"/>
        <v>0</v>
      </c>
      <c r="T275" s="249"/>
      <c r="U275" s="249"/>
      <c r="V275" s="249"/>
      <c r="Z275" t="str">
        <f t="shared" si="43"/>
        <v>-</v>
      </c>
    </row>
    <row r="276" spans="1:26" x14ac:dyDescent="0.25">
      <c r="A276" s="211" t="str">
        <f t="shared" ca="1" si="44"/>
        <v>-</v>
      </c>
      <c r="B276" s="212">
        <f t="shared" ca="1" si="45"/>
        <v>0</v>
      </c>
      <c r="C276" s="212">
        <f t="shared" si="46"/>
        <v>0</v>
      </c>
      <c r="D276" s="213" t="e">
        <f t="shared" si="47"/>
        <v>#N/A</v>
      </c>
      <c r="E276" s="212">
        <f t="shared" si="48"/>
        <v>0</v>
      </c>
      <c r="F276" s="212" t="str">
        <f t="shared" si="49"/>
        <v>-</v>
      </c>
      <c r="G276" s="212" t="str">
        <f t="shared" si="51"/>
        <v/>
      </c>
      <c r="H276" s="214">
        <f t="shared" si="50"/>
        <v>0</v>
      </c>
      <c r="T276" s="249"/>
      <c r="U276" s="249"/>
      <c r="V276" s="249"/>
      <c r="Z276" t="str">
        <f t="shared" si="43"/>
        <v>-</v>
      </c>
    </row>
    <row r="277" spans="1:26" x14ac:dyDescent="0.25">
      <c r="A277" s="211" t="str">
        <f t="shared" ca="1" si="44"/>
        <v>-</v>
      </c>
      <c r="B277" s="212">
        <f t="shared" ca="1" si="45"/>
        <v>0</v>
      </c>
      <c r="C277" s="212">
        <f t="shared" si="46"/>
        <v>0</v>
      </c>
      <c r="D277" s="213" t="e">
        <f t="shared" si="47"/>
        <v>#N/A</v>
      </c>
      <c r="E277" s="212">
        <f t="shared" si="48"/>
        <v>0</v>
      </c>
      <c r="F277" s="212" t="str">
        <f t="shared" si="49"/>
        <v>-</v>
      </c>
      <c r="G277" s="212" t="str">
        <f t="shared" si="51"/>
        <v/>
      </c>
      <c r="H277" s="214">
        <f t="shared" si="50"/>
        <v>0</v>
      </c>
      <c r="T277" s="249"/>
      <c r="U277" s="249"/>
      <c r="V277" s="249"/>
      <c r="Z277" t="str">
        <f t="shared" si="43"/>
        <v>-</v>
      </c>
    </row>
    <row r="278" spans="1:26" x14ac:dyDescent="0.25">
      <c r="A278" s="211" t="str">
        <f t="shared" ca="1" si="44"/>
        <v>-</v>
      </c>
      <c r="B278" s="212">
        <f t="shared" ca="1" si="45"/>
        <v>0</v>
      </c>
      <c r="C278" s="212">
        <f t="shared" si="46"/>
        <v>0</v>
      </c>
      <c r="D278" s="213" t="e">
        <f t="shared" si="47"/>
        <v>#N/A</v>
      </c>
      <c r="E278" s="212">
        <f t="shared" si="48"/>
        <v>0</v>
      </c>
      <c r="F278" s="212" t="str">
        <f t="shared" si="49"/>
        <v>-</v>
      </c>
      <c r="G278" s="212" t="str">
        <f t="shared" si="51"/>
        <v/>
      </c>
      <c r="H278" s="214">
        <f t="shared" si="50"/>
        <v>0</v>
      </c>
      <c r="T278" s="249"/>
      <c r="U278" s="249"/>
      <c r="V278" s="249"/>
      <c r="Z278" t="str">
        <f t="shared" si="43"/>
        <v>-</v>
      </c>
    </row>
    <row r="279" spans="1:26" x14ac:dyDescent="0.25">
      <c r="A279" s="211" t="str">
        <f t="shared" ca="1" si="44"/>
        <v>-</v>
      </c>
      <c r="B279" s="212">
        <f t="shared" ca="1" si="45"/>
        <v>0</v>
      </c>
      <c r="C279" s="212">
        <f t="shared" si="46"/>
        <v>0</v>
      </c>
      <c r="D279" s="213" t="e">
        <f t="shared" si="47"/>
        <v>#N/A</v>
      </c>
      <c r="E279" s="212">
        <f t="shared" si="48"/>
        <v>0</v>
      </c>
      <c r="F279" s="212" t="str">
        <f t="shared" si="49"/>
        <v>-</v>
      </c>
      <c r="G279" s="212" t="str">
        <f t="shared" si="51"/>
        <v/>
      </c>
      <c r="H279" s="214">
        <f t="shared" si="50"/>
        <v>0</v>
      </c>
      <c r="T279" s="249"/>
      <c r="U279" s="249"/>
      <c r="V279" s="249"/>
      <c r="Z279" t="str">
        <f t="shared" si="43"/>
        <v>-</v>
      </c>
    </row>
    <row r="280" spans="1:26" x14ac:dyDescent="0.25">
      <c r="A280" s="211" t="str">
        <f t="shared" ca="1" si="44"/>
        <v>-</v>
      </c>
      <c r="B280" s="212">
        <f t="shared" ca="1" si="45"/>
        <v>0</v>
      </c>
      <c r="C280" s="212">
        <f t="shared" si="46"/>
        <v>0</v>
      </c>
      <c r="D280" s="213" t="e">
        <f t="shared" si="47"/>
        <v>#N/A</v>
      </c>
      <c r="E280" s="212">
        <f t="shared" si="48"/>
        <v>0</v>
      </c>
      <c r="F280" s="212" t="str">
        <f t="shared" si="49"/>
        <v>-</v>
      </c>
      <c r="G280" s="212" t="str">
        <f t="shared" si="51"/>
        <v/>
      </c>
      <c r="H280" s="214">
        <f t="shared" si="50"/>
        <v>0</v>
      </c>
      <c r="T280" s="249"/>
      <c r="U280" s="249"/>
      <c r="V280" s="249"/>
      <c r="Z280" t="str">
        <f t="shared" si="43"/>
        <v>-</v>
      </c>
    </row>
    <row r="281" spans="1:26" x14ac:dyDescent="0.25">
      <c r="A281" s="211" t="str">
        <f t="shared" ca="1" si="44"/>
        <v>-</v>
      </c>
      <c r="B281" s="212">
        <f t="shared" ca="1" si="45"/>
        <v>0</v>
      </c>
      <c r="C281" s="212">
        <f t="shared" si="46"/>
        <v>0</v>
      </c>
      <c r="D281" s="213" t="e">
        <f t="shared" si="47"/>
        <v>#N/A</v>
      </c>
      <c r="E281" s="212">
        <f t="shared" si="48"/>
        <v>0</v>
      </c>
      <c r="F281" s="212" t="str">
        <f t="shared" si="49"/>
        <v>-</v>
      </c>
      <c r="G281" s="212" t="str">
        <f t="shared" si="51"/>
        <v/>
      </c>
      <c r="H281" s="214">
        <f t="shared" si="50"/>
        <v>0</v>
      </c>
      <c r="T281" s="249"/>
      <c r="U281" s="249"/>
      <c r="V281" s="249"/>
      <c r="Z281" t="str">
        <f t="shared" si="43"/>
        <v>-</v>
      </c>
    </row>
    <row r="282" spans="1:26" x14ac:dyDescent="0.25">
      <c r="A282" s="211" t="str">
        <f t="shared" ca="1" si="44"/>
        <v>-</v>
      </c>
      <c r="B282" s="212">
        <f t="shared" ca="1" si="45"/>
        <v>0</v>
      </c>
      <c r="C282" s="212">
        <f t="shared" si="46"/>
        <v>0</v>
      </c>
      <c r="D282" s="213" t="e">
        <f t="shared" si="47"/>
        <v>#N/A</v>
      </c>
      <c r="E282" s="212">
        <f t="shared" si="48"/>
        <v>0</v>
      </c>
      <c r="F282" s="212" t="str">
        <f t="shared" si="49"/>
        <v>-</v>
      </c>
      <c r="G282" s="212" t="str">
        <f t="shared" si="51"/>
        <v/>
      </c>
      <c r="H282" s="214">
        <f t="shared" si="50"/>
        <v>0</v>
      </c>
      <c r="T282" s="249"/>
      <c r="U282" s="249"/>
      <c r="V282" s="249"/>
      <c r="Z282" t="str">
        <f t="shared" si="43"/>
        <v>-</v>
      </c>
    </row>
    <row r="283" spans="1:26" x14ac:dyDescent="0.25">
      <c r="A283" s="211" t="str">
        <f t="shared" ca="1" si="44"/>
        <v>-</v>
      </c>
      <c r="B283" s="212">
        <f t="shared" ca="1" si="45"/>
        <v>0</v>
      </c>
      <c r="C283" s="212">
        <f t="shared" si="46"/>
        <v>0</v>
      </c>
      <c r="D283" s="213" t="e">
        <f t="shared" si="47"/>
        <v>#N/A</v>
      </c>
      <c r="E283" s="212">
        <f t="shared" si="48"/>
        <v>0</v>
      </c>
      <c r="F283" s="212" t="str">
        <f t="shared" si="49"/>
        <v>-</v>
      </c>
      <c r="G283" s="212" t="str">
        <f t="shared" si="51"/>
        <v/>
      </c>
      <c r="H283" s="214">
        <f t="shared" si="50"/>
        <v>0</v>
      </c>
      <c r="K283" s="127"/>
      <c r="T283" s="249"/>
      <c r="U283" s="249"/>
      <c r="V283" s="249"/>
      <c r="Z283" t="str">
        <f t="shared" si="43"/>
        <v>-</v>
      </c>
    </row>
    <row r="284" spans="1:26" x14ac:dyDescent="0.25">
      <c r="A284" s="211" t="str">
        <f t="shared" ca="1" si="44"/>
        <v>-</v>
      </c>
      <c r="B284" s="212">
        <f t="shared" ca="1" si="45"/>
        <v>0</v>
      </c>
      <c r="C284" s="212">
        <f t="shared" si="46"/>
        <v>0</v>
      </c>
      <c r="D284" s="213" t="e">
        <f t="shared" si="47"/>
        <v>#N/A</v>
      </c>
      <c r="E284" s="212">
        <f t="shared" si="48"/>
        <v>0</v>
      </c>
      <c r="F284" s="212" t="str">
        <f t="shared" si="49"/>
        <v>-</v>
      </c>
      <c r="G284" s="212" t="str">
        <f t="shared" si="51"/>
        <v/>
      </c>
      <c r="H284" s="214">
        <f t="shared" si="50"/>
        <v>0</v>
      </c>
      <c r="T284" s="249"/>
      <c r="U284" s="249"/>
      <c r="V284" s="249"/>
      <c r="Z284" t="str">
        <f t="shared" si="43"/>
        <v>-</v>
      </c>
    </row>
    <row r="285" spans="1:26" x14ac:dyDescent="0.25">
      <c r="A285" s="211" t="str">
        <f t="shared" ca="1" si="44"/>
        <v>-</v>
      </c>
      <c r="B285" s="212">
        <f t="shared" ca="1" si="45"/>
        <v>0</v>
      </c>
      <c r="C285" s="212">
        <f t="shared" si="46"/>
        <v>0</v>
      </c>
      <c r="D285" s="213" t="e">
        <f t="shared" si="47"/>
        <v>#N/A</v>
      </c>
      <c r="E285" s="212">
        <f t="shared" si="48"/>
        <v>0</v>
      </c>
      <c r="F285" s="212" t="str">
        <f t="shared" si="49"/>
        <v>-</v>
      </c>
      <c r="G285" s="212" t="str">
        <f t="shared" si="51"/>
        <v/>
      </c>
      <c r="H285" s="214">
        <f t="shared" si="50"/>
        <v>0</v>
      </c>
      <c r="K285" s="128"/>
      <c r="T285" s="249"/>
      <c r="U285" s="249"/>
      <c r="V285" s="249"/>
      <c r="Z285" t="str">
        <f t="shared" si="43"/>
        <v>-</v>
      </c>
    </row>
    <row r="286" spans="1:26" x14ac:dyDescent="0.25">
      <c r="A286" s="211" t="str">
        <f t="shared" ca="1" si="44"/>
        <v>-</v>
      </c>
      <c r="B286" s="212">
        <f t="shared" ca="1" si="45"/>
        <v>0</v>
      </c>
      <c r="C286" s="212">
        <f t="shared" si="46"/>
        <v>0</v>
      </c>
      <c r="D286" s="213" t="e">
        <f t="shared" si="47"/>
        <v>#N/A</v>
      </c>
      <c r="E286" s="212">
        <f t="shared" si="48"/>
        <v>0</v>
      </c>
      <c r="F286" s="212" t="str">
        <f t="shared" si="49"/>
        <v>-</v>
      </c>
      <c r="G286" s="212" t="str">
        <f t="shared" si="51"/>
        <v/>
      </c>
      <c r="H286" s="214">
        <f t="shared" si="50"/>
        <v>0</v>
      </c>
      <c r="T286" s="249"/>
      <c r="U286" s="249"/>
      <c r="V286" s="249"/>
      <c r="Z286" t="str">
        <f t="shared" si="43"/>
        <v>-</v>
      </c>
    </row>
    <row r="287" spans="1:26" x14ac:dyDescent="0.25">
      <c r="A287" s="211" t="str">
        <f t="shared" ca="1" si="44"/>
        <v>-</v>
      </c>
      <c r="B287" s="212">
        <f t="shared" ca="1" si="45"/>
        <v>0</v>
      </c>
      <c r="C287" s="212">
        <f t="shared" si="46"/>
        <v>0</v>
      </c>
      <c r="D287" s="213" t="e">
        <f t="shared" si="47"/>
        <v>#N/A</v>
      </c>
      <c r="E287" s="212">
        <f t="shared" si="48"/>
        <v>0</v>
      </c>
      <c r="F287" s="212" t="str">
        <f t="shared" si="49"/>
        <v>-</v>
      </c>
      <c r="G287" s="212" t="str">
        <f t="shared" si="51"/>
        <v/>
      </c>
      <c r="H287" s="214">
        <f t="shared" si="50"/>
        <v>0</v>
      </c>
      <c r="T287" s="249"/>
      <c r="U287" s="249"/>
      <c r="V287" s="249"/>
      <c r="Z287" t="str">
        <f t="shared" si="43"/>
        <v>-</v>
      </c>
    </row>
    <row r="288" spans="1:26" x14ac:dyDescent="0.25">
      <c r="A288" s="211" t="str">
        <f t="shared" ca="1" si="44"/>
        <v>-</v>
      </c>
      <c r="B288" s="212">
        <f t="shared" ca="1" si="45"/>
        <v>0</v>
      </c>
      <c r="C288" s="212">
        <f t="shared" si="46"/>
        <v>0</v>
      </c>
      <c r="D288" s="213" t="e">
        <f t="shared" si="47"/>
        <v>#N/A</v>
      </c>
      <c r="E288" s="212">
        <f t="shared" si="48"/>
        <v>0</v>
      </c>
      <c r="F288" s="212" t="str">
        <f t="shared" si="49"/>
        <v>-</v>
      </c>
      <c r="G288" s="212" t="str">
        <f t="shared" si="51"/>
        <v/>
      </c>
      <c r="H288" s="214">
        <f t="shared" si="50"/>
        <v>0</v>
      </c>
      <c r="T288" s="249"/>
      <c r="U288" s="249"/>
      <c r="V288" s="249"/>
      <c r="Z288" t="str">
        <f t="shared" si="43"/>
        <v>-</v>
      </c>
    </row>
    <row r="289" spans="1:26" x14ac:dyDescent="0.25">
      <c r="A289" s="211" t="str">
        <f t="shared" ca="1" si="44"/>
        <v>-</v>
      </c>
      <c r="B289" s="212">
        <f t="shared" ca="1" si="45"/>
        <v>0</v>
      </c>
      <c r="C289" s="212">
        <f t="shared" si="46"/>
        <v>0</v>
      </c>
      <c r="D289" s="213" t="e">
        <f t="shared" si="47"/>
        <v>#N/A</v>
      </c>
      <c r="E289" s="212">
        <f t="shared" si="48"/>
        <v>0</v>
      </c>
      <c r="F289" s="212" t="str">
        <f t="shared" si="49"/>
        <v>-</v>
      </c>
      <c r="G289" s="212" t="str">
        <f t="shared" si="51"/>
        <v/>
      </c>
      <c r="H289" s="214">
        <f t="shared" si="50"/>
        <v>0</v>
      </c>
      <c r="T289" s="249"/>
      <c r="U289" s="249"/>
      <c r="V289" s="249"/>
      <c r="Z289" t="str">
        <f t="shared" si="43"/>
        <v>-</v>
      </c>
    </row>
    <row r="290" spans="1:26" x14ac:dyDescent="0.25">
      <c r="A290" s="211" t="str">
        <f t="shared" ca="1" si="44"/>
        <v>-</v>
      </c>
      <c r="B290" s="212">
        <f t="shared" ca="1" si="45"/>
        <v>0</v>
      </c>
      <c r="C290" s="212">
        <f t="shared" si="46"/>
        <v>0</v>
      </c>
      <c r="D290" s="213" t="e">
        <f t="shared" si="47"/>
        <v>#N/A</v>
      </c>
      <c r="E290" s="212">
        <f t="shared" si="48"/>
        <v>0</v>
      </c>
      <c r="F290" s="212" t="str">
        <f t="shared" si="49"/>
        <v>-</v>
      </c>
      <c r="G290" s="212" t="str">
        <f t="shared" si="51"/>
        <v/>
      </c>
      <c r="H290" s="214">
        <f t="shared" si="50"/>
        <v>0</v>
      </c>
      <c r="T290" s="249"/>
      <c r="U290" s="249"/>
      <c r="V290" s="249"/>
      <c r="Z290" t="str">
        <f t="shared" si="43"/>
        <v>-</v>
      </c>
    </row>
    <row r="291" spans="1:26" x14ac:dyDescent="0.25">
      <c r="A291" s="211" t="str">
        <f t="shared" ca="1" si="44"/>
        <v>-</v>
      </c>
      <c r="B291" s="212">
        <f t="shared" ca="1" si="45"/>
        <v>0</v>
      </c>
      <c r="C291" s="212">
        <f t="shared" si="46"/>
        <v>0</v>
      </c>
      <c r="D291" s="213" t="e">
        <f t="shared" si="47"/>
        <v>#N/A</v>
      </c>
      <c r="E291" s="212">
        <f t="shared" si="48"/>
        <v>0</v>
      </c>
      <c r="F291" s="212" t="str">
        <f t="shared" si="49"/>
        <v>-</v>
      </c>
      <c r="G291" s="212" t="str">
        <f t="shared" si="51"/>
        <v/>
      </c>
      <c r="H291" s="214">
        <f t="shared" si="50"/>
        <v>0</v>
      </c>
      <c r="T291" s="249"/>
      <c r="U291" s="249"/>
      <c r="V291" s="249"/>
      <c r="Z291" t="str">
        <f t="shared" si="43"/>
        <v>-</v>
      </c>
    </row>
    <row r="292" spans="1:26" x14ac:dyDescent="0.25">
      <c r="A292" s="211" t="str">
        <f t="shared" ca="1" si="44"/>
        <v>-</v>
      </c>
      <c r="B292" s="212">
        <f t="shared" ca="1" si="45"/>
        <v>0</v>
      </c>
      <c r="C292" s="212">
        <f t="shared" si="46"/>
        <v>0</v>
      </c>
      <c r="D292" s="213" t="e">
        <f t="shared" si="47"/>
        <v>#N/A</v>
      </c>
      <c r="E292" s="212">
        <f t="shared" si="48"/>
        <v>0</v>
      </c>
      <c r="F292" s="212" t="str">
        <f t="shared" si="49"/>
        <v>-</v>
      </c>
      <c r="G292" s="212" t="str">
        <f t="shared" si="51"/>
        <v/>
      </c>
      <c r="H292" s="214">
        <f t="shared" si="50"/>
        <v>0</v>
      </c>
      <c r="T292" s="249"/>
      <c r="U292" s="249"/>
      <c r="V292" s="249"/>
      <c r="Z292" t="str">
        <f t="shared" si="43"/>
        <v>-</v>
      </c>
    </row>
    <row r="293" spans="1:26" x14ac:dyDescent="0.25">
      <c r="A293" s="211" t="str">
        <f t="shared" ca="1" si="44"/>
        <v>-</v>
      </c>
      <c r="B293" s="212">
        <f t="shared" ca="1" si="45"/>
        <v>0</v>
      </c>
      <c r="C293" s="212">
        <f t="shared" si="46"/>
        <v>0</v>
      </c>
      <c r="D293" s="213" t="e">
        <f t="shared" si="47"/>
        <v>#N/A</v>
      </c>
      <c r="E293" s="212">
        <f t="shared" si="48"/>
        <v>0</v>
      </c>
      <c r="F293" s="212" t="str">
        <f t="shared" si="49"/>
        <v>-</v>
      </c>
      <c r="G293" s="212" t="str">
        <f t="shared" si="51"/>
        <v/>
      </c>
      <c r="H293" s="214">
        <f t="shared" si="50"/>
        <v>0</v>
      </c>
      <c r="T293" s="249"/>
      <c r="U293" s="249"/>
      <c r="V293" s="249"/>
      <c r="Z293" t="str">
        <f t="shared" si="43"/>
        <v>-</v>
      </c>
    </row>
    <row r="294" spans="1:26" x14ac:dyDescent="0.25">
      <c r="A294" s="211" t="str">
        <f t="shared" ca="1" si="44"/>
        <v>-</v>
      </c>
      <c r="B294" s="212">
        <f t="shared" ca="1" si="45"/>
        <v>0</v>
      </c>
      <c r="C294" s="212">
        <f t="shared" si="46"/>
        <v>0</v>
      </c>
      <c r="D294" s="213" t="e">
        <f t="shared" si="47"/>
        <v>#N/A</v>
      </c>
      <c r="E294" s="212">
        <f t="shared" si="48"/>
        <v>0</v>
      </c>
      <c r="F294" s="212" t="str">
        <f t="shared" si="49"/>
        <v>-</v>
      </c>
      <c r="G294" s="212" t="str">
        <f t="shared" si="51"/>
        <v/>
      </c>
      <c r="H294" s="214">
        <f t="shared" si="50"/>
        <v>0</v>
      </c>
      <c r="T294" s="249"/>
      <c r="U294" s="249"/>
      <c r="V294" s="249"/>
      <c r="Z294" t="str">
        <f t="shared" si="43"/>
        <v>-</v>
      </c>
    </row>
    <row r="295" spans="1:26" x14ac:dyDescent="0.25">
      <c r="A295" s="211" t="str">
        <f t="shared" ca="1" si="44"/>
        <v>-</v>
      </c>
      <c r="B295" s="212">
        <f t="shared" ca="1" si="45"/>
        <v>0</v>
      </c>
      <c r="C295" s="212">
        <f t="shared" si="46"/>
        <v>0</v>
      </c>
      <c r="D295" s="213" t="e">
        <f t="shared" si="47"/>
        <v>#N/A</v>
      </c>
      <c r="E295" s="212">
        <f t="shared" si="48"/>
        <v>0</v>
      </c>
      <c r="F295" s="212" t="str">
        <f t="shared" si="49"/>
        <v>-</v>
      </c>
      <c r="G295" s="212" t="str">
        <f t="shared" si="51"/>
        <v/>
      </c>
      <c r="H295" s="214">
        <f t="shared" si="50"/>
        <v>0</v>
      </c>
      <c r="T295" s="249"/>
      <c r="U295" s="249"/>
      <c r="V295" s="249"/>
      <c r="Z295" t="str">
        <f t="shared" si="43"/>
        <v>-</v>
      </c>
    </row>
    <row r="296" spans="1:26" x14ac:dyDescent="0.25">
      <c r="A296" s="211" t="str">
        <f t="shared" ca="1" si="44"/>
        <v>-</v>
      </c>
      <c r="B296" s="212">
        <f t="shared" ca="1" si="45"/>
        <v>0</v>
      </c>
      <c r="C296" s="212">
        <f t="shared" si="46"/>
        <v>0</v>
      </c>
      <c r="D296" s="213" t="e">
        <f t="shared" si="47"/>
        <v>#N/A</v>
      </c>
      <c r="E296" s="212">
        <f t="shared" si="48"/>
        <v>0</v>
      </c>
      <c r="F296" s="212" t="str">
        <f t="shared" si="49"/>
        <v>-</v>
      </c>
      <c r="G296" s="212" t="str">
        <f t="shared" si="51"/>
        <v/>
      </c>
      <c r="H296" s="214">
        <f t="shared" si="50"/>
        <v>0</v>
      </c>
      <c r="T296" s="249"/>
      <c r="U296" s="249"/>
      <c r="V296" s="249"/>
      <c r="Z296" t="str">
        <f t="shared" si="43"/>
        <v>-</v>
      </c>
    </row>
    <row r="297" spans="1:26" x14ac:dyDescent="0.25">
      <c r="A297" s="211" t="str">
        <f t="shared" ca="1" si="44"/>
        <v>-</v>
      </c>
      <c r="B297" s="212">
        <f t="shared" ca="1" si="45"/>
        <v>0</v>
      </c>
      <c r="C297" s="212">
        <f t="shared" si="46"/>
        <v>0</v>
      </c>
      <c r="D297" s="213" t="e">
        <f t="shared" si="47"/>
        <v>#N/A</v>
      </c>
      <c r="E297" s="212">
        <f t="shared" si="48"/>
        <v>0</v>
      </c>
      <c r="F297" s="212" t="str">
        <f t="shared" si="49"/>
        <v>-</v>
      </c>
      <c r="G297" s="212" t="str">
        <f t="shared" si="51"/>
        <v/>
      </c>
      <c r="H297" s="214">
        <f t="shared" si="50"/>
        <v>0</v>
      </c>
      <c r="T297" s="249"/>
      <c r="U297" s="249"/>
      <c r="V297" s="249"/>
      <c r="Z297" t="str">
        <f t="shared" si="43"/>
        <v>-</v>
      </c>
    </row>
    <row r="298" spans="1:26" x14ac:dyDescent="0.25">
      <c r="A298" s="211" t="str">
        <f t="shared" ca="1" si="44"/>
        <v>-</v>
      </c>
      <c r="B298" s="212">
        <f t="shared" ca="1" si="45"/>
        <v>0</v>
      </c>
      <c r="C298" s="212">
        <f t="shared" si="46"/>
        <v>0</v>
      </c>
      <c r="D298" s="213" t="e">
        <f t="shared" si="47"/>
        <v>#N/A</v>
      </c>
      <c r="E298" s="212">
        <f t="shared" si="48"/>
        <v>0</v>
      </c>
      <c r="F298" s="212" t="str">
        <f t="shared" si="49"/>
        <v>-</v>
      </c>
      <c r="G298" s="212" t="str">
        <f t="shared" si="51"/>
        <v/>
      </c>
      <c r="H298" s="214">
        <f t="shared" si="50"/>
        <v>0</v>
      </c>
      <c r="T298" s="249"/>
      <c r="U298" s="249"/>
      <c r="V298" s="249"/>
      <c r="Z298" t="str">
        <f t="shared" si="43"/>
        <v>-</v>
      </c>
    </row>
    <row r="299" spans="1:26" x14ac:dyDescent="0.25">
      <c r="A299" s="211" t="str">
        <f t="shared" ca="1" si="44"/>
        <v>-</v>
      </c>
      <c r="B299" s="212">
        <f t="shared" ca="1" si="45"/>
        <v>0</v>
      </c>
      <c r="C299" s="212">
        <f t="shared" si="46"/>
        <v>0</v>
      </c>
      <c r="D299" s="213" t="e">
        <f t="shared" si="47"/>
        <v>#N/A</v>
      </c>
      <c r="E299" s="212">
        <f t="shared" si="48"/>
        <v>0</v>
      </c>
      <c r="F299" s="212" t="str">
        <f t="shared" si="49"/>
        <v>-</v>
      </c>
      <c r="G299" s="212" t="str">
        <f t="shared" si="51"/>
        <v/>
      </c>
      <c r="H299" s="214">
        <f t="shared" si="50"/>
        <v>0</v>
      </c>
      <c r="T299" s="249"/>
      <c r="U299" s="249"/>
      <c r="V299" s="249"/>
      <c r="Z299" t="str">
        <f t="shared" si="43"/>
        <v>-</v>
      </c>
    </row>
    <row r="300" spans="1:26" x14ac:dyDescent="0.25">
      <c r="A300" s="211" t="str">
        <f t="shared" ca="1" si="44"/>
        <v>-</v>
      </c>
      <c r="B300" s="212">
        <f t="shared" ca="1" si="45"/>
        <v>0</v>
      </c>
      <c r="C300" s="212">
        <f t="shared" si="46"/>
        <v>0</v>
      </c>
      <c r="D300" s="213" t="e">
        <f t="shared" si="47"/>
        <v>#N/A</v>
      </c>
      <c r="E300" s="212">
        <f t="shared" si="48"/>
        <v>0</v>
      </c>
      <c r="F300" s="212" t="str">
        <f t="shared" si="49"/>
        <v>-</v>
      </c>
      <c r="G300" s="212" t="str">
        <f t="shared" si="51"/>
        <v/>
      </c>
      <c r="H300" s="214">
        <f t="shared" si="50"/>
        <v>0</v>
      </c>
      <c r="T300" s="249"/>
      <c r="U300" s="249"/>
      <c r="V300" s="249"/>
      <c r="Z300" t="str">
        <f t="shared" si="43"/>
        <v>-</v>
      </c>
    </row>
    <row r="301" spans="1:26" x14ac:dyDescent="0.25">
      <c r="A301" s="211" t="str">
        <f t="shared" ca="1" si="44"/>
        <v>-</v>
      </c>
      <c r="B301" s="212">
        <f t="shared" ca="1" si="45"/>
        <v>0</v>
      </c>
      <c r="C301" s="212">
        <f t="shared" si="46"/>
        <v>0</v>
      </c>
      <c r="D301" s="213" t="e">
        <f t="shared" si="47"/>
        <v>#N/A</v>
      </c>
      <c r="E301" s="212">
        <f t="shared" si="48"/>
        <v>0</v>
      </c>
      <c r="F301" s="212" t="str">
        <f t="shared" si="49"/>
        <v>-</v>
      </c>
      <c r="G301" s="212" t="str">
        <f t="shared" si="51"/>
        <v/>
      </c>
      <c r="H301" s="214">
        <f t="shared" si="50"/>
        <v>0</v>
      </c>
      <c r="T301" s="249"/>
      <c r="U301" s="249"/>
      <c r="V301" s="249"/>
      <c r="Z301" t="str">
        <f t="shared" si="43"/>
        <v>-</v>
      </c>
    </row>
    <row r="302" spans="1:26" x14ac:dyDescent="0.25">
      <c r="A302" s="211" t="str">
        <f t="shared" ca="1" si="44"/>
        <v>-</v>
      </c>
      <c r="B302" s="212">
        <f t="shared" ca="1" si="45"/>
        <v>0</v>
      </c>
      <c r="C302" s="212">
        <f t="shared" si="46"/>
        <v>0</v>
      </c>
      <c r="D302" s="213" t="e">
        <f t="shared" si="47"/>
        <v>#N/A</v>
      </c>
      <c r="E302" s="212">
        <f t="shared" si="48"/>
        <v>0</v>
      </c>
      <c r="F302" s="212" t="str">
        <f t="shared" si="49"/>
        <v>-</v>
      </c>
      <c r="G302" s="212" t="str">
        <f t="shared" si="51"/>
        <v/>
      </c>
      <c r="H302" s="214">
        <f t="shared" si="50"/>
        <v>0</v>
      </c>
      <c r="T302" s="249"/>
      <c r="U302" s="249"/>
      <c r="V302" s="249"/>
      <c r="Z302" t="str">
        <f t="shared" si="43"/>
        <v>-</v>
      </c>
    </row>
    <row r="303" spans="1:26" x14ac:dyDescent="0.25">
      <c r="A303" s="211" t="str">
        <f t="shared" ca="1" si="44"/>
        <v>-</v>
      </c>
      <c r="B303" s="212">
        <f t="shared" ca="1" si="45"/>
        <v>0</v>
      </c>
      <c r="C303" s="212">
        <f t="shared" si="46"/>
        <v>0</v>
      </c>
      <c r="D303" s="213" t="e">
        <f t="shared" si="47"/>
        <v>#N/A</v>
      </c>
      <c r="E303" s="212">
        <f t="shared" si="48"/>
        <v>0</v>
      </c>
      <c r="F303" s="212" t="str">
        <f t="shared" si="49"/>
        <v>-</v>
      </c>
      <c r="G303" s="212" t="str">
        <f t="shared" si="51"/>
        <v/>
      </c>
      <c r="H303" s="214">
        <f t="shared" si="50"/>
        <v>0</v>
      </c>
      <c r="T303" s="249"/>
      <c r="U303" s="249"/>
      <c r="V303" s="249"/>
      <c r="Z303" t="str">
        <f t="shared" si="43"/>
        <v>-</v>
      </c>
    </row>
    <row r="304" spans="1:26" x14ac:dyDescent="0.25">
      <c r="A304" s="211" t="str">
        <f t="shared" ca="1" si="44"/>
        <v>-</v>
      </c>
      <c r="B304" s="212">
        <f t="shared" ca="1" si="45"/>
        <v>0</v>
      </c>
      <c r="C304" s="212">
        <f t="shared" si="46"/>
        <v>0</v>
      </c>
      <c r="D304" s="213" t="e">
        <f t="shared" si="47"/>
        <v>#N/A</v>
      </c>
      <c r="E304" s="212">
        <f t="shared" si="48"/>
        <v>0</v>
      </c>
      <c r="F304" s="212" t="str">
        <f t="shared" si="49"/>
        <v>-</v>
      </c>
      <c r="G304" s="212" t="str">
        <f t="shared" si="51"/>
        <v/>
      </c>
      <c r="H304" s="214">
        <f t="shared" si="50"/>
        <v>0</v>
      </c>
      <c r="T304" s="249"/>
      <c r="U304" s="249"/>
      <c r="V304" s="249"/>
      <c r="Z304" t="str">
        <f t="shared" si="43"/>
        <v>-</v>
      </c>
    </row>
    <row r="305" spans="1:26" x14ac:dyDescent="0.25">
      <c r="A305" s="211" t="str">
        <f t="shared" ca="1" si="44"/>
        <v>-</v>
      </c>
      <c r="B305" s="212">
        <f t="shared" ca="1" si="45"/>
        <v>0</v>
      </c>
      <c r="C305" s="212">
        <f t="shared" si="46"/>
        <v>0</v>
      </c>
      <c r="D305" s="213" t="e">
        <f t="shared" si="47"/>
        <v>#N/A</v>
      </c>
      <c r="E305" s="212">
        <f t="shared" si="48"/>
        <v>0</v>
      </c>
      <c r="F305" s="212" t="str">
        <f t="shared" si="49"/>
        <v>-</v>
      </c>
      <c r="G305" s="212" t="str">
        <f t="shared" si="51"/>
        <v/>
      </c>
      <c r="H305" s="214">
        <f t="shared" si="50"/>
        <v>0</v>
      </c>
      <c r="T305" s="249"/>
      <c r="U305" s="249"/>
      <c r="V305" s="249"/>
      <c r="Z305" t="str">
        <f t="shared" si="43"/>
        <v>-</v>
      </c>
    </row>
    <row r="306" spans="1:26" x14ac:dyDescent="0.25">
      <c r="A306" s="211" t="str">
        <f t="shared" ca="1" si="44"/>
        <v>-</v>
      </c>
      <c r="B306" s="212">
        <f t="shared" ca="1" si="45"/>
        <v>0</v>
      </c>
      <c r="C306" s="212">
        <f t="shared" si="46"/>
        <v>0</v>
      </c>
      <c r="D306" s="213" t="e">
        <f t="shared" si="47"/>
        <v>#N/A</v>
      </c>
      <c r="E306" s="212">
        <f t="shared" si="48"/>
        <v>0</v>
      </c>
      <c r="F306" s="212" t="str">
        <f t="shared" si="49"/>
        <v>-</v>
      </c>
      <c r="G306" s="212" t="str">
        <f t="shared" si="51"/>
        <v/>
      </c>
      <c r="H306" s="214">
        <f t="shared" si="50"/>
        <v>0</v>
      </c>
      <c r="T306" s="249"/>
      <c r="U306" s="249"/>
      <c r="V306" s="249"/>
      <c r="Z306" t="str">
        <f t="shared" si="43"/>
        <v>-</v>
      </c>
    </row>
    <row r="307" spans="1:26" x14ac:dyDescent="0.25">
      <c r="A307" s="211" t="str">
        <f t="shared" ca="1" si="44"/>
        <v>-</v>
      </c>
      <c r="B307" s="212">
        <f t="shared" ca="1" si="45"/>
        <v>0</v>
      </c>
      <c r="C307" s="212">
        <f t="shared" si="46"/>
        <v>0</v>
      </c>
      <c r="D307" s="213" t="e">
        <f t="shared" si="47"/>
        <v>#N/A</v>
      </c>
      <c r="E307" s="212">
        <f t="shared" si="48"/>
        <v>0</v>
      </c>
      <c r="F307" s="212" t="str">
        <f t="shared" si="49"/>
        <v>-</v>
      </c>
      <c r="G307" s="212" t="str">
        <f t="shared" si="51"/>
        <v/>
      </c>
      <c r="H307" s="214">
        <f t="shared" si="50"/>
        <v>0</v>
      </c>
      <c r="T307" s="249"/>
      <c r="U307" s="249"/>
      <c r="V307" s="249"/>
      <c r="Z307" t="str">
        <f t="shared" si="43"/>
        <v>-</v>
      </c>
    </row>
    <row r="308" spans="1:26" x14ac:dyDescent="0.25">
      <c r="A308" s="211" t="str">
        <f t="shared" ca="1" si="44"/>
        <v>-</v>
      </c>
      <c r="B308" s="212">
        <f t="shared" ca="1" si="45"/>
        <v>0</v>
      </c>
      <c r="C308" s="212">
        <f t="shared" si="46"/>
        <v>0</v>
      </c>
      <c r="D308" s="213" t="e">
        <f t="shared" si="47"/>
        <v>#N/A</v>
      </c>
      <c r="E308" s="212">
        <f t="shared" si="48"/>
        <v>0</v>
      </c>
      <c r="F308" s="212" t="str">
        <f t="shared" si="49"/>
        <v>-</v>
      </c>
      <c r="G308" s="212" t="str">
        <f t="shared" si="51"/>
        <v/>
      </c>
      <c r="H308" s="214">
        <f t="shared" si="50"/>
        <v>0</v>
      </c>
      <c r="T308" s="249"/>
      <c r="U308" s="249"/>
      <c r="V308" s="249"/>
      <c r="Z308" t="str">
        <f t="shared" si="43"/>
        <v>-</v>
      </c>
    </row>
    <row r="309" spans="1:26" x14ac:dyDescent="0.25">
      <c r="A309" s="211" t="str">
        <f t="shared" ca="1" si="44"/>
        <v>-</v>
      </c>
      <c r="B309" s="212">
        <f t="shared" ca="1" si="45"/>
        <v>0</v>
      </c>
      <c r="C309" s="212">
        <f t="shared" si="46"/>
        <v>0</v>
      </c>
      <c r="D309" s="213" t="e">
        <f t="shared" si="47"/>
        <v>#N/A</v>
      </c>
      <c r="E309" s="212">
        <f t="shared" si="48"/>
        <v>0</v>
      </c>
      <c r="F309" s="212" t="str">
        <f t="shared" si="49"/>
        <v>-</v>
      </c>
      <c r="G309" s="212" t="str">
        <f t="shared" si="51"/>
        <v/>
      </c>
      <c r="H309" s="214">
        <f t="shared" si="50"/>
        <v>0</v>
      </c>
      <c r="T309" s="249"/>
      <c r="U309" s="249"/>
      <c r="V309" s="249"/>
      <c r="Z309" t="str">
        <f t="shared" ref="Z309:Z350" si="52">IF(S309-Y309=0,"-",S309-Y309)</f>
        <v>-</v>
      </c>
    </row>
    <row r="310" spans="1:26" x14ac:dyDescent="0.25">
      <c r="A310" s="211" t="str">
        <f t="shared" ca="1" si="44"/>
        <v>-</v>
      </c>
      <c r="B310" s="212">
        <f t="shared" ca="1" si="45"/>
        <v>0</v>
      </c>
      <c r="C310" s="212">
        <f t="shared" si="46"/>
        <v>0</v>
      </c>
      <c r="D310" s="213" t="e">
        <f t="shared" si="47"/>
        <v>#N/A</v>
      </c>
      <c r="E310" s="212">
        <f t="shared" si="48"/>
        <v>0</v>
      </c>
      <c r="F310" s="212" t="str">
        <f t="shared" si="49"/>
        <v>-</v>
      </c>
      <c r="G310" s="212" t="str">
        <f t="shared" si="51"/>
        <v/>
      </c>
      <c r="H310" s="214">
        <f t="shared" si="50"/>
        <v>0</v>
      </c>
      <c r="T310" s="249"/>
      <c r="U310" s="249"/>
      <c r="V310" s="249"/>
      <c r="Z310" t="str">
        <f t="shared" si="52"/>
        <v>-</v>
      </c>
    </row>
    <row r="311" spans="1:26" x14ac:dyDescent="0.25">
      <c r="A311" s="211" t="str">
        <f t="shared" ca="1" si="44"/>
        <v>-</v>
      </c>
      <c r="B311" s="212">
        <f t="shared" ca="1" si="45"/>
        <v>0</v>
      </c>
      <c r="C311" s="212">
        <f t="shared" si="46"/>
        <v>0</v>
      </c>
      <c r="D311" s="213" t="e">
        <f t="shared" si="47"/>
        <v>#N/A</v>
      </c>
      <c r="E311" s="212">
        <f t="shared" si="48"/>
        <v>0</v>
      </c>
      <c r="F311" s="212" t="str">
        <f t="shared" si="49"/>
        <v>-</v>
      </c>
      <c r="G311" s="212" t="str">
        <f t="shared" si="51"/>
        <v/>
      </c>
      <c r="H311" s="214">
        <f t="shared" si="50"/>
        <v>0</v>
      </c>
      <c r="T311" s="249"/>
      <c r="U311" s="249"/>
      <c r="V311" s="249"/>
      <c r="Z311" t="str">
        <f t="shared" si="52"/>
        <v>-</v>
      </c>
    </row>
    <row r="312" spans="1:26" x14ac:dyDescent="0.25">
      <c r="A312" s="211" t="str">
        <f t="shared" ca="1" si="44"/>
        <v>-</v>
      </c>
      <c r="B312" s="212">
        <f t="shared" ca="1" si="45"/>
        <v>0</v>
      </c>
      <c r="C312" s="212">
        <f t="shared" si="46"/>
        <v>0</v>
      </c>
      <c r="D312" s="213" t="e">
        <f t="shared" si="47"/>
        <v>#N/A</v>
      </c>
      <c r="E312" s="212">
        <f t="shared" si="48"/>
        <v>0</v>
      </c>
      <c r="F312" s="212" t="str">
        <f t="shared" si="49"/>
        <v>-</v>
      </c>
      <c r="G312" s="212" t="str">
        <f t="shared" si="51"/>
        <v/>
      </c>
      <c r="H312" s="214">
        <f t="shared" si="50"/>
        <v>0</v>
      </c>
      <c r="T312" s="249"/>
      <c r="U312" s="249"/>
      <c r="V312" s="249"/>
      <c r="Z312" t="str">
        <f t="shared" si="52"/>
        <v>-</v>
      </c>
    </row>
    <row r="313" spans="1:26" x14ac:dyDescent="0.25">
      <c r="A313" s="211" t="str">
        <f t="shared" ca="1" si="44"/>
        <v>-</v>
      </c>
      <c r="B313" s="212">
        <f t="shared" ca="1" si="45"/>
        <v>0</v>
      </c>
      <c r="C313" s="212">
        <f t="shared" si="46"/>
        <v>0</v>
      </c>
      <c r="D313" s="213" t="e">
        <f t="shared" si="47"/>
        <v>#N/A</v>
      </c>
      <c r="E313" s="212">
        <f t="shared" si="48"/>
        <v>0</v>
      </c>
      <c r="F313" s="212" t="str">
        <f t="shared" si="49"/>
        <v>-</v>
      </c>
      <c r="G313" s="212" t="str">
        <f t="shared" si="51"/>
        <v/>
      </c>
      <c r="H313" s="214">
        <f t="shared" si="50"/>
        <v>0</v>
      </c>
      <c r="T313" s="249"/>
      <c r="U313" s="249"/>
      <c r="V313" s="249"/>
      <c r="Z313" t="str">
        <f t="shared" si="52"/>
        <v>-</v>
      </c>
    </row>
    <row r="314" spans="1:26" x14ac:dyDescent="0.25">
      <c r="A314" s="211" t="str">
        <f t="shared" ca="1" si="44"/>
        <v>-</v>
      </c>
      <c r="B314" s="212">
        <f t="shared" ca="1" si="45"/>
        <v>0</v>
      </c>
      <c r="C314" s="212">
        <f t="shared" si="46"/>
        <v>0</v>
      </c>
      <c r="D314" s="213" t="e">
        <f t="shared" si="47"/>
        <v>#N/A</v>
      </c>
      <c r="E314" s="212">
        <f t="shared" si="48"/>
        <v>0</v>
      </c>
      <c r="F314" s="212" t="str">
        <f t="shared" si="49"/>
        <v>-</v>
      </c>
      <c r="G314" s="212" t="str">
        <f t="shared" si="51"/>
        <v/>
      </c>
      <c r="H314" s="214">
        <f t="shared" si="50"/>
        <v>0</v>
      </c>
      <c r="T314" s="249"/>
      <c r="U314" s="249"/>
      <c r="V314" s="249"/>
      <c r="Z314" t="str">
        <f t="shared" si="52"/>
        <v>-</v>
      </c>
    </row>
    <row r="315" spans="1:26" x14ac:dyDescent="0.25">
      <c r="A315" s="211" t="str">
        <f t="shared" ca="1" si="44"/>
        <v>-</v>
      </c>
      <c r="B315" s="212">
        <f t="shared" ca="1" si="45"/>
        <v>0</v>
      </c>
      <c r="C315" s="212">
        <f t="shared" si="46"/>
        <v>0</v>
      </c>
      <c r="D315" s="213" t="e">
        <f t="shared" si="47"/>
        <v>#N/A</v>
      </c>
      <c r="E315" s="212">
        <f t="shared" si="48"/>
        <v>0</v>
      </c>
      <c r="F315" s="212" t="str">
        <f t="shared" si="49"/>
        <v>-</v>
      </c>
      <c r="G315" s="212" t="str">
        <f t="shared" si="51"/>
        <v/>
      </c>
      <c r="H315" s="214">
        <f t="shared" si="50"/>
        <v>0</v>
      </c>
      <c r="T315" s="249"/>
      <c r="U315" s="249"/>
      <c r="V315" s="249"/>
      <c r="Z315" t="str">
        <f t="shared" si="52"/>
        <v>-</v>
      </c>
    </row>
    <row r="316" spans="1:26" x14ac:dyDescent="0.25">
      <c r="A316" s="211" t="str">
        <f t="shared" ca="1" si="44"/>
        <v>-</v>
      </c>
      <c r="B316" s="212">
        <f t="shared" ca="1" si="45"/>
        <v>0</v>
      </c>
      <c r="C316" s="212">
        <f t="shared" si="46"/>
        <v>0</v>
      </c>
      <c r="D316" s="213" t="e">
        <f t="shared" si="47"/>
        <v>#N/A</v>
      </c>
      <c r="E316" s="212">
        <f t="shared" si="48"/>
        <v>0</v>
      </c>
      <c r="F316" s="212" t="str">
        <f t="shared" si="49"/>
        <v>-</v>
      </c>
      <c r="G316" s="212" t="str">
        <f t="shared" si="51"/>
        <v/>
      </c>
      <c r="H316" s="214">
        <f t="shared" si="50"/>
        <v>0</v>
      </c>
      <c r="T316" s="249"/>
      <c r="U316" s="249"/>
      <c r="V316" s="249"/>
      <c r="Z316" t="str">
        <f t="shared" si="52"/>
        <v>-</v>
      </c>
    </row>
    <row r="317" spans="1:26" x14ac:dyDescent="0.25">
      <c r="A317" s="211" t="str">
        <f t="shared" ca="1" si="44"/>
        <v>-</v>
      </c>
      <c r="B317" s="212">
        <f t="shared" ca="1" si="45"/>
        <v>0</v>
      </c>
      <c r="C317" s="212">
        <f t="shared" si="46"/>
        <v>0</v>
      </c>
      <c r="D317" s="213" t="e">
        <f t="shared" si="47"/>
        <v>#N/A</v>
      </c>
      <c r="E317" s="212">
        <f t="shared" si="48"/>
        <v>0</v>
      </c>
      <c r="F317" s="212" t="str">
        <f t="shared" si="49"/>
        <v>-</v>
      </c>
      <c r="G317" s="212" t="str">
        <f t="shared" si="51"/>
        <v/>
      </c>
      <c r="H317" s="214">
        <f t="shared" si="50"/>
        <v>0</v>
      </c>
      <c r="T317" s="249"/>
      <c r="U317" s="249"/>
      <c r="V317" s="249"/>
      <c r="Z317" t="str">
        <f t="shared" si="52"/>
        <v>-</v>
      </c>
    </row>
    <row r="318" spans="1:26" x14ac:dyDescent="0.25">
      <c r="A318" s="211" t="str">
        <f t="shared" ca="1" si="44"/>
        <v>-</v>
      </c>
      <c r="B318" s="212">
        <f t="shared" ca="1" si="45"/>
        <v>0</v>
      </c>
      <c r="C318" s="212">
        <f t="shared" si="46"/>
        <v>0</v>
      </c>
      <c r="D318" s="213" t="e">
        <f t="shared" si="47"/>
        <v>#N/A</v>
      </c>
      <c r="E318" s="212">
        <f t="shared" si="48"/>
        <v>0</v>
      </c>
      <c r="F318" s="212" t="str">
        <f t="shared" si="49"/>
        <v>-</v>
      </c>
      <c r="G318" s="212" t="str">
        <f t="shared" si="51"/>
        <v/>
      </c>
      <c r="H318" s="214">
        <f t="shared" si="50"/>
        <v>0</v>
      </c>
      <c r="T318" s="249"/>
      <c r="U318" s="249"/>
      <c r="V318" s="249"/>
      <c r="Z318" t="str">
        <f t="shared" si="52"/>
        <v>-</v>
      </c>
    </row>
    <row r="319" spans="1:26" x14ac:dyDescent="0.25">
      <c r="A319" s="211" t="str">
        <f t="shared" ca="1" si="44"/>
        <v>-</v>
      </c>
      <c r="B319" s="212">
        <f t="shared" ca="1" si="45"/>
        <v>0</v>
      </c>
      <c r="C319" s="212">
        <f t="shared" si="46"/>
        <v>0</v>
      </c>
      <c r="D319" s="213" t="e">
        <f t="shared" si="47"/>
        <v>#N/A</v>
      </c>
      <c r="E319" s="212">
        <f t="shared" si="48"/>
        <v>0</v>
      </c>
      <c r="F319" s="212" t="str">
        <f t="shared" si="49"/>
        <v>-</v>
      </c>
      <c r="G319" s="212" t="str">
        <f t="shared" si="51"/>
        <v/>
      </c>
      <c r="H319" s="214">
        <f t="shared" si="50"/>
        <v>0</v>
      </c>
      <c r="T319" s="249"/>
      <c r="U319" s="249"/>
      <c r="V319" s="249"/>
      <c r="Z319" t="str">
        <f t="shared" si="52"/>
        <v>-</v>
      </c>
    </row>
    <row r="320" spans="1:26" x14ac:dyDescent="0.25">
      <c r="A320" s="211" t="str">
        <f t="shared" ca="1" si="44"/>
        <v>-</v>
      </c>
      <c r="B320" s="212">
        <f t="shared" ca="1" si="45"/>
        <v>0</v>
      </c>
      <c r="C320" s="212">
        <f t="shared" si="46"/>
        <v>0</v>
      </c>
      <c r="D320" s="213" t="e">
        <f t="shared" si="47"/>
        <v>#N/A</v>
      </c>
      <c r="E320" s="212">
        <f t="shared" si="48"/>
        <v>0</v>
      </c>
      <c r="F320" s="212" t="str">
        <f t="shared" si="49"/>
        <v>-</v>
      </c>
      <c r="G320" s="212" t="str">
        <f t="shared" si="51"/>
        <v/>
      </c>
      <c r="H320" s="214">
        <f t="shared" si="50"/>
        <v>0</v>
      </c>
      <c r="T320" s="249"/>
      <c r="U320" s="249"/>
      <c r="V320" s="249"/>
      <c r="Z320" t="str">
        <f t="shared" si="52"/>
        <v>-</v>
      </c>
    </row>
    <row r="321" spans="1:26" x14ac:dyDescent="0.25">
      <c r="A321" s="211" t="str">
        <f t="shared" ca="1" si="44"/>
        <v>-</v>
      </c>
      <c r="B321" s="212">
        <f t="shared" ca="1" si="45"/>
        <v>0</v>
      </c>
      <c r="C321" s="212">
        <f t="shared" si="46"/>
        <v>0</v>
      </c>
      <c r="D321" s="213" t="e">
        <f t="shared" si="47"/>
        <v>#N/A</v>
      </c>
      <c r="E321" s="212">
        <f t="shared" si="48"/>
        <v>0</v>
      </c>
      <c r="F321" s="212" t="str">
        <f t="shared" si="49"/>
        <v>-</v>
      </c>
      <c r="G321" s="212" t="str">
        <f t="shared" si="51"/>
        <v/>
      </c>
      <c r="H321" s="214">
        <f t="shared" si="50"/>
        <v>0</v>
      </c>
      <c r="T321" s="249"/>
      <c r="U321" s="249"/>
      <c r="V321" s="249"/>
      <c r="Z321" t="str">
        <f t="shared" si="52"/>
        <v>-</v>
      </c>
    </row>
    <row r="322" spans="1:26" x14ac:dyDescent="0.25">
      <c r="A322" s="211" t="str">
        <f t="shared" ca="1" si="44"/>
        <v>-</v>
      </c>
      <c r="B322" s="212">
        <f t="shared" ca="1" si="45"/>
        <v>0</v>
      </c>
      <c r="C322" s="212">
        <f t="shared" si="46"/>
        <v>0</v>
      </c>
      <c r="D322" s="213" t="e">
        <f t="shared" si="47"/>
        <v>#N/A</v>
      </c>
      <c r="E322" s="212">
        <f t="shared" si="48"/>
        <v>0</v>
      </c>
      <c r="F322" s="212" t="str">
        <f t="shared" si="49"/>
        <v>-</v>
      </c>
      <c r="G322" s="212" t="str">
        <f t="shared" si="51"/>
        <v/>
      </c>
      <c r="H322" s="214">
        <f t="shared" si="50"/>
        <v>0</v>
      </c>
      <c r="T322" s="249"/>
      <c r="U322" s="249"/>
      <c r="V322" s="249"/>
      <c r="Z322" t="str">
        <f t="shared" si="52"/>
        <v>-</v>
      </c>
    </row>
    <row r="323" spans="1:26" x14ac:dyDescent="0.25">
      <c r="A323" s="211" t="str">
        <f t="shared" ca="1" si="44"/>
        <v>-</v>
      </c>
      <c r="B323" s="212">
        <f t="shared" ca="1" si="45"/>
        <v>0</v>
      </c>
      <c r="C323" s="212">
        <f t="shared" si="46"/>
        <v>0</v>
      </c>
      <c r="D323" s="213" t="e">
        <f t="shared" si="47"/>
        <v>#N/A</v>
      </c>
      <c r="E323" s="212">
        <f t="shared" si="48"/>
        <v>0</v>
      </c>
      <c r="F323" s="212" t="str">
        <f t="shared" si="49"/>
        <v>-</v>
      </c>
      <c r="G323" s="212" t="str">
        <f t="shared" si="51"/>
        <v/>
      </c>
      <c r="H323" s="214">
        <f t="shared" si="50"/>
        <v>0</v>
      </c>
      <c r="T323" s="249"/>
      <c r="U323" s="249"/>
      <c r="V323" s="249"/>
      <c r="Z323" t="str">
        <f t="shared" si="52"/>
        <v>-</v>
      </c>
    </row>
    <row r="324" spans="1:26" x14ac:dyDescent="0.25">
      <c r="A324" s="211" t="str">
        <f t="shared" ca="1" si="44"/>
        <v>-</v>
      </c>
      <c r="B324" s="212">
        <f t="shared" ca="1" si="45"/>
        <v>0</v>
      </c>
      <c r="C324" s="212">
        <f t="shared" si="46"/>
        <v>0</v>
      </c>
      <c r="D324" s="213" t="e">
        <f t="shared" si="47"/>
        <v>#N/A</v>
      </c>
      <c r="E324" s="212">
        <f t="shared" si="48"/>
        <v>0</v>
      </c>
      <c r="F324" s="212" t="str">
        <f t="shared" si="49"/>
        <v>-</v>
      </c>
      <c r="G324" s="212" t="str">
        <f t="shared" si="51"/>
        <v/>
      </c>
      <c r="H324" s="214">
        <f t="shared" si="50"/>
        <v>0</v>
      </c>
      <c r="T324" s="249"/>
      <c r="U324" s="249"/>
      <c r="V324" s="249"/>
      <c r="Z324" t="str">
        <f t="shared" si="52"/>
        <v>-</v>
      </c>
    </row>
    <row r="325" spans="1:26" x14ac:dyDescent="0.25">
      <c r="A325" s="211" t="str">
        <f t="shared" ca="1" si="44"/>
        <v>-</v>
      </c>
      <c r="B325" s="212">
        <f t="shared" ca="1" si="45"/>
        <v>0</v>
      </c>
      <c r="C325" s="212">
        <f t="shared" si="46"/>
        <v>0</v>
      </c>
      <c r="D325" s="213" t="e">
        <f t="shared" si="47"/>
        <v>#N/A</v>
      </c>
      <c r="E325" s="212">
        <f t="shared" si="48"/>
        <v>0</v>
      </c>
      <c r="F325" s="212" t="str">
        <f t="shared" si="49"/>
        <v>-</v>
      </c>
      <c r="G325" s="212" t="str">
        <f t="shared" si="51"/>
        <v/>
      </c>
      <c r="H325" s="214">
        <f t="shared" si="50"/>
        <v>0</v>
      </c>
      <c r="T325" s="249"/>
      <c r="U325" s="249"/>
      <c r="V325" s="249"/>
      <c r="Z325" t="str">
        <f t="shared" si="52"/>
        <v>-</v>
      </c>
    </row>
    <row r="326" spans="1:26" x14ac:dyDescent="0.25">
      <c r="A326" s="211" t="str">
        <f t="shared" ref="A326:A389" ca="1" si="53">IF(K326="Last Run:",OFFSET(K326,3,0),A325)</f>
        <v>-</v>
      </c>
      <c r="B326" s="212">
        <f t="shared" ref="B326:B389" ca="1" si="54">IF(K326="Last Run:",INT(OFFSET(K326,1,0)),B325)</f>
        <v>0</v>
      </c>
      <c r="C326" s="212">
        <f t="shared" ref="C326:C389" si="55">IF($K326="Last Run:",TRIM(IFERROR(MID($I326,2,IFERROR(FIND($M$2,LEFT($I326,FIND($N$2,$I326))),FIND($N$2,$I326))-2),$C$2)),C325)</f>
        <v>0</v>
      </c>
      <c r="D326" s="213" t="e">
        <f t="shared" ref="D326:D389" si="56">IF($H326=1,TEXT(A326,"ddmmyyyy")&amp;"-"&amp;TEXT(B326,"ddmmyyyy")&amp;C326,NA())</f>
        <v>#N/A</v>
      </c>
      <c r="E326" s="212">
        <f t="shared" ref="E326:E389" si="57">IF($K326="Last Run:",TRIM(IFERROR(MID($I326,FIND($M$2,$I326)+1,FIND($N$2,$I326)-FIND($M$2,$I326)-1),"")),E325)</f>
        <v>0</v>
      </c>
      <c r="F326" s="212" t="str">
        <f t="shared" ref="F326:F389" si="58">IF(P326="","-", P326)</f>
        <v>-</v>
      </c>
      <c r="G326" s="212" t="str">
        <f t="shared" si="51"/>
        <v/>
      </c>
      <c r="H326" s="214">
        <f t="shared" ref="H326:H389" si="59">(ISNUMBER(R326))*IF($H$2&lt;&gt;"",(($H$2=E326)+(P326="F84122")&gt;0),1)</f>
        <v>0</v>
      </c>
      <c r="T326" s="249"/>
      <c r="U326" s="249"/>
      <c r="V326" s="249"/>
      <c r="Z326" t="str">
        <f t="shared" si="52"/>
        <v>-</v>
      </c>
    </row>
    <row r="327" spans="1:26" x14ac:dyDescent="0.25">
      <c r="A327" s="211" t="str">
        <f t="shared" ca="1" si="53"/>
        <v>-</v>
      </c>
      <c r="B327" s="212">
        <f t="shared" ca="1" si="54"/>
        <v>0</v>
      </c>
      <c r="C327" s="212">
        <f t="shared" si="55"/>
        <v>0</v>
      </c>
      <c r="D327" s="213" t="e">
        <f t="shared" si="56"/>
        <v>#N/A</v>
      </c>
      <c r="E327" s="212">
        <f t="shared" si="57"/>
        <v>0</v>
      </c>
      <c r="F327" s="212" t="str">
        <f t="shared" si="58"/>
        <v>-</v>
      </c>
      <c r="G327" s="212" t="str">
        <f t="shared" ref="G327:G390" si="60">IFERROR(VLOOKUP(F327,PRACTICE,5,0),"")</f>
        <v/>
      </c>
      <c r="H327" s="214">
        <f t="shared" si="59"/>
        <v>0</v>
      </c>
      <c r="T327" s="249"/>
      <c r="U327" s="249"/>
      <c r="V327" s="249"/>
      <c r="Z327" t="str">
        <f t="shared" si="52"/>
        <v>-</v>
      </c>
    </row>
    <row r="328" spans="1:26" x14ac:dyDescent="0.25">
      <c r="A328" s="211" t="str">
        <f t="shared" ca="1" si="53"/>
        <v>-</v>
      </c>
      <c r="B328" s="212">
        <f t="shared" ca="1" si="54"/>
        <v>0</v>
      </c>
      <c r="C328" s="212">
        <f t="shared" si="55"/>
        <v>0</v>
      </c>
      <c r="D328" s="213" t="e">
        <f t="shared" si="56"/>
        <v>#N/A</v>
      </c>
      <c r="E328" s="212">
        <f t="shared" si="57"/>
        <v>0</v>
      </c>
      <c r="F328" s="212" t="str">
        <f t="shared" si="58"/>
        <v>-</v>
      </c>
      <c r="G328" s="212" t="str">
        <f t="shared" si="60"/>
        <v/>
      </c>
      <c r="H328" s="214">
        <f t="shared" si="59"/>
        <v>0</v>
      </c>
      <c r="T328" s="249"/>
      <c r="U328" s="249"/>
      <c r="V328" s="249"/>
      <c r="Z328" t="str">
        <f t="shared" si="52"/>
        <v>-</v>
      </c>
    </row>
    <row r="329" spans="1:26" x14ac:dyDescent="0.25">
      <c r="A329" s="211" t="str">
        <f t="shared" ca="1" si="53"/>
        <v>-</v>
      </c>
      <c r="B329" s="212">
        <f t="shared" ca="1" si="54"/>
        <v>0</v>
      </c>
      <c r="C329" s="212">
        <f t="shared" si="55"/>
        <v>0</v>
      </c>
      <c r="D329" s="213" t="e">
        <f t="shared" si="56"/>
        <v>#N/A</v>
      </c>
      <c r="E329" s="212">
        <f t="shared" si="57"/>
        <v>0</v>
      </c>
      <c r="F329" s="212" t="str">
        <f t="shared" si="58"/>
        <v>-</v>
      </c>
      <c r="G329" s="212" t="str">
        <f t="shared" si="60"/>
        <v/>
      </c>
      <c r="H329" s="214">
        <f t="shared" si="59"/>
        <v>0</v>
      </c>
      <c r="K329" s="127"/>
      <c r="T329" s="249"/>
      <c r="U329" s="249"/>
      <c r="V329" s="249"/>
      <c r="Z329" t="str">
        <f t="shared" si="52"/>
        <v>-</v>
      </c>
    </row>
    <row r="330" spans="1:26" x14ac:dyDescent="0.25">
      <c r="A330" s="211" t="str">
        <f t="shared" ca="1" si="53"/>
        <v>-</v>
      </c>
      <c r="B330" s="212">
        <f t="shared" ca="1" si="54"/>
        <v>0</v>
      </c>
      <c r="C330" s="212">
        <f t="shared" si="55"/>
        <v>0</v>
      </c>
      <c r="D330" s="213" t="e">
        <f t="shared" si="56"/>
        <v>#N/A</v>
      </c>
      <c r="E330" s="212">
        <f t="shared" si="57"/>
        <v>0</v>
      </c>
      <c r="F330" s="212" t="str">
        <f t="shared" si="58"/>
        <v>-</v>
      </c>
      <c r="G330" s="212" t="str">
        <f t="shared" si="60"/>
        <v/>
      </c>
      <c r="H330" s="214">
        <f t="shared" si="59"/>
        <v>0</v>
      </c>
      <c r="T330" s="249"/>
      <c r="U330" s="249"/>
      <c r="V330" s="249"/>
      <c r="Z330" t="str">
        <f t="shared" si="52"/>
        <v>-</v>
      </c>
    </row>
    <row r="331" spans="1:26" x14ac:dyDescent="0.25">
      <c r="A331" s="211" t="str">
        <f t="shared" ca="1" si="53"/>
        <v>-</v>
      </c>
      <c r="B331" s="212">
        <f t="shared" ca="1" si="54"/>
        <v>0</v>
      </c>
      <c r="C331" s="212">
        <f t="shared" si="55"/>
        <v>0</v>
      </c>
      <c r="D331" s="213" t="e">
        <f t="shared" si="56"/>
        <v>#N/A</v>
      </c>
      <c r="E331" s="212">
        <f t="shared" si="57"/>
        <v>0</v>
      </c>
      <c r="F331" s="212" t="str">
        <f t="shared" si="58"/>
        <v>-</v>
      </c>
      <c r="G331" s="212" t="str">
        <f t="shared" si="60"/>
        <v/>
      </c>
      <c r="H331" s="214">
        <f t="shared" si="59"/>
        <v>0</v>
      </c>
      <c r="K331" s="128"/>
      <c r="T331" s="249"/>
      <c r="U331" s="249"/>
      <c r="V331" s="249"/>
      <c r="Z331" t="str">
        <f t="shared" si="52"/>
        <v>-</v>
      </c>
    </row>
    <row r="332" spans="1:26" x14ac:dyDescent="0.25">
      <c r="A332" s="211" t="str">
        <f t="shared" ca="1" si="53"/>
        <v>-</v>
      </c>
      <c r="B332" s="212">
        <f t="shared" ca="1" si="54"/>
        <v>0</v>
      </c>
      <c r="C332" s="212">
        <f t="shared" si="55"/>
        <v>0</v>
      </c>
      <c r="D332" s="213" t="e">
        <f t="shared" si="56"/>
        <v>#N/A</v>
      </c>
      <c r="E332" s="212">
        <f t="shared" si="57"/>
        <v>0</v>
      </c>
      <c r="F332" s="212" t="str">
        <f t="shared" si="58"/>
        <v>-</v>
      </c>
      <c r="G332" s="212" t="str">
        <f t="shared" si="60"/>
        <v/>
      </c>
      <c r="H332" s="214">
        <f t="shared" si="59"/>
        <v>0</v>
      </c>
      <c r="T332" s="249"/>
      <c r="U332" s="249"/>
      <c r="V332" s="249"/>
      <c r="Z332" t="str">
        <f t="shared" si="52"/>
        <v>-</v>
      </c>
    </row>
    <row r="333" spans="1:26" x14ac:dyDescent="0.25">
      <c r="A333" s="211" t="str">
        <f t="shared" ca="1" si="53"/>
        <v>-</v>
      </c>
      <c r="B333" s="212">
        <f t="shared" ca="1" si="54"/>
        <v>0</v>
      </c>
      <c r="C333" s="212">
        <f t="shared" si="55"/>
        <v>0</v>
      </c>
      <c r="D333" s="213" t="e">
        <f t="shared" si="56"/>
        <v>#N/A</v>
      </c>
      <c r="E333" s="212">
        <f t="shared" si="57"/>
        <v>0</v>
      </c>
      <c r="F333" s="212" t="str">
        <f t="shared" si="58"/>
        <v>-</v>
      </c>
      <c r="G333" s="212" t="str">
        <f t="shared" si="60"/>
        <v/>
      </c>
      <c r="H333" s="214">
        <f t="shared" si="59"/>
        <v>0</v>
      </c>
      <c r="T333" s="249"/>
      <c r="U333" s="249"/>
      <c r="V333" s="249"/>
      <c r="Z333" t="str">
        <f t="shared" si="52"/>
        <v>-</v>
      </c>
    </row>
    <row r="334" spans="1:26" x14ac:dyDescent="0.25">
      <c r="A334" s="211" t="str">
        <f t="shared" ca="1" si="53"/>
        <v>-</v>
      </c>
      <c r="B334" s="212">
        <f t="shared" ca="1" si="54"/>
        <v>0</v>
      </c>
      <c r="C334" s="212">
        <f t="shared" si="55"/>
        <v>0</v>
      </c>
      <c r="D334" s="213" t="e">
        <f t="shared" si="56"/>
        <v>#N/A</v>
      </c>
      <c r="E334" s="212">
        <f t="shared" si="57"/>
        <v>0</v>
      </c>
      <c r="F334" s="212" t="str">
        <f t="shared" si="58"/>
        <v>-</v>
      </c>
      <c r="G334" s="212" t="str">
        <f t="shared" si="60"/>
        <v/>
      </c>
      <c r="H334" s="214">
        <f t="shared" si="59"/>
        <v>0</v>
      </c>
      <c r="T334" s="249"/>
      <c r="U334" s="249"/>
      <c r="V334" s="249"/>
      <c r="Z334" t="str">
        <f t="shared" si="52"/>
        <v>-</v>
      </c>
    </row>
    <row r="335" spans="1:26" x14ac:dyDescent="0.25">
      <c r="A335" s="211" t="str">
        <f t="shared" ca="1" si="53"/>
        <v>-</v>
      </c>
      <c r="B335" s="212">
        <f t="shared" ca="1" si="54"/>
        <v>0</v>
      </c>
      <c r="C335" s="212">
        <f t="shared" si="55"/>
        <v>0</v>
      </c>
      <c r="D335" s="213" t="e">
        <f t="shared" si="56"/>
        <v>#N/A</v>
      </c>
      <c r="E335" s="212">
        <f t="shared" si="57"/>
        <v>0</v>
      </c>
      <c r="F335" s="212" t="str">
        <f t="shared" si="58"/>
        <v>-</v>
      </c>
      <c r="G335" s="212" t="str">
        <f t="shared" si="60"/>
        <v/>
      </c>
      <c r="H335" s="214">
        <f t="shared" si="59"/>
        <v>0</v>
      </c>
      <c r="T335" s="249"/>
      <c r="U335" s="249"/>
      <c r="V335" s="249"/>
      <c r="Z335" t="str">
        <f t="shared" si="52"/>
        <v>-</v>
      </c>
    </row>
    <row r="336" spans="1:26" x14ac:dyDescent="0.25">
      <c r="A336" s="211" t="str">
        <f t="shared" ca="1" si="53"/>
        <v>-</v>
      </c>
      <c r="B336" s="212">
        <f t="shared" ca="1" si="54"/>
        <v>0</v>
      </c>
      <c r="C336" s="212">
        <f t="shared" si="55"/>
        <v>0</v>
      </c>
      <c r="D336" s="213" t="e">
        <f t="shared" si="56"/>
        <v>#N/A</v>
      </c>
      <c r="E336" s="212">
        <f t="shared" si="57"/>
        <v>0</v>
      </c>
      <c r="F336" s="212" t="str">
        <f t="shared" si="58"/>
        <v>-</v>
      </c>
      <c r="G336" s="212" t="str">
        <f t="shared" si="60"/>
        <v/>
      </c>
      <c r="H336" s="214">
        <f t="shared" si="59"/>
        <v>0</v>
      </c>
      <c r="T336" s="249"/>
      <c r="U336" s="249"/>
      <c r="V336" s="249"/>
      <c r="Z336" t="str">
        <f t="shared" si="52"/>
        <v>-</v>
      </c>
    </row>
    <row r="337" spans="1:26" x14ac:dyDescent="0.25">
      <c r="A337" s="211" t="str">
        <f t="shared" ca="1" si="53"/>
        <v>-</v>
      </c>
      <c r="B337" s="212">
        <f t="shared" ca="1" si="54"/>
        <v>0</v>
      </c>
      <c r="C337" s="212">
        <f t="shared" si="55"/>
        <v>0</v>
      </c>
      <c r="D337" s="213" t="e">
        <f t="shared" si="56"/>
        <v>#N/A</v>
      </c>
      <c r="E337" s="212">
        <f t="shared" si="57"/>
        <v>0</v>
      </c>
      <c r="F337" s="212" t="str">
        <f t="shared" si="58"/>
        <v>-</v>
      </c>
      <c r="G337" s="212" t="str">
        <f t="shared" si="60"/>
        <v/>
      </c>
      <c r="H337" s="214">
        <f t="shared" si="59"/>
        <v>0</v>
      </c>
      <c r="T337" s="249"/>
      <c r="U337" s="249"/>
      <c r="V337" s="249"/>
      <c r="Z337" t="str">
        <f t="shared" si="52"/>
        <v>-</v>
      </c>
    </row>
    <row r="338" spans="1:26" x14ac:dyDescent="0.25">
      <c r="A338" s="211" t="str">
        <f t="shared" ca="1" si="53"/>
        <v>-</v>
      </c>
      <c r="B338" s="212">
        <f t="shared" ca="1" si="54"/>
        <v>0</v>
      </c>
      <c r="C338" s="212">
        <f t="shared" si="55"/>
        <v>0</v>
      </c>
      <c r="D338" s="213" t="e">
        <f t="shared" si="56"/>
        <v>#N/A</v>
      </c>
      <c r="E338" s="212">
        <f t="shared" si="57"/>
        <v>0</v>
      </c>
      <c r="F338" s="212" t="str">
        <f t="shared" si="58"/>
        <v>-</v>
      </c>
      <c r="G338" s="212" t="str">
        <f t="shared" si="60"/>
        <v/>
      </c>
      <c r="H338" s="214">
        <f t="shared" si="59"/>
        <v>0</v>
      </c>
      <c r="T338" s="249"/>
      <c r="U338" s="249"/>
      <c r="V338" s="249"/>
      <c r="Z338" t="str">
        <f t="shared" si="52"/>
        <v>-</v>
      </c>
    </row>
    <row r="339" spans="1:26" x14ac:dyDescent="0.25">
      <c r="A339" s="211" t="str">
        <f t="shared" ca="1" si="53"/>
        <v>-</v>
      </c>
      <c r="B339" s="212">
        <f t="shared" ca="1" si="54"/>
        <v>0</v>
      </c>
      <c r="C339" s="212">
        <f t="shared" si="55"/>
        <v>0</v>
      </c>
      <c r="D339" s="213" t="e">
        <f t="shared" si="56"/>
        <v>#N/A</v>
      </c>
      <c r="E339" s="212">
        <f t="shared" si="57"/>
        <v>0</v>
      </c>
      <c r="F339" s="212" t="str">
        <f t="shared" si="58"/>
        <v>-</v>
      </c>
      <c r="G339" s="212" t="str">
        <f t="shared" si="60"/>
        <v/>
      </c>
      <c r="H339" s="214">
        <f t="shared" si="59"/>
        <v>0</v>
      </c>
      <c r="T339" s="249"/>
      <c r="U339" s="249"/>
      <c r="V339" s="249"/>
      <c r="Z339" t="str">
        <f t="shared" si="52"/>
        <v>-</v>
      </c>
    </row>
    <row r="340" spans="1:26" x14ac:dyDescent="0.25">
      <c r="A340" s="211" t="str">
        <f t="shared" ca="1" si="53"/>
        <v>-</v>
      </c>
      <c r="B340" s="212">
        <f t="shared" ca="1" si="54"/>
        <v>0</v>
      </c>
      <c r="C340" s="212">
        <f t="shared" si="55"/>
        <v>0</v>
      </c>
      <c r="D340" s="213" t="e">
        <f t="shared" si="56"/>
        <v>#N/A</v>
      </c>
      <c r="E340" s="212">
        <f t="shared" si="57"/>
        <v>0</v>
      </c>
      <c r="F340" s="212" t="str">
        <f t="shared" si="58"/>
        <v>-</v>
      </c>
      <c r="G340" s="212" t="str">
        <f t="shared" si="60"/>
        <v/>
      </c>
      <c r="H340" s="214">
        <f t="shared" si="59"/>
        <v>0</v>
      </c>
      <c r="T340" s="249"/>
      <c r="U340" s="249"/>
      <c r="V340" s="249"/>
      <c r="Z340" t="str">
        <f t="shared" si="52"/>
        <v>-</v>
      </c>
    </row>
    <row r="341" spans="1:26" x14ac:dyDescent="0.25">
      <c r="A341" s="211" t="str">
        <f t="shared" ca="1" si="53"/>
        <v>-</v>
      </c>
      <c r="B341" s="212">
        <f t="shared" ca="1" si="54"/>
        <v>0</v>
      </c>
      <c r="C341" s="212">
        <f t="shared" si="55"/>
        <v>0</v>
      </c>
      <c r="D341" s="213" t="e">
        <f t="shared" si="56"/>
        <v>#N/A</v>
      </c>
      <c r="E341" s="212">
        <f t="shared" si="57"/>
        <v>0</v>
      </c>
      <c r="F341" s="212" t="str">
        <f t="shared" si="58"/>
        <v>-</v>
      </c>
      <c r="G341" s="212" t="str">
        <f t="shared" si="60"/>
        <v/>
      </c>
      <c r="H341" s="214">
        <f t="shared" si="59"/>
        <v>0</v>
      </c>
      <c r="T341" s="249"/>
      <c r="U341" s="249"/>
      <c r="V341" s="249"/>
      <c r="Z341" t="str">
        <f t="shared" si="52"/>
        <v>-</v>
      </c>
    </row>
    <row r="342" spans="1:26" x14ac:dyDescent="0.25">
      <c r="A342" s="211" t="str">
        <f t="shared" ca="1" si="53"/>
        <v>-</v>
      </c>
      <c r="B342" s="212">
        <f t="shared" ca="1" si="54"/>
        <v>0</v>
      </c>
      <c r="C342" s="212">
        <f t="shared" si="55"/>
        <v>0</v>
      </c>
      <c r="D342" s="213" t="e">
        <f t="shared" si="56"/>
        <v>#N/A</v>
      </c>
      <c r="E342" s="212">
        <f t="shared" si="57"/>
        <v>0</v>
      </c>
      <c r="F342" s="212" t="str">
        <f t="shared" si="58"/>
        <v>-</v>
      </c>
      <c r="G342" s="212" t="str">
        <f t="shared" si="60"/>
        <v/>
      </c>
      <c r="H342" s="214">
        <f t="shared" si="59"/>
        <v>0</v>
      </c>
      <c r="T342" s="249"/>
      <c r="U342" s="249"/>
      <c r="V342" s="249"/>
      <c r="Z342" t="str">
        <f t="shared" si="52"/>
        <v>-</v>
      </c>
    </row>
    <row r="343" spans="1:26" x14ac:dyDescent="0.25">
      <c r="A343" s="211" t="str">
        <f t="shared" ca="1" si="53"/>
        <v>-</v>
      </c>
      <c r="B343" s="212">
        <f t="shared" ca="1" si="54"/>
        <v>0</v>
      </c>
      <c r="C343" s="212">
        <f t="shared" si="55"/>
        <v>0</v>
      </c>
      <c r="D343" s="213" t="e">
        <f t="shared" si="56"/>
        <v>#N/A</v>
      </c>
      <c r="E343" s="212">
        <f t="shared" si="57"/>
        <v>0</v>
      </c>
      <c r="F343" s="212" t="str">
        <f t="shared" si="58"/>
        <v>-</v>
      </c>
      <c r="G343" s="212" t="str">
        <f t="shared" si="60"/>
        <v/>
      </c>
      <c r="H343" s="214">
        <f t="shared" si="59"/>
        <v>0</v>
      </c>
      <c r="T343" s="249"/>
      <c r="U343" s="249"/>
      <c r="V343" s="249"/>
      <c r="Z343" t="str">
        <f t="shared" si="52"/>
        <v>-</v>
      </c>
    </row>
    <row r="344" spans="1:26" x14ac:dyDescent="0.25">
      <c r="A344" s="211" t="str">
        <f t="shared" ca="1" si="53"/>
        <v>-</v>
      </c>
      <c r="B344" s="212">
        <f t="shared" ca="1" si="54"/>
        <v>0</v>
      </c>
      <c r="C344" s="212">
        <f t="shared" si="55"/>
        <v>0</v>
      </c>
      <c r="D344" s="213" t="e">
        <f t="shared" si="56"/>
        <v>#N/A</v>
      </c>
      <c r="E344" s="212">
        <f t="shared" si="57"/>
        <v>0</v>
      </c>
      <c r="F344" s="212" t="str">
        <f t="shared" si="58"/>
        <v>-</v>
      </c>
      <c r="G344" s="212" t="str">
        <f t="shared" si="60"/>
        <v/>
      </c>
      <c r="H344" s="214">
        <f t="shared" si="59"/>
        <v>0</v>
      </c>
      <c r="T344" s="249"/>
      <c r="U344" s="249"/>
      <c r="V344" s="249"/>
      <c r="Z344" t="str">
        <f t="shared" si="52"/>
        <v>-</v>
      </c>
    </row>
    <row r="345" spans="1:26" x14ac:dyDescent="0.25">
      <c r="A345" s="211" t="str">
        <f t="shared" ca="1" si="53"/>
        <v>-</v>
      </c>
      <c r="B345" s="212">
        <f t="shared" ca="1" si="54"/>
        <v>0</v>
      </c>
      <c r="C345" s="212">
        <f t="shared" si="55"/>
        <v>0</v>
      </c>
      <c r="D345" s="213" t="e">
        <f t="shared" si="56"/>
        <v>#N/A</v>
      </c>
      <c r="E345" s="212">
        <f t="shared" si="57"/>
        <v>0</v>
      </c>
      <c r="F345" s="212" t="str">
        <f t="shared" si="58"/>
        <v>-</v>
      </c>
      <c r="G345" s="212" t="str">
        <f t="shared" si="60"/>
        <v/>
      </c>
      <c r="H345" s="214">
        <f t="shared" si="59"/>
        <v>0</v>
      </c>
      <c r="T345" s="249"/>
      <c r="U345" s="249"/>
      <c r="V345" s="249"/>
      <c r="Z345" t="str">
        <f t="shared" si="52"/>
        <v>-</v>
      </c>
    </row>
    <row r="346" spans="1:26" x14ac:dyDescent="0.25">
      <c r="A346" s="211" t="str">
        <f t="shared" ca="1" si="53"/>
        <v>-</v>
      </c>
      <c r="B346" s="212">
        <f t="shared" ca="1" si="54"/>
        <v>0</v>
      </c>
      <c r="C346" s="212">
        <f t="shared" si="55"/>
        <v>0</v>
      </c>
      <c r="D346" s="213" t="e">
        <f t="shared" si="56"/>
        <v>#N/A</v>
      </c>
      <c r="E346" s="212">
        <f t="shared" si="57"/>
        <v>0</v>
      </c>
      <c r="F346" s="212" t="str">
        <f t="shared" si="58"/>
        <v>-</v>
      </c>
      <c r="G346" s="212" t="str">
        <f t="shared" si="60"/>
        <v/>
      </c>
      <c r="H346" s="214">
        <f t="shared" si="59"/>
        <v>0</v>
      </c>
      <c r="T346" s="249"/>
      <c r="U346" s="249"/>
      <c r="V346" s="249"/>
      <c r="Z346" t="str">
        <f t="shared" si="52"/>
        <v>-</v>
      </c>
    </row>
    <row r="347" spans="1:26" x14ac:dyDescent="0.25">
      <c r="A347" s="211" t="str">
        <f t="shared" ca="1" si="53"/>
        <v>-</v>
      </c>
      <c r="B347" s="212">
        <f t="shared" ca="1" si="54"/>
        <v>0</v>
      </c>
      <c r="C347" s="212">
        <f t="shared" si="55"/>
        <v>0</v>
      </c>
      <c r="D347" s="213" t="e">
        <f t="shared" si="56"/>
        <v>#N/A</v>
      </c>
      <c r="E347" s="212">
        <f t="shared" si="57"/>
        <v>0</v>
      </c>
      <c r="F347" s="212" t="str">
        <f t="shared" si="58"/>
        <v>-</v>
      </c>
      <c r="G347" s="212" t="str">
        <f t="shared" si="60"/>
        <v/>
      </c>
      <c r="H347" s="214">
        <f t="shared" si="59"/>
        <v>0</v>
      </c>
      <c r="T347" s="249"/>
      <c r="U347" s="249"/>
      <c r="V347" s="249"/>
      <c r="Z347" t="str">
        <f t="shared" si="52"/>
        <v>-</v>
      </c>
    </row>
    <row r="348" spans="1:26" x14ac:dyDescent="0.25">
      <c r="A348" s="211" t="str">
        <f t="shared" ca="1" si="53"/>
        <v>-</v>
      </c>
      <c r="B348" s="212">
        <f t="shared" ca="1" si="54"/>
        <v>0</v>
      </c>
      <c r="C348" s="212">
        <f t="shared" si="55"/>
        <v>0</v>
      </c>
      <c r="D348" s="213" t="e">
        <f t="shared" si="56"/>
        <v>#N/A</v>
      </c>
      <c r="E348" s="212">
        <f t="shared" si="57"/>
        <v>0</v>
      </c>
      <c r="F348" s="212" t="str">
        <f t="shared" si="58"/>
        <v>-</v>
      </c>
      <c r="G348" s="212" t="str">
        <f t="shared" si="60"/>
        <v/>
      </c>
      <c r="H348" s="214">
        <f t="shared" si="59"/>
        <v>0</v>
      </c>
      <c r="T348" s="249"/>
      <c r="U348" s="249"/>
      <c r="V348" s="249"/>
      <c r="Z348" t="str">
        <f t="shared" si="52"/>
        <v>-</v>
      </c>
    </row>
    <row r="349" spans="1:26" x14ac:dyDescent="0.25">
      <c r="A349" s="211" t="str">
        <f t="shared" ca="1" si="53"/>
        <v>-</v>
      </c>
      <c r="B349" s="212">
        <f t="shared" ca="1" si="54"/>
        <v>0</v>
      </c>
      <c r="C349" s="212">
        <f t="shared" si="55"/>
        <v>0</v>
      </c>
      <c r="D349" s="213" t="e">
        <f t="shared" si="56"/>
        <v>#N/A</v>
      </c>
      <c r="E349" s="212">
        <f t="shared" si="57"/>
        <v>0</v>
      </c>
      <c r="F349" s="212" t="str">
        <f t="shared" si="58"/>
        <v>-</v>
      </c>
      <c r="G349" s="212" t="str">
        <f t="shared" si="60"/>
        <v/>
      </c>
      <c r="H349" s="214">
        <f t="shared" si="59"/>
        <v>0</v>
      </c>
      <c r="T349" s="249"/>
      <c r="U349" s="249"/>
      <c r="V349" s="249"/>
      <c r="Z349" t="str">
        <f t="shared" si="52"/>
        <v>-</v>
      </c>
    </row>
    <row r="350" spans="1:26" x14ac:dyDescent="0.25">
      <c r="A350" s="211" t="str">
        <f t="shared" ca="1" si="53"/>
        <v>-</v>
      </c>
      <c r="B350" s="212">
        <f t="shared" ca="1" si="54"/>
        <v>0</v>
      </c>
      <c r="C350" s="212">
        <f t="shared" si="55"/>
        <v>0</v>
      </c>
      <c r="D350" s="213" t="e">
        <f t="shared" si="56"/>
        <v>#N/A</v>
      </c>
      <c r="E350" s="212">
        <f t="shared" si="57"/>
        <v>0</v>
      </c>
      <c r="F350" s="212" t="str">
        <f t="shared" si="58"/>
        <v>-</v>
      </c>
      <c r="G350" s="212" t="str">
        <f t="shared" si="60"/>
        <v/>
      </c>
      <c r="H350" s="214">
        <f t="shared" si="59"/>
        <v>0</v>
      </c>
      <c r="T350" s="249"/>
      <c r="U350" s="249"/>
      <c r="V350" s="249"/>
      <c r="Z350" t="str">
        <f t="shared" si="52"/>
        <v>-</v>
      </c>
    </row>
    <row r="351" spans="1:26" x14ac:dyDescent="0.25">
      <c r="A351" s="211" t="str">
        <f t="shared" ca="1" si="53"/>
        <v>-</v>
      </c>
      <c r="B351" s="212">
        <f t="shared" ca="1" si="54"/>
        <v>0</v>
      </c>
      <c r="C351" s="212">
        <f t="shared" si="55"/>
        <v>0</v>
      </c>
      <c r="D351" s="213" t="e">
        <f t="shared" si="56"/>
        <v>#N/A</v>
      </c>
      <c r="E351" s="212">
        <f t="shared" si="57"/>
        <v>0</v>
      </c>
      <c r="F351" s="212" t="str">
        <f t="shared" si="58"/>
        <v>-</v>
      </c>
      <c r="G351" s="212" t="str">
        <f t="shared" si="60"/>
        <v/>
      </c>
      <c r="H351" s="214">
        <f t="shared" si="59"/>
        <v>0</v>
      </c>
    </row>
    <row r="352" spans="1:26" x14ac:dyDescent="0.25">
      <c r="A352" s="211" t="str">
        <f t="shared" ca="1" si="53"/>
        <v>-</v>
      </c>
      <c r="B352" s="212">
        <f t="shared" ca="1" si="54"/>
        <v>0</v>
      </c>
      <c r="C352" s="212">
        <f t="shared" si="55"/>
        <v>0</v>
      </c>
      <c r="D352" s="213" t="e">
        <f t="shared" si="56"/>
        <v>#N/A</v>
      </c>
      <c r="E352" s="212">
        <f t="shared" si="57"/>
        <v>0</v>
      </c>
      <c r="F352" s="212" t="str">
        <f t="shared" si="58"/>
        <v>-</v>
      </c>
      <c r="G352" s="212" t="str">
        <f t="shared" si="60"/>
        <v/>
      </c>
      <c r="H352" s="214">
        <f t="shared" si="59"/>
        <v>0</v>
      </c>
    </row>
    <row r="353" spans="1:8" x14ac:dyDescent="0.25">
      <c r="A353" s="211" t="str">
        <f t="shared" ca="1" si="53"/>
        <v>-</v>
      </c>
      <c r="B353" s="212">
        <f t="shared" ca="1" si="54"/>
        <v>0</v>
      </c>
      <c r="C353" s="212">
        <f t="shared" si="55"/>
        <v>0</v>
      </c>
      <c r="D353" s="213" t="e">
        <f t="shared" si="56"/>
        <v>#N/A</v>
      </c>
      <c r="E353" s="212">
        <f t="shared" si="57"/>
        <v>0</v>
      </c>
      <c r="F353" s="212" t="str">
        <f t="shared" si="58"/>
        <v>-</v>
      </c>
      <c r="G353" s="212" t="str">
        <f t="shared" si="60"/>
        <v/>
      </c>
      <c r="H353" s="214">
        <f t="shared" si="59"/>
        <v>0</v>
      </c>
    </row>
    <row r="354" spans="1:8" x14ac:dyDescent="0.25">
      <c r="A354" s="211" t="str">
        <f t="shared" ca="1" si="53"/>
        <v>-</v>
      </c>
      <c r="B354" s="212">
        <f t="shared" ca="1" si="54"/>
        <v>0</v>
      </c>
      <c r="C354" s="212">
        <f t="shared" si="55"/>
        <v>0</v>
      </c>
      <c r="D354" s="213" t="e">
        <f t="shared" si="56"/>
        <v>#N/A</v>
      </c>
      <c r="E354" s="212">
        <f t="shared" si="57"/>
        <v>0</v>
      </c>
      <c r="F354" s="212" t="str">
        <f t="shared" si="58"/>
        <v>-</v>
      </c>
      <c r="G354" s="212" t="str">
        <f t="shared" si="60"/>
        <v/>
      </c>
      <c r="H354" s="214">
        <f t="shared" si="59"/>
        <v>0</v>
      </c>
    </row>
    <row r="355" spans="1:8" x14ac:dyDescent="0.25">
      <c r="A355" s="211" t="str">
        <f t="shared" ca="1" si="53"/>
        <v>-</v>
      </c>
      <c r="B355" s="212">
        <f t="shared" ca="1" si="54"/>
        <v>0</v>
      </c>
      <c r="C355" s="212">
        <f t="shared" si="55"/>
        <v>0</v>
      </c>
      <c r="D355" s="213" t="e">
        <f t="shared" si="56"/>
        <v>#N/A</v>
      </c>
      <c r="E355" s="212">
        <f t="shared" si="57"/>
        <v>0</v>
      </c>
      <c r="F355" s="212" t="str">
        <f t="shared" si="58"/>
        <v>-</v>
      </c>
      <c r="G355" s="212" t="str">
        <f t="shared" si="60"/>
        <v/>
      </c>
      <c r="H355" s="214">
        <f t="shared" si="59"/>
        <v>0</v>
      </c>
    </row>
    <row r="356" spans="1:8" x14ac:dyDescent="0.25">
      <c r="A356" s="211" t="str">
        <f t="shared" ca="1" si="53"/>
        <v>-</v>
      </c>
      <c r="B356" s="212">
        <f t="shared" ca="1" si="54"/>
        <v>0</v>
      </c>
      <c r="C356" s="212">
        <f t="shared" si="55"/>
        <v>0</v>
      </c>
      <c r="D356" s="213" t="e">
        <f t="shared" si="56"/>
        <v>#N/A</v>
      </c>
      <c r="E356" s="212">
        <f t="shared" si="57"/>
        <v>0</v>
      </c>
      <c r="F356" s="212" t="str">
        <f t="shared" si="58"/>
        <v>-</v>
      </c>
      <c r="G356" s="212" t="str">
        <f t="shared" si="60"/>
        <v/>
      </c>
      <c r="H356" s="214">
        <f t="shared" si="59"/>
        <v>0</v>
      </c>
    </row>
    <row r="357" spans="1:8" x14ac:dyDescent="0.25">
      <c r="A357" s="211" t="str">
        <f t="shared" ca="1" si="53"/>
        <v>-</v>
      </c>
      <c r="B357" s="212">
        <f t="shared" ca="1" si="54"/>
        <v>0</v>
      </c>
      <c r="C357" s="212">
        <f t="shared" si="55"/>
        <v>0</v>
      </c>
      <c r="D357" s="213" t="e">
        <f t="shared" si="56"/>
        <v>#N/A</v>
      </c>
      <c r="E357" s="212">
        <f t="shared" si="57"/>
        <v>0</v>
      </c>
      <c r="F357" s="212" t="str">
        <f t="shared" si="58"/>
        <v>-</v>
      </c>
      <c r="G357" s="212" t="str">
        <f t="shared" si="60"/>
        <v/>
      </c>
      <c r="H357" s="214">
        <f t="shared" si="59"/>
        <v>0</v>
      </c>
    </row>
    <row r="358" spans="1:8" x14ac:dyDescent="0.25">
      <c r="A358" s="211" t="str">
        <f t="shared" ca="1" si="53"/>
        <v>-</v>
      </c>
      <c r="B358" s="212">
        <f t="shared" ca="1" si="54"/>
        <v>0</v>
      </c>
      <c r="C358" s="212">
        <f t="shared" si="55"/>
        <v>0</v>
      </c>
      <c r="D358" s="213" t="e">
        <f t="shared" si="56"/>
        <v>#N/A</v>
      </c>
      <c r="E358" s="212">
        <f t="shared" si="57"/>
        <v>0</v>
      </c>
      <c r="F358" s="212" t="str">
        <f t="shared" si="58"/>
        <v>-</v>
      </c>
      <c r="G358" s="212" t="str">
        <f t="shared" si="60"/>
        <v/>
      </c>
      <c r="H358" s="214">
        <f t="shared" si="59"/>
        <v>0</v>
      </c>
    </row>
    <row r="359" spans="1:8" x14ac:dyDescent="0.25">
      <c r="A359" s="211" t="str">
        <f t="shared" ca="1" si="53"/>
        <v>-</v>
      </c>
      <c r="B359" s="212">
        <f t="shared" ca="1" si="54"/>
        <v>0</v>
      </c>
      <c r="C359" s="212">
        <f t="shared" si="55"/>
        <v>0</v>
      </c>
      <c r="D359" s="213" t="e">
        <f t="shared" si="56"/>
        <v>#N/A</v>
      </c>
      <c r="E359" s="212">
        <f t="shared" si="57"/>
        <v>0</v>
      </c>
      <c r="F359" s="212" t="str">
        <f t="shared" si="58"/>
        <v>-</v>
      </c>
      <c r="G359" s="212" t="str">
        <f t="shared" si="60"/>
        <v/>
      </c>
      <c r="H359" s="214">
        <f t="shared" si="59"/>
        <v>0</v>
      </c>
    </row>
    <row r="360" spans="1:8" x14ac:dyDescent="0.25">
      <c r="A360" s="211" t="str">
        <f t="shared" ca="1" si="53"/>
        <v>-</v>
      </c>
      <c r="B360" s="212">
        <f t="shared" ca="1" si="54"/>
        <v>0</v>
      </c>
      <c r="C360" s="212">
        <f t="shared" si="55"/>
        <v>0</v>
      </c>
      <c r="D360" s="213" t="e">
        <f t="shared" si="56"/>
        <v>#N/A</v>
      </c>
      <c r="E360" s="212">
        <f t="shared" si="57"/>
        <v>0</v>
      </c>
      <c r="F360" s="212" t="str">
        <f t="shared" si="58"/>
        <v>-</v>
      </c>
      <c r="G360" s="212" t="str">
        <f t="shared" si="60"/>
        <v/>
      </c>
      <c r="H360" s="214">
        <f t="shared" si="59"/>
        <v>0</v>
      </c>
    </row>
    <row r="361" spans="1:8" x14ac:dyDescent="0.25">
      <c r="A361" s="211" t="str">
        <f t="shared" ca="1" si="53"/>
        <v>-</v>
      </c>
      <c r="B361" s="212">
        <f t="shared" ca="1" si="54"/>
        <v>0</v>
      </c>
      <c r="C361" s="212">
        <f t="shared" si="55"/>
        <v>0</v>
      </c>
      <c r="D361" s="213" t="e">
        <f t="shared" si="56"/>
        <v>#N/A</v>
      </c>
      <c r="E361" s="212">
        <f t="shared" si="57"/>
        <v>0</v>
      </c>
      <c r="F361" s="212" t="str">
        <f t="shared" si="58"/>
        <v>-</v>
      </c>
      <c r="G361" s="212" t="str">
        <f t="shared" si="60"/>
        <v/>
      </c>
      <c r="H361" s="214">
        <f t="shared" si="59"/>
        <v>0</v>
      </c>
    </row>
    <row r="362" spans="1:8" x14ac:dyDescent="0.25">
      <c r="A362" s="211" t="str">
        <f t="shared" ca="1" si="53"/>
        <v>-</v>
      </c>
      <c r="B362" s="212">
        <f t="shared" ca="1" si="54"/>
        <v>0</v>
      </c>
      <c r="C362" s="212">
        <f t="shared" si="55"/>
        <v>0</v>
      </c>
      <c r="D362" s="213" t="e">
        <f t="shared" si="56"/>
        <v>#N/A</v>
      </c>
      <c r="E362" s="212">
        <f t="shared" si="57"/>
        <v>0</v>
      </c>
      <c r="F362" s="212" t="str">
        <f t="shared" si="58"/>
        <v>-</v>
      </c>
      <c r="G362" s="212" t="str">
        <f t="shared" si="60"/>
        <v/>
      </c>
      <c r="H362" s="214">
        <f t="shared" si="59"/>
        <v>0</v>
      </c>
    </row>
    <row r="363" spans="1:8" x14ac:dyDescent="0.25">
      <c r="A363" s="211" t="str">
        <f t="shared" ca="1" si="53"/>
        <v>-</v>
      </c>
      <c r="B363" s="212">
        <f t="shared" ca="1" si="54"/>
        <v>0</v>
      </c>
      <c r="C363" s="212">
        <f t="shared" si="55"/>
        <v>0</v>
      </c>
      <c r="D363" s="213" t="e">
        <f t="shared" si="56"/>
        <v>#N/A</v>
      </c>
      <c r="E363" s="212">
        <f t="shared" si="57"/>
        <v>0</v>
      </c>
      <c r="F363" s="212" t="str">
        <f t="shared" si="58"/>
        <v>-</v>
      </c>
      <c r="G363" s="212" t="str">
        <f t="shared" si="60"/>
        <v/>
      </c>
      <c r="H363" s="214">
        <f t="shared" si="59"/>
        <v>0</v>
      </c>
    </row>
    <row r="364" spans="1:8" x14ac:dyDescent="0.25">
      <c r="A364" s="211" t="str">
        <f t="shared" ca="1" si="53"/>
        <v>-</v>
      </c>
      <c r="B364" s="212">
        <f t="shared" ca="1" si="54"/>
        <v>0</v>
      </c>
      <c r="C364" s="212">
        <f t="shared" si="55"/>
        <v>0</v>
      </c>
      <c r="D364" s="213" t="e">
        <f t="shared" si="56"/>
        <v>#N/A</v>
      </c>
      <c r="E364" s="212">
        <f t="shared" si="57"/>
        <v>0</v>
      </c>
      <c r="F364" s="212" t="str">
        <f t="shared" si="58"/>
        <v>-</v>
      </c>
      <c r="G364" s="212" t="str">
        <f t="shared" si="60"/>
        <v/>
      </c>
      <c r="H364" s="214">
        <f t="shared" si="59"/>
        <v>0</v>
      </c>
    </row>
    <row r="365" spans="1:8" x14ac:dyDescent="0.25">
      <c r="A365" s="211" t="str">
        <f t="shared" ca="1" si="53"/>
        <v>-</v>
      </c>
      <c r="B365" s="212">
        <f t="shared" ca="1" si="54"/>
        <v>0</v>
      </c>
      <c r="C365" s="212">
        <f t="shared" si="55"/>
        <v>0</v>
      </c>
      <c r="D365" s="213" t="e">
        <f t="shared" si="56"/>
        <v>#N/A</v>
      </c>
      <c r="E365" s="212">
        <f t="shared" si="57"/>
        <v>0</v>
      </c>
      <c r="F365" s="212" t="str">
        <f t="shared" si="58"/>
        <v>-</v>
      </c>
      <c r="G365" s="212" t="str">
        <f t="shared" si="60"/>
        <v/>
      </c>
      <c r="H365" s="214">
        <f t="shared" si="59"/>
        <v>0</v>
      </c>
    </row>
    <row r="366" spans="1:8" x14ac:dyDescent="0.25">
      <c r="A366" s="211" t="str">
        <f t="shared" ca="1" si="53"/>
        <v>-</v>
      </c>
      <c r="B366" s="212">
        <f t="shared" ca="1" si="54"/>
        <v>0</v>
      </c>
      <c r="C366" s="212">
        <f t="shared" si="55"/>
        <v>0</v>
      </c>
      <c r="D366" s="213" t="e">
        <f t="shared" si="56"/>
        <v>#N/A</v>
      </c>
      <c r="E366" s="212">
        <f t="shared" si="57"/>
        <v>0</v>
      </c>
      <c r="F366" s="212" t="str">
        <f t="shared" si="58"/>
        <v>-</v>
      </c>
      <c r="G366" s="212" t="str">
        <f t="shared" si="60"/>
        <v/>
      </c>
      <c r="H366" s="214">
        <f t="shared" si="59"/>
        <v>0</v>
      </c>
    </row>
    <row r="367" spans="1:8" x14ac:dyDescent="0.25">
      <c r="A367" s="211" t="str">
        <f t="shared" ca="1" si="53"/>
        <v>-</v>
      </c>
      <c r="B367" s="212">
        <f t="shared" ca="1" si="54"/>
        <v>0</v>
      </c>
      <c r="C367" s="212">
        <f t="shared" si="55"/>
        <v>0</v>
      </c>
      <c r="D367" s="213" t="e">
        <f t="shared" si="56"/>
        <v>#N/A</v>
      </c>
      <c r="E367" s="212">
        <f t="shared" si="57"/>
        <v>0</v>
      </c>
      <c r="F367" s="212" t="str">
        <f t="shared" si="58"/>
        <v>-</v>
      </c>
      <c r="G367" s="212" t="str">
        <f t="shared" si="60"/>
        <v/>
      </c>
      <c r="H367" s="214">
        <f t="shared" si="59"/>
        <v>0</v>
      </c>
    </row>
    <row r="368" spans="1:8" x14ac:dyDescent="0.25">
      <c r="A368" s="211" t="str">
        <f t="shared" ca="1" si="53"/>
        <v>-</v>
      </c>
      <c r="B368" s="212">
        <f t="shared" ca="1" si="54"/>
        <v>0</v>
      </c>
      <c r="C368" s="212">
        <f t="shared" si="55"/>
        <v>0</v>
      </c>
      <c r="D368" s="213" t="e">
        <f t="shared" si="56"/>
        <v>#N/A</v>
      </c>
      <c r="E368" s="212">
        <f t="shared" si="57"/>
        <v>0</v>
      </c>
      <c r="F368" s="212" t="str">
        <f t="shared" si="58"/>
        <v>-</v>
      </c>
      <c r="G368" s="212" t="str">
        <f t="shared" si="60"/>
        <v/>
      </c>
      <c r="H368" s="214">
        <f t="shared" si="59"/>
        <v>0</v>
      </c>
    </row>
    <row r="369" spans="1:11" x14ac:dyDescent="0.25">
      <c r="A369" s="211" t="str">
        <f t="shared" ca="1" si="53"/>
        <v>-</v>
      </c>
      <c r="B369" s="212">
        <f t="shared" ca="1" si="54"/>
        <v>0</v>
      </c>
      <c r="C369" s="212">
        <f t="shared" si="55"/>
        <v>0</v>
      </c>
      <c r="D369" s="213" t="e">
        <f t="shared" si="56"/>
        <v>#N/A</v>
      </c>
      <c r="E369" s="212">
        <f t="shared" si="57"/>
        <v>0</v>
      </c>
      <c r="F369" s="212" t="str">
        <f t="shared" si="58"/>
        <v>-</v>
      </c>
      <c r="G369" s="212" t="str">
        <f t="shared" si="60"/>
        <v/>
      </c>
      <c r="H369" s="214">
        <f t="shared" si="59"/>
        <v>0</v>
      </c>
    </row>
    <row r="370" spans="1:11" x14ac:dyDescent="0.25">
      <c r="A370" s="211" t="str">
        <f t="shared" ca="1" si="53"/>
        <v>-</v>
      </c>
      <c r="B370" s="212">
        <f t="shared" ca="1" si="54"/>
        <v>0</v>
      </c>
      <c r="C370" s="212">
        <f t="shared" si="55"/>
        <v>0</v>
      </c>
      <c r="D370" s="213" t="e">
        <f t="shared" si="56"/>
        <v>#N/A</v>
      </c>
      <c r="E370" s="212">
        <f t="shared" si="57"/>
        <v>0</v>
      </c>
      <c r="F370" s="212" t="str">
        <f t="shared" si="58"/>
        <v>-</v>
      </c>
      <c r="G370" s="212" t="str">
        <f t="shared" si="60"/>
        <v/>
      </c>
      <c r="H370" s="214">
        <f t="shared" si="59"/>
        <v>0</v>
      </c>
    </row>
    <row r="371" spans="1:11" x14ac:dyDescent="0.25">
      <c r="A371" s="211" t="str">
        <f t="shared" ca="1" si="53"/>
        <v>-</v>
      </c>
      <c r="B371" s="212">
        <f t="shared" ca="1" si="54"/>
        <v>0</v>
      </c>
      <c r="C371" s="212">
        <f t="shared" si="55"/>
        <v>0</v>
      </c>
      <c r="D371" s="213" t="e">
        <f t="shared" si="56"/>
        <v>#N/A</v>
      </c>
      <c r="E371" s="212">
        <f t="shared" si="57"/>
        <v>0</v>
      </c>
      <c r="F371" s="212" t="str">
        <f t="shared" si="58"/>
        <v>-</v>
      </c>
      <c r="G371" s="212" t="str">
        <f t="shared" si="60"/>
        <v/>
      </c>
      <c r="H371" s="214">
        <f t="shared" si="59"/>
        <v>0</v>
      </c>
    </row>
    <row r="372" spans="1:11" x14ac:dyDescent="0.25">
      <c r="A372" s="211" t="str">
        <f t="shared" ca="1" si="53"/>
        <v>-</v>
      </c>
      <c r="B372" s="212">
        <f t="shared" ca="1" si="54"/>
        <v>0</v>
      </c>
      <c r="C372" s="212">
        <f t="shared" si="55"/>
        <v>0</v>
      </c>
      <c r="D372" s="213" t="e">
        <f t="shared" si="56"/>
        <v>#N/A</v>
      </c>
      <c r="E372" s="212">
        <f t="shared" si="57"/>
        <v>0</v>
      </c>
      <c r="F372" s="212" t="str">
        <f t="shared" si="58"/>
        <v>-</v>
      </c>
      <c r="G372" s="212" t="str">
        <f t="shared" si="60"/>
        <v/>
      </c>
      <c r="H372" s="214">
        <f t="shared" si="59"/>
        <v>0</v>
      </c>
    </row>
    <row r="373" spans="1:11" x14ac:dyDescent="0.25">
      <c r="A373" s="211" t="str">
        <f t="shared" ca="1" si="53"/>
        <v>-</v>
      </c>
      <c r="B373" s="212">
        <f t="shared" ca="1" si="54"/>
        <v>0</v>
      </c>
      <c r="C373" s="212">
        <f t="shared" si="55"/>
        <v>0</v>
      </c>
      <c r="D373" s="213" t="e">
        <f t="shared" si="56"/>
        <v>#N/A</v>
      </c>
      <c r="E373" s="212">
        <f t="shared" si="57"/>
        <v>0</v>
      </c>
      <c r="F373" s="212" t="str">
        <f t="shared" si="58"/>
        <v>-</v>
      </c>
      <c r="G373" s="212" t="str">
        <f t="shared" si="60"/>
        <v/>
      </c>
      <c r="H373" s="214">
        <f t="shared" si="59"/>
        <v>0</v>
      </c>
    </row>
    <row r="374" spans="1:11" x14ac:dyDescent="0.25">
      <c r="A374" s="211" t="str">
        <f t="shared" ca="1" si="53"/>
        <v>-</v>
      </c>
      <c r="B374" s="212">
        <f t="shared" ca="1" si="54"/>
        <v>0</v>
      </c>
      <c r="C374" s="212">
        <f t="shared" si="55"/>
        <v>0</v>
      </c>
      <c r="D374" s="213" t="e">
        <f t="shared" si="56"/>
        <v>#N/A</v>
      </c>
      <c r="E374" s="212">
        <f t="shared" si="57"/>
        <v>0</v>
      </c>
      <c r="F374" s="212" t="str">
        <f t="shared" si="58"/>
        <v>-</v>
      </c>
      <c r="G374" s="212" t="str">
        <f t="shared" si="60"/>
        <v/>
      </c>
      <c r="H374" s="214">
        <f t="shared" si="59"/>
        <v>0</v>
      </c>
    </row>
    <row r="375" spans="1:11" x14ac:dyDescent="0.25">
      <c r="A375" s="211" t="str">
        <f t="shared" ca="1" si="53"/>
        <v>-</v>
      </c>
      <c r="B375" s="212">
        <f t="shared" ca="1" si="54"/>
        <v>0</v>
      </c>
      <c r="C375" s="212">
        <f t="shared" si="55"/>
        <v>0</v>
      </c>
      <c r="D375" s="213" t="e">
        <f t="shared" si="56"/>
        <v>#N/A</v>
      </c>
      <c r="E375" s="212">
        <f t="shared" si="57"/>
        <v>0</v>
      </c>
      <c r="F375" s="212" t="str">
        <f t="shared" si="58"/>
        <v>-</v>
      </c>
      <c r="G375" s="212" t="str">
        <f t="shared" si="60"/>
        <v/>
      </c>
      <c r="H375" s="214">
        <f t="shared" si="59"/>
        <v>0</v>
      </c>
      <c r="K375" s="127"/>
    </row>
    <row r="376" spans="1:11" x14ac:dyDescent="0.25">
      <c r="A376" s="211" t="str">
        <f t="shared" ca="1" si="53"/>
        <v>-</v>
      </c>
      <c r="B376" s="212">
        <f t="shared" ca="1" si="54"/>
        <v>0</v>
      </c>
      <c r="C376" s="212">
        <f t="shared" si="55"/>
        <v>0</v>
      </c>
      <c r="D376" s="213" t="e">
        <f t="shared" si="56"/>
        <v>#N/A</v>
      </c>
      <c r="E376" s="212">
        <f t="shared" si="57"/>
        <v>0</v>
      </c>
      <c r="F376" s="212" t="str">
        <f t="shared" si="58"/>
        <v>-</v>
      </c>
      <c r="G376" s="212" t="str">
        <f t="shared" si="60"/>
        <v/>
      </c>
      <c r="H376" s="214">
        <f t="shared" si="59"/>
        <v>0</v>
      </c>
    </row>
    <row r="377" spans="1:11" x14ac:dyDescent="0.25">
      <c r="A377" s="211" t="str">
        <f t="shared" ca="1" si="53"/>
        <v>-</v>
      </c>
      <c r="B377" s="212">
        <f t="shared" ca="1" si="54"/>
        <v>0</v>
      </c>
      <c r="C377" s="212">
        <f t="shared" si="55"/>
        <v>0</v>
      </c>
      <c r="D377" s="213" t="e">
        <f t="shared" si="56"/>
        <v>#N/A</v>
      </c>
      <c r="E377" s="212">
        <f t="shared" si="57"/>
        <v>0</v>
      </c>
      <c r="F377" s="212" t="str">
        <f t="shared" si="58"/>
        <v>-</v>
      </c>
      <c r="G377" s="212" t="str">
        <f t="shared" si="60"/>
        <v/>
      </c>
      <c r="H377" s="214">
        <f t="shared" si="59"/>
        <v>0</v>
      </c>
      <c r="K377" s="128"/>
    </row>
    <row r="378" spans="1:11" x14ac:dyDescent="0.25">
      <c r="A378" s="211" t="str">
        <f t="shared" ca="1" si="53"/>
        <v>-</v>
      </c>
      <c r="B378" s="212">
        <f t="shared" ca="1" si="54"/>
        <v>0</v>
      </c>
      <c r="C378" s="212">
        <f t="shared" si="55"/>
        <v>0</v>
      </c>
      <c r="D378" s="213" t="e">
        <f t="shared" si="56"/>
        <v>#N/A</v>
      </c>
      <c r="E378" s="212">
        <f t="shared" si="57"/>
        <v>0</v>
      </c>
      <c r="F378" s="212" t="str">
        <f t="shared" si="58"/>
        <v>-</v>
      </c>
      <c r="G378" s="212" t="str">
        <f t="shared" si="60"/>
        <v/>
      </c>
      <c r="H378" s="214">
        <f t="shared" si="59"/>
        <v>0</v>
      </c>
    </row>
    <row r="379" spans="1:11" x14ac:dyDescent="0.25">
      <c r="A379" s="211" t="str">
        <f t="shared" ca="1" si="53"/>
        <v>-</v>
      </c>
      <c r="B379" s="212">
        <f t="shared" ca="1" si="54"/>
        <v>0</v>
      </c>
      <c r="C379" s="212">
        <f t="shared" si="55"/>
        <v>0</v>
      </c>
      <c r="D379" s="213" t="e">
        <f t="shared" si="56"/>
        <v>#N/A</v>
      </c>
      <c r="E379" s="212">
        <f t="shared" si="57"/>
        <v>0</v>
      </c>
      <c r="F379" s="212" t="str">
        <f t="shared" si="58"/>
        <v>-</v>
      </c>
      <c r="G379" s="212" t="str">
        <f t="shared" si="60"/>
        <v/>
      </c>
      <c r="H379" s="214">
        <f t="shared" si="59"/>
        <v>0</v>
      </c>
    </row>
    <row r="380" spans="1:11" x14ac:dyDescent="0.25">
      <c r="A380" s="211" t="str">
        <f t="shared" ca="1" si="53"/>
        <v>-</v>
      </c>
      <c r="B380" s="212">
        <f t="shared" ca="1" si="54"/>
        <v>0</v>
      </c>
      <c r="C380" s="212">
        <f t="shared" si="55"/>
        <v>0</v>
      </c>
      <c r="D380" s="213" t="e">
        <f t="shared" si="56"/>
        <v>#N/A</v>
      </c>
      <c r="E380" s="212">
        <f t="shared" si="57"/>
        <v>0</v>
      </c>
      <c r="F380" s="212" t="str">
        <f t="shared" si="58"/>
        <v>-</v>
      </c>
      <c r="G380" s="212" t="str">
        <f t="shared" si="60"/>
        <v/>
      </c>
      <c r="H380" s="214">
        <f t="shared" si="59"/>
        <v>0</v>
      </c>
    </row>
    <row r="381" spans="1:11" x14ac:dyDescent="0.25">
      <c r="A381" s="211" t="str">
        <f t="shared" ca="1" si="53"/>
        <v>-</v>
      </c>
      <c r="B381" s="212">
        <f t="shared" ca="1" si="54"/>
        <v>0</v>
      </c>
      <c r="C381" s="212">
        <f t="shared" si="55"/>
        <v>0</v>
      </c>
      <c r="D381" s="213" t="e">
        <f t="shared" si="56"/>
        <v>#N/A</v>
      </c>
      <c r="E381" s="212">
        <f t="shared" si="57"/>
        <v>0</v>
      </c>
      <c r="F381" s="212" t="str">
        <f t="shared" si="58"/>
        <v>-</v>
      </c>
      <c r="G381" s="212" t="str">
        <f t="shared" si="60"/>
        <v/>
      </c>
      <c r="H381" s="214">
        <f t="shared" si="59"/>
        <v>0</v>
      </c>
    </row>
    <row r="382" spans="1:11" x14ac:dyDescent="0.25">
      <c r="A382" s="211" t="str">
        <f t="shared" ca="1" si="53"/>
        <v>-</v>
      </c>
      <c r="B382" s="212">
        <f t="shared" ca="1" si="54"/>
        <v>0</v>
      </c>
      <c r="C382" s="212">
        <f t="shared" si="55"/>
        <v>0</v>
      </c>
      <c r="D382" s="213" t="e">
        <f t="shared" si="56"/>
        <v>#N/A</v>
      </c>
      <c r="E382" s="212">
        <f t="shared" si="57"/>
        <v>0</v>
      </c>
      <c r="F382" s="212" t="str">
        <f t="shared" si="58"/>
        <v>-</v>
      </c>
      <c r="G382" s="212" t="str">
        <f t="shared" si="60"/>
        <v/>
      </c>
      <c r="H382" s="214">
        <f t="shared" si="59"/>
        <v>0</v>
      </c>
    </row>
    <row r="383" spans="1:11" x14ac:dyDescent="0.25">
      <c r="A383" s="211" t="str">
        <f t="shared" ca="1" si="53"/>
        <v>-</v>
      </c>
      <c r="B383" s="212">
        <f t="shared" ca="1" si="54"/>
        <v>0</v>
      </c>
      <c r="C383" s="212">
        <f t="shared" si="55"/>
        <v>0</v>
      </c>
      <c r="D383" s="213" t="e">
        <f t="shared" si="56"/>
        <v>#N/A</v>
      </c>
      <c r="E383" s="212">
        <f t="shared" si="57"/>
        <v>0</v>
      </c>
      <c r="F383" s="212" t="str">
        <f t="shared" si="58"/>
        <v>-</v>
      </c>
      <c r="G383" s="212" t="str">
        <f t="shared" si="60"/>
        <v/>
      </c>
      <c r="H383" s="214">
        <f t="shared" si="59"/>
        <v>0</v>
      </c>
    </row>
    <row r="384" spans="1:11" x14ac:dyDescent="0.25">
      <c r="A384" s="211" t="str">
        <f t="shared" ca="1" si="53"/>
        <v>-</v>
      </c>
      <c r="B384" s="212">
        <f t="shared" ca="1" si="54"/>
        <v>0</v>
      </c>
      <c r="C384" s="212">
        <f t="shared" si="55"/>
        <v>0</v>
      </c>
      <c r="D384" s="213" t="e">
        <f t="shared" si="56"/>
        <v>#N/A</v>
      </c>
      <c r="E384" s="212">
        <f t="shared" si="57"/>
        <v>0</v>
      </c>
      <c r="F384" s="212" t="str">
        <f t="shared" si="58"/>
        <v>-</v>
      </c>
      <c r="G384" s="212" t="str">
        <f t="shared" si="60"/>
        <v/>
      </c>
      <c r="H384" s="214">
        <f t="shared" si="59"/>
        <v>0</v>
      </c>
    </row>
    <row r="385" spans="1:8" x14ac:dyDescent="0.25">
      <c r="A385" s="211" t="str">
        <f t="shared" ca="1" si="53"/>
        <v>-</v>
      </c>
      <c r="B385" s="212">
        <f t="shared" ca="1" si="54"/>
        <v>0</v>
      </c>
      <c r="C385" s="212">
        <f t="shared" si="55"/>
        <v>0</v>
      </c>
      <c r="D385" s="213" t="e">
        <f t="shared" si="56"/>
        <v>#N/A</v>
      </c>
      <c r="E385" s="212">
        <f t="shared" si="57"/>
        <v>0</v>
      </c>
      <c r="F385" s="212" t="str">
        <f t="shared" si="58"/>
        <v>-</v>
      </c>
      <c r="G385" s="212" t="str">
        <f t="shared" si="60"/>
        <v/>
      </c>
      <c r="H385" s="214">
        <f t="shared" si="59"/>
        <v>0</v>
      </c>
    </row>
    <row r="386" spans="1:8" x14ac:dyDescent="0.25">
      <c r="A386" s="211" t="str">
        <f t="shared" ca="1" si="53"/>
        <v>-</v>
      </c>
      <c r="B386" s="212">
        <f t="shared" ca="1" si="54"/>
        <v>0</v>
      </c>
      <c r="C386" s="212">
        <f t="shared" si="55"/>
        <v>0</v>
      </c>
      <c r="D386" s="213" t="e">
        <f t="shared" si="56"/>
        <v>#N/A</v>
      </c>
      <c r="E386" s="212">
        <f t="shared" si="57"/>
        <v>0</v>
      </c>
      <c r="F386" s="212" t="str">
        <f t="shared" si="58"/>
        <v>-</v>
      </c>
      <c r="G386" s="212" t="str">
        <f t="shared" si="60"/>
        <v/>
      </c>
      <c r="H386" s="214">
        <f t="shared" si="59"/>
        <v>0</v>
      </c>
    </row>
    <row r="387" spans="1:8" x14ac:dyDescent="0.25">
      <c r="A387" s="211" t="str">
        <f t="shared" ca="1" si="53"/>
        <v>-</v>
      </c>
      <c r="B387" s="212">
        <f t="shared" ca="1" si="54"/>
        <v>0</v>
      </c>
      <c r="C387" s="212">
        <f t="shared" si="55"/>
        <v>0</v>
      </c>
      <c r="D387" s="213" t="e">
        <f t="shared" si="56"/>
        <v>#N/A</v>
      </c>
      <c r="E387" s="212">
        <f t="shared" si="57"/>
        <v>0</v>
      </c>
      <c r="F387" s="212" t="str">
        <f t="shared" si="58"/>
        <v>-</v>
      </c>
      <c r="G387" s="212" t="str">
        <f t="shared" si="60"/>
        <v/>
      </c>
      <c r="H387" s="214">
        <f t="shared" si="59"/>
        <v>0</v>
      </c>
    </row>
    <row r="388" spans="1:8" x14ac:dyDescent="0.25">
      <c r="A388" s="211" t="str">
        <f t="shared" ca="1" si="53"/>
        <v>-</v>
      </c>
      <c r="B388" s="212">
        <f t="shared" ca="1" si="54"/>
        <v>0</v>
      </c>
      <c r="C388" s="212">
        <f t="shared" si="55"/>
        <v>0</v>
      </c>
      <c r="D388" s="213" t="e">
        <f t="shared" si="56"/>
        <v>#N/A</v>
      </c>
      <c r="E388" s="212">
        <f t="shared" si="57"/>
        <v>0</v>
      </c>
      <c r="F388" s="212" t="str">
        <f t="shared" si="58"/>
        <v>-</v>
      </c>
      <c r="G388" s="212" t="str">
        <f t="shared" si="60"/>
        <v/>
      </c>
      <c r="H388" s="214">
        <f t="shared" si="59"/>
        <v>0</v>
      </c>
    </row>
    <row r="389" spans="1:8" x14ac:dyDescent="0.25">
      <c r="A389" s="211" t="str">
        <f t="shared" ca="1" si="53"/>
        <v>-</v>
      </c>
      <c r="B389" s="212">
        <f t="shared" ca="1" si="54"/>
        <v>0</v>
      </c>
      <c r="C389" s="212">
        <f t="shared" si="55"/>
        <v>0</v>
      </c>
      <c r="D389" s="213" t="e">
        <f t="shared" si="56"/>
        <v>#N/A</v>
      </c>
      <c r="E389" s="212">
        <f t="shared" si="57"/>
        <v>0</v>
      </c>
      <c r="F389" s="212" t="str">
        <f t="shared" si="58"/>
        <v>-</v>
      </c>
      <c r="G389" s="212" t="str">
        <f t="shared" si="60"/>
        <v/>
      </c>
      <c r="H389" s="214">
        <f t="shared" si="59"/>
        <v>0</v>
      </c>
    </row>
    <row r="390" spans="1:8" x14ac:dyDescent="0.25">
      <c r="A390" s="211" t="str">
        <f t="shared" ref="A390:A453" ca="1" si="61">IF(K390="Last Run:",OFFSET(K390,3,0),A389)</f>
        <v>-</v>
      </c>
      <c r="B390" s="212">
        <f t="shared" ref="B390:B453" ca="1" si="62">IF(K390="Last Run:",INT(OFFSET(K390,1,0)),B389)</f>
        <v>0</v>
      </c>
      <c r="C390" s="212">
        <f t="shared" ref="C390:C453" si="63">IF($K390="Last Run:",TRIM(IFERROR(MID($I390,2,IFERROR(FIND($M$2,LEFT($I390,FIND($N$2,$I390))),FIND($N$2,$I390))-2),$C$2)),C389)</f>
        <v>0</v>
      </c>
      <c r="D390" s="213" t="e">
        <f t="shared" ref="D390:D453" si="64">IF($H390=1,TEXT(A390,"ddmmyyyy")&amp;"-"&amp;TEXT(B390,"ddmmyyyy")&amp;C390,NA())</f>
        <v>#N/A</v>
      </c>
      <c r="E390" s="212">
        <f t="shared" ref="E390:E453" si="65">IF($K390="Last Run:",TRIM(IFERROR(MID($I390,FIND($M$2,$I390)+1,FIND($N$2,$I390)-FIND($M$2,$I390)-1),"")),E389)</f>
        <v>0</v>
      </c>
      <c r="F390" s="212" t="str">
        <f t="shared" ref="F390:F453" si="66">IF(P390="","-", P390)</f>
        <v>-</v>
      </c>
      <c r="G390" s="212" t="str">
        <f t="shared" si="60"/>
        <v/>
      </c>
      <c r="H390" s="214">
        <f t="shared" ref="H390:H453" si="67">(ISNUMBER(R390))*IF($H$2&lt;&gt;"",(($H$2=E390)+(P390="F84122")&gt;0),1)</f>
        <v>0</v>
      </c>
    </row>
    <row r="391" spans="1:8" x14ac:dyDescent="0.25">
      <c r="A391" s="211" t="str">
        <f t="shared" ca="1" si="61"/>
        <v>-</v>
      </c>
      <c r="B391" s="212">
        <f t="shared" ca="1" si="62"/>
        <v>0</v>
      </c>
      <c r="C391" s="212">
        <f t="shared" si="63"/>
        <v>0</v>
      </c>
      <c r="D391" s="213" t="e">
        <f t="shared" si="64"/>
        <v>#N/A</v>
      </c>
      <c r="E391" s="212">
        <f t="shared" si="65"/>
        <v>0</v>
      </c>
      <c r="F391" s="212" t="str">
        <f t="shared" si="66"/>
        <v>-</v>
      </c>
      <c r="G391" s="212" t="str">
        <f t="shared" ref="G391:G454" si="68">IFERROR(VLOOKUP(F391,PRACTICE,5,0),"")</f>
        <v/>
      </c>
      <c r="H391" s="214">
        <f t="shared" si="67"/>
        <v>0</v>
      </c>
    </row>
    <row r="392" spans="1:8" x14ac:dyDescent="0.25">
      <c r="A392" s="211" t="str">
        <f t="shared" ca="1" si="61"/>
        <v>-</v>
      </c>
      <c r="B392" s="212">
        <f t="shared" ca="1" si="62"/>
        <v>0</v>
      </c>
      <c r="C392" s="212">
        <f t="shared" si="63"/>
        <v>0</v>
      </c>
      <c r="D392" s="213" t="e">
        <f t="shared" si="64"/>
        <v>#N/A</v>
      </c>
      <c r="E392" s="212">
        <f t="shared" si="65"/>
        <v>0</v>
      </c>
      <c r="F392" s="212" t="str">
        <f t="shared" si="66"/>
        <v>-</v>
      </c>
      <c r="G392" s="212" t="str">
        <f t="shared" si="68"/>
        <v/>
      </c>
      <c r="H392" s="214">
        <f t="shared" si="67"/>
        <v>0</v>
      </c>
    </row>
    <row r="393" spans="1:8" x14ac:dyDescent="0.25">
      <c r="A393" s="211" t="str">
        <f t="shared" ca="1" si="61"/>
        <v>-</v>
      </c>
      <c r="B393" s="212">
        <f t="shared" ca="1" si="62"/>
        <v>0</v>
      </c>
      <c r="C393" s="212">
        <f t="shared" si="63"/>
        <v>0</v>
      </c>
      <c r="D393" s="213" t="e">
        <f t="shared" si="64"/>
        <v>#N/A</v>
      </c>
      <c r="E393" s="212">
        <f t="shared" si="65"/>
        <v>0</v>
      </c>
      <c r="F393" s="212" t="str">
        <f t="shared" si="66"/>
        <v>-</v>
      </c>
      <c r="G393" s="212" t="str">
        <f t="shared" si="68"/>
        <v/>
      </c>
      <c r="H393" s="214">
        <f t="shared" si="67"/>
        <v>0</v>
      </c>
    </row>
    <row r="394" spans="1:8" x14ac:dyDescent="0.25">
      <c r="A394" s="211" t="str">
        <f t="shared" ca="1" si="61"/>
        <v>-</v>
      </c>
      <c r="B394" s="212">
        <f t="shared" ca="1" si="62"/>
        <v>0</v>
      </c>
      <c r="C394" s="212">
        <f t="shared" si="63"/>
        <v>0</v>
      </c>
      <c r="D394" s="213" t="e">
        <f t="shared" si="64"/>
        <v>#N/A</v>
      </c>
      <c r="E394" s="212">
        <f t="shared" si="65"/>
        <v>0</v>
      </c>
      <c r="F394" s="212" t="str">
        <f t="shared" si="66"/>
        <v>-</v>
      </c>
      <c r="G394" s="212" t="str">
        <f t="shared" si="68"/>
        <v/>
      </c>
      <c r="H394" s="214">
        <f t="shared" si="67"/>
        <v>0</v>
      </c>
    </row>
    <row r="395" spans="1:8" x14ac:dyDescent="0.25">
      <c r="A395" s="211" t="str">
        <f t="shared" ca="1" si="61"/>
        <v>-</v>
      </c>
      <c r="B395" s="212">
        <f t="shared" ca="1" si="62"/>
        <v>0</v>
      </c>
      <c r="C395" s="212">
        <f t="shared" si="63"/>
        <v>0</v>
      </c>
      <c r="D395" s="213" t="e">
        <f t="shared" si="64"/>
        <v>#N/A</v>
      </c>
      <c r="E395" s="212">
        <f t="shared" si="65"/>
        <v>0</v>
      </c>
      <c r="F395" s="212" t="str">
        <f t="shared" si="66"/>
        <v>-</v>
      </c>
      <c r="G395" s="212" t="str">
        <f t="shared" si="68"/>
        <v/>
      </c>
      <c r="H395" s="214">
        <f t="shared" si="67"/>
        <v>0</v>
      </c>
    </row>
    <row r="396" spans="1:8" x14ac:dyDescent="0.25">
      <c r="A396" s="211" t="str">
        <f t="shared" ca="1" si="61"/>
        <v>-</v>
      </c>
      <c r="B396" s="212">
        <f t="shared" ca="1" si="62"/>
        <v>0</v>
      </c>
      <c r="C396" s="212">
        <f t="shared" si="63"/>
        <v>0</v>
      </c>
      <c r="D396" s="213" t="e">
        <f t="shared" si="64"/>
        <v>#N/A</v>
      </c>
      <c r="E396" s="212">
        <f t="shared" si="65"/>
        <v>0</v>
      </c>
      <c r="F396" s="212" t="str">
        <f t="shared" si="66"/>
        <v>-</v>
      </c>
      <c r="G396" s="212" t="str">
        <f t="shared" si="68"/>
        <v/>
      </c>
      <c r="H396" s="214">
        <f t="shared" si="67"/>
        <v>0</v>
      </c>
    </row>
    <row r="397" spans="1:8" x14ac:dyDescent="0.25">
      <c r="A397" s="211" t="str">
        <f t="shared" ca="1" si="61"/>
        <v>-</v>
      </c>
      <c r="B397" s="212">
        <f t="shared" ca="1" si="62"/>
        <v>0</v>
      </c>
      <c r="C397" s="212">
        <f t="shared" si="63"/>
        <v>0</v>
      </c>
      <c r="D397" s="213" t="e">
        <f t="shared" si="64"/>
        <v>#N/A</v>
      </c>
      <c r="E397" s="212">
        <f t="shared" si="65"/>
        <v>0</v>
      </c>
      <c r="F397" s="212" t="str">
        <f t="shared" si="66"/>
        <v>-</v>
      </c>
      <c r="G397" s="212" t="str">
        <f t="shared" si="68"/>
        <v/>
      </c>
      <c r="H397" s="214">
        <f t="shared" si="67"/>
        <v>0</v>
      </c>
    </row>
    <row r="398" spans="1:8" x14ac:dyDescent="0.25">
      <c r="A398" s="211" t="str">
        <f t="shared" ca="1" si="61"/>
        <v>-</v>
      </c>
      <c r="B398" s="212">
        <f t="shared" ca="1" si="62"/>
        <v>0</v>
      </c>
      <c r="C398" s="212">
        <f t="shared" si="63"/>
        <v>0</v>
      </c>
      <c r="D398" s="213" t="e">
        <f t="shared" si="64"/>
        <v>#N/A</v>
      </c>
      <c r="E398" s="212">
        <f t="shared" si="65"/>
        <v>0</v>
      </c>
      <c r="F398" s="212" t="str">
        <f t="shared" si="66"/>
        <v>-</v>
      </c>
      <c r="G398" s="212" t="str">
        <f t="shared" si="68"/>
        <v/>
      </c>
      <c r="H398" s="214">
        <f t="shared" si="67"/>
        <v>0</v>
      </c>
    </row>
    <row r="399" spans="1:8" x14ac:dyDescent="0.25">
      <c r="A399" s="211" t="str">
        <f t="shared" ca="1" si="61"/>
        <v>-</v>
      </c>
      <c r="B399" s="212">
        <f t="shared" ca="1" si="62"/>
        <v>0</v>
      </c>
      <c r="C399" s="212">
        <f t="shared" si="63"/>
        <v>0</v>
      </c>
      <c r="D399" s="213" t="e">
        <f t="shared" si="64"/>
        <v>#N/A</v>
      </c>
      <c r="E399" s="212">
        <f t="shared" si="65"/>
        <v>0</v>
      </c>
      <c r="F399" s="212" t="str">
        <f t="shared" si="66"/>
        <v>-</v>
      </c>
      <c r="G399" s="212" t="str">
        <f t="shared" si="68"/>
        <v/>
      </c>
      <c r="H399" s="214">
        <f t="shared" si="67"/>
        <v>0</v>
      </c>
    </row>
    <row r="400" spans="1:8" x14ac:dyDescent="0.25">
      <c r="A400" s="211" t="str">
        <f t="shared" ca="1" si="61"/>
        <v>-</v>
      </c>
      <c r="B400" s="212">
        <f t="shared" ca="1" si="62"/>
        <v>0</v>
      </c>
      <c r="C400" s="212">
        <f t="shared" si="63"/>
        <v>0</v>
      </c>
      <c r="D400" s="213" t="e">
        <f t="shared" si="64"/>
        <v>#N/A</v>
      </c>
      <c r="E400" s="212">
        <f t="shared" si="65"/>
        <v>0</v>
      </c>
      <c r="F400" s="212" t="str">
        <f t="shared" si="66"/>
        <v>-</v>
      </c>
      <c r="G400" s="212" t="str">
        <f t="shared" si="68"/>
        <v/>
      </c>
      <c r="H400" s="214">
        <f t="shared" si="67"/>
        <v>0</v>
      </c>
    </row>
    <row r="401" spans="1:8" x14ac:dyDescent="0.25">
      <c r="A401" s="211" t="str">
        <f t="shared" ca="1" si="61"/>
        <v>-</v>
      </c>
      <c r="B401" s="212">
        <f t="shared" ca="1" si="62"/>
        <v>0</v>
      </c>
      <c r="C401" s="212">
        <f t="shared" si="63"/>
        <v>0</v>
      </c>
      <c r="D401" s="213" t="e">
        <f t="shared" si="64"/>
        <v>#N/A</v>
      </c>
      <c r="E401" s="212">
        <f t="shared" si="65"/>
        <v>0</v>
      </c>
      <c r="F401" s="212" t="str">
        <f t="shared" si="66"/>
        <v>-</v>
      </c>
      <c r="G401" s="212" t="str">
        <f t="shared" si="68"/>
        <v/>
      </c>
      <c r="H401" s="214">
        <f t="shared" si="67"/>
        <v>0</v>
      </c>
    </row>
    <row r="402" spans="1:8" x14ac:dyDescent="0.25">
      <c r="A402" s="211" t="str">
        <f t="shared" ca="1" si="61"/>
        <v>-</v>
      </c>
      <c r="B402" s="212">
        <f t="shared" ca="1" si="62"/>
        <v>0</v>
      </c>
      <c r="C402" s="212">
        <f t="shared" si="63"/>
        <v>0</v>
      </c>
      <c r="D402" s="213" t="e">
        <f t="shared" si="64"/>
        <v>#N/A</v>
      </c>
      <c r="E402" s="212">
        <f t="shared" si="65"/>
        <v>0</v>
      </c>
      <c r="F402" s="212" t="str">
        <f t="shared" si="66"/>
        <v>-</v>
      </c>
      <c r="G402" s="212" t="str">
        <f t="shared" si="68"/>
        <v/>
      </c>
      <c r="H402" s="214">
        <f t="shared" si="67"/>
        <v>0</v>
      </c>
    </row>
    <row r="403" spans="1:8" x14ac:dyDescent="0.25">
      <c r="A403" s="211" t="str">
        <f t="shared" ca="1" si="61"/>
        <v>-</v>
      </c>
      <c r="B403" s="212">
        <f t="shared" ca="1" si="62"/>
        <v>0</v>
      </c>
      <c r="C403" s="212">
        <f t="shared" si="63"/>
        <v>0</v>
      </c>
      <c r="D403" s="213" t="e">
        <f t="shared" si="64"/>
        <v>#N/A</v>
      </c>
      <c r="E403" s="212">
        <f t="shared" si="65"/>
        <v>0</v>
      </c>
      <c r="F403" s="212" t="str">
        <f t="shared" si="66"/>
        <v>-</v>
      </c>
      <c r="G403" s="212" t="str">
        <f t="shared" si="68"/>
        <v/>
      </c>
      <c r="H403" s="214">
        <f t="shared" si="67"/>
        <v>0</v>
      </c>
    </row>
    <row r="404" spans="1:8" x14ac:dyDescent="0.25">
      <c r="A404" s="211" t="str">
        <f t="shared" ca="1" si="61"/>
        <v>-</v>
      </c>
      <c r="B404" s="212">
        <f t="shared" ca="1" si="62"/>
        <v>0</v>
      </c>
      <c r="C404" s="212">
        <f t="shared" si="63"/>
        <v>0</v>
      </c>
      <c r="D404" s="213" t="e">
        <f t="shared" si="64"/>
        <v>#N/A</v>
      </c>
      <c r="E404" s="212">
        <f t="shared" si="65"/>
        <v>0</v>
      </c>
      <c r="F404" s="212" t="str">
        <f t="shared" si="66"/>
        <v>-</v>
      </c>
      <c r="G404" s="212" t="str">
        <f t="shared" si="68"/>
        <v/>
      </c>
      <c r="H404" s="214">
        <f t="shared" si="67"/>
        <v>0</v>
      </c>
    </row>
    <row r="405" spans="1:8" x14ac:dyDescent="0.25">
      <c r="A405" s="211" t="str">
        <f t="shared" ca="1" si="61"/>
        <v>-</v>
      </c>
      <c r="B405" s="212">
        <f t="shared" ca="1" si="62"/>
        <v>0</v>
      </c>
      <c r="C405" s="212">
        <f t="shared" si="63"/>
        <v>0</v>
      </c>
      <c r="D405" s="213" t="e">
        <f t="shared" si="64"/>
        <v>#N/A</v>
      </c>
      <c r="E405" s="212">
        <f t="shared" si="65"/>
        <v>0</v>
      </c>
      <c r="F405" s="212" t="str">
        <f t="shared" si="66"/>
        <v>-</v>
      </c>
      <c r="G405" s="212" t="str">
        <f t="shared" si="68"/>
        <v/>
      </c>
      <c r="H405" s="214">
        <f t="shared" si="67"/>
        <v>0</v>
      </c>
    </row>
    <row r="406" spans="1:8" x14ac:dyDescent="0.25">
      <c r="A406" s="211" t="str">
        <f t="shared" ca="1" si="61"/>
        <v>-</v>
      </c>
      <c r="B406" s="212">
        <f t="shared" ca="1" si="62"/>
        <v>0</v>
      </c>
      <c r="C406" s="212">
        <f t="shared" si="63"/>
        <v>0</v>
      </c>
      <c r="D406" s="213" t="e">
        <f t="shared" si="64"/>
        <v>#N/A</v>
      </c>
      <c r="E406" s="212">
        <f t="shared" si="65"/>
        <v>0</v>
      </c>
      <c r="F406" s="212" t="str">
        <f t="shared" si="66"/>
        <v>-</v>
      </c>
      <c r="G406" s="212" t="str">
        <f t="shared" si="68"/>
        <v/>
      </c>
      <c r="H406" s="214">
        <f t="shared" si="67"/>
        <v>0</v>
      </c>
    </row>
    <row r="407" spans="1:8" x14ac:dyDescent="0.25">
      <c r="A407" s="211" t="str">
        <f t="shared" ca="1" si="61"/>
        <v>-</v>
      </c>
      <c r="B407" s="212">
        <f t="shared" ca="1" si="62"/>
        <v>0</v>
      </c>
      <c r="C407" s="212">
        <f t="shared" si="63"/>
        <v>0</v>
      </c>
      <c r="D407" s="213" t="e">
        <f t="shared" si="64"/>
        <v>#N/A</v>
      </c>
      <c r="E407" s="212">
        <f t="shared" si="65"/>
        <v>0</v>
      </c>
      <c r="F407" s="212" t="str">
        <f t="shared" si="66"/>
        <v>-</v>
      </c>
      <c r="G407" s="212" t="str">
        <f t="shared" si="68"/>
        <v/>
      </c>
      <c r="H407" s="214">
        <f t="shared" si="67"/>
        <v>0</v>
      </c>
    </row>
    <row r="408" spans="1:8" x14ac:dyDescent="0.25">
      <c r="A408" s="211" t="str">
        <f t="shared" ca="1" si="61"/>
        <v>-</v>
      </c>
      <c r="B408" s="212">
        <f t="shared" ca="1" si="62"/>
        <v>0</v>
      </c>
      <c r="C408" s="212">
        <f t="shared" si="63"/>
        <v>0</v>
      </c>
      <c r="D408" s="213" t="e">
        <f t="shared" si="64"/>
        <v>#N/A</v>
      </c>
      <c r="E408" s="212">
        <f t="shared" si="65"/>
        <v>0</v>
      </c>
      <c r="F408" s="212" t="str">
        <f t="shared" si="66"/>
        <v>-</v>
      </c>
      <c r="G408" s="212" t="str">
        <f t="shared" si="68"/>
        <v/>
      </c>
      <c r="H408" s="214">
        <f t="shared" si="67"/>
        <v>0</v>
      </c>
    </row>
    <row r="409" spans="1:8" x14ac:dyDescent="0.25">
      <c r="A409" s="211" t="str">
        <f t="shared" ca="1" si="61"/>
        <v>-</v>
      </c>
      <c r="B409" s="212">
        <f t="shared" ca="1" si="62"/>
        <v>0</v>
      </c>
      <c r="C409" s="212">
        <f t="shared" si="63"/>
        <v>0</v>
      </c>
      <c r="D409" s="213" t="e">
        <f t="shared" si="64"/>
        <v>#N/A</v>
      </c>
      <c r="E409" s="212">
        <f t="shared" si="65"/>
        <v>0</v>
      </c>
      <c r="F409" s="212" t="str">
        <f t="shared" si="66"/>
        <v>-</v>
      </c>
      <c r="G409" s="212" t="str">
        <f t="shared" si="68"/>
        <v/>
      </c>
      <c r="H409" s="214">
        <f t="shared" si="67"/>
        <v>0</v>
      </c>
    </row>
    <row r="410" spans="1:8" x14ac:dyDescent="0.25">
      <c r="A410" s="211" t="str">
        <f t="shared" ca="1" si="61"/>
        <v>-</v>
      </c>
      <c r="B410" s="212">
        <f t="shared" ca="1" si="62"/>
        <v>0</v>
      </c>
      <c r="C410" s="212">
        <f t="shared" si="63"/>
        <v>0</v>
      </c>
      <c r="D410" s="213" t="e">
        <f t="shared" si="64"/>
        <v>#N/A</v>
      </c>
      <c r="E410" s="212">
        <f t="shared" si="65"/>
        <v>0</v>
      </c>
      <c r="F410" s="212" t="str">
        <f t="shared" si="66"/>
        <v>-</v>
      </c>
      <c r="G410" s="212" t="str">
        <f t="shared" si="68"/>
        <v/>
      </c>
      <c r="H410" s="214">
        <f t="shared" si="67"/>
        <v>0</v>
      </c>
    </row>
    <row r="411" spans="1:8" x14ac:dyDescent="0.25">
      <c r="A411" s="211" t="str">
        <f t="shared" ca="1" si="61"/>
        <v>-</v>
      </c>
      <c r="B411" s="212">
        <f t="shared" ca="1" si="62"/>
        <v>0</v>
      </c>
      <c r="C411" s="212">
        <f t="shared" si="63"/>
        <v>0</v>
      </c>
      <c r="D411" s="213" t="e">
        <f t="shared" si="64"/>
        <v>#N/A</v>
      </c>
      <c r="E411" s="212">
        <f t="shared" si="65"/>
        <v>0</v>
      </c>
      <c r="F411" s="212" t="str">
        <f t="shared" si="66"/>
        <v>-</v>
      </c>
      <c r="G411" s="212" t="str">
        <f t="shared" si="68"/>
        <v/>
      </c>
      <c r="H411" s="214">
        <f t="shared" si="67"/>
        <v>0</v>
      </c>
    </row>
    <row r="412" spans="1:8" x14ac:dyDescent="0.25">
      <c r="A412" s="211" t="str">
        <f t="shared" ca="1" si="61"/>
        <v>-</v>
      </c>
      <c r="B412" s="212">
        <f t="shared" ca="1" si="62"/>
        <v>0</v>
      </c>
      <c r="C412" s="212">
        <f t="shared" si="63"/>
        <v>0</v>
      </c>
      <c r="D412" s="213" t="e">
        <f t="shared" si="64"/>
        <v>#N/A</v>
      </c>
      <c r="E412" s="212">
        <f t="shared" si="65"/>
        <v>0</v>
      </c>
      <c r="F412" s="212" t="str">
        <f t="shared" si="66"/>
        <v>-</v>
      </c>
      <c r="G412" s="212" t="str">
        <f t="shared" si="68"/>
        <v/>
      </c>
      <c r="H412" s="214">
        <f t="shared" si="67"/>
        <v>0</v>
      </c>
    </row>
    <row r="413" spans="1:8" x14ac:dyDescent="0.25">
      <c r="A413" s="211" t="str">
        <f t="shared" ca="1" si="61"/>
        <v>-</v>
      </c>
      <c r="B413" s="212">
        <f t="shared" ca="1" si="62"/>
        <v>0</v>
      </c>
      <c r="C413" s="212">
        <f t="shared" si="63"/>
        <v>0</v>
      </c>
      <c r="D413" s="213" t="e">
        <f t="shared" si="64"/>
        <v>#N/A</v>
      </c>
      <c r="E413" s="212">
        <f t="shared" si="65"/>
        <v>0</v>
      </c>
      <c r="F413" s="212" t="str">
        <f t="shared" si="66"/>
        <v>-</v>
      </c>
      <c r="G413" s="212" t="str">
        <f t="shared" si="68"/>
        <v/>
      </c>
      <c r="H413" s="214">
        <f t="shared" si="67"/>
        <v>0</v>
      </c>
    </row>
    <row r="414" spans="1:8" x14ac:dyDescent="0.25">
      <c r="A414" s="211" t="str">
        <f t="shared" ca="1" si="61"/>
        <v>-</v>
      </c>
      <c r="B414" s="212">
        <f t="shared" ca="1" si="62"/>
        <v>0</v>
      </c>
      <c r="C414" s="212">
        <f t="shared" si="63"/>
        <v>0</v>
      </c>
      <c r="D414" s="213" t="e">
        <f t="shared" si="64"/>
        <v>#N/A</v>
      </c>
      <c r="E414" s="212">
        <f t="shared" si="65"/>
        <v>0</v>
      </c>
      <c r="F414" s="212" t="str">
        <f t="shared" si="66"/>
        <v>-</v>
      </c>
      <c r="G414" s="212" t="str">
        <f t="shared" si="68"/>
        <v/>
      </c>
      <c r="H414" s="214">
        <f t="shared" si="67"/>
        <v>0</v>
      </c>
    </row>
    <row r="415" spans="1:8" x14ac:dyDescent="0.25">
      <c r="A415" s="211" t="str">
        <f t="shared" ca="1" si="61"/>
        <v>-</v>
      </c>
      <c r="B415" s="212">
        <f t="shared" ca="1" si="62"/>
        <v>0</v>
      </c>
      <c r="C415" s="212">
        <f t="shared" si="63"/>
        <v>0</v>
      </c>
      <c r="D415" s="213" t="e">
        <f t="shared" si="64"/>
        <v>#N/A</v>
      </c>
      <c r="E415" s="212">
        <f t="shared" si="65"/>
        <v>0</v>
      </c>
      <c r="F415" s="212" t="str">
        <f t="shared" si="66"/>
        <v>-</v>
      </c>
      <c r="G415" s="212" t="str">
        <f t="shared" si="68"/>
        <v/>
      </c>
      <c r="H415" s="214">
        <f t="shared" si="67"/>
        <v>0</v>
      </c>
    </row>
    <row r="416" spans="1:8" x14ac:dyDescent="0.25">
      <c r="A416" s="211" t="str">
        <f t="shared" ca="1" si="61"/>
        <v>-</v>
      </c>
      <c r="B416" s="212">
        <f t="shared" ca="1" si="62"/>
        <v>0</v>
      </c>
      <c r="C416" s="212">
        <f t="shared" si="63"/>
        <v>0</v>
      </c>
      <c r="D416" s="213" t="e">
        <f t="shared" si="64"/>
        <v>#N/A</v>
      </c>
      <c r="E416" s="212">
        <f t="shared" si="65"/>
        <v>0</v>
      </c>
      <c r="F416" s="212" t="str">
        <f t="shared" si="66"/>
        <v>-</v>
      </c>
      <c r="G416" s="212" t="str">
        <f t="shared" si="68"/>
        <v/>
      </c>
      <c r="H416" s="214">
        <f t="shared" si="67"/>
        <v>0</v>
      </c>
    </row>
    <row r="417" spans="1:11" x14ac:dyDescent="0.25">
      <c r="A417" s="211" t="str">
        <f t="shared" ca="1" si="61"/>
        <v>-</v>
      </c>
      <c r="B417" s="212">
        <f t="shared" ca="1" si="62"/>
        <v>0</v>
      </c>
      <c r="C417" s="212">
        <f t="shared" si="63"/>
        <v>0</v>
      </c>
      <c r="D417" s="213" t="e">
        <f t="shared" si="64"/>
        <v>#N/A</v>
      </c>
      <c r="E417" s="212">
        <f t="shared" si="65"/>
        <v>0</v>
      </c>
      <c r="F417" s="212" t="str">
        <f t="shared" si="66"/>
        <v>-</v>
      </c>
      <c r="G417" s="212" t="str">
        <f t="shared" si="68"/>
        <v/>
      </c>
      <c r="H417" s="214">
        <f t="shared" si="67"/>
        <v>0</v>
      </c>
    </row>
    <row r="418" spans="1:11" x14ac:dyDescent="0.25">
      <c r="A418" s="211" t="str">
        <f t="shared" ca="1" si="61"/>
        <v>-</v>
      </c>
      <c r="B418" s="212">
        <f t="shared" ca="1" si="62"/>
        <v>0</v>
      </c>
      <c r="C418" s="212">
        <f t="shared" si="63"/>
        <v>0</v>
      </c>
      <c r="D418" s="213" t="e">
        <f t="shared" si="64"/>
        <v>#N/A</v>
      </c>
      <c r="E418" s="212">
        <f t="shared" si="65"/>
        <v>0</v>
      </c>
      <c r="F418" s="212" t="str">
        <f t="shared" si="66"/>
        <v>-</v>
      </c>
      <c r="G418" s="212" t="str">
        <f t="shared" si="68"/>
        <v/>
      </c>
      <c r="H418" s="214">
        <f t="shared" si="67"/>
        <v>0</v>
      </c>
    </row>
    <row r="419" spans="1:11" x14ac:dyDescent="0.25">
      <c r="A419" s="211" t="str">
        <f t="shared" ca="1" si="61"/>
        <v>-</v>
      </c>
      <c r="B419" s="212">
        <f t="shared" ca="1" si="62"/>
        <v>0</v>
      </c>
      <c r="C419" s="212">
        <f t="shared" si="63"/>
        <v>0</v>
      </c>
      <c r="D419" s="213" t="e">
        <f t="shared" si="64"/>
        <v>#N/A</v>
      </c>
      <c r="E419" s="212">
        <f t="shared" si="65"/>
        <v>0</v>
      </c>
      <c r="F419" s="212" t="str">
        <f t="shared" si="66"/>
        <v>-</v>
      </c>
      <c r="G419" s="212" t="str">
        <f t="shared" si="68"/>
        <v/>
      </c>
      <c r="H419" s="214">
        <f t="shared" si="67"/>
        <v>0</v>
      </c>
    </row>
    <row r="420" spans="1:11" x14ac:dyDescent="0.25">
      <c r="A420" s="211" t="str">
        <f t="shared" ca="1" si="61"/>
        <v>-</v>
      </c>
      <c r="B420" s="212">
        <f t="shared" ca="1" si="62"/>
        <v>0</v>
      </c>
      <c r="C420" s="212">
        <f t="shared" si="63"/>
        <v>0</v>
      </c>
      <c r="D420" s="213" t="e">
        <f t="shared" si="64"/>
        <v>#N/A</v>
      </c>
      <c r="E420" s="212">
        <f t="shared" si="65"/>
        <v>0</v>
      </c>
      <c r="F420" s="212" t="str">
        <f t="shared" si="66"/>
        <v>-</v>
      </c>
      <c r="G420" s="212" t="str">
        <f t="shared" si="68"/>
        <v/>
      </c>
      <c r="H420" s="214">
        <f t="shared" si="67"/>
        <v>0</v>
      </c>
      <c r="K420" s="127"/>
    </row>
    <row r="421" spans="1:11" x14ac:dyDescent="0.25">
      <c r="A421" s="211" t="str">
        <f t="shared" ca="1" si="61"/>
        <v>-</v>
      </c>
      <c r="B421" s="212">
        <f t="shared" ca="1" si="62"/>
        <v>0</v>
      </c>
      <c r="C421" s="212">
        <f t="shared" si="63"/>
        <v>0</v>
      </c>
      <c r="D421" s="213" t="e">
        <f t="shared" si="64"/>
        <v>#N/A</v>
      </c>
      <c r="E421" s="212">
        <f t="shared" si="65"/>
        <v>0</v>
      </c>
      <c r="F421" s="212" t="str">
        <f t="shared" si="66"/>
        <v>-</v>
      </c>
      <c r="G421" s="212" t="str">
        <f t="shared" si="68"/>
        <v/>
      </c>
      <c r="H421" s="214">
        <f t="shared" si="67"/>
        <v>0</v>
      </c>
    </row>
    <row r="422" spans="1:11" x14ac:dyDescent="0.25">
      <c r="A422" s="211" t="str">
        <f t="shared" ca="1" si="61"/>
        <v>-</v>
      </c>
      <c r="B422" s="212">
        <f t="shared" ca="1" si="62"/>
        <v>0</v>
      </c>
      <c r="C422" s="212">
        <f t="shared" si="63"/>
        <v>0</v>
      </c>
      <c r="D422" s="213" t="e">
        <f t="shared" si="64"/>
        <v>#N/A</v>
      </c>
      <c r="E422" s="212">
        <f t="shared" si="65"/>
        <v>0</v>
      </c>
      <c r="F422" s="212" t="str">
        <f t="shared" si="66"/>
        <v>-</v>
      </c>
      <c r="G422" s="212" t="str">
        <f t="shared" si="68"/>
        <v/>
      </c>
      <c r="H422" s="214">
        <f t="shared" si="67"/>
        <v>0</v>
      </c>
      <c r="K422" s="128"/>
    </row>
    <row r="423" spans="1:11" x14ac:dyDescent="0.25">
      <c r="A423" s="211" t="str">
        <f t="shared" ca="1" si="61"/>
        <v>-</v>
      </c>
      <c r="B423" s="212">
        <f t="shared" ca="1" si="62"/>
        <v>0</v>
      </c>
      <c r="C423" s="212">
        <f t="shared" si="63"/>
        <v>0</v>
      </c>
      <c r="D423" s="213" t="e">
        <f t="shared" si="64"/>
        <v>#N/A</v>
      </c>
      <c r="E423" s="212">
        <f t="shared" si="65"/>
        <v>0</v>
      </c>
      <c r="F423" s="212" t="str">
        <f t="shared" si="66"/>
        <v>-</v>
      </c>
      <c r="G423" s="212" t="str">
        <f t="shared" si="68"/>
        <v/>
      </c>
      <c r="H423" s="214">
        <f t="shared" si="67"/>
        <v>0</v>
      </c>
    </row>
    <row r="424" spans="1:11" x14ac:dyDescent="0.25">
      <c r="A424" s="211" t="str">
        <f t="shared" ca="1" si="61"/>
        <v>-</v>
      </c>
      <c r="B424" s="212">
        <f t="shared" ca="1" si="62"/>
        <v>0</v>
      </c>
      <c r="C424" s="212">
        <f t="shared" si="63"/>
        <v>0</v>
      </c>
      <c r="D424" s="213" t="e">
        <f t="shared" si="64"/>
        <v>#N/A</v>
      </c>
      <c r="E424" s="212">
        <f t="shared" si="65"/>
        <v>0</v>
      </c>
      <c r="F424" s="212" t="str">
        <f t="shared" si="66"/>
        <v>-</v>
      </c>
      <c r="G424" s="212" t="str">
        <f t="shared" si="68"/>
        <v/>
      </c>
      <c r="H424" s="214">
        <f t="shared" si="67"/>
        <v>0</v>
      </c>
    </row>
    <row r="425" spans="1:11" x14ac:dyDescent="0.25">
      <c r="A425" s="211" t="str">
        <f t="shared" ca="1" si="61"/>
        <v>-</v>
      </c>
      <c r="B425" s="212">
        <f t="shared" ca="1" si="62"/>
        <v>0</v>
      </c>
      <c r="C425" s="212">
        <f t="shared" si="63"/>
        <v>0</v>
      </c>
      <c r="D425" s="213" t="e">
        <f t="shared" si="64"/>
        <v>#N/A</v>
      </c>
      <c r="E425" s="212">
        <f t="shared" si="65"/>
        <v>0</v>
      </c>
      <c r="F425" s="212" t="str">
        <f t="shared" si="66"/>
        <v>-</v>
      </c>
      <c r="G425" s="212" t="str">
        <f t="shared" si="68"/>
        <v/>
      </c>
      <c r="H425" s="214">
        <f t="shared" si="67"/>
        <v>0</v>
      </c>
    </row>
    <row r="426" spans="1:11" x14ac:dyDescent="0.25">
      <c r="A426" s="211" t="str">
        <f t="shared" ca="1" si="61"/>
        <v>-</v>
      </c>
      <c r="B426" s="212">
        <f t="shared" ca="1" si="62"/>
        <v>0</v>
      </c>
      <c r="C426" s="212">
        <f t="shared" si="63"/>
        <v>0</v>
      </c>
      <c r="D426" s="213" t="e">
        <f t="shared" si="64"/>
        <v>#N/A</v>
      </c>
      <c r="E426" s="212">
        <f t="shared" si="65"/>
        <v>0</v>
      </c>
      <c r="F426" s="212" t="str">
        <f t="shared" si="66"/>
        <v>-</v>
      </c>
      <c r="G426" s="212" t="str">
        <f t="shared" si="68"/>
        <v/>
      </c>
      <c r="H426" s="214">
        <f t="shared" si="67"/>
        <v>0</v>
      </c>
    </row>
    <row r="427" spans="1:11" x14ac:dyDescent="0.25">
      <c r="A427" s="211" t="str">
        <f t="shared" ca="1" si="61"/>
        <v>-</v>
      </c>
      <c r="B427" s="212">
        <f t="shared" ca="1" si="62"/>
        <v>0</v>
      </c>
      <c r="C427" s="212">
        <f t="shared" si="63"/>
        <v>0</v>
      </c>
      <c r="D427" s="213" t="e">
        <f t="shared" si="64"/>
        <v>#N/A</v>
      </c>
      <c r="E427" s="212">
        <f t="shared" si="65"/>
        <v>0</v>
      </c>
      <c r="F427" s="212" t="str">
        <f t="shared" si="66"/>
        <v>-</v>
      </c>
      <c r="G427" s="212" t="str">
        <f t="shared" si="68"/>
        <v/>
      </c>
      <c r="H427" s="214">
        <f t="shared" si="67"/>
        <v>0</v>
      </c>
    </row>
    <row r="428" spans="1:11" x14ac:dyDescent="0.25">
      <c r="A428" s="211" t="str">
        <f t="shared" ca="1" si="61"/>
        <v>-</v>
      </c>
      <c r="B428" s="212">
        <f t="shared" ca="1" si="62"/>
        <v>0</v>
      </c>
      <c r="C428" s="212">
        <f t="shared" si="63"/>
        <v>0</v>
      </c>
      <c r="D428" s="213" t="e">
        <f t="shared" si="64"/>
        <v>#N/A</v>
      </c>
      <c r="E428" s="212">
        <f t="shared" si="65"/>
        <v>0</v>
      </c>
      <c r="F428" s="212" t="str">
        <f t="shared" si="66"/>
        <v>-</v>
      </c>
      <c r="G428" s="212" t="str">
        <f t="shared" si="68"/>
        <v/>
      </c>
      <c r="H428" s="214">
        <f t="shared" si="67"/>
        <v>0</v>
      </c>
    </row>
    <row r="429" spans="1:11" x14ac:dyDescent="0.25">
      <c r="A429" s="211" t="str">
        <f t="shared" ca="1" si="61"/>
        <v>-</v>
      </c>
      <c r="B429" s="212">
        <f t="shared" ca="1" si="62"/>
        <v>0</v>
      </c>
      <c r="C429" s="212">
        <f t="shared" si="63"/>
        <v>0</v>
      </c>
      <c r="D429" s="213" t="e">
        <f t="shared" si="64"/>
        <v>#N/A</v>
      </c>
      <c r="E429" s="212">
        <f t="shared" si="65"/>
        <v>0</v>
      </c>
      <c r="F429" s="212" t="str">
        <f t="shared" si="66"/>
        <v>-</v>
      </c>
      <c r="G429" s="212" t="str">
        <f t="shared" si="68"/>
        <v/>
      </c>
      <c r="H429" s="214">
        <f t="shared" si="67"/>
        <v>0</v>
      </c>
    </row>
    <row r="430" spans="1:11" x14ac:dyDescent="0.25">
      <c r="A430" s="211" t="str">
        <f t="shared" ca="1" si="61"/>
        <v>-</v>
      </c>
      <c r="B430" s="212">
        <f t="shared" ca="1" si="62"/>
        <v>0</v>
      </c>
      <c r="C430" s="212">
        <f t="shared" si="63"/>
        <v>0</v>
      </c>
      <c r="D430" s="213" t="e">
        <f t="shared" si="64"/>
        <v>#N/A</v>
      </c>
      <c r="E430" s="212">
        <f t="shared" si="65"/>
        <v>0</v>
      </c>
      <c r="F430" s="212" t="str">
        <f t="shared" si="66"/>
        <v>-</v>
      </c>
      <c r="G430" s="212" t="str">
        <f t="shared" si="68"/>
        <v/>
      </c>
      <c r="H430" s="214">
        <f t="shared" si="67"/>
        <v>0</v>
      </c>
    </row>
    <row r="431" spans="1:11" x14ac:dyDescent="0.25">
      <c r="A431" s="211" t="str">
        <f t="shared" ca="1" si="61"/>
        <v>-</v>
      </c>
      <c r="B431" s="212">
        <f t="shared" ca="1" si="62"/>
        <v>0</v>
      </c>
      <c r="C431" s="212">
        <f t="shared" si="63"/>
        <v>0</v>
      </c>
      <c r="D431" s="213" t="e">
        <f t="shared" si="64"/>
        <v>#N/A</v>
      </c>
      <c r="E431" s="212">
        <f t="shared" si="65"/>
        <v>0</v>
      </c>
      <c r="F431" s="212" t="str">
        <f t="shared" si="66"/>
        <v>-</v>
      </c>
      <c r="G431" s="212" t="str">
        <f t="shared" si="68"/>
        <v/>
      </c>
      <c r="H431" s="214">
        <f t="shared" si="67"/>
        <v>0</v>
      </c>
    </row>
    <row r="432" spans="1:11" x14ac:dyDescent="0.25">
      <c r="A432" s="211" t="str">
        <f t="shared" ca="1" si="61"/>
        <v>-</v>
      </c>
      <c r="B432" s="212">
        <f t="shared" ca="1" si="62"/>
        <v>0</v>
      </c>
      <c r="C432" s="212">
        <f t="shared" si="63"/>
        <v>0</v>
      </c>
      <c r="D432" s="213" t="e">
        <f t="shared" si="64"/>
        <v>#N/A</v>
      </c>
      <c r="E432" s="212">
        <f t="shared" si="65"/>
        <v>0</v>
      </c>
      <c r="F432" s="212" t="str">
        <f t="shared" si="66"/>
        <v>-</v>
      </c>
      <c r="G432" s="212" t="str">
        <f t="shared" si="68"/>
        <v/>
      </c>
      <c r="H432" s="214">
        <f t="shared" si="67"/>
        <v>0</v>
      </c>
    </row>
    <row r="433" spans="1:8" x14ac:dyDescent="0.25">
      <c r="A433" s="211" t="str">
        <f t="shared" ca="1" si="61"/>
        <v>-</v>
      </c>
      <c r="B433" s="212">
        <f t="shared" ca="1" si="62"/>
        <v>0</v>
      </c>
      <c r="C433" s="212">
        <f t="shared" si="63"/>
        <v>0</v>
      </c>
      <c r="D433" s="213" t="e">
        <f t="shared" si="64"/>
        <v>#N/A</v>
      </c>
      <c r="E433" s="212">
        <f t="shared" si="65"/>
        <v>0</v>
      </c>
      <c r="F433" s="212" t="str">
        <f t="shared" si="66"/>
        <v>-</v>
      </c>
      <c r="G433" s="212" t="str">
        <f t="shared" si="68"/>
        <v/>
      </c>
      <c r="H433" s="214">
        <f t="shared" si="67"/>
        <v>0</v>
      </c>
    </row>
    <row r="434" spans="1:8" x14ac:dyDescent="0.25">
      <c r="A434" s="211" t="str">
        <f t="shared" ca="1" si="61"/>
        <v>-</v>
      </c>
      <c r="B434" s="212">
        <f t="shared" ca="1" si="62"/>
        <v>0</v>
      </c>
      <c r="C434" s="212">
        <f t="shared" si="63"/>
        <v>0</v>
      </c>
      <c r="D434" s="213" t="e">
        <f t="shared" si="64"/>
        <v>#N/A</v>
      </c>
      <c r="E434" s="212">
        <f t="shared" si="65"/>
        <v>0</v>
      </c>
      <c r="F434" s="212" t="str">
        <f t="shared" si="66"/>
        <v>-</v>
      </c>
      <c r="G434" s="212" t="str">
        <f t="shared" si="68"/>
        <v/>
      </c>
      <c r="H434" s="214">
        <f t="shared" si="67"/>
        <v>0</v>
      </c>
    </row>
    <row r="435" spans="1:8" x14ac:dyDescent="0.25">
      <c r="A435" s="211" t="str">
        <f t="shared" ca="1" si="61"/>
        <v>-</v>
      </c>
      <c r="B435" s="212">
        <f t="shared" ca="1" si="62"/>
        <v>0</v>
      </c>
      <c r="C435" s="212">
        <f t="shared" si="63"/>
        <v>0</v>
      </c>
      <c r="D435" s="213" t="e">
        <f t="shared" si="64"/>
        <v>#N/A</v>
      </c>
      <c r="E435" s="212">
        <f t="shared" si="65"/>
        <v>0</v>
      </c>
      <c r="F435" s="212" t="str">
        <f t="shared" si="66"/>
        <v>-</v>
      </c>
      <c r="G435" s="212" t="str">
        <f t="shared" si="68"/>
        <v/>
      </c>
      <c r="H435" s="214">
        <f t="shared" si="67"/>
        <v>0</v>
      </c>
    </row>
    <row r="436" spans="1:8" x14ac:dyDescent="0.25">
      <c r="A436" s="211" t="str">
        <f t="shared" ca="1" si="61"/>
        <v>-</v>
      </c>
      <c r="B436" s="212">
        <f t="shared" ca="1" si="62"/>
        <v>0</v>
      </c>
      <c r="C436" s="212">
        <f t="shared" si="63"/>
        <v>0</v>
      </c>
      <c r="D436" s="213" t="e">
        <f t="shared" si="64"/>
        <v>#N/A</v>
      </c>
      <c r="E436" s="212">
        <f t="shared" si="65"/>
        <v>0</v>
      </c>
      <c r="F436" s="212" t="str">
        <f t="shared" si="66"/>
        <v>-</v>
      </c>
      <c r="G436" s="212" t="str">
        <f t="shared" si="68"/>
        <v/>
      </c>
      <c r="H436" s="214">
        <f t="shared" si="67"/>
        <v>0</v>
      </c>
    </row>
    <row r="437" spans="1:8" x14ac:dyDescent="0.25">
      <c r="A437" s="211" t="str">
        <f t="shared" ca="1" si="61"/>
        <v>-</v>
      </c>
      <c r="B437" s="212">
        <f t="shared" ca="1" si="62"/>
        <v>0</v>
      </c>
      <c r="C437" s="212">
        <f t="shared" si="63"/>
        <v>0</v>
      </c>
      <c r="D437" s="213" t="e">
        <f t="shared" si="64"/>
        <v>#N/A</v>
      </c>
      <c r="E437" s="212">
        <f t="shared" si="65"/>
        <v>0</v>
      </c>
      <c r="F437" s="212" t="str">
        <f t="shared" si="66"/>
        <v>-</v>
      </c>
      <c r="G437" s="212" t="str">
        <f t="shared" si="68"/>
        <v/>
      </c>
      <c r="H437" s="214">
        <f t="shared" si="67"/>
        <v>0</v>
      </c>
    </row>
    <row r="438" spans="1:8" x14ac:dyDescent="0.25">
      <c r="A438" s="211" t="str">
        <f t="shared" ca="1" si="61"/>
        <v>-</v>
      </c>
      <c r="B438" s="212">
        <f t="shared" ca="1" si="62"/>
        <v>0</v>
      </c>
      <c r="C438" s="212">
        <f t="shared" si="63"/>
        <v>0</v>
      </c>
      <c r="D438" s="213" t="e">
        <f t="shared" si="64"/>
        <v>#N/A</v>
      </c>
      <c r="E438" s="212">
        <f t="shared" si="65"/>
        <v>0</v>
      </c>
      <c r="F438" s="212" t="str">
        <f t="shared" si="66"/>
        <v>-</v>
      </c>
      <c r="G438" s="212" t="str">
        <f t="shared" si="68"/>
        <v/>
      </c>
      <c r="H438" s="214">
        <f t="shared" si="67"/>
        <v>0</v>
      </c>
    </row>
    <row r="439" spans="1:8" x14ac:dyDescent="0.25">
      <c r="A439" s="211" t="str">
        <f t="shared" ca="1" si="61"/>
        <v>-</v>
      </c>
      <c r="B439" s="212">
        <f t="shared" ca="1" si="62"/>
        <v>0</v>
      </c>
      <c r="C439" s="212">
        <f t="shared" si="63"/>
        <v>0</v>
      </c>
      <c r="D439" s="213" t="e">
        <f t="shared" si="64"/>
        <v>#N/A</v>
      </c>
      <c r="E439" s="212">
        <f t="shared" si="65"/>
        <v>0</v>
      </c>
      <c r="F439" s="212" t="str">
        <f t="shared" si="66"/>
        <v>-</v>
      </c>
      <c r="G439" s="212" t="str">
        <f t="shared" si="68"/>
        <v/>
      </c>
      <c r="H439" s="214">
        <f t="shared" si="67"/>
        <v>0</v>
      </c>
    </row>
    <row r="440" spans="1:8" x14ac:dyDescent="0.25">
      <c r="A440" s="211" t="str">
        <f t="shared" ca="1" si="61"/>
        <v>-</v>
      </c>
      <c r="B440" s="212">
        <f t="shared" ca="1" si="62"/>
        <v>0</v>
      </c>
      <c r="C440" s="212">
        <f t="shared" si="63"/>
        <v>0</v>
      </c>
      <c r="D440" s="213" t="e">
        <f t="shared" si="64"/>
        <v>#N/A</v>
      </c>
      <c r="E440" s="212">
        <f t="shared" si="65"/>
        <v>0</v>
      </c>
      <c r="F440" s="212" t="str">
        <f t="shared" si="66"/>
        <v>-</v>
      </c>
      <c r="G440" s="212" t="str">
        <f t="shared" si="68"/>
        <v/>
      </c>
      <c r="H440" s="214">
        <f t="shared" si="67"/>
        <v>0</v>
      </c>
    </row>
    <row r="441" spans="1:8" x14ac:dyDescent="0.25">
      <c r="A441" s="211" t="str">
        <f t="shared" ca="1" si="61"/>
        <v>-</v>
      </c>
      <c r="B441" s="212">
        <f t="shared" ca="1" si="62"/>
        <v>0</v>
      </c>
      <c r="C441" s="212">
        <f t="shared" si="63"/>
        <v>0</v>
      </c>
      <c r="D441" s="213" t="e">
        <f t="shared" si="64"/>
        <v>#N/A</v>
      </c>
      <c r="E441" s="212">
        <f t="shared" si="65"/>
        <v>0</v>
      </c>
      <c r="F441" s="212" t="str">
        <f t="shared" si="66"/>
        <v>-</v>
      </c>
      <c r="G441" s="212" t="str">
        <f t="shared" si="68"/>
        <v/>
      </c>
      <c r="H441" s="214">
        <f t="shared" si="67"/>
        <v>0</v>
      </c>
    </row>
    <row r="442" spans="1:8" x14ac:dyDescent="0.25">
      <c r="A442" s="211" t="str">
        <f t="shared" ca="1" si="61"/>
        <v>-</v>
      </c>
      <c r="B442" s="212">
        <f t="shared" ca="1" si="62"/>
        <v>0</v>
      </c>
      <c r="C442" s="212">
        <f t="shared" si="63"/>
        <v>0</v>
      </c>
      <c r="D442" s="213" t="e">
        <f t="shared" si="64"/>
        <v>#N/A</v>
      </c>
      <c r="E442" s="212">
        <f t="shared" si="65"/>
        <v>0</v>
      </c>
      <c r="F442" s="212" t="str">
        <f t="shared" si="66"/>
        <v>-</v>
      </c>
      <c r="G442" s="212" t="str">
        <f t="shared" si="68"/>
        <v/>
      </c>
      <c r="H442" s="214">
        <f t="shared" si="67"/>
        <v>0</v>
      </c>
    </row>
    <row r="443" spans="1:8" x14ac:dyDescent="0.25">
      <c r="A443" s="211" t="str">
        <f t="shared" ca="1" si="61"/>
        <v>-</v>
      </c>
      <c r="B443" s="212">
        <f t="shared" ca="1" si="62"/>
        <v>0</v>
      </c>
      <c r="C443" s="212">
        <f t="shared" si="63"/>
        <v>0</v>
      </c>
      <c r="D443" s="213" t="e">
        <f t="shared" si="64"/>
        <v>#N/A</v>
      </c>
      <c r="E443" s="212">
        <f t="shared" si="65"/>
        <v>0</v>
      </c>
      <c r="F443" s="212" t="str">
        <f t="shared" si="66"/>
        <v>-</v>
      </c>
      <c r="G443" s="212" t="str">
        <f t="shared" si="68"/>
        <v/>
      </c>
      <c r="H443" s="214">
        <f t="shared" si="67"/>
        <v>0</v>
      </c>
    </row>
    <row r="444" spans="1:8" x14ac:dyDescent="0.25">
      <c r="A444" s="211" t="str">
        <f t="shared" ca="1" si="61"/>
        <v>-</v>
      </c>
      <c r="B444" s="212">
        <f t="shared" ca="1" si="62"/>
        <v>0</v>
      </c>
      <c r="C444" s="212">
        <f t="shared" si="63"/>
        <v>0</v>
      </c>
      <c r="D444" s="213" t="e">
        <f t="shared" si="64"/>
        <v>#N/A</v>
      </c>
      <c r="E444" s="212">
        <f t="shared" si="65"/>
        <v>0</v>
      </c>
      <c r="F444" s="212" t="str">
        <f t="shared" si="66"/>
        <v>-</v>
      </c>
      <c r="G444" s="212" t="str">
        <f t="shared" si="68"/>
        <v/>
      </c>
      <c r="H444" s="214">
        <f t="shared" si="67"/>
        <v>0</v>
      </c>
    </row>
    <row r="445" spans="1:8" x14ac:dyDescent="0.25">
      <c r="A445" s="211" t="str">
        <f t="shared" ca="1" si="61"/>
        <v>-</v>
      </c>
      <c r="B445" s="212">
        <f t="shared" ca="1" si="62"/>
        <v>0</v>
      </c>
      <c r="C445" s="212">
        <f t="shared" si="63"/>
        <v>0</v>
      </c>
      <c r="D445" s="213" t="e">
        <f t="shared" si="64"/>
        <v>#N/A</v>
      </c>
      <c r="E445" s="212">
        <f t="shared" si="65"/>
        <v>0</v>
      </c>
      <c r="F445" s="212" t="str">
        <f t="shared" si="66"/>
        <v>-</v>
      </c>
      <c r="G445" s="212" t="str">
        <f t="shared" si="68"/>
        <v/>
      </c>
      <c r="H445" s="214">
        <f t="shared" si="67"/>
        <v>0</v>
      </c>
    </row>
    <row r="446" spans="1:8" x14ac:dyDescent="0.25">
      <c r="A446" s="211" t="str">
        <f t="shared" ca="1" si="61"/>
        <v>-</v>
      </c>
      <c r="B446" s="212">
        <f t="shared" ca="1" si="62"/>
        <v>0</v>
      </c>
      <c r="C446" s="212">
        <f t="shared" si="63"/>
        <v>0</v>
      </c>
      <c r="D446" s="213" t="e">
        <f t="shared" si="64"/>
        <v>#N/A</v>
      </c>
      <c r="E446" s="212">
        <f t="shared" si="65"/>
        <v>0</v>
      </c>
      <c r="F446" s="212" t="str">
        <f t="shared" si="66"/>
        <v>-</v>
      </c>
      <c r="G446" s="212" t="str">
        <f t="shared" si="68"/>
        <v/>
      </c>
      <c r="H446" s="214">
        <f t="shared" si="67"/>
        <v>0</v>
      </c>
    </row>
    <row r="447" spans="1:8" x14ac:dyDescent="0.25">
      <c r="A447" s="211" t="str">
        <f t="shared" ca="1" si="61"/>
        <v>-</v>
      </c>
      <c r="B447" s="212">
        <f t="shared" ca="1" si="62"/>
        <v>0</v>
      </c>
      <c r="C447" s="212">
        <f t="shared" si="63"/>
        <v>0</v>
      </c>
      <c r="D447" s="213" t="e">
        <f t="shared" si="64"/>
        <v>#N/A</v>
      </c>
      <c r="E447" s="212">
        <f t="shared" si="65"/>
        <v>0</v>
      </c>
      <c r="F447" s="212" t="str">
        <f t="shared" si="66"/>
        <v>-</v>
      </c>
      <c r="G447" s="212" t="str">
        <f t="shared" si="68"/>
        <v/>
      </c>
      <c r="H447" s="214">
        <f t="shared" si="67"/>
        <v>0</v>
      </c>
    </row>
    <row r="448" spans="1:8" x14ac:dyDescent="0.25">
      <c r="A448" s="211" t="str">
        <f t="shared" ca="1" si="61"/>
        <v>-</v>
      </c>
      <c r="B448" s="212">
        <f t="shared" ca="1" si="62"/>
        <v>0</v>
      </c>
      <c r="C448" s="212">
        <f t="shared" si="63"/>
        <v>0</v>
      </c>
      <c r="D448" s="213" t="e">
        <f t="shared" si="64"/>
        <v>#N/A</v>
      </c>
      <c r="E448" s="212">
        <f t="shared" si="65"/>
        <v>0</v>
      </c>
      <c r="F448" s="212" t="str">
        <f t="shared" si="66"/>
        <v>-</v>
      </c>
      <c r="G448" s="212" t="str">
        <f t="shared" si="68"/>
        <v/>
      </c>
      <c r="H448" s="214">
        <f t="shared" si="67"/>
        <v>0</v>
      </c>
    </row>
    <row r="449" spans="1:8" x14ac:dyDescent="0.25">
      <c r="A449" s="211" t="str">
        <f t="shared" ca="1" si="61"/>
        <v>-</v>
      </c>
      <c r="B449" s="212">
        <f t="shared" ca="1" si="62"/>
        <v>0</v>
      </c>
      <c r="C449" s="212">
        <f t="shared" si="63"/>
        <v>0</v>
      </c>
      <c r="D449" s="213" t="e">
        <f t="shared" si="64"/>
        <v>#N/A</v>
      </c>
      <c r="E449" s="212">
        <f t="shared" si="65"/>
        <v>0</v>
      </c>
      <c r="F449" s="212" t="str">
        <f t="shared" si="66"/>
        <v>-</v>
      </c>
      <c r="G449" s="212" t="str">
        <f t="shared" si="68"/>
        <v/>
      </c>
      <c r="H449" s="214">
        <f t="shared" si="67"/>
        <v>0</v>
      </c>
    </row>
    <row r="450" spans="1:8" x14ac:dyDescent="0.25">
      <c r="A450" s="211" t="str">
        <f t="shared" ca="1" si="61"/>
        <v>-</v>
      </c>
      <c r="B450" s="212">
        <f t="shared" ca="1" si="62"/>
        <v>0</v>
      </c>
      <c r="C450" s="212">
        <f t="shared" si="63"/>
        <v>0</v>
      </c>
      <c r="D450" s="213" t="e">
        <f t="shared" si="64"/>
        <v>#N/A</v>
      </c>
      <c r="E450" s="212">
        <f t="shared" si="65"/>
        <v>0</v>
      </c>
      <c r="F450" s="212" t="str">
        <f t="shared" si="66"/>
        <v>-</v>
      </c>
      <c r="G450" s="212" t="str">
        <f t="shared" si="68"/>
        <v/>
      </c>
      <c r="H450" s="214">
        <f t="shared" si="67"/>
        <v>0</v>
      </c>
    </row>
    <row r="451" spans="1:8" x14ac:dyDescent="0.25">
      <c r="A451" s="211" t="str">
        <f t="shared" ca="1" si="61"/>
        <v>-</v>
      </c>
      <c r="B451" s="212">
        <f t="shared" ca="1" si="62"/>
        <v>0</v>
      </c>
      <c r="C451" s="212">
        <f t="shared" si="63"/>
        <v>0</v>
      </c>
      <c r="D451" s="213" t="e">
        <f t="shared" si="64"/>
        <v>#N/A</v>
      </c>
      <c r="E451" s="212">
        <f t="shared" si="65"/>
        <v>0</v>
      </c>
      <c r="F451" s="212" t="str">
        <f t="shared" si="66"/>
        <v>-</v>
      </c>
      <c r="G451" s="212" t="str">
        <f t="shared" si="68"/>
        <v/>
      </c>
      <c r="H451" s="214">
        <f t="shared" si="67"/>
        <v>0</v>
      </c>
    </row>
    <row r="452" spans="1:8" x14ac:dyDescent="0.25">
      <c r="A452" s="211" t="str">
        <f t="shared" ca="1" si="61"/>
        <v>-</v>
      </c>
      <c r="B452" s="212">
        <f t="shared" ca="1" si="62"/>
        <v>0</v>
      </c>
      <c r="C452" s="212">
        <f t="shared" si="63"/>
        <v>0</v>
      </c>
      <c r="D452" s="213" t="e">
        <f t="shared" si="64"/>
        <v>#N/A</v>
      </c>
      <c r="E452" s="212">
        <f t="shared" si="65"/>
        <v>0</v>
      </c>
      <c r="F452" s="212" t="str">
        <f t="shared" si="66"/>
        <v>-</v>
      </c>
      <c r="G452" s="212" t="str">
        <f t="shared" si="68"/>
        <v/>
      </c>
      <c r="H452" s="214">
        <f t="shared" si="67"/>
        <v>0</v>
      </c>
    </row>
    <row r="453" spans="1:8" x14ac:dyDescent="0.25">
      <c r="A453" s="211" t="str">
        <f t="shared" ca="1" si="61"/>
        <v>-</v>
      </c>
      <c r="B453" s="212">
        <f t="shared" ca="1" si="62"/>
        <v>0</v>
      </c>
      <c r="C453" s="212">
        <f t="shared" si="63"/>
        <v>0</v>
      </c>
      <c r="D453" s="213" t="e">
        <f t="shared" si="64"/>
        <v>#N/A</v>
      </c>
      <c r="E453" s="212">
        <f t="shared" si="65"/>
        <v>0</v>
      </c>
      <c r="F453" s="212" t="str">
        <f t="shared" si="66"/>
        <v>-</v>
      </c>
      <c r="G453" s="212" t="str">
        <f t="shared" si="68"/>
        <v/>
      </c>
      <c r="H453" s="214">
        <f t="shared" si="67"/>
        <v>0</v>
      </c>
    </row>
    <row r="454" spans="1:8" x14ac:dyDescent="0.25">
      <c r="A454" s="211" t="str">
        <f t="shared" ref="A454:A517" ca="1" si="69">IF(K454="Last Run:",OFFSET(K454,3,0),A453)</f>
        <v>-</v>
      </c>
      <c r="B454" s="212">
        <f t="shared" ref="B454:B517" ca="1" si="70">IF(K454="Last Run:",INT(OFFSET(K454,1,0)),B453)</f>
        <v>0</v>
      </c>
      <c r="C454" s="212">
        <f t="shared" ref="C454:C517" si="71">IF($K454="Last Run:",TRIM(IFERROR(MID($I454,2,IFERROR(FIND($M$2,LEFT($I454,FIND($N$2,$I454))),FIND($N$2,$I454))-2),$C$2)),C453)</f>
        <v>0</v>
      </c>
      <c r="D454" s="213" t="e">
        <f t="shared" ref="D454:D517" si="72">IF($H454=1,TEXT(A454,"ddmmyyyy")&amp;"-"&amp;TEXT(B454,"ddmmyyyy")&amp;C454,NA())</f>
        <v>#N/A</v>
      </c>
      <c r="E454" s="212">
        <f t="shared" ref="E454:E517" si="73">IF($K454="Last Run:",TRIM(IFERROR(MID($I454,FIND($M$2,$I454)+1,FIND($N$2,$I454)-FIND($M$2,$I454)-1),"")),E453)</f>
        <v>0</v>
      </c>
      <c r="F454" s="212" t="str">
        <f t="shared" ref="F454:F517" si="74">IF(P454="","-", P454)</f>
        <v>-</v>
      </c>
      <c r="G454" s="212" t="str">
        <f t="shared" si="68"/>
        <v/>
      </c>
      <c r="H454" s="214">
        <f t="shared" ref="H454:H517" si="75">(ISNUMBER(R454))*IF($H$2&lt;&gt;"",(($H$2=E454)+(P454="F84122")&gt;0),1)</f>
        <v>0</v>
      </c>
    </row>
    <row r="455" spans="1:8" x14ac:dyDescent="0.25">
      <c r="A455" s="211" t="str">
        <f t="shared" ca="1" si="69"/>
        <v>-</v>
      </c>
      <c r="B455" s="212">
        <f t="shared" ca="1" si="70"/>
        <v>0</v>
      </c>
      <c r="C455" s="212">
        <f t="shared" si="71"/>
        <v>0</v>
      </c>
      <c r="D455" s="213" t="e">
        <f t="shared" si="72"/>
        <v>#N/A</v>
      </c>
      <c r="E455" s="212">
        <f t="shared" si="73"/>
        <v>0</v>
      </c>
      <c r="F455" s="212" t="str">
        <f t="shared" si="74"/>
        <v>-</v>
      </c>
      <c r="G455" s="212" t="str">
        <f t="shared" ref="G455:G518" si="76">IFERROR(VLOOKUP(F455,PRACTICE,5,0),"")</f>
        <v/>
      </c>
      <c r="H455" s="214">
        <f t="shared" si="75"/>
        <v>0</v>
      </c>
    </row>
    <row r="456" spans="1:8" x14ac:dyDescent="0.25">
      <c r="A456" s="211" t="str">
        <f t="shared" ca="1" si="69"/>
        <v>-</v>
      </c>
      <c r="B456" s="212">
        <f t="shared" ca="1" si="70"/>
        <v>0</v>
      </c>
      <c r="C456" s="212">
        <f t="shared" si="71"/>
        <v>0</v>
      </c>
      <c r="D456" s="213" t="e">
        <f t="shared" si="72"/>
        <v>#N/A</v>
      </c>
      <c r="E456" s="212">
        <f t="shared" si="73"/>
        <v>0</v>
      </c>
      <c r="F456" s="212" t="str">
        <f t="shared" si="74"/>
        <v>-</v>
      </c>
      <c r="G456" s="212" t="str">
        <f t="shared" si="76"/>
        <v/>
      </c>
      <c r="H456" s="214">
        <f t="shared" si="75"/>
        <v>0</v>
      </c>
    </row>
    <row r="457" spans="1:8" x14ac:dyDescent="0.25">
      <c r="A457" s="211" t="str">
        <f t="shared" ca="1" si="69"/>
        <v>-</v>
      </c>
      <c r="B457" s="212">
        <f t="shared" ca="1" si="70"/>
        <v>0</v>
      </c>
      <c r="C457" s="212">
        <f t="shared" si="71"/>
        <v>0</v>
      </c>
      <c r="D457" s="213" t="e">
        <f t="shared" si="72"/>
        <v>#N/A</v>
      </c>
      <c r="E457" s="212">
        <f t="shared" si="73"/>
        <v>0</v>
      </c>
      <c r="F457" s="212" t="str">
        <f t="shared" si="74"/>
        <v>-</v>
      </c>
      <c r="G457" s="212" t="str">
        <f t="shared" si="76"/>
        <v/>
      </c>
      <c r="H457" s="214">
        <f t="shared" si="75"/>
        <v>0</v>
      </c>
    </row>
    <row r="458" spans="1:8" x14ac:dyDescent="0.25">
      <c r="A458" s="211" t="str">
        <f t="shared" ca="1" si="69"/>
        <v>-</v>
      </c>
      <c r="B458" s="212">
        <f t="shared" ca="1" si="70"/>
        <v>0</v>
      </c>
      <c r="C458" s="212">
        <f t="shared" si="71"/>
        <v>0</v>
      </c>
      <c r="D458" s="213" t="e">
        <f t="shared" si="72"/>
        <v>#N/A</v>
      </c>
      <c r="E458" s="212">
        <f t="shared" si="73"/>
        <v>0</v>
      </c>
      <c r="F458" s="212" t="str">
        <f t="shared" si="74"/>
        <v>-</v>
      </c>
      <c r="G458" s="212" t="str">
        <f t="shared" si="76"/>
        <v/>
      </c>
      <c r="H458" s="214">
        <f t="shared" si="75"/>
        <v>0</v>
      </c>
    </row>
    <row r="459" spans="1:8" x14ac:dyDescent="0.25">
      <c r="A459" s="211" t="str">
        <f t="shared" ca="1" si="69"/>
        <v>-</v>
      </c>
      <c r="B459" s="212">
        <f t="shared" ca="1" si="70"/>
        <v>0</v>
      </c>
      <c r="C459" s="212">
        <f t="shared" si="71"/>
        <v>0</v>
      </c>
      <c r="D459" s="213" t="e">
        <f t="shared" si="72"/>
        <v>#N/A</v>
      </c>
      <c r="E459" s="212">
        <f t="shared" si="73"/>
        <v>0</v>
      </c>
      <c r="F459" s="212" t="str">
        <f t="shared" si="74"/>
        <v>-</v>
      </c>
      <c r="G459" s="212" t="str">
        <f t="shared" si="76"/>
        <v/>
      </c>
      <c r="H459" s="214">
        <f t="shared" si="75"/>
        <v>0</v>
      </c>
    </row>
    <row r="460" spans="1:8" x14ac:dyDescent="0.25">
      <c r="A460" s="211" t="str">
        <f t="shared" ca="1" si="69"/>
        <v>-</v>
      </c>
      <c r="B460" s="212">
        <f t="shared" ca="1" si="70"/>
        <v>0</v>
      </c>
      <c r="C460" s="212">
        <f t="shared" si="71"/>
        <v>0</v>
      </c>
      <c r="D460" s="213" t="e">
        <f t="shared" si="72"/>
        <v>#N/A</v>
      </c>
      <c r="E460" s="212">
        <f t="shared" si="73"/>
        <v>0</v>
      </c>
      <c r="F460" s="212" t="str">
        <f t="shared" si="74"/>
        <v>-</v>
      </c>
      <c r="G460" s="212" t="str">
        <f t="shared" si="76"/>
        <v/>
      </c>
      <c r="H460" s="214">
        <f t="shared" si="75"/>
        <v>0</v>
      </c>
    </row>
    <row r="461" spans="1:8" x14ac:dyDescent="0.25">
      <c r="A461" s="211" t="str">
        <f t="shared" ca="1" si="69"/>
        <v>-</v>
      </c>
      <c r="B461" s="212">
        <f t="shared" ca="1" si="70"/>
        <v>0</v>
      </c>
      <c r="C461" s="212">
        <f t="shared" si="71"/>
        <v>0</v>
      </c>
      <c r="D461" s="213" t="e">
        <f t="shared" si="72"/>
        <v>#N/A</v>
      </c>
      <c r="E461" s="212">
        <f t="shared" si="73"/>
        <v>0</v>
      </c>
      <c r="F461" s="212" t="str">
        <f t="shared" si="74"/>
        <v>-</v>
      </c>
      <c r="G461" s="212" t="str">
        <f t="shared" si="76"/>
        <v/>
      </c>
      <c r="H461" s="214">
        <f t="shared" si="75"/>
        <v>0</v>
      </c>
    </row>
    <row r="462" spans="1:8" x14ac:dyDescent="0.25">
      <c r="A462" s="211" t="str">
        <f t="shared" ca="1" si="69"/>
        <v>-</v>
      </c>
      <c r="B462" s="212">
        <f t="shared" ca="1" si="70"/>
        <v>0</v>
      </c>
      <c r="C462" s="212">
        <f t="shared" si="71"/>
        <v>0</v>
      </c>
      <c r="D462" s="213" t="e">
        <f t="shared" si="72"/>
        <v>#N/A</v>
      </c>
      <c r="E462" s="212">
        <f t="shared" si="73"/>
        <v>0</v>
      </c>
      <c r="F462" s="212" t="str">
        <f t="shared" si="74"/>
        <v>-</v>
      </c>
      <c r="G462" s="212" t="str">
        <f t="shared" si="76"/>
        <v/>
      </c>
      <c r="H462" s="214">
        <f t="shared" si="75"/>
        <v>0</v>
      </c>
    </row>
    <row r="463" spans="1:8" x14ac:dyDescent="0.25">
      <c r="A463" s="211" t="str">
        <f t="shared" ca="1" si="69"/>
        <v>-</v>
      </c>
      <c r="B463" s="212">
        <f t="shared" ca="1" si="70"/>
        <v>0</v>
      </c>
      <c r="C463" s="212">
        <f t="shared" si="71"/>
        <v>0</v>
      </c>
      <c r="D463" s="213" t="e">
        <f t="shared" si="72"/>
        <v>#N/A</v>
      </c>
      <c r="E463" s="212">
        <f t="shared" si="73"/>
        <v>0</v>
      </c>
      <c r="F463" s="212" t="str">
        <f t="shared" si="74"/>
        <v>-</v>
      </c>
      <c r="G463" s="212" t="str">
        <f t="shared" si="76"/>
        <v/>
      </c>
      <c r="H463" s="214">
        <f t="shared" si="75"/>
        <v>0</v>
      </c>
    </row>
    <row r="464" spans="1:8" x14ac:dyDescent="0.25">
      <c r="A464" s="211" t="str">
        <f t="shared" ca="1" si="69"/>
        <v>-</v>
      </c>
      <c r="B464" s="212">
        <f t="shared" ca="1" si="70"/>
        <v>0</v>
      </c>
      <c r="C464" s="212">
        <f t="shared" si="71"/>
        <v>0</v>
      </c>
      <c r="D464" s="213" t="e">
        <f t="shared" si="72"/>
        <v>#N/A</v>
      </c>
      <c r="E464" s="212">
        <f t="shared" si="73"/>
        <v>0</v>
      </c>
      <c r="F464" s="212" t="str">
        <f t="shared" si="74"/>
        <v>-</v>
      </c>
      <c r="G464" s="212" t="str">
        <f t="shared" si="76"/>
        <v/>
      </c>
      <c r="H464" s="214">
        <f t="shared" si="75"/>
        <v>0</v>
      </c>
    </row>
    <row r="465" spans="1:11" x14ac:dyDescent="0.25">
      <c r="A465" s="211" t="str">
        <f t="shared" ca="1" si="69"/>
        <v>-</v>
      </c>
      <c r="B465" s="212">
        <f t="shared" ca="1" si="70"/>
        <v>0</v>
      </c>
      <c r="C465" s="212">
        <f t="shared" si="71"/>
        <v>0</v>
      </c>
      <c r="D465" s="213" t="e">
        <f t="shared" si="72"/>
        <v>#N/A</v>
      </c>
      <c r="E465" s="212">
        <f t="shared" si="73"/>
        <v>0</v>
      </c>
      <c r="F465" s="212" t="str">
        <f t="shared" si="74"/>
        <v>-</v>
      </c>
      <c r="G465" s="212" t="str">
        <f t="shared" si="76"/>
        <v/>
      </c>
      <c r="H465" s="214">
        <f t="shared" si="75"/>
        <v>0</v>
      </c>
      <c r="K465" s="127"/>
    </row>
    <row r="466" spans="1:11" x14ac:dyDescent="0.25">
      <c r="A466" s="211" t="str">
        <f t="shared" ca="1" si="69"/>
        <v>-</v>
      </c>
      <c r="B466" s="212">
        <f t="shared" ca="1" si="70"/>
        <v>0</v>
      </c>
      <c r="C466" s="212">
        <f t="shared" si="71"/>
        <v>0</v>
      </c>
      <c r="D466" s="213" t="e">
        <f t="shared" si="72"/>
        <v>#N/A</v>
      </c>
      <c r="E466" s="212">
        <f t="shared" si="73"/>
        <v>0</v>
      </c>
      <c r="F466" s="212" t="str">
        <f t="shared" si="74"/>
        <v>-</v>
      </c>
      <c r="G466" s="212" t="str">
        <f t="shared" si="76"/>
        <v/>
      </c>
      <c r="H466" s="214">
        <f t="shared" si="75"/>
        <v>0</v>
      </c>
    </row>
    <row r="467" spans="1:11" x14ac:dyDescent="0.25">
      <c r="A467" s="211" t="str">
        <f t="shared" ca="1" si="69"/>
        <v>-</v>
      </c>
      <c r="B467" s="212">
        <f t="shared" ca="1" si="70"/>
        <v>0</v>
      </c>
      <c r="C467" s="212">
        <f t="shared" si="71"/>
        <v>0</v>
      </c>
      <c r="D467" s="213" t="e">
        <f t="shared" si="72"/>
        <v>#N/A</v>
      </c>
      <c r="E467" s="212">
        <f t="shared" si="73"/>
        <v>0</v>
      </c>
      <c r="F467" s="212" t="str">
        <f t="shared" si="74"/>
        <v>-</v>
      </c>
      <c r="G467" s="212" t="str">
        <f t="shared" si="76"/>
        <v/>
      </c>
      <c r="H467" s="214">
        <f t="shared" si="75"/>
        <v>0</v>
      </c>
      <c r="K467" s="128"/>
    </row>
    <row r="468" spans="1:11" x14ac:dyDescent="0.25">
      <c r="A468" s="211" t="str">
        <f t="shared" ca="1" si="69"/>
        <v>-</v>
      </c>
      <c r="B468" s="212">
        <f t="shared" ca="1" si="70"/>
        <v>0</v>
      </c>
      <c r="C468" s="212">
        <f t="shared" si="71"/>
        <v>0</v>
      </c>
      <c r="D468" s="213" t="e">
        <f t="shared" si="72"/>
        <v>#N/A</v>
      </c>
      <c r="E468" s="212">
        <f t="shared" si="73"/>
        <v>0</v>
      </c>
      <c r="F468" s="212" t="str">
        <f t="shared" si="74"/>
        <v>-</v>
      </c>
      <c r="G468" s="212" t="str">
        <f t="shared" si="76"/>
        <v/>
      </c>
      <c r="H468" s="214">
        <f t="shared" si="75"/>
        <v>0</v>
      </c>
    </row>
    <row r="469" spans="1:11" x14ac:dyDescent="0.25">
      <c r="A469" s="211" t="str">
        <f t="shared" ca="1" si="69"/>
        <v>-</v>
      </c>
      <c r="B469" s="212">
        <f t="shared" ca="1" si="70"/>
        <v>0</v>
      </c>
      <c r="C469" s="212">
        <f t="shared" si="71"/>
        <v>0</v>
      </c>
      <c r="D469" s="213" t="e">
        <f t="shared" si="72"/>
        <v>#N/A</v>
      </c>
      <c r="E469" s="212">
        <f t="shared" si="73"/>
        <v>0</v>
      </c>
      <c r="F469" s="212" t="str">
        <f t="shared" si="74"/>
        <v>-</v>
      </c>
      <c r="G469" s="212" t="str">
        <f t="shared" si="76"/>
        <v/>
      </c>
      <c r="H469" s="214">
        <f t="shared" si="75"/>
        <v>0</v>
      </c>
    </row>
    <row r="470" spans="1:11" x14ac:dyDescent="0.25">
      <c r="A470" s="211" t="str">
        <f t="shared" ca="1" si="69"/>
        <v>-</v>
      </c>
      <c r="B470" s="212">
        <f t="shared" ca="1" si="70"/>
        <v>0</v>
      </c>
      <c r="C470" s="212">
        <f t="shared" si="71"/>
        <v>0</v>
      </c>
      <c r="D470" s="213" t="e">
        <f t="shared" si="72"/>
        <v>#N/A</v>
      </c>
      <c r="E470" s="212">
        <f t="shared" si="73"/>
        <v>0</v>
      </c>
      <c r="F470" s="212" t="str">
        <f t="shared" si="74"/>
        <v>-</v>
      </c>
      <c r="G470" s="212" t="str">
        <f t="shared" si="76"/>
        <v/>
      </c>
      <c r="H470" s="214">
        <f t="shared" si="75"/>
        <v>0</v>
      </c>
    </row>
    <row r="471" spans="1:11" x14ac:dyDescent="0.25">
      <c r="A471" s="211" t="str">
        <f t="shared" ca="1" si="69"/>
        <v>-</v>
      </c>
      <c r="B471" s="212">
        <f t="shared" ca="1" si="70"/>
        <v>0</v>
      </c>
      <c r="C471" s="212">
        <f t="shared" si="71"/>
        <v>0</v>
      </c>
      <c r="D471" s="213" t="e">
        <f t="shared" si="72"/>
        <v>#N/A</v>
      </c>
      <c r="E471" s="212">
        <f t="shared" si="73"/>
        <v>0</v>
      </c>
      <c r="F471" s="212" t="str">
        <f t="shared" si="74"/>
        <v>-</v>
      </c>
      <c r="G471" s="212" t="str">
        <f t="shared" si="76"/>
        <v/>
      </c>
      <c r="H471" s="214">
        <f t="shared" si="75"/>
        <v>0</v>
      </c>
    </row>
    <row r="472" spans="1:11" x14ac:dyDescent="0.25">
      <c r="A472" s="211" t="str">
        <f t="shared" ca="1" si="69"/>
        <v>-</v>
      </c>
      <c r="B472" s="212">
        <f t="shared" ca="1" si="70"/>
        <v>0</v>
      </c>
      <c r="C472" s="212">
        <f t="shared" si="71"/>
        <v>0</v>
      </c>
      <c r="D472" s="213" t="e">
        <f t="shared" si="72"/>
        <v>#N/A</v>
      </c>
      <c r="E472" s="212">
        <f t="shared" si="73"/>
        <v>0</v>
      </c>
      <c r="F472" s="212" t="str">
        <f t="shared" si="74"/>
        <v>-</v>
      </c>
      <c r="G472" s="212" t="str">
        <f t="shared" si="76"/>
        <v/>
      </c>
      <c r="H472" s="214">
        <f t="shared" si="75"/>
        <v>0</v>
      </c>
    </row>
    <row r="473" spans="1:11" x14ac:dyDescent="0.25">
      <c r="A473" s="211" t="str">
        <f t="shared" ca="1" si="69"/>
        <v>-</v>
      </c>
      <c r="B473" s="212">
        <f t="shared" ca="1" si="70"/>
        <v>0</v>
      </c>
      <c r="C473" s="212">
        <f t="shared" si="71"/>
        <v>0</v>
      </c>
      <c r="D473" s="213" t="e">
        <f t="shared" si="72"/>
        <v>#N/A</v>
      </c>
      <c r="E473" s="212">
        <f t="shared" si="73"/>
        <v>0</v>
      </c>
      <c r="F473" s="212" t="str">
        <f t="shared" si="74"/>
        <v>-</v>
      </c>
      <c r="G473" s="212" t="str">
        <f t="shared" si="76"/>
        <v/>
      </c>
      <c r="H473" s="214">
        <f t="shared" si="75"/>
        <v>0</v>
      </c>
    </row>
    <row r="474" spans="1:11" x14ac:dyDescent="0.25">
      <c r="A474" s="211" t="str">
        <f t="shared" ca="1" si="69"/>
        <v>-</v>
      </c>
      <c r="B474" s="212">
        <f t="shared" ca="1" si="70"/>
        <v>0</v>
      </c>
      <c r="C474" s="212">
        <f t="shared" si="71"/>
        <v>0</v>
      </c>
      <c r="D474" s="213" t="e">
        <f t="shared" si="72"/>
        <v>#N/A</v>
      </c>
      <c r="E474" s="212">
        <f t="shared" si="73"/>
        <v>0</v>
      </c>
      <c r="F474" s="212" t="str">
        <f t="shared" si="74"/>
        <v>-</v>
      </c>
      <c r="G474" s="212" t="str">
        <f t="shared" si="76"/>
        <v/>
      </c>
      <c r="H474" s="214">
        <f t="shared" si="75"/>
        <v>0</v>
      </c>
    </row>
    <row r="475" spans="1:11" x14ac:dyDescent="0.25">
      <c r="A475" s="211" t="str">
        <f t="shared" ca="1" si="69"/>
        <v>-</v>
      </c>
      <c r="B475" s="212">
        <f t="shared" ca="1" si="70"/>
        <v>0</v>
      </c>
      <c r="C475" s="212">
        <f t="shared" si="71"/>
        <v>0</v>
      </c>
      <c r="D475" s="213" t="e">
        <f t="shared" si="72"/>
        <v>#N/A</v>
      </c>
      <c r="E475" s="212">
        <f t="shared" si="73"/>
        <v>0</v>
      </c>
      <c r="F475" s="212" t="str">
        <f t="shared" si="74"/>
        <v>-</v>
      </c>
      <c r="G475" s="212" t="str">
        <f t="shared" si="76"/>
        <v/>
      </c>
      <c r="H475" s="214">
        <f t="shared" si="75"/>
        <v>0</v>
      </c>
    </row>
    <row r="476" spans="1:11" x14ac:dyDescent="0.25">
      <c r="A476" s="211" t="str">
        <f t="shared" ca="1" si="69"/>
        <v>-</v>
      </c>
      <c r="B476" s="212">
        <f t="shared" ca="1" si="70"/>
        <v>0</v>
      </c>
      <c r="C476" s="212">
        <f t="shared" si="71"/>
        <v>0</v>
      </c>
      <c r="D476" s="213" t="e">
        <f t="shared" si="72"/>
        <v>#N/A</v>
      </c>
      <c r="E476" s="212">
        <f t="shared" si="73"/>
        <v>0</v>
      </c>
      <c r="F476" s="212" t="str">
        <f t="shared" si="74"/>
        <v>-</v>
      </c>
      <c r="G476" s="212" t="str">
        <f t="shared" si="76"/>
        <v/>
      </c>
      <c r="H476" s="214">
        <f t="shared" si="75"/>
        <v>0</v>
      </c>
    </row>
    <row r="477" spans="1:11" x14ac:dyDescent="0.25">
      <c r="A477" s="211" t="str">
        <f t="shared" ca="1" si="69"/>
        <v>-</v>
      </c>
      <c r="B477" s="212">
        <f t="shared" ca="1" si="70"/>
        <v>0</v>
      </c>
      <c r="C477" s="212">
        <f t="shared" si="71"/>
        <v>0</v>
      </c>
      <c r="D477" s="213" t="e">
        <f t="shared" si="72"/>
        <v>#N/A</v>
      </c>
      <c r="E477" s="212">
        <f t="shared" si="73"/>
        <v>0</v>
      </c>
      <c r="F477" s="212" t="str">
        <f t="shared" si="74"/>
        <v>-</v>
      </c>
      <c r="G477" s="212" t="str">
        <f t="shared" si="76"/>
        <v/>
      </c>
      <c r="H477" s="214">
        <f t="shared" si="75"/>
        <v>0</v>
      </c>
    </row>
    <row r="478" spans="1:11" x14ac:dyDescent="0.25">
      <c r="A478" s="211" t="str">
        <f t="shared" ca="1" si="69"/>
        <v>-</v>
      </c>
      <c r="B478" s="212">
        <f t="shared" ca="1" si="70"/>
        <v>0</v>
      </c>
      <c r="C478" s="212">
        <f t="shared" si="71"/>
        <v>0</v>
      </c>
      <c r="D478" s="213" t="e">
        <f t="shared" si="72"/>
        <v>#N/A</v>
      </c>
      <c r="E478" s="212">
        <f t="shared" si="73"/>
        <v>0</v>
      </c>
      <c r="F478" s="212" t="str">
        <f t="shared" si="74"/>
        <v>-</v>
      </c>
      <c r="G478" s="212" t="str">
        <f t="shared" si="76"/>
        <v/>
      </c>
      <c r="H478" s="214">
        <f t="shared" si="75"/>
        <v>0</v>
      </c>
    </row>
    <row r="479" spans="1:11" x14ac:dyDescent="0.25">
      <c r="A479" s="211" t="str">
        <f t="shared" ca="1" si="69"/>
        <v>-</v>
      </c>
      <c r="B479" s="212">
        <f t="shared" ca="1" si="70"/>
        <v>0</v>
      </c>
      <c r="C479" s="212">
        <f t="shared" si="71"/>
        <v>0</v>
      </c>
      <c r="D479" s="213" t="e">
        <f t="shared" si="72"/>
        <v>#N/A</v>
      </c>
      <c r="E479" s="212">
        <f t="shared" si="73"/>
        <v>0</v>
      </c>
      <c r="F479" s="212" t="str">
        <f t="shared" si="74"/>
        <v>-</v>
      </c>
      <c r="G479" s="212" t="str">
        <f t="shared" si="76"/>
        <v/>
      </c>
      <c r="H479" s="214">
        <f t="shared" si="75"/>
        <v>0</v>
      </c>
    </row>
    <row r="480" spans="1:11" x14ac:dyDescent="0.25">
      <c r="A480" s="211" t="str">
        <f t="shared" ca="1" si="69"/>
        <v>-</v>
      </c>
      <c r="B480" s="212">
        <f t="shared" ca="1" si="70"/>
        <v>0</v>
      </c>
      <c r="C480" s="212">
        <f t="shared" si="71"/>
        <v>0</v>
      </c>
      <c r="D480" s="213" t="e">
        <f t="shared" si="72"/>
        <v>#N/A</v>
      </c>
      <c r="E480" s="212">
        <f t="shared" si="73"/>
        <v>0</v>
      </c>
      <c r="F480" s="212" t="str">
        <f t="shared" si="74"/>
        <v>-</v>
      </c>
      <c r="G480" s="212" t="str">
        <f t="shared" si="76"/>
        <v/>
      </c>
      <c r="H480" s="214">
        <f t="shared" si="75"/>
        <v>0</v>
      </c>
    </row>
    <row r="481" spans="1:8" x14ac:dyDescent="0.25">
      <c r="A481" s="211" t="str">
        <f t="shared" ca="1" si="69"/>
        <v>-</v>
      </c>
      <c r="B481" s="212">
        <f t="shared" ca="1" si="70"/>
        <v>0</v>
      </c>
      <c r="C481" s="212">
        <f t="shared" si="71"/>
        <v>0</v>
      </c>
      <c r="D481" s="213" t="e">
        <f t="shared" si="72"/>
        <v>#N/A</v>
      </c>
      <c r="E481" s="212">
        <f t="shared" si="73"/>
        <v>0</v>
      </c>
      <c r="F481" s="212" t="str">
        <f t="shared" si="74"/>
        <v>-</v>
      </c>
      <c r="G481" s="212" t="str">
        <f t="shared" si="76"/>
        <v/>
      </c>
      <c r="H481" s="214">
        <f t="shared" si="75"/>
        <v>0</v>
      </c>
    </row>
    <row r="482" spans="1:8" x14ac:dyDescent="0.25">
      <c r="A482" s="211" t="str">
        <f t="shared" ca="1" si="69"/>
        <v>-</v>
      </c>
      <c r="B482" s="212">
        <f t="shared" ca="1" si="70"/>
        <v>0</v>
      </c>
      <c r="C482" s="212">
        <f t="shared" si="71"/>
        <v>0</v>
      </c>
      <c r="D482" s="213" t="e">
        <f t="shared" si="72"/>
        <v>#N/A</v>
      </c>
      <c r="E482" s="212">
        <f t="shared" si="73"/>
        <v>0</v>
      </c>
      <c r="F482" s="212" t="str">
        <f t="shared" si="74"/>
        <v>-</v>
      </c>
      <c r="G482" s="212" t="str">
        <f t="shared" si="76"/>
        <v/>
      </c>
      <c r="H482" s="214">
        <f t="shared" si="75"/>
        <v>0</v>
      </c>
    </row>
    <row r="483" spans="1:8" x14ac:dyDescent="0.25">
      <c r="A483" s="211" t="str">
        <f t="shared" ca="1" si="69"/>
        <v>-</v>
      </c>
      <c r="B483" s="212">
        <f t="shared" ca="1" si="70"/>
        <v>0</v>
      </c>
      <c r="C483" s="212">
        <f t="shared" si="71"/>
        <v>0</v>
      </c>
      <c r="D483" s="213" t="e">
        <f t="shared" si="72"/>
        <v>#N/A</v>
      </c>
      <c r="E483" s="212">
        <f t="shared" si="73"/>
        <v>0</v>
      </c>
      <c r="F483" s="212" t="str">
        <f t="shared" si="74"/>
        <v>-</v>
      </c>
      <c r="G483" s="212" t="str">
        <f t="shared" si="76"/>
        <v/>
      </c>
      <c r="H483" s="214">
        <f t="shared" si="75"/>
        <v>0</v>
      </c>
    </row>
    <row r="484" spans="1:8" x14ac:dyDescent="0.25">
      <c r="A484" s="211" t="str">
        <f t="shared" ca="1" si="69"/>
        <v>-</v>
      </c>
      <c r="B484" s="212">
        <f t="shared" ca="1" si="70"/>
        <v>0</v>
      </c>
      <c r="C484" s="212">
        <f t="shared" si="71"/>
        <v>0</v>
      </c>
      <c r="D484" s="213" t="e">
        <f t="shared" si="72"/>
        <v>#N/A</v>
      </c>
      <c r="E484" s="212">
        <f t="shared" si="73"/>
        <v>0</v>
      </c>
      <c r="F484" s="212" t="str">
        <f t="shared" si="74"/>
        <v>-</v>
      </c>
      <c r="G484" s="212" t="str">
        <f t="shared" si="76"/>
        <v/>
      </c>
      <c r="H484" s="214">
        <f t="shared" si="75"/>
        <v>0</v>
      </c>
    </row>
    <row r="485" spans="1:8" x14ac:dyDescent="0.25">
      <c r="A485" s="211" t="str">
        <f t="shared" ca="1" si="69"/>
        <v>-</v>
      </c>
      <c r="B485" s="212">
        <f t="shared" ca="1" si="70"/>
        <v>0</v>
      </c>
      <c r="C485" s="212">
        <f t="shared" si="71"/>
        <v>0</v>
      </c>
      <c r="D485" s="213" t="e">
        <f t="shared" si="72"/>
        <v>#N/A</v>
      </c>
      <c r="E485" s="212">
        <f t="shared" si="73"/>
        <v>0</v>
      </c>
      <c r="F485" s="212" t="str">
        <f t="shared" si="74"/>
        <v>-</v>
      </c>
      <c r="G485" s="212" t="str">
        <f t="shared" si="76"/>
        <v/>
      </c>
      <c r="H485" s="214">
        <f t="shared" si="75"/>
        <v>0</v>
      </c>
    </row>
    <row r="486" spans="1:8" x14ac:dyDescent="0.25">
      <c r="A486" s="211" t="str">
        <f t="shared" ca="1" si="69"/>
        <v>-</v>
      </c>
      <c r="B486" s="212">
        <f t="shared" ca="1" si="70"/>
        <v>0</v>
      </c>
      <c r="C486" s="212">
        <f t="shared" si="71"/>
        <v>0</v>
      </c>
      <c r="D486" s="213" t="e">
        <f t="shared" si="72"/>
        <v>#N/A</v>
      </c>
      <c r="E486" s="212">
        <f t="shared" si="73"/>
        <v>0</v>
      </c>
      <c r="F486" s="212" t="str">
        <f t="shared" si="74"/>
        <v>-</v>
      </c>
      <c r="G486" s="212" t="str">
        <f t="shared" si="76"/>
        <v/>
      </c>
      <c r="H486" s="214">
        <f t="shared" si="75"/>
        <v>0</v>
      </c>
    </row>
    <row r="487" spans="1:8" x14ac:dyDescent="0.25">
      <c r="A487" s="211" t="str">
        <f t="shared" ca="1" si="69"/>
        <v>-</v>
      </c>
      <c r="B487" s="212">
        <f t="shared" ca="1" si="70"/>
        <v>0</v>
      </c>
      <c r="C487" s="212">
        <f t="shared" si="71"/>
        <v>0</v>
      </c>
      <c r="D487" s="213" t="e">
        <f t="shared" si="72"/>
        <v>#N/A</v>
      </c>
      <c r="E487" s="212">
        <f t="shared" si="73"/>
        <v>0</v>
      </c>
      <c r="F487" s="212" t="str">
        <f t="shared" si="74"/>
        <v>-</v>
      </c>
      <c r="G487" s="212" t="str">
        <f t="shared" si="76"/>
        <v/>
      </c>
      <c r="H487" s="214">
        <f t="shared" si="75"/>
        <v>0</v>
      </c>
    </row>
    <row r="488" spans="1:8" x14ac:dyDescent="0.25">
      <c r="A488" s="211" t="str">
        <f t="shared" ca="1" si="69"/>
        <v>-</v>
      </c>
      <c r="B488" s="212">
        <f t="shared" ca="1" si="70"/>
        <v>0</v>
      </c>
      <c r="C488" s="212">
        <f t="shared" si="71"/>
        <v>0</v>
      </c>
      <c r="D488" s="213" t="e">
        <f t="shared" si="72"/>
        <v>#N/A</v>
      </c>
      <c r="E488" s="212">
        <f t="shared" si="73"/>
        <v>0</v>
      </c>
      <c r="F488" s="212" t="str">
        <f t="shared" si="74"/>
        <v>-</v>
      </c>
      <c r="G488" s="212" t="str">
        <f t="shared" si="76"/>
        <v/>
      </c>
      <c r="H488" s="214">
        <f t="shared" si="75"/>
        <v>0</v>
      </c>
    </row>
    <row r="489" spans="1:8" x14ac:dyDescent="0.25">
      <c r="A489" s="211" t="str">
        <f t="shared" ca="1" si="69"/>
        <v>-</v>
      </c>
      <c r="B489" s="212">
        <f t="shared" ca="1" si="70"/>
        <v>0</v>
      </c>
      <c r="C489" s="212">
        <f t="shared" si="71"/>
        <v>0</v>
      </c>
      <c r="D489" s="213" t="e">
        <f t="shared" si="72"/>
        <v>#N/A</v>
      </c>
      <c r="E489" s="212">
        <f t="shared" si="73"/>
        <v>0</v>
      </c>
      <c r="F489" s="212" t="str">
        <f t="shared" si="74"/>
        <v>-</v>
      </c>
      <c r="G489" s="212" t="str">
        <f t="shared" si="76"/>
        <v/>
      </c>
      <c r="H489" s="214">
        <f t="shared" si="75"/>
        <v>0</v>
      </c>
    </row>
    <row r="490" spans="1:8" x14ac:dyDescent="0.25">
      <c r="A490" s="211" t="str">
        <f t="shared" ca="1" si="69"/>
        <v>-</v>
      </c>
      <c r="B490" s="212">
        <f t="shared" ca="1" si="70"/>
        <v>0</v>
      </c>
      <c r="C490" s="212">
        <f t="shared" si="71"/>
        <v>0</v>
      </c>
      <c r="D490" s="213" t="e">
        <f t="shared" si="72"/>
        <v>#N/A</v>
      </c>
      <c r="E490" s="212">
        <f t="shared" si="73"/>
        <v>0</v>
      </c>
      <c r="F490" s="212" t="str">
        <f t="shared" si="74"/>
        <v>-</v>
      </c>
      <c r="G490" s="212" t="str">
        <f t="shared" si="76"/>
        <v/>
      </c>
      <c r="H490" s="214">
        <f t="shared" si="75"/>
        <v>0</v>
      </c>
    </row>
    <row r="491" spans="1:8" x14ac:dyDescent="0.25">
      <c r="A491" s="211" t="str">
        <f t="shared" ca="1" si="69"/>
        <v>-</v>
      </c>
      <c r="B491" s="212">
        <f t="shared" ca="1" si="70"/>
        <v>0</v>
      </c>
      <c r="C491" s="212">
        <f t="shared" si="71"/>
        <v>0</v>
      </c>
      <c r="D491" s="213" t="e">
        <f t="shared" si="72"/>
        <v>#N/A</v>
      </c>
      <c r="E491" s="212">
        <f t="shared" si="73"/>
        <v>0</v>
      </c>
      <c r="F491" s="212" t="str">
        <f t="shared" si="74"/>
        <v>-</v>
      </c>
      <c r="G491" s="212" t="str">
        <f t="shared" si="76"/>
        <v/>
      </c>
      <c r="H491" s="214">
        <f t="shared" si="75"/>
        <v>0</v>
      </c>
    </row>
    <row r="492" spans="1:8" x14ac:dyDescent="0.25">
      <c r="A492" s="211" t="str">
        <f t="shared" ca="1" si="69"/>
        <v>-</v>
      </c>
      <c r="B492" s="212">
        <f t="shared" ca="1" si="70"/>
        <v>0</v>
      </c>
      <c r="C492" s="212">
        <f t="shared" si="71"/>
        <v>0</v>
      </c>
      <c r="D492" s="213" t="e">
        <f t="shared" si="72"/>
        <v>#N/A</v>
      </c>
      <c r="E492" s="212">
        <f t="shared" si="73"/>
        <v>0</v>
      </c>
      <c r="F492" s="212" t="str">
        <f t="shared" si="74"/>
        <v>-</v>
      </c>
      <c r="G492" s="212" t="str">
        <f t="shared" si="76"/>
        <v/>
      </c>
      <c r="H492" s="214">
        <f t="shared" si="75"/>
        <v>0</v>
      </c>
    </row>
    <row r="493" spans="1:8" x14ac:dyDescent="0.25">
      <c r="A493" s="211" t="str">
        <f t="shared" ca="1" si="69"/>
        <v>-</v>
      </c>
      <c r="B493" s="212">
        <f t="shared" ca="1" si="70"/>
        <v>0</v>
      </c>
      <c r="C493" s="212">
        <f t="shared" si="71"/>
        <v>0</v>
      </c>
      <c r="D493" s="213" t="e">
        <f t="shared" si="72"/>
        <v>#N/A</v>
      </c>
      <c r="E493" s="212">
        <f t="shared" si="73"/>
        <v>0</v>
      </c>
      <c r="F493" s="212" t="str">
        <f t="shared" si="74"/>
        <v>-</v>
      </c>
      <c r="G493" s="212" t="str">
        <f t="shared" si="76"/>
        <v/>
      </c>
      <c r="H493" s="214">
        <f t="shared" si="75"/>
        <v>0</v>
      </c>
    </row>
    <row r="494" spans="1:8" x14ac:dyDescent="0.25">
      <c r="A494" s="211" t="str">
        <f t="shared" ca="1" si="69"/>
        <v>-</v>
      </c>
      <c r="B494" s="212">
        <f t="shared" ca="1" si="70"/>
        <v>0</v>
      </c>
      <c r="C494" s="212">
        <f t="shared" si="71"/>
        <v>0</v>
      </c>
      <c r="D494" s="213" t="e">
        <f t="shared" si="72"/>
        <v>#N/A</v>
      </c>
      <c r="E494" s="212">
        <f t="shared" si="73"/>
        <v>0</v>
      </c>
      <c r="F494" s="212" t="str">
        <f t="shared" si="74"/>
        <v>-</v>
      </c>
      <c r="G494" s="212" t="str">
        <f t="shared" si="76"/>
        <v/>
      </c>
      <c r="H494" s="214">
        <f t="shared" si="75"/>
        <v>0</v>
      </c>
    </row>
    <row r="495" spans="1:8" x14ac:dyDescent="0.25">
      <c r="A495" s="211" t="str">
        <f t="shared" ca="1" si="69"/>
        <v>-</v>
      </c>
      <c r="B495" s="212">
        <f t="shared" ca="1" si="70"/>
        <v>0</v>
      </c>
      <c r="C495" s="212">
        <f t="shared" si="71"/>
        <v>0</v>
      </c>
      <c r="D495" s="213" t="e">
        <f t="shared" si="72"/>
        <v>#N/A</v>
      </c>
      <c r="E495" s="212">
        <f t="shared" si="73"/>
        <v>0</v>
      </c>
      <c r="F495" s="212" t="str">
        <f t="shared" si="74"/>
        <v>-</v>
      </c>
      <c r="G495" s="212" t="str">
        <f t="shared" si="76"/>
        <v/>
      </c>
      <c r="H495" s="214">
        <f t="shared" si="75"/>
        <v>0</v>
      </c>
    </row>
    <row r="496" spans="1:8" x14ac:dyDescent="0.25">
      <c r="A496" s="211" t="str">
        <f t="shared" ca="1" si="69"/>
        <v>-</v>
      </c>
      <c r="B496" s="212">
        <f t="shared" ca="1" si="70"/>
        <v>0</v>
      </c>
      <c r="C496" s="212">
        <f t="shared" si="71"/>
        <v>0</v>
      </c>
      <c r="D496" s="213" t="e">
        <f t="shared" si="72"/>
        <v>#N/A</v>
      </c>
      <c r="E496" s="212">
        <f t="shared" si="73"/>
        <v>0</v>
      </c>
      <c r="F496" s="212" t="str">
        <f t="shared" si="74"/>
        <v>-</v>
      </c>
      <c r="G496" s="212" t="str">
        <f t="shared" si="76"/>
        <v/>
      </c>
      <c r="H496" s="214">
        <f t="shared" si="75"/>
        <v>0</v>
      </c>
    </row>
    <row r="497" spans="1:11" x14ac:dyDescent="0.25">
      <c r="A497" s="211" t="str">
        <f t="shared" ca="1" si="69"/>
        <v>-</v>
      </c>
      <c r="B497" s="212">
        <f t="shared" ca="1" si="70"/>
        <v>0</v>
      </c>
      <c r="C497" s="212">
        <f t="shared" si="71"/>
        <v>0</v>
      </c>
      <c r="D497" s="213" t="e">
        <f t="shared" si="72"/>
        <v>#N/A</v>
      </c>
      <c r="E497" s="212">
        <f t="shared" si="73"/>
        <v>0</v>
      </c>
      <c r="F497" s="212" t="str">
        <f t="shared" si="74"/>
        <v>-</v>
      </c>
      <c r="G497" s="212" t="str">
        <f t="shared" si="76"/>
        <v/>
      </c>
      <c r="H497" s="214">
        <f t="shared" si="75"/>
        <v>0</v>
      </c>
    </row>
    <row r="498" spans="1:11" x14ac:dyDescent="0.25">
      <c r="A498" s="211" t="str">
        <f t="shared" ca="1" si="69"/>
        <v>-</v>
      </c>
      <c r="B498" s="212">
        <f t="shared" ca="1" si="70"/>
        <v>0</v>
      </c>
      <c r="C498" s="212">
        <f t="shared" si="71"/>
        <v>0</v>
      </c>
      <c r="D498" s="213" t="e">
        <f t="shared" si="72"/>
        <v>#N/A</v>
      </c>
      <c r="E498" s="212">
        <f t="shared" si="73"/>
        <v>0</v>
      </c>
      <c r="F498" s="212" t="str">
        <f t="shared" si="74"/>
        <v>-</v>
      </c>
      <c r="G498" s="212" t="str">
        <f t="shared" si="76"/>
        <v/>
      </c>
      <c r="H498" s="214">
        <f t="shared" si="75"/>
        <v>0</v>
      </c>
    </row>
    <row r="499" spans="1:11" x14ac:dyDescent="0.25">
      <c r="A499" s="211" t="str">
        <f t="shared" ca="1" si="69"/>
        <v>-</v>
      </c>
      <c r="B499" s="212">
        <f t="shared" ca="1" si="70"/>
        <v>0</v>
      </c>
      <c r="C499" s="212">
        <f t="shared" si="71"/>
        <v>0</v>
      </c>
      <c r="D499" s="213" t="e">
        <f t="shared" si="72"/>
        <v>#N/A</v>
      </c>
      <c r="E499" s="212">
        <f t="shared" si="73"/>
        <v>0</v>
      </c>
      <c r="F499" s="212" t="str">
        <f t="shared" si="74"/>
        <v>-</v>
      </c>
      <c r="G499" s="212" t="str">
        <f t="shared" si="76"/>
        <v/>
      </c>
      <c r="H499" s="214">
        <f t="shared" si="75"/>
        <v>0</v>
      </c>
    </row>
    <row r="500" spans="1:11" x14ac:dyDescent="0.25">
      <c r="A500" s="211" t="str">
        <f t="shared" ca="1" si="69"/>
        <v>-</v>
      </c>
      <c r="B500" s="212">
        <f t="shared" ca="1" si="70"/>
        <v>0</v>
      </c>
      <c r="C500" s="212">
        <f t="shared" si="71"/>
        <v>0</v>
      </c>
      <c r="D500" s="213" t="e">
        <f t="shared" si="72"/>
        <v>#N/A</v>
      </c>
      <c r="E500" s="212">
        <f t="shared" si="73"/>
        <v>0</v>
      </c>
      <c r="F500" s="212" t="str">
        <f t="shared" si="74"/>
        <v>-</v>
      </c>
      <c r="G500" s="212" t="str">
        <f t="shared" si="76"/>
        <v/>
      </c>
      <c r="H500" s="214">
        <f t="shared" si="75"/>
        <v>0</v>
      </c>
    </row>
    <row r="501" spans="1:11" x14ac:dyDescent="0.25">
      <c r="A501" s="211" t="str">
        <f t="shared" ca="1" si="69"/>
        <v>-</v>
      </c>
      <c r="B501" s="212">
        <f t="shared" ca="1" si="70"/>
        <v>0</v>
      </c>
      <c r="C501" s="212">
        <f t="shared" si="71"/>
        <v>0</v>
      </c>
      <c r="D501" s="213" t="e">
        <f t="shared" si="72"/>
        <v>#N/A</v>
      </c>
      <c r="E501" s="212">
        <f t="shared" si="73"/>
        <v>0</v>
      </c>
      <c r="F501" s="212" t="str">
        <f t="shared" si="74"/>
        <v>-</v>
      </c>
      <c r="G501" s="212" t="str">
        <f t="shared" si="76"/>
        <v/>
      </c>
      <c r="H501" s="214">
        <f t="shared" si="75"/>
        <v>0</v>
      </c>
    </row>
    <row r="502" spans="1:11" x14ac:dyDescent="0.25">
      <c r="A502" s="211" t="str">
        <f t="shared" ca="1" si="69"/>
        <v>-</v>
      </c>
      <c r="B502" s="212">
        <f t="shared" ca="1" si="70"/>
        <v>0</v>
      </c>
      <c r="C502" s="212">
        <f t="shared" si="71"/>
        <v>0</v>
      </c>
      <c r="D502" s="213" t="e">
        <f t="shared" si="72"/>
        <v>#N/A</v>
      </c>
      <c r="E502" s="212">
        <f t="shared" si="73"/>
        <v>0</v>
      </c>
      <c r="F502" s="212" t="str">
        <f t="shared" si="74"/>
        <v>-</v>
      </c>
      <c r="G502" s="212" t="str">
        <f t="shared" si="76"/>
        <v/>
      </c>
      <c r="H502" s="214">
        <f t="shared" si="75"/>
        <v>0</v>
      </c>
    </row>
    <row r="503" spans="1:11" x14ac:dyDescent="0.25">
      <c r="A503" s="211" t="str">
        <f t="shared" ca="1" si="69"/>
        <v>-</v>
      </c>
      <c r="B503" s="212">
        <f t="shared" ca="1" si="70"/>
        <v>0</v>
      </c>
      <c r="C503" s="212">
        <f t="shared" si="71"/>
        <v>0</v>
      </c>
      <c r="D503" s="213" t="e">
        <f t="shared" si="72"/>
        <v>#N/A</v>
      </c>
      <c r="E503" s="212">
        <f t="shared" si="73"/>
        <v>0</v>
      </c>
      <c r="F503" s="212" t="str">
        <f t="shared" si="74"/>
        <v>-</v>
      </c>
      <c r="G503" s="212" t="str">
        <f t="shared" si="76"/>
        <v/>
      </c>
      <c r="H503" s="214">
        <f t="shared" si="75"/>
        <v>0</v>
      </c>
    </row>
    <row r="504" spans="1:11" x14ac:dyDescent="0.25">
      <c r="A504" s="211" t="str">
        <f t="shared" ca="1" si="69"/>
        <v>-</v>
      </c>
      <c r="B504" s="212">
        <f t="shared" ca="1" si="70"/>
        <v>0</v>
      </c>
      <c r="C504" s="212">
        <f t="shared" si="71"/>
        <v>0</v>
      </c>
      <c r="D504" s="213" t="e">
        <f t="shared" si="72"/>
        <v>#N/A</v>
      </c>
      <c r="E504" s="212">
        <f t="shared" si="73"/>
        <v>0</v>
      </c>
      <c r="F504" s="212" t="str">
        <f t="shared" si="74"/>
        <v>-</v>
      </c>
      <c r="G504" s="212" t="str">
        <f t="shared" si="76"/>
        <v/>
      </c>
      <c r="H504" s="214">
        <f t="shared" si="75"/>
        <v>0</v>
      </c>
    </row>
    <row r="505" spans="1:11" x14ac:dyDescent="0.25">
      <c r="A505" s="211" t="str">
        <f t="shared" ca="1" si="69"/>
        <v>-</v>
      </c>
      <c r="B505" s="212">
        <f t="shared" ca="1" si="70"/>
        <v>0</v>
      </c>
      <c r="C505" s="212">
        <f t="shared" si="71"/>
        <v>0</v>
      </c>
      <c r="D505" s="213" t="e">
        <f t="shared" si="72"/>
        <v>#N/A</v>
      </c>
      <c r="E505" s="212">
        <f t="shared" si="73"/>
        <v>0</v>
      </c>
      <c r="F505" s="212" t="str">
        <f t="shared" si="74"/>
        <v>-</v>
      </c>
      <c r="G505" s="212" t="str">
        <f t="shared" si="76"/>
        <v/>
      </c>
      <c r="H505" s="214">
        <f t="shared" si="75"/>
        <v>0</v>
      </c>
    </row>
    <row r="506" spans="1:11" x14ac:dyDescent="0.25">
      <c r="A506" s="211" t="str">
        <f t="shared" ca="1" si="69"/>
        <v>-</v>
      </c>
      <c r="B506" s="212">
        <f t="shared" ca="1" si="70"/>
        <v>0</v>
      </c>
      <c r="C506" s="212">
        <f t="shared" si="71"/>
        <v>0</v>
      </c>
      <c r="D506" s="213" t="e">
        <f t="shared" si="72"/>
        <v>#N/A</v>
      </c>
      <c r="E506" s="212">
        <f t="shared" si="73"/>
        <v>0</v>
      </c>
      <c r="F506" s="212" t="str">
        <f t="shared" si="74"/>
        <v>-</v>
      </c>
      <c r="G506" s="212" t="str">
        <f t="shared" si="76"/>
        <v/>
      </c>
      <c r="H506" s="214">
        <f t="shared" si="75"/>
        <v>0</v>
      </c>
    </row>
    <row r="507" spans="1:11" x14ac:dyDescent="0.25">
      <c r="A507" s="211" t="str">
        <f t="shared" ca="1" si="69"/>
        <v>-</v>
      </c>
      <c r="B507" s="212">
        <f t="shared" ca="1" si="70"/>
        <v>0</v>
      </c>
      <c r="C507" s="212">
        <f t="shared" si="71"/>
        <v>0</v>
      </c>
      <c r="D507" s="213" t="e">
        <f t="shared" si="72"/>
        <v>#N/A</v>
      </c>
      <c r="E507" s="212">
        <f t="shared" si="73"/>
        <v>0</v>
      </c>
      <c r="F507" s="212" t="str">
        <f t="shared" si="74"/>
        <v>-</v>
      </c>
      <c r="G507" s="212" t="str">
        <f t="shared" si="76"/>
        <v/>
      </c>
      <c r="H507" s="214">
        <f t="shared" si="75"/>
        <v>0</v>
      </c>
    </row>
    <row r="508" spans="1:11" x14ac:dyDescent="0.25">
      <c r="A508" s="211" t="str">
        <f t="shared" ca="1" si="69"/>
        <v>-</v>
      </c>
      <c r="B508" s="212">
        <f t="shared" ca="1" si="70"/>
        <v>0</v>
      </c>
      <c r="C508" s="212">
        <f t="shared" si="71"/>
        <v>0</v>
      </c>
      <c r="D508" s="213" t="e">
        <f t="shared" si="72"/>
        <v>#N/A</v>
      </c>
      <c r="E508" s="212">
        <f t="shared" si="73"/>
        <v>0</v>
      </c>
      <c r="F508" s="212" t="str">
        <f t="shared" si="74"/>
        <v>-</v>
      </c>
      <c r="G508" s="212" t="str">
        <f t="shared" si="76"/>
        <v/>
      </c>
      <c r="H508" s="214">
        <f t="shared" si="75"/>
        <v>0</v>
      </c>
    </row>
    <row r="509" spans="1:11" x14ac:dyDescent="0.25">
      <c r="A509" s="211" t="str">
        <f t="shared" ca="1" si="69"/>
        <v>-</v>
      </c>
      <c r="B509" s="212">
        <f t="shared" ca="1" si="70"/>
        <v>0</v>
      </c>
      <c r="C509" s="212">
        <f t="shared" si="71"/>
        <v>0</v>
      </c>
      <c r="D509" s="213" t="e">
        <f t="shared" si="72"/>
        <v>#N/A</v>
      </c>
      <c r="E509" s="212">
        <f t="shared" si="73"/>
        <v>0</v>
      </c>
      <c r="F509" s="212" t="str">
        <f t="shared" si="74"/>
        <v>-</v>
      </c>
      <c r="G509" s="212" t="str">
        <f t="shared" si="76"/>
        <v/>
      </c>
      <c r="H509" s="214">
        <f t="shared" si="75"/>
        <v>0</v>
      </c>
    </row>
    <row r="510" spans="1:11" x14ac:dyDescent="0.25">
      <c r="A510" s="211" t="str">
        <f t="shared" ca="1" si="69"/>
        <v>-</v>
      </c>
      <c r="B510" s="212">
        <f t="shared" ca="1" si="70"/>
        <v>0</v>
      </c>
      <c r="C510" s="212">
        <f t="shared" si="71"/>
        <v>0</v>
      </c>
      <c r="D510" s="213" t="e">
        <f t="shared" si="72"/>
        <v>#N/A</v>
      </c>
      <c r="E510" s="212">
        <f t="shared" si="73"/>
        <v>0</v>
      </c>
      <c r="F510" s="212" t="str">
        <f t="shared" si="74"/>
        <v>-</v>
      </c>
      <c r="G510" s="212" t="str">
        <f t="shared" si="76"/>
        <v/>
      </c>
      <c r="H510" s="214">
        <f t="shared" si="75"/>
        <v>0</v>
      </c>
      <c r="K510" s="127"/>
    </row>
    <row r="511" spans="1:11" x14ac:dyDescent="0.25">
      <c r="A511" s="211" t="str">
        <f t="shared" ca="1" si="69"/>
        <v>-</v>
      </c>
      <c r="B511" s="212">
        <f t="shared" ca="1" si="70"/>
        <v>0</v>
      </c>
      <c r="C511" s="212">
        <f t="shared" si="71"/>
        <v>0</v>
      </c>
      <c r="D511" s="213" t="e">
        <f t="shared" si="72"/>
        <v>#N/A</v>
      </c>
      <c r="E511" s="212">
        <f t="shared" si="73"/>
        <v>0</v>
      </c>
      <c r="F511" s="212" t="str">
        <f t="shared" si="74"/>
        <v>-</v>
      </c>
      <c r="G511" s="212" t="str">
        <f t="shared" si="76"/>
        <v/>
      </c>
      <c r="H511" s="214">
        <f t="shared" si="75"/>
        <v>0</v>
      </c>
    </row>
    <row r="512" spans="1:11" x14ac:dyDescent="0.25">
      <c r="A512" s="211" t="str">
        <f t="shared" ca="1" si="69"/>
        <v>-</v>
      </c>
      <c r="B512" s="212">
        <f t="shared" ca="1" si="70"/>
        <v>0</v>
      </c>
      <c r="C512" s="212">
        <f t="shared" si="71"/>
        <v>0</v>
      </c>
      <c r="D512" s="213" t="e">
        <f t="shared" si="72"/>
        <v>#N/A</v>
      </c>
      <c r="E512" s="212">
        <f t="shared" si="73"/>
        <v>0</v>
      </c>
      <c r="F512" s="212" t="str">
        <f t="shared" si="74"/>
        <v>-</v>
      </c>
      <c r="G512" s="212" t="str">
        <f t="shared" si="76"/>
        <v/>
      </c>
      <c r="H512" s="214">
        <f t="shared" si="75"/>
        <v>0</v>
      </c>
      <c r="K512" s="128"/>
    </row>
    <row r="513" spans="1:8" x14ac:dyDescent="0.25">
      <c r="A513" s="211" t="str">
        <f t="shared" ca="1" si="69"/>
        <v>-</v>
      </c>
      <c r="B513" s="212">
        <f t="shared" ca="1" si="70"/>
        <v>0</v>
      </c>
      <c r="C513" s="212">
        <f t="shared" si="71"/>
        <v>0</v>
      </c>
      <c r="D513" s="213" t="e">
        <f t="shared" si="72"/>
        <v>#N/A</v>
      </c>
      <c r="E513" s="212">
        <f t="shared" si="73"/>
        <v>0</v>
      </c>
      <c r="F513" s="212" t="str">
        <f t="shared" si="74"/>
        <v>-</v>
      </c>
      <c r="G513" s="212" t="str">
        <f t="shared" si="76"/>
        <v/>
      </c>
      <c r="H513" s="214">
        <f t="shared" si="75"/>
        <v>0</v>
      </c>
    </row>
    <row r="514" spans="1:8" x14ac:dyDescent="0.25">
      <c r="A514" s="211" t="str">
        <f t="shared" ca="1" si="69"/>
        <v>-</v>
      </c>
      <c r="B514" s="212">
        <f t="shared" ca="1" si="70"/>
        <v>0</v>
      </c>
      <c r="C514" s="212">
        <f t="shared" si="71"/>
        <v>0</v>
      </c>
      <c r="D514" s="213" t="e">
        <f t="shared" si="72"/>
        <v>#N/A</v>
      </c>
      <c r="E514" s="212">
        <f t="shared" si="73"/>
        <v>0</v>
      </c>
      <c r="F514" s="212" t="str">
        <f t="shared" si="74"/>
        <v>-</v>
      </c>
      <c r="G514" s="212" t="str">
        <f t="shared" si="76"/>
        <v/>
      </c>
      <c r="H514" s="214">
        <f t="shared" si="75"/>
        <v>0</v>
      </c>
    </row>
    <row r="515" spans="1:8" x14ac:dyDescent="0.25">
      <c r="A515" s="211" t="str">
        <f t="shared" ca="1" si="69"/>
        <v>-</v>
      </c>
      <c r="B515" s="212">
        <f t="shared" ca="1" si="70"/>
        <v>0</v>
      </c>
      <c r="C515" s="212">
        <f t="shared" si="71"/>
        <v>0</v>
      </c>
      <c r="D515" s="213" t="e">
        <f t="shared" si="72"/>
        <v>#N/A</v>
      </c>
      <c r="E515" s="212">
        <f t="shared" si="73"/>
        <v>0</v>
      </c>
      <c r="F515" s="212" t="str">
        <f t="shared" si="74"/>
        <v>-</v>
      </c>
      <c r="G515" s="212" t="str">
        <f t="shared" si="76"/>
        <v/>
      </c>
      <c r="H515" s="214">
        <f t="shared" si="75"/>
        <v>0</v>
      </c>
    </row>
    <row r="516" spans="1:8" x14ac:dyDescent="0.25">
      <c r="A516" s="211" t="str">
        <f t="shared" ca="1" si="69"/>
        <v>-</v>
      </c>
      <c r="B516" s="212">
        <f t="shared" ca="1" si="70"/>
        <v>0</v>
      </c>
      <c r="C516" s="212">
        <f t="shared" si="71"/>
        <v>0</v>
      </c>
      <c r="D516" s="213" t="e">
        <f t="shared" si="72"/>
        <v>#N/A</v>
      </c>
      <c r="E516" s="212">
        <f t="shared" si="73"/>
        <v>0</v>
      </c>
      <c r="F516" s="212" t="str">
        <f t="shared" si="74"/>
        <v>-</v>
      </c>
      <c r="G516" s="212" t="str">
        <f t="shared" si="76"/>
        <v/>
      </c>
      <c r="H516" s="214">
        <f t="shared" si="75"/>
        <v>0</v>
      </c>
    </row>
    <row r="517" spans="1:8" x14ac:dyDescent="0.25">
      <c r="A517" s="211" t="str">
        <f t="shared" ca="1" si="69"/>
        <v>-</v>
      </c>
      <c r="B517" s="212">
        <f t="shared" ca="1" si="70"/>
        <v>0</v>
      </c>
      <c r="C517" s="212">
        <f t="shared" si="71"/>
        <v>0</v>
      </c>
      <c r="D517" s="213" t="e">
        <f t="shared" si="72"/>
        <v>#N/A</v>
      </c>
      <c r="E517" s="212">
        <f t="shared" si="73"/>
        <v>0</v>
      </c>
      <c r="F517" s="212" t="str">
        <f t="shared" si="74"/>
        <v>-</v>
      </c>
      <c r="G517" s="212" t="str">
        <f t="shared" si="76"/>
        <v/>
      </c>
      <c r="H517" s="214">
        <f t="shared" si="75"/>
        <v>0</v>
      </c>
    </row>
    <row r="518" spans="1:8" x14ac:dyDescent="0.25">
      <c r="A518" s="211" t="str">
        <f t="shared" ref="A518:A581" ca="1" si="77">IF(K518="Last Run:",OFFSET(K518,3,0),A517)</f>
        <v>-</v>
      </c>
      <c r="B518" s="212">
        <f t="shared" ref="B518:B581" ca="1" si="78">IF(K518="Last Run:",INT(OFFSET(K518,1,0)),B517)</f>
        <v>0</v>
      </c>
      <c r="C518" s="212">
        <f t="shared" ref="C518:C581" si="79">IF($K518="Last Run:",TRIM(IFERROR(MID($I518,2,IFERROR(FIND($M$2,LEFT($I518,FIND($N$2,$I518))),FIND($N$2,$I518))-2),$C$2)),C517)</f>
        <v>0</v>
      </c>
      <c r="D518" s="213" t="e">
        <f t="shared" ref="D518:D581" si="80">IF($H518=1,TEXT(A518,"ddmmyyyy")&amp;"-"&amp;TEXT(B518,"ddmmyyyy")&amp;C518,NA())</f>
        <v>#N/A</v>
      </c>
      <c r="E518" s="212">
        <f t="shared" ref="E518:E581" si="81">IF($K518="Last Run:",TRIM(IFERROR(MID($I518,FIND($M$2,$I518)+1,FIND($N$2,$I518)-FIND($M$2,$I518)-1),"")),E517)</f>
        <v>0</v>
      </c>
      <c r="F518" s="212" t="str">
        <f t="shared" ref="F518:F581" si="82">IF(P518="","-", P518)</f>
        <v>-</v>
      </c>
      <c r="G518" s="212" t="str">
        <f t="shared" si="76"/>
        <v/>
      </c>
      <c r="H518" s="214">
        <f t="shared" ref="H518:H581" si="83">(ISNUMBER(R518))*IF($H$2&lt;&gt;"",(($H$2=E518)+(P518="F84122")&gt;0),1)</f>
        <v>0</v>
      </c>
    </row>
    <row r="519" spans="1:8" x14ac:dyDescent="0.25">
      <c r="A519" s="211" t="str">
        <f t="shared" ca="1" si="77"/>
        <v>-</v>
      </c>
      <c r="B519" s="212">
        <f t="shared" ca="1" si="78"/>
        <v>0</v>
      </c>
      <c r="C519" s="212">
        <f t="shared" si="79"/>
        <v>0</v>
      </c>
      <c r="D519" s="213" t="e">
        <f t="shared" si="80"/>
        <v>#N/A</v>
      </c>
      <c r="E519" s="212">
        <f t="shared" si="81"/>
        <v>0</v>
      </c>
      <c r="F519" s="212" t="str">
        <f t="shared" si="82"/>
        <v>-</v>
      </c>
      <c r="G519" s="212" t="str">
        <f t="shared" ref="G519:G582" si="84">IFERROR(VLOOKUP(F519,PRACTICE,5,0),"")</f>
        <v/>
      </c>
      <c r="H519" s="214">
        <f t="shared" si="83"/>
        <v>0</v>
      </c>
    </row>
    <row r="520" spans="1:8" x14ac:dyDescent="0.25">
      <c r="A520" s="211" t="str">
        <f t="shared" ca="1" si="77"/>
        <v>-</v>
      </c>
      <c r="B520" s="212">
        <f t="shared" ca="1" si="78"/>
        <v>0</v>
      </c>
      <c r="C520" s="212">
        <f t="shared" si="79"/>
        <v>0</v>
      </c>
      <c r="D520" s="213" t="e">
        <f t="shared" si="80"/>
        <v>#N/A</v>
      </c>
      <c r="E520" s="212">
        <f t="shared" si="81"/>
        <v>0</v>
      </c>
      <c r="F520" s="212" t="str">
        <f t="shared" si="82"/>
        <v>-</v>
      </c>
      <c r="G520" s="212" t="str">
        <f t="shared" si="84"/>
        <v/>
      </c>
      <c r="H520" s="214">
        <f t="shared" si="83"/>
        <v>0</v>
      </c>
    </row>
    <row r="521" spans="1:8" x14ac:dyDescent="0.25">
      <c r="A521" s="211" t="str">
        <f t="shared" ca="1" si="77"/>
        <v>-</v>
      </c>
      <c r="B521" s="212">
        <f t="shared" ca="1" si="78"/>
        <v>0</v>
      </c>
      <c r="C521" s="212">
        <f t="shared" si="79"/>
        <v>0</v>
      </c>
      <c r="D521" s="213" t="e">
        <f t="shared" si="80"/>
        <v>#N/A</v>
      </c>
      <c r="E521" s="212">
        <f t="shared" si="81"/>
        <v>0</v>
      </c>
      <c r="F521" s="212" t="str">
        <f t="shared" si="82"/>
        <v>-</v>
      </c>
      <c r="G521" s="212" t="str">
        <f t="shared" si="84"/>
        <v/>
      </c>
      <c r="H521" s="214">
        <f t="shared" si="83"/>
        <v>0</v>
      </c>
    </row>
    <row r="522" spans="1:8" x14ac:dyDescent="0.25">
      <c r="A522" s="211" t="str">
        <f t="shared" ca="1" si="77"/>
        <v>-</v>
      </c>
      <c r="B522" s="212">
        <f t="shared" ca="1" si="78"/>
        <v>0</v>
      </c>
      <c r="C522" s="212">
        <f t="shared" si="79"/>
        <v>0</v>
      </c>
      <c r="D522" s="213" t="e">
        <f t="shared" si="80"/>
        <v>#N/A</v>
      </c>
      <c r="E522" s="212">
        <f t="shared" si="81"/>
        <v>0</v>
      </c>
      <c r="F522" s="212" t="str">
        <f t="shared" si="82"/>
        <v>-</v>
      </c>
      <c r="G522" s="212" t="str">
        <f t="shared" si="84"/>
        <v/>
      </c>
      <c r="H522" s="214">
        <f t="shared" si="83"/>
        <v>0</v>
      </c>
    </row>
    <row r="523" spans="1:8" x14ac:dyDescent="0.25">
      <c r="A523" s="211" t="str">
        <f t="shared" ca="1" si="77"/>
        <v>-</v>
      </c>
      <c r="B523" s="212">
        <f t="shared" ca="1" si="78"/>
        <v>0</v>
      </c>
      <c r="C523" s="212">
        <f t="shared" si="79"/>
        <v>0</v>
      </c>
      <c r="D523" s="213" t="e">
        <f t="shared" si="80"/>
        <v>#N/A</v>
      </c>
      <c r="E523" s="212">
        <f t="shared" si="81"/>
        <v>0</v>
      </c>
      <c r="F523" s="212" t="str">
        <f t="shared" si="82"/>
        <v>-</v>
      </c>
      <c r="G523" s="212" t="str">
        <f t="shared" si="84"/>
        <v/>
      </c>
      <c r="H523" s="214">
        <f t="shared" si="83"/>
        <v>0</v>
      </c>
    </row>
    <row r="524" spans="1:8" x14ac:dyDescent="0.25">
      <c r="A524" s="211" t="str">
        <f t="shared" ca="1" si="77"/>
        <v>-</v>
      </c>
      <c r="B524" s="212">
        <f t="shared" ca="1" si="78"/>
        <v>0</v>
      </c>
      <c r="C524" s="212">
        <f t="shared" si="79"/>
        <v>0</v>
      </c>
      <c r="D524" s="213" t="e">
        <f t="shared" si="80"/>
        <v>#N/A</v>
      </c>
      <c r="E524" s="212">
        <f t="shared" si="81"/>
        <v>0</v>
      </c>
      <c r="F524" s="212" t="str">
        <f t="shared" si="82"/>
        <v>-</v>
      </c>
      <c r="G524" s="212" t="str">
        <f t="shared" si="84"/>
        <v/>
      </c>
      <c r="H524" s="214">
        <f t="shared" si="83"/>
        <v>0</v>
      </c>
    </row>
    <row r="525" spans="1:8" x14ac:dyDescent="0.25">
      <c r="A525" s="211" t="str">
        <f t="shared" ca="1" si="77"/>
        <v>-</v>
      </c>
      <c r="B525" s="212">
        <f t="shared" ca="1" si="78"/>
        <v>0</v>
      </c>
      <c r="C525" s="212">
        <f t="shared" si="79"/>
        <v>0</v>
      </c>
      <c r="D525" s="213" t="e">
        <f t="shared" si="80"/>
        <v>#N/A</v>
      </c>
      <c r="E525" s="212">
        <f t="shared" si="81"/>
        <v>0</v>
      </c>
      <c r="F525" s="212" t="str">
        <f t="shared" si="82"/>
        <v>-</v>
      </c>
      <c r="G525" s="212" t="str">
        <f t="shared" si="84"/>
        <v/>
      </c>
      <c r="H525" s="214">
        <f t="shared" si="83"/>
        <v>0</v>
      </c>
    </row>
    <row r="526" spans="1:8" x14ac:dyDescent="0.25">
      <c r="A526" s="211" t="str">
        <f t="shared" ca="1" si="77"/>
        <v>-</v>
      </c>
      <c r="B526" s="212">
        <f t="shared" ca="1" si="78"/>
        <v>0</v>
      </c>
      <c r="C526" s="212">
        <f t="shared" si="79"/>
        <v>0</v>
      </c>
      <c r="D526" s="213" t="e">
        <f t="shared" si="80"/>
        <v>#N/A</v>
      </c>
      <c r="E526" s="212">
        <f t="shared" si="81"/>
        <v>0</v>
      </c>
      <c r="F526" s="212" t="str">
        <f t="shared" si="82"/>
        <v>-</v>
      </c>
      <c r="G526" s="212" t="str">
        <f t="shared" si="84"/>
        <v/>
      </c>
      <c r="H526" s="214">
        <f t="shared" si="83"/>
        <v>0</v>
      </c>
    </row>
    <row r="527" spans="1:8" x14ac:dyDescent="0.25">
      <c r="A527" s="211" t="str">
        <f t="shared" ca="1" si="77"/>
        <v>-</v>
      </c>
      <c r="B527" s="212">
        <f t="shared" ca="1" si="78"/>
        <v>0</v>
      </c>
      <c r="C527" s="212">
        <f t="shared" si="79"/>
        <v>0</v>
      </c>
      <c r="D527" s="213" t="e">
        <f t="shared" si="80"/>
        <v>#N/A</v>
      </c>
      <c r="E527" s="212">
        <f t="shared" si="81"/>
        <v>0</v>
      </c>
      <c r="F527" s="212" t="str">
        <f t="shared" si="82"/>
        <v>-</v>
      </c>
      <c r="G527" s="212" t="str">
        <f t="shared" si="84"/>
        <v/>
      </c>
      <c r="H527" s="214">
        <f t="shared" si="83"/>
        <v>0</v>
      </c>
    </row>
    <row r="528" spans="1:8" x14ac:dyDescent="0.25">
      <c r="A528" s="211" t="str">
        <f t="shared" ca="1" si="77"/>
        <v>-</v>
      </c>
      <c r="B528" s="212">
        <f t="shared" ca="1" si="78"/>
        <v>0</v>
      </c>
      <c r="C528" s="212">
        <f t="shared" si="79"/>
        <v>0</v>
      </c>
      <c r="D528" s="213" t="e">
        <f t="shared" si="80"/>
        <v>#N/A</v>
      </c>
      <c r="E528" s="212">
        <f t="shared" si="81"/>
        <v>0</v>
      </c>
      <c r="F528" s="212" t="str">
        <f t="shared" si="82"/>
        <v>-</v>
      </c>
      <c r="G528" s="212" t="str">
        <f t="shared" si="84"/>
        <v/>
      </c>
      <c r="H528" s="214">
        <f t="shared" si="83"/>
        <v>0</v>
      </c>
    </row>
    <row r="529" spans="1:8" x14ac:dyDescent="0.25">
      <c r="A529" s="211" t="str">
        <f t="shared" ca="1" si="77"/>
        <v>-</v>
      </c>
      <c r="B529" s="212">
        <f t="shared" ca="1" si="78"/>
        <v>0</v>
      </c>
      <c r="C529" s="212">
        <f t="shared" si="79"/>
        <v>0</v>
      </c>
      <c r="D529" s="213" t="e">
        <f t="shared" si="80"/>
        <v>#N/A</v>
      </c>
      <c r="E529" s="212">
        <f t="shared" si="81"/>
        <v>0</v>
      </c>
      <c r="F529" s="212" t="str">
        <f t="shared" si="82"/>
        <v>-</v>
      </c>
      <c r="G529" s="212" t="str">
        <f t="shared" si="84"/>
        <v/>
      </c>
      <c r="H529" s="214">
        <f t="shared" si="83"/>
        <v>0</v>
      </c>
    </row>
    <row r="530" spans="1:8" x14ac:dyDescent="0.25">
      <c r="A530" s="211" t="str">
        <f t="shared" ca="1" si="77"/>
        <v>-</v>
      </c>
      <c r="B530" s="212">
        <f t="shared" ca="1" si="78"/>
        <v>0</v>
      </c>
      <c r="C530" s="212">
        <f t="shared" si="79"/>
        <v>0</v>
      </c>
      <c r="D530" s="213" t="e">
        <f t="shared" si="80"/>
        <v>#N/A</v>
      </c>
      <c r="E530" s="212">
        <f t="shared" si="81"/>
        <v>0</v>
      </c>
      <c r="F530" s="212" t="str">
        <f t="shared" si="82"/>
        <v>-</v>
      </c>
      <c r="G530" s="212" t="str">
        <f t="shared" si="84"/>
        <v/>
      </c>
      <c r="H530" s="214">
        <f t="shared" si="83"/>
        <v>0</v>
      </c>
    </row>
    <row r="531" spans="1:8" x14ac:dyDescent="0.25">
      <c r="A531" s="211" t="str">
        <f t="shared" ca="1" si="77"/>
        <v>-</v>
      </c>
      <c r="B531" s="212">
        <f t="shared" ca="1" si="78"/>
        <v>0</v>
      </c>
      <c r="C531" s="212">
        <f t="shared" si="79"/>
        <v>0</v>
      </c>
      <c r="D531" s="213" t="e">
        <f t="shared" si="80"/>
        <v>#N/A</v>
      </c>
      <c r="E531" s="212">
        <f t="shared" si="81"/>
        <v>0</v>
      </c>
      <c r="F531" s="212" t="str">
        <f t="shared" si="82"/>
        <v>-</v>
      </c>
      <c r="G531" s="212" t="str">
        <f t="shared" si="84"/>
        <v/>
      </c>
      <c r="H531" s="214">
        <f t="shared" si="83"/>
        <v>0</v>
      </c>
    </row>
    <row r="532" spans="1:8" x14ac:dyDescent="0.25">
      <c r="A532" s="211" t="str">
        <f t="shared" ca="1" si="77"/>
        <v>-</v>
      </c>
      <c r="B532" s="212">
        <f t="shared" ca="1" si="78"/>
        <v>0</v>
      </c>
      <c r="C532" s="212">
        <f t="shared" si="79"/>
        <v>0</v>
      </c>
      <c r="D532" s="213" t="e">
        <f t="shared" si="80"/>
        <v>#N/A</v>
      </c>
      <c r="E532" s="212">
        <f t="shared" si="81"/>
        <v>0</v>
      </c>
      <c r="F532" s="212" t="str">
        <f t="shared" si="82"/>
        <v>-</v>
      </c>
      <c r="G532" s="212" t="str">
        <f t="shared" si="84"/>
        <v/>
      </c>
      <c r="H532" s="214">
        <f t="shared" si="83"/>
        <v>0</v>
      </c>
    </row>
    <row r="533" spans="1:8" x14ac:dyDescent="0.25">
      <c r="A533" s="211" t="str">
        <f t="shared" ca="1" si="77"/>
        <v>-</v>
      </c>
      <c r="B533" s="212">
        <f t="shared" ca="1" si="78"/>
        <v>0</v>
      </c>
      <c r="C533" s="212">
        <f t="shared" si="79"/>
        <v>0</v>
      </c>
      <c r="D533" s="213" t="e">
        <f t="shared" si="80"/>
        <v>#N/A</v>
      </c>
      <c r="E533" s="212">
        <f t="shared" si="81"/>
        <v>0</v>
      </c>
      <c r="F533" s="212" t="str">
        <f t="shared" si="82"/>
        <v>-</v>
      </c>
      <c r="G533" s="212" t="str">
        <f t="shared" si="84"/>
        <v/>
      </c>
      <c r="H533" s="214">
        <f t="shared" si="83"/>
        <v>0</v>
      </c>
    </row>
    <row r="534" spans="1:8" x14ac:dyDescent="0.25">
      <c r="A534" s="211" t="str">
        <f t="shared" ca="1" si="77"/>
        <v>-</v>
      </c>
      <c r="B534" s="212">
        <f t="shared" ca="1" si="78"/>
        <v>0</v>
      </c>
      <c r="C534" s="212">
        <f t="shared" si="79"/>
        <v>0</v>
      </c>
      <c r="D534" s="213" t="e">
        <f t="shared" si="80"/>
        <v>#N/A</v>
      </c>
      <c r="E534" s="212">
        <f t="shared" si="81"/>
        <v>0</v>
      </c>
      <c r="F534" s="212" t="str">
        <f t="shared" si="82"/>
        <v>-</v>
      </c>
      <c r="G534" s="212" t="str">
        <f t="shared" si="84"/>
        <v/>
      </c>
      <c r="H534" s="214">
        <f t="shared" si="83"/>
        <v>0</v>
      </c>
    </row>
    <row r="535" spans="1:8" x14ac:dyDescent="0.25">
      <c r="A535" s="211" t="str">
        <f t="shared" ca="1" si="77"/>
        <v>-</v>
      </c>
      <c r="B535" s="212">
        <f t="shared" ca="1" si="78"/>
        <v>0</v>
      </c>
      <c r="C535" s="212">
        <f t="shared" si="79"/>
        <v>0</v>
      </c>
      <c r="D535" s="213" t="e">
        <f t="shared" si="80"/>
        <v>#N/A</v>
      </c>
      <c r="E535" s="212">
        <f t="shared" si="81"/>
        <v>0</v>
      </c>
      <c r="F535" s="212" t="str">
        <f t="shared" si="82"/>
        <v>-</v>
      </c>
      <c r="G535" s="212" t="str">
        <f t="shared" si="84"/>
        <v/>
      </c>
      <c r="H535" s="214">
        <f t="shared" si="83"/>
        <v>0</v>
      </c>
    </row>
    <row r="536" spans="1:8" x14ac:dyDescent="0.25">
      <c r="A536" s="211" t="str">
        <f t="shared" ca="1" si="77"/>
        <v>-</v>
      </c>
      <c r="B536" s="212">
        <f t="shared" ca="1" si="78"/>
        <v>0</v>
      </c>
      <c r="C536" s="212">
        <f t="shared" si="79"/>
        <v>0</v>
      </c>
      <c r="D536" s="213" t="e">
        <f t="shared" si="80"/>
        <v>#N/A</v>
      </c>
      <c r="E536" s="212">
        <f t="shared" si="81"/>
        <v>0</v>
      </c>
      <c r="F536" s="212" t="str">
        <f t="shared" si="82"/>
        <v>-</v>
      </c>
      <c r="G536" s="212" t="str">
        <f t="shared" si="84"/>
        <v/>
      </c>
      <c r="H536" s="214">
        <f t="shared" si="83"/>
        <v>0</v>
      </c>
    </row>
    <row r="537" spans="1:8" x14ac:dyDescent="0.25">
      <c r="A537" s="211" t="str">
        <f t="shared" ca="1" si="77"/>
        <v>-</v>
      </c>
      <c r="B537" s="212">
        <f t="shared" ca="1" si="78"/>
        <v>0</v>
      </c>
      <c r="C537" s="212">
        <f t="shared" si="79"/>
        <v>0</v>
      </c>
      <c r="D537" s="213" t="e">
        <f t="shared" si="80"/>
        <v>#N/A</v>
      </c>
      <c r="E537" s="212">
        <f t="shared" si="81"/>
        <v>0</v>
      </c>
      <c r="F537" s="212" t="str">
        <f t="shared" si="82"/>
        <v>-</v>
      </c>
      <c r="G537" s="212" t="str">
        <f t="shared" si="84"/>
        <v/>
      </c>
      <c r="H537" s="214">
        <f t="shared" si="83"/>
        <v>0</v>
      </c>
    </row>
    <row r="538" spans="1:8" x14ac:dyDescent="0.25">
      <c r="A538" s="211" t="str">
        <f t="shared" ca="1" si="77"/>
        <v>-</v>
      </c>
      <c r="B538" s="212">
        <f t="shared" ca="1" si="78"/>
        <v>0</v>
      </c>
      <c r="C538" s="212">
        <f t="shared" si="79"/>
        <v>0</v>
      </c>
      <c r="D538" s="213" t="e">
        <f t="shared" si="80"/>
        <v>#N/A</v>
      </c>
      <c r="E538" s="212">
        <f t="shared" si="81"/>
        <v>0</v>
      </c>
      <c r="F538" s="212" t="str">
        <f t="shared" si="82"/>
        <v>-</v>
      </c>
      <c r="G538" s="212" t="str">
        <f t="shared" si="84"/>
        <v/>
      </c>
      <c r="H538" s="214">
        <f t="shared" si="83"/>
        <v>0</v>
      </c>
    </row>
    <row r="539" spans="1:8" x14ac:dyDescent="0.25">
      <c r="A539" s="211" t="str">
        <f t="shared" ca="1" si="77"/>
        <v>-</v>
      </c>
      <c r="B539" s="212">
        <f t="shared" ca="1" si="78"/>
        <v>0</v>
      </c>
      <c r="C539" s="212">
        <f t="shared" si="79"/>
        <v>0</v>
      </c>
      <c r="D539" s="213" t="e">
        <f t="shared" si="80"/>
        <v>#N/A</v>
      </c>
      <c r="E539" s="212">
        <f t="shared" si="81"/>
        <v>0</v>
      </c>
      <c r="F539" s="212" t="str">
        <f t="shared" si="82"/>
        <v>-</v>
      </c>
      <c r="G539" s="212" t="str">
        <f t="shared" si="84"/>
        <v/>
      </c>
      <c r="H539" s="214">
        <f t="shared" si="83"/>
        <v>0</v>
      </c>
    </row>
    <row r="540" spans="1:8" x14ac:dyDescent="0.25">
      <c r="A540" s="211" t="str">
        <f t="shared" ca="1" si="77"/>
        <v>-</v>
      </c>
      <c r="B540" s="212">
        <f t="shared" ca="1" si="78"/>
        <v>0</v>
      </c>
      <c r="C540" s="212">
        <f t="shared" si="79"/>
        <v>0</v>
      </c>
      <c r="D540" s="213" t="e">
        <f t="shared" si="80"/>
        <v>#N/A</v>
      </c>
      <c r="E540" s="212">
        <f t="shared" si="81"/>
        <v>0</v>
      </c>
      <c r="F540" s="212" t="str">
        <f t="shared" si="82"/>
        <v>-</v>
      </c>
      <c r="G540" s="212" t="str">
        <f t="shared" si="84"/>
        <v/>
      </c>
      <c r="H540" s="214">
        <f t="shared" si="83"/>
        <v>0</v>
      </c>
    </row>
    <row r="541" spans="1:8" x14ac:dyDescent="0.25">
      <c r="A541" s="211" t="str">
        <f t="shared" ca="1" si="77"/>
        <v>-</v>
      </c>
      <c r="B541" s="212">
        <f t="shared" ca="1" si="78"/>
        <v>0</v>
      </c>
      <c r="C541" s="212">
        <f t="shared" si="79"/>
        <v>0</v>
      </c>
      <c r="D541" s="213" t="e">
        <f t="shared" si="80"/>
        <v>#N/A</v>
      </c>
      <c r="E541" s="212">
        <f t="shared" si="81"/>
        <v>0</v>
      </c>
      <c r="F541" s="212" t="str">
        <f t="shared" si="82"/>
        <v>-</v>
      </c>
      <c r="G541" s="212" t="str">
        <f t="shared" si="84"/>
        <v/>
      </c>
      <c r="H541" s="214">
        <f t="shared" si="83"/>
        <v>0</v>
      </c>
    </row>
    <row r="542" spans="1:8" x14ac:dyDescent="0.25">
      <c r="A542" s="211" t="str">
        <f t="shared" ca="1" si="77"/>
        <v>-</v>
      </c>
      <c r="B542" s="212">
        <f t="shared" ca="1" si="78"/>
        <v>0</v>
      </c>
      <c r="C542" s="212">
        <f t="shared" si="79"/>
        <v>0</v>
      </c>
      <c r="D542" s="213" t="e">
        <f t="shared" si="80"/>
        <v>#N/A</v>
      </c>
      <c r="E542" s="212">
        <f t="shared" si="81"/>
        <v>0</v>
      </c>
      <c r="F542" s="212" t="str">
        <f t="shared" si="82"/>
        <v>-</v>
      </c>
      <c r="G542" s="212" t="str">
        <f t="shared" si="84"/>
        <v/>
      </c>
      <c r="H542" s="214">
        <f t="shared" si="83"/>
        <v>0</v>
      </c>
    </row>
    <row r="543" spans="1:8" x14ac:dyDescent="0.25">
      <c r="A543" s="211" t="str">
        <f t="shared" ca="1" si="77"/>
        <v>-</v>
      </c>
      <c r="B543" s="212">
        <f t="shared" ca="1" si="78"/>
        <v>0</v>
      </c>
      <c r="C543" s="212">
        <f t="shared" si="79"/>
        <v>0</v>
      </c>
      <c r="D543" s="213" t="e">
        <f t="shared" si="80"/>
        <v>#N/A</v>
      </c>
      <c r="E543" s="212">
        <f t="shared" si="81"/>
        <v>0</v>
      </c>
      <c r="F543" s="212" t="str">
        <f t="shared" si="82"/>
        <v>-</v>
      </c>
      <c r="G543" s="212" t="str">
        <f t="shared" si="84"/>
        <v/>
      </c>
      <c r="H543" s="214">
        <f t="shared" si="83"/>
        <v>0</v>
      </c>
    </row>
    <row r="544" spans="1:8" x14ac:dyDescent="0.25">
      <c r="A544" s="211" t="str">
        <f t="shared" ca="1" si="77"/>
        <v>-</v>
      </c>
      <c r="B544" s="212">
        <f t="shared" ca="1" si="78"/>
        <v>0</v>
      </c>
      <c r="C544" s="212">
        <f t="shared" si="79"/>
        <v>0</v>
      </c>
      <c r="D544" s="213" t="e">
        <f t="shared" si="80"/>
        <v>#N/A</v>
      </c>
      <c r="E544" s="212">
        <f t="shared" si="81"/>
        <v>0</v>
      </c>
      <c r="F544" s="212" t="str">
        <f t="shared" si="82"/>
        <v>-</v>
      </c>
      <c r="G544" s="212" t="str">
        <f t="shared" si="84"/>
        <v/>
      </c>
      <c r="H544" s="214">
        <f t="shared" si="83"/>
        <v>0</v>
      </c>
    </row>
    <row r="545" spans="1:11" x14ac:dyDescent="0.25">
      <c r="A545" s="211" t="str">
        <f t="shared" ca="1" si="77"/>
        <v>-</v>
      </c>
      <c r="B545" s="212">
        <f t="shared" ca="1" si="78"/>
        <v>0</v>
      </c>
      <c r="C545" s="212">
        <f t="shared" si="79"/>
        <v>0</v>
      </c>
      <c r="D545" s="213" t="e">
        <f t="shared" si="80"/>
        <v>#N/A</v>
      </c>
      <c r="E545" s="212">
        <f t="shared" si="81"/>
        <v>0</v>
      </c>
      <c r="F545" s="212" t="str">
        <f t="shared" si="82"/>
        <v>-</v>
      </c>
      <c r="G545" s="212" t="str">
        <f t="shared" si="84"/>
        <v/>
      </c>
      <c r="H545" s="214">
        <f t="shared" si="83"/>
        <v>0</v>
      </c>
    </row>
    <row r="546" spans="1:11" x14ac:dyDescent="0.25">
      <c r="A546" s="211" t="str">
        <f t="shared" ca="1" si="77"/>
        <v>-</v>
      </c>
      <c r="B546" s="212">
        <f t="shared" ca="1" si="78"/>
        <v>0</v>
      </c>
      <c r="C546" s="212">
        <f t="shared" si="79"/>
        <v>0</v>
      </c>
      <c r="D546" s="213" t="e">
        <f t="shared" si="80"/>
        <v>#N/A</v>
      </c>
      <c r="E546" s="212">
        <f t="shared" si="81"/>
        <v>0</v>
      </c>
      <c r="F546" s="212" t="str">
        <f t="shared" si="82"/>
        <v>-</v>
      </c>
      <c r="G546" s="212" t="str">
        <f t="shared" si="84"/>
        <v/>
      </c>
      <c r="H546" s="214">
        <f t="shared" si="83"/>
        <v>0</v>
      </c>
    </row>
    <row r="547" spans="1:11" x14ac:dyDescent="0.25">
      <c r="A547" s="211" t="str">
        <f t="shared" ca="1" si="77"/>
        <v>-</v>
      </c>
      <c r="B547" s="212">
        <f t="shared" ca="1" si="78"/>
        <v>0</v>
      </c>
      <c r="C547" s="212">
        <f t="shared" si="79"/>
        <v>0</v>
      </c>
      <c r="D547" s="213" t="e">
        <f t="shared" si="80"/>
        <v>#N/A</v>
      </c>
      <c r="E547" s="212">
        <f t="shared" si="81"/>
        <v>0</v>
      </c>
      <c r="F547" s="212" t="str">
        <f t="shared" si="82"/>
        <v>-</v>
      </c>
      <c r="G547" s="212" t="str">
        <f t="shared" si="84"/>
        <v/>
      </c>
      <c r="H547" s="214">
        <f t="shared" si="83"/>
        <v>0</v>
      </c>
    </row>
    <row r="548" spans="1:11" x14ac:dyDescent="0.25">
      <c r="A548" s="211" t="str">
        <f t="shared" ca="1" si="77"/>
        <v>-</v>
      </c>
      <c r="B548" s="212">
        <f t="shared" ca="1" si="78"/>
        <v>0</v>
      </c>
      <c r="C548" s="212">
        <f t="shared" si="79"/>
        <v>0</v>
      </c>
      <c r="D548" s="213" t="e">
        <f t="shared" si="80"/>
        <v>#N/A</v>
      </c>
      <c r="E548" s="212">
        <f t="shared" si="81"/>
        <v>0</v>
      </c>
      <c r="F548" s="212" t="str">
        <f t="shared" si="82"/>
        <v>-</v>
      </c>
      <c r="G548" s="212" t="str">
        <f t="shared" si="84"/>
        <v/>
      </c>
      <c r="H548" s="214">
        <f t="shared" si="83"/>
        <v>0</v>
      </c>
    </row>
    <row r="549" spans="1:11" x14ac:dyDescent="0.25">
      <c r="A549" s="211" t="str">
        <f t="shared" ca="1" si="77"/>
        <v>-</v>
      </c>
      <c r="B549" s="212">
        <f t="shared" ca="1" si="78"/>
        <v>0</v>
      </c>
      <c r="C549" s="212">
        <f t="shared" si="79"/>
        <v>0</v>
      </c>
      <c r="D549" s="213" t="e">
        <f t="shared" si="80"/>
        <v>#N/A</v>
      </c>
      <c r="E549" s="212">
        <f t="shared" si="81"/>
        <v>0</v>
      </c>
      <c r="F549" s="212" t="str">
        <f t="shared" si="82"/>
        <v>-</v>
      </c>
      <c r="G549" s="212" t="str">
        <f t="shared" si="84"/>
        <v/>
      </c>
      <c r="H549" s="214">
        <f t="shared" si="83"/>
        <v>0</v>
      </c>
    </row>
    <row r="550" spans="1:11" x14ac:dyDescent="0.25">
      <c r="A550" s="211" t="str">
        <f t="shared" ca="1" si="77"/>
        <v>-</v>
      </c>
      <c r="B550" s="212">
        <f t="shared" ca="1" si="78"/>
        <v>0</v>
      </c>
      <c r="C550" s="212">
        <f t="shared" si="79"/>
        <v>0</v>
      </c>
      <c r="D550" s="213" t="e">
        <f t="shared" si="80"/>
        <v>#N/A</v>
      </c>
      <c r="E550" s="212">
        <f t="shared" si="81"/>
        <v>0</v>
      </c>
      <c r="F550" s="212" t="str">
        <f t="shared" si="82"/>
        <v>-</v>
      </c>
      <c r="G550" s="212" t="str">
        <f t="shared" si="84"/>
        <v/>
      </c>
      <c r="H550" s="214">
        <f t="shared" si="83"/>
        <v>0</v>
      </c>
    </row>
    <row r="551" spans="1:11" x14ac:dyDescent="0.25">
      <c r="A551" s="211" t="str">
        <f t="shared" ca="1" si="77"/>
        <v>-</v>
      </c>
      <c r="B551" s="212">
        <f t="shared" ca="1" si="78"/>
        <v>0</v>
      </c>
      <c r="C551" s="212">
        <f t="shared" si="79"/>
        <v>0</v>
      </c>
      <c r="D551" s="213" t="e">
        <f t="shared" si="80"/>
        <v>#N/A</v>
      </c>
      <c r="E551" s="212">
        <f t="shared" si="81"/>
        <v>0</v>
      </c>
      <c r="F551" s="212" t="str">
        <f t="shared" si="82"/>
        <v>-</v>
      </c>
      <c r="G551" s="212" t="str">
        <f t="shared" si="84"/>
        <v/>
      </c>
      <c r="H551" s="214">
        <f t="shared" si="83"/>
        <v>0</v>
      </c>
    </row>
    <row r="552" spans="1:11" x14ac:dyDescent="0.25">
      <c r="A552" s="211" t="str">
        <f t="shared" ca="1" si="77"/>
        <v>-</v>
      </c>
      <c r="B552" s="212">
        <f t="shared" ca="1" si="78"/>
        <v>0</v>
      </c>
      <c r="C552" s="212">
        <f t="shared" si="79"/>
        <v>0</v>
      </c>
      <c r="D552" s="213" t="e">
        <f t="shared" si="80"/>
        <v>#N/A</v>
      </c>
      <c r="E552" s="212">
        <f t="shared" si="81"/>
        <v>0</v>
      </c>
      <c r="F552" s="212" t="str">
        <f t="shared" si="82"/>
        <v>-</v>
      </c>
      <c r="G552" s="212" t="str">
        <f t="shared" si="84"/>
        <v/>
      </c>
      <c r="H552" s="214">
        <f t="shared" si="83"/>
        <v>0</v>
      </c>
    </row>
    <row r="553" spans="1:11" x14ac:dyDescent="0.25">
      <c r="A553" s="211" t="str">
        <f t="shared" ca="1" si="77"/>
        <v>-</v>
      </c>
      <c r="B553" s="212">
        <f t="shared" ca="1" si="78"/>
        <v>0</v>
      </c>
      <c r="C553" s="212">
        <f t="shared" si="79"/>
        <v>0</v>
      </c>
      <c r="D553" s="213" t="e">
        <f t="shared" si="80"/>
        <v>#N/A</v>
      </c>
      <c r="E553" s="212">
        <f t="shared" si="81"/>
        <v>0</v>
      </c>
      <c r="F553" s="212" t="str">
        <f t="shared" si="82"/>
        <v>-</v>
      </c>
      <c r="G553" s="212" t="str">
        <f t="shared" si="84"/>
        <v/>
      </c>
      <c r="H553" s="214">
        <f t="shared" si="83"/>
        <v>0</v>
      </c>
    </row>
    <row r="554" spans="1:11" x14ac:dyDescent="0.25">
      <c r="A554" s="211" t="str">
        <f t="shared" ca="1" si="77"/>
        <v>-</v>
      </c>
      <c r="B554" s="212">
        <f t="shared" ca="1" si="78"/>
        <v>0</v>
      </c>
      <c r="C554" s="212">
        <f t="shared" si="79"/>
        <v>0</v>
      </c>
      <c r="D554" s="213" t="e">
        <f t="shared" si="80"/>
        <v>#N/A</v>
      </c>
      <c r="E554" s="212">
        <f t="shared" si="81"/>
        <v>0</v>
      </c>
      <c r="F554" s="212" t="str">
        <f t="shared" si="82"/>
        <v>-</v>
      </c>
      <c r="G554" s="212" t="str">
        <f t="shared" si="84"/>
        <v/>
      </c>
      <c r="H554" s="214">
        <f t="shared" si="83"/>
        <v>0</v>
      </c>
    </row>
    <row r="555" spans="1:11" x14ac:dyDescent="0.25">
      <c r="A555" s="211" t="str">
        <f t="shared" ca="1" si="77"/>
        <v>-</v>
      </c>
      <c r="B555" s="212">
        <f t="shared" ca="1" si="78"/>
        <v>0</v>
      </c>
      <c r="C555" s="212">
        <f t="shared" si="79"/>
        <v>0</v>
      </c>
      <c r="D555" s="213" t="e">
        <f t="shared" si="80"/>
        <v>#N/A</v>
      </c>
      <c r="E555" s="212">
        <f t="shared" si="81"/>
        <v>0</v>
      </c>
      <c r="F555" s="212" t="str">
        <f t="shared" si="82"/>
        <v>-</v>
      </c>
      <c r="G555" s="212" t="str">
        <f t="shared" si="84"/>
        <v/>
      </c>
      <c r="H555" s="214">
        <f t="shared" si="83"/>
        <v>0</v>
      </c>
      <c r="K555" s="127"/>
    </row>
    <row r="556" spans="1:11" x14ac:dyDescent="0.25">
      <c r="A556" s="211" t="str">
        <f t="shared" ca="1" si="77"/>
        <v>-</v>
      </c>
      <c r="B556" s="212">
        <f t="shared" ca="1" si="78"/>
        <v>0</v>
      </c>
      <c r="C556" s="212">
        <f t="shared" si="79"/>
        <v>0</v>
      </c>
      <c r="D556" s="213" t="e">
        <f t="shared" si="80"/>
        <v>#N/A</v>
      </c>
      <c r="E556" s="212">
        <f t="shared" si="81"/>
        <v>0</v>
      </c>
      <c r="F556" s="212" t="str">
        <f t="shared" si="82"/>
        <v>-</v>
      </c>
      <c r="G556" s="212" t="str">
        <f t="shared" si="84"/>
        <v/>
      </c>
      <c r="H556" s="214">
        <f t="shared" si="83"/>
        <v>0</v>
      </c>
    </row>
    <row r="557" spans="1:11" x14ac:dyDescent="0.25">
      <c r="A557" s="211" t="str">
        <f t="shared" ca="1" si="77"/>
        <v>-</v>
      </c>
      <c r="B557" s="212">
        <f t="shared" ca="1" si="78"/>
        <v>0</v>
      </c>
      <c r="C557" s="212">
        <f t="shared" si="79"/>
        <v>0</v>
      </c>
      <c r="D557" s="213" t="e">
        <f t="shared" si="80"/>
        <v>#N/A</v>
      </c>
      <c r="E557" s="212">
        <f t="shared" si="81"/>
        <v>0</v>
      </c>
      <c r="F557" s="212" t="str">
        <f t="shared" si="82"/>
        <v>-</v>
      </c>
      <c r="G557" s="212" t="str">
        <f t="shared" si="84"/>
        <v/>
      </c>
      <c r="H557" s="214">
        <f t="shared" si="83"/>
        <v>0</v>
      </c>
      <c r="K557" s="128"/>
    </row>
    <row r="558" spans="1:11" x14ac:dyDescent="0.25">
      <c r="A558" s="211" t="str">
        <f t="shared" ca="1" si="77"/>
        <v>-</v>
      </c>
      <c r="B558" s="212">
        <f t="shared" ca="1" si="78"/>
        <v>0</v>
      </c>
      <c r="C558" s="212">
        <f t="shared" si="79"/>
        <v>0</v>
      </c>
      <c r="D558" s="213" t="e">
        <f t="shared" si="80"/>
        <v>#N/A</v>
      </c>
      <c r="E558" s="212">
        <f t="shared" si="81"/>
        <v>0</v>
      </c>
      <c r="F558" s="212" t="str">
        <f t="shared" si="82"/>
        <v>-</v>
      </c>
      <c r="G558" s="212" t="str">
        <f t="shared" si="84"/>
        <v/>
      </c>
      <c r="H558" s="214">
        <f t="shared" si="83"/>
        <v>0</v>
      </c>
    </row>
    <row r="559" spans="1:11" x14ac:dyDescent="0.25">
      <c r="A559" s="211" t="str">
        <f t="shared" ca="1" si="77"/>
        <v>-</v>
      </c>
      <c r="B559" s="212">
        <f t="shared" ca="1" si="78"/>
        <v>0</v>
      </c>
      <c r="C559" s="212">
        <f t="shared" si="79"/>
        <v>0</v>
      </c>
      <c r="D559" s="213" t="e">
        <f t="shared" si="80"/>
        <v>#N/A</v>
      </c>
      <c r="E559" s="212">
        <f t="shared" si="81"/>
        <v>0</v>
      </c>
      <c r="F559" s="212" t="str">
        <f t="shared" si="82"/>
        <v>-</v>
      </c>
      <c r="G559" s="212" t="str">
        <f t="shared" si="84"/>
        <v/>
      </c>
      <c r="H559" s="214">
        <f t="shared" si="83"/>
        <v>0</v>
      </c>
    </row>
    <row r="560" spans="1:11" x14ac:dyDescent="0.25">
      <c r="A560" s="211" t="str">
        <f t="shared" ca="1" si="77"/>
        <v>-</v>
      </c>
      <c r="B560" s="212">
        <f t="shared" ca="1" si="78"/>
        <v>0</v>
      </c>
      <c r="C560" s="212">
        <f t="shared" si="79"/>
        <v>0</v>
      </c>
      <c r="D560" s="213" t="e">
        <f t="shared" si="80"/>
        <v>#N/A</v>
      </c>
      <c r="E560" s="212">
        <f t="shared" si="81"/>
        <v>0</v>
      </c>
      <c r="F560" s="212" t="str">
        <f t="shared" si="82"/>
        <v>-</v>
      </c>
      <c r="G560" s="212" t="str">
        <f t="shared" si="84"/>
        <v/>
      </c>
      <c r="H560" s="214">
        <f t="shared" si="83"/>
        <v>0</v>
      </c>
    </row>
    <row r="561" spans="1:8" x14ac:dyDescent="0.25">
      <c r="A561" s="211" t="str">
        <f t="shared" ca="1" si="77"/>
        <v>-</v>
      </c>
      <c r="B561" s="212">
        <f t="shared" ca="1" si="78"/>
        <v>0</v>
      </c>
      <c r="C561" s="212">
        <f t="shared" si="79"/>
        <v>0</v>
      </c>
      <c r="D561" s="213" t="e">
        <f t="shared" si="80"/>
        <v>#N/A</v>
      </c>
      <c r="E561" s="212">
        <f t="shared" si="81"/>
        <v>0</v>
      </c>
      <c r="F561" s="212" t="str">
        <f t="shared" si="82"/>
        <v>-</v>
      </c>
      <c r="G561" s="212" t="str">
        <f t="shared" si="84"/>
        <v/>
      </c>
      <c r="H561" s="214">
        <f t="shared" si="83"/>
        <v>0</v>
      </c>
    </row>
    <row r="562" spans="1:8" x14ac:dyDescent="0.25">
      <c r="A562" s="211" t="str">
        <f t="shared" ca="1" si="77"/>
        <v>-</v>
      </c>
      <c r="B562" s="212">
        <f t="shared" ca="1" si="78"/>
        <v>0</v>
      </c>
      <c r="C562" s="212">
        <f t="shared" si="79"/>
        <v>0</v>
      </c>
      <c r="D562" s="213" t="e">
        <f t="shared" si="80"/>
        <v>#N/A</v>
      </c>
      <c r="E562" s="212">
        <f t="shared" si="81"/>
        <v>0</v>
      </c>
      <c r="F562" s="212" t="str">
        <f t="shared" si="82"/>
        <v>-</v>
      </c>
      <c r="G562" s="212" t="str">
        <f t="shared" si="84"/>
        <v/>
      </c>
      <c r="H562" s="214">
        <f t="shared" si="83"/>
        <v>0</v>
      </c>
    </row>
    <row r="563" spans="1:8" x14ac:dyDescent="0.25">
      <c r="A563" s="211" t="str">
        <f t="shared" ca="1" si="77"/>
        <v>-</v>
      </c>
      <c r="B563" s="212">
        <f t="shared" ca="1" si="78"/>
        <v>0</v>
      </c>
      <c r="C563" s="212">
        <f t="shared" si="79"/>
        <v>0</v>
      </c>
      <c r="D563" s="213" t="e">
        <f t="shared" si="80"/>
        <v>#N/A</v>
      </c>
      <c r="E563" s="212">
        <f t="shared" si="81"/>
        <v>0</v>
      </c>
      <c r="F563" s="212" t="str">
        <f t="shared" si="82"/>
        <v>-</v>
      </c>
      <c r="G563" s="212" t="str">
        <f t="shared" si="84"/>
        <v/>
      </c>
      <c r="H563" s="214">
        <f t="shared" si="83"/>
        <v>0</v>
      </c>
    </row>
    <row r="564" spans="1:8" x14ac:dyDescent="0.25">
      <c r="A564" s="211" t="str">
        <f t="shared" ca="1" si="77"/>
        <v>-</v>
      </c>
      <c r="B564" s="212">
        <f t="shared" ca="1" si="78"/>
        <v>0</v>
      </c>
      <c r="C564" s="212">
        <f t="shared" si="79"/>
        <v>0</v>
      </c>
      <c r="D564" s="213" t="e">
        <f t="shared" si="80"/>
        <v>#N/A</v>
      </c>
      <c r="E564" s="212">
        <f t="shared" si="81"/>
        <v>0</v>
      </c>
      <c r="F564" s="212" t="str">
        <f t="shared" si="82"/>
        <v>-</v>
      </c>
      <c r="G564" s="212" t="str">
        <f t="shared" si="84"/>
        <v/>
      </c>
      <c r="H564" s="214">
        <f t="shared" si="83"/>
        <v>0</v>
      </c>
    </row>
    <row r="565" spans="1:8" x14ac:dyDescent="0.25">
      <c r="A565" s="211" t="str">
        <f t="shared" ca="1" si="77"/>
        <v>-</v>
      </c>
      <c r="B565" s="212">
        <f t="shared" ca="1" si="78"/>
        <v>0</v>
      </c>
      <c r="C565" s="212">
        <f t="shared" si="79"/>
        <v>0</v>
      </c>
      <c r="D565" s="213" t="e">
        <f t="shared" si="80"/>
        <v>#N/A</v>
      </c>
      <c r="E565" s="212">
        <f t="shared" si="81"/>
        <v>0</v>
      </c>
      <c r="F565" s="212" t="str">
        <f t="shared" si="82"/>
        <v>-</v>
      </c>
      <c r="G565" s="212" t="str">
        <f t="shared" si="84"/>
        <v/>
      </c>
      <c r="H565" s="214">
        <f t="shared" si="83"/>
        <v>0</v>
      </c>
    </row>
    <row r="566" spans="1:8" x14ac:dyDescent="0.25">
      <c r="A566" s="211" t="str">
        <f t="shared" ca="1" si="77"/>
        <v>-</v>
      </c>
      <c r="B566" s="212">
        <f t="shared" ca="1" si="78"/>
        <v>0</v>
      </c>
      <c r="C566" s="212">
        <f t="shared" si="79"/>
        <v>0</v>
      </c>
      <c r="D566" s="213" t="e">
        <f t="shared" si="80"/>
        <v>#N/A</v>
      </c>
      <c r="E566" s="212">
        <f t="shared" si="81"/>
        <v>0</v>
      </c>
      <c r="F566" s="212" t="str">
        <f t="shared" si="82"/>
        <v>-</v>
      </c>
      <c r="G566" s="212" t="str">
        <f t="shared" si="84"/>
        <v/>
      </c>
      <c r="H566" s="214">
        <f t="shared" si="83"/>
        <v>0</v>
      </c>
    </row>
    <row r="567" spans="1:8" x14ac:dyDescent="0.25">
      <c r="A567" s="211" t="str">
        <f t="shared" ca="1" si="77"/>
        <v>-</v>
      </c>
      <c r="B567" s="212">
        <f t="shared" ca="1" si="78"/>
        <v>0</v>
      </c>
      <c r="C567" s="212">
        <f t="shared" si="79"/>
        <v>0</v>
      </c>
      <c r="D567" s="213" t="e">
        <f t="shared" si="80"/>
        <v>#N/A</v>
      </c>
      <c r="E567" s="212">
        <f t="shared" si="81"/>
        <v>0</v>
      </c>
      <c r="F567" s="212" t="str">
        <f t="shared" si="82"/>
        <v>-</v>
      </c>
      <c r="G567" s="212" t="str">
        <f t="shared" si="84"/>
        <v/>
      </c>
      <c r="H567" s="214">
        <f t="shared" si="83"/>
        <v>0</v>
      </c>
    </row>
    <row r="568" spans="1:8" x14ac:dyDescent="0.25">
      <c r="A568" s="211" t="str">
        <f t="shared" ca="1" si="77"/>
        <v>-</v>
      </c>
      <c r="B568" s="212">
        <f t="shared" ca="1" si="78"/>
        <v>0</v>
      </c>
      <c r="C568" s="212">
        <f t="shared" si="79"/>
        <v>0</v>
      </c>
      <c r="D568" s="213" t="e">
        <f t="shared" si="80"/>
        <v>#N/A</v>
      </c>
      <c r="E568" s="212">
        <f t="shared" si="81"/>
        <v>0</v>
      </c>
      <c r="F568" s="212" t="str">
        <f t="shared" si="82"/>
        <v>-</v>
      </c>
      <c r="G568" s="212" t="str">
        <f t="shared" si="84"/>
        <v/>
      </c>
      <c r="H568" s="214">
        <f t="shared" si="83"/>
        <v>0</v>
      </c>
    </row>
    <row r="569" spans="1:8" x14ac:dyDescent="0.25">
      <c r="A569" s="211" t="str">
        <f t="shared" ca="1" si="77"/>
        <v>-</v>
      </c>
      <c r="B569" s="212">
        <f t="shared" ca="1" si="78"/>
        <v>0</v>
      </c>
      <c r="C569" s="212">
        <f t="shared" si="79"/>
        <v>0</v>
      </c>
      <c r="D569" s="213" t="e">
        <f t="shared" si="80"/>
        <v>#N/A</v>
      </c>
      <c r="E569" s="212">
        <f t="shared" si="81"/>
        <v>0</v>
      </c>
      <c r="F569" s="212" t="str">
        <f t="shared" si="82"/>
        <v>-</v>
      </c>
      <c r="G569" s="212" t="str">
        <f t="shared" si="84"/>
        <v/>
      </c>
      <c r="H569" s="214">
        <f t="shared" si="83"/>
        <v>0</v>
      </c>
    </row>
    <row r="570" spans="1:8" x14ac:dyDescent="0.25">
      <c r="A570" s="211" t="str">
        <f t="shared" ca="1" si="77"/>
        <v>-</v>
      </c>
      <c r="B570" s="212">
        <f t="shared" ca="1" si="78"/>
        <v>0</v>
      </c>
      <c r="C570" s="212">
        <f t="shared" si="79"/>
        <v>0</v>
      </c>
      <c r="D570" s="213" t="e">
        <f t="shared" si="80"/>
        <v>#N/A</v>
      </c>
      <c r="E570" s="212">
        <f t="shared" si="81"/>
        <v>0</v>
      </c>
      <c r="F570" s="212" t="str">
        <f t="shared" si="82"/>
        <v>-</v>
      </c>
      <c r="G570" s="212" t="str">
        <f t="shared" si="84"/>
        <v/>
      </c>
      <c r="H570" s="214">
        <f t="shared" si="83"/>
        <v>0</v>
      </c>
    </row>
    <row r="571" spans="1:8" x14ac:dyDescent="0.25">
      <c r="A571" s="211" t="str">
        <f t="shared" ca="1" si="77"/>
        <v>-</v>
      </c>
      <c r="B571" s="212">
        <f t="shared" ca="1" si="78"/>
        <v>0</v>
      </c>
      <c r="C571" s="212">
        <f t="shared" si="79"/>
        <v>0</v>
      </c>
      <c r="D571" s="213" t="e">
        <f t="shared" si="80"/>
        <v>#N/A</v>
      </c>
      <c r="E571" s="212">
        <f t="shared" si="81"/>
        <v>0</v>
      </c>
      <c r="F571" s="212" t="str">
        <f t="shared" si="82"/>
        <v>-</v>
      </c>
      <c r="G571" s="212" t="str">
        <f t="shared" si="84"/>
        <v/>
      </c>
      <c r="H571" s="214">
        <f t="shared" si="83"/>
        <v>0</v>
      </c>
    </row>
    <row r="572" spans="1:8" x14ac:dyDescent="0.25">
      <c r="A572" s="211" t="str">
        <f t="shared" ca="1" si="77"/>
        <v>-</v>
      </c>
      <c r="B572" s="212">
        <f t="shared" ca="1" si="78"/>
        <v>0</v>
      </c>
      <c r="C572" s="212">
        <f t="shared" si="79"/>
        <v>0</v>
      </c>
      <c r="D572" s="213" t="e">
        <f t="shared" si="80"/>
        <v>#N/A</v>
      </c>
      <c r="E572" s="212">
        <f t="shared" si="81"/>
        <v>0</v>
      </c>
      <c r="F572" s="212" t="str">
        <f t="shared" si="82"/>
        <v>-</v>
      </c>
      <c r="G572" s="212" t="str">
        <f t="shared" si="84"/>
        <v/>
      </c>
      <c r="H572" s="214">
        <f t="shared" si="83"/>
        <v>0</v>
      </c>
    </row>
    <row r="573" spans="1:8" x14ac:dyDescent="0.25">
      <c r="A573" s="211" t="str">
        <f t="shared" ca="1" si="77"/>
        <v>-</v>
      </c>
      <c r="B573" s="212">
        <f t="shared" ca="1" si="78"/>
        <v>0</v>
      </c>
      <c r="C573" s="212">
        <f t="shared" si="79"/>
        <v>0</v>
      </c>
      <c r="D573" s="213" t="e">
        <f t="shared" si="80"/>
        <v>#N/A</v>
      </c>
      <c r="E573" s="212">
        <f t="shared" si="81"/>
        <v>0</v>
      </c>
      <c r="F573" s="212" t="str">
        <f t="shared" si="82"/>
        <v>-</v>
      </c>
      <c r="G573" s="212" t="str">
        <f t="shared" si="84"/>
        <v/>
      </c>
      <c r="H573" s="214">
        <f t="shared" si="83"/>
        <v>0</v>
      </c>
    </row>
    <row r="574" spans="1:8" x14ac:dyDescent="0.25">
      <c r="A574" s="211" t="str">
        <f t="shared" ca="1" si="77"/>
        <v>-</v>
      </c>
      <c r="B574" s="212">
        <f t="shared" ca="1" si="78"/>
        <v>0</v>
      </c>
      <c r="C574" s="212">
        <f t="shared" si="79"/>
        <v>0</v>
      </c>
      <c r="D574" s="213" t="e">
        <f t="shared" si="80"/>
        <v>#N/A</v>
      </c>
      <c r="E574" s="212">
        <f t="shared" si="81"/>
        <v>0</v>
      </c>
      <c r="F574" s="212" t="str">
        <f t="shared" si="82"/>
        <v>-</v>
      </c>
      <c r="G574" s="212" t="str">
        <f t="shared" si="84"/>
        <v/>
      </c>
      <c r="H574" s="214">
        <f t="shared" si="83"/>
        <v>0</v>
      </c>
    </row>
    <row r="575" spans="1:8" x14ac:dyDescent="0.25">
      <c r="A575" s="211" t="str">
        <f t="shared" ca="1" si="77"/>
        <v>-</v>
      </c>
      <c r="B575" s="212">
        <f t="shared" ca="1" si="78"/>
        <v>0</v>
      </c>
      <c r="C575" s="212">
        <f t="shared" si="79"/>
        <v>0</v>
      </c>
      <c r="D575" s="213" t="e">
        <f t="shared" si="80"/>
        <v>#N/A</v>
      </c>
      <c r="E575" s="212">
        <f t="shared" si="81"/>
        <v>0</v>
      </c>
      <c r="F575" s="212" t="str">
        <f t="shared" si="82"/>
        <v>-</v>
      </c>
      <c r="G575" s="212" t="str">
        <f t="shared" si="84"/>
        <v/>
      </c>
      <c r="H575" s="214">
        <f t="shared" si="83"/>
        <v>0</v>
      </c>
    </row>
    <row r="576" spans="1:8" x14ac:dyDescent="0.25">
      <c r="A576" s="211" t="str">
        <f t="shared" ca="1" si="77"/>
        <v>-</v>
      </c>
      <c r="B576" s="212">
        <f t="shared" ca="1" si="78"/>
        <v>0</v>
      </c>
      <c r="C576" s="212">
        <f t="shared" si="79"/>
        <v>0</v>
      </c>
      <c r="D576" s="213" t="e">
        <f t="shared" si="80"/>
        <v>#N/A</v>
      </c>
      <c r="E576" s="212">
        <f t="shared" si="81"/>
        <v>0</v>
      </c>
      <c r="F576" s="212" t="str">
        <f t="shared" si="82"/>
        <v>-</v>
      </c>
      <c r="G576" s="212" t="str">
        <f t="shared" si="84"/>
        <v/>
      </c>
      <c r="H576" s="214">
        <f t="shared" si="83"/>
        <v>0</v>
      </c>
    </row>
    <row r="577" spans="1:8" x14ac:dyDescent="0.25">
      <c r="A577" s="211" t="str">
        <f t="shared" ca="1" si="77"/>
        <v>-</v>
      </c>
      <c r="B577" s="212">
        <f t="shared" ca="1" si="78"/>
        <v>0</v>
      </c>
      <c r="C577" s="212">
        <f t="shared" si="79"/>
        <v>0</v>
      </c>
      <c r="D577" s="213" t="e">
        <f t="shared" si="80"/>
        <v>#N/A</v>
      </c>
      <c r="E577" s="212">
        <f t="shared" si="81"/>
        <v>0</v>
      </c>
      <c r="F577" s="212" t="str">
        <f t="shared" si="82"/>
        <v>-</v>
      </c>
      <c r="G577" s="212" t="str">
        <f t="shared" si="84"/>
        <v/>
      </c>
      <c r="H577" s="214">
        <f t="shared" si="83"/>
        <v>0</v>
      </c>
    </row>
    <row r="578" spans="1:8" x14ac:dyDescent="0.25">
      <c r="A578" s="211" t="str">
        <f t="shared" ca="1" si="77"/>
        <v>-</v>
      </c>
      <c r="B578" s="212">
        <f t="shared" ca="1" si="78"/>
        <v>0</v>
      </c>
      <c r="C578" s="212">
        <f t="shared" si="79"/>
        <v>0</v>
      </c>
      <c r="D578" s="213" t="e">
        <f t="shared" si="80"/>
        <v>#N/A</v>
      </c>
      <c r="E578" s="212">
        <f t="shared" si="81"/>
        <v>0</v>
      </c>
      <c r="F578" s="212" t="str">
        <f t="shared" si="82"/>
        <v>-</v>
      </c>
      <c r="G578" s="212" t="str">
        <f t="shared" si="84"/>
        <v/>
      </c>
      <c r="H578" s="214">
        <f t="shared" si="83"/>
        <v>0</v>
      </c>
    </row>
    <row r="579" spans="1:8" x14ac:dyDescent="0.25">
      <c r="A579" s="211" t="str">
        <f t="shared" ca="1" si="77"/>
        <v>-</v>
      </c>
      <c r="B579" s="212">
        <f t="shared" ca="1" si="78"/>
        <v>0</v>
      </c>
      <c r="C579" s="212">
        <f t="shared" si="79"/>
        <v>0</v>
      </c>
      <c r="D579" s="213" t="e">
        <f t="shared" si="80"/>
        <v>#N/A</v>
      </c>
      <c r="E579" s="212">
        <f t="shared" si="81"/>
        <v>0</v>
      </c>
      <c r="F579" s="212" t="str">
        <f t="shared" si="82"/>
        <v>-</v>
      </c>
      <c r="G579" s="212" t="str">
        <f t="shared" si="84"/>
        <v/>
      </c>
      <c r="H579" s="214">
        <f t="shared" si="83"/>
        <v>0</v>
      </c>
    </row>
    <row r="580" spans="1:8" x14ac:dyDescent="0.25">
      <c r="A580" s="211" t="str">
        <f t="shared" ca="1" si="77"/>
        <v>-</v>
      </c>
      <c r="B580" s="212">
        <f t="shared" ca="1" si="78"/>
        <v>0</v>
      </c>
      <c r="C580" s="212">
        <f t="shared" si="79"/>
        <v>0</v>
      </c>
      <c r="D580" s="213" t="e">
        <f t="shared" si="80"/>
        <v>#N/A</v>
      </c>
      <c r="E580" s="212">
        <f t="shared" si="81"/>
        <v>0</v>
      </c>
      <c r="F580" s="212" t="str">
        <f t="shared" si="82"/>
        <v>-</v>
      </c>
      <c r="G580" s="212" t="str">
        <f t="shared" si="84"/>
        <v/>
      </c>
      <c r="H580" s="214">
        <f t="shared" si="83"/>
        <v>0</v>
      </c>
    </row>
    <row r="581" spans="1:8" x14ac:dyDescent="0.25">
      <c r="A581" s="211" t="str">
        <f t="shared" ca="1" si="77"/>
        <v>-</v>
      </c>
      <c r="B581" s="212">
        <f t="shared" ca="1" si="78"/>
        <v>0</v>
      </c>
      <c r="C581" s="212">
        <f t="shared" si="79"/>
        <v>0</v>
      </c>
      <c r="D581" s="213" t="e">
        <f t="shared" si="80"/>
        <v>#N/A</v>
      </c>
      <c r="E581" s="212">
        <f t="shared" si="81"/>
        <v>0</v>
      </c>
      <c r="F581" s="212" t="str">
        <f t="shared" si="82"/>
        <v>-</v>
      </c>
      <c r="G581" s="212" t="str">
        <f t="shared" si="84"/>
        <v/>
      </c>
      <c r="H581" s="214">
        <f t="shared" si="83"/>
        <v>0</v>
      </c>
    </row>
    <row r="582" spans="1:8" x14ac:dyDescent="0.25">
      <c r="A582" s="211" t="str">
        <f t="shared" ref="A582:A643" ca="1" si="85">IF(K582="Last Run:",OFFSET(K582,3,0),A581)</f>
        <v>-</v>
      </c>
      <c r="B582" s="212">
        <f t="shared" ref="B582:B643" ca="1" si="86">IF(K582="Last Run:",INT(OFFSET(K582,1,0)),B581)</f>
        <v>0</v>
      </c>
      <c r="C582" s="212">
        <f t="shared" ref="C582:C643" si="87">IF($K582="Last Run:",TRIM(IFERROR(MID($I582,2,IFERROR(FIND($M$2,LEFT($I582,FIND($N$2,$I582))),FIND($N$2,$I582))-2),$C$2)),C581)</f>
        <v>0</v>
      </c>
      <c r="D582" s="213" t="e">
        <f t="shared" ref="D582:D643" si="88">IF($H582=1,TEXT(A582,"ddmmyyyy")&amp;"-"&amp;TEXT(B582,"ddmmyyyy")&amp;C582,NA())</f>
        <v>#N/A</v>
      </c>
      <c r="E582" s="212">
        <f t="shared" ref="E582:E643" si="89">IF($K582="Last Run:",TRIM(IFERROR(MID($I582,FIND($M$2,$I582)+1,FIND($N$2,$I582)-FIND($M$2,$I582)-1),"")),E581)</f>
        <v>0</v>
      </c>
      <c r="F582" s="212" t="str">
        <f t="shared" ref="F582:F643" si="90">IF(P582="","-", P582)</f>
        <v>-</v>
      </c>
      <c r="G582" s="212" t="str">
        <f t="shared" si="84"/>
        <v/>
      </c>
      <c r="H582" s="214">
        <f t="shared" ref="H582:H643" si="91">(ISNUMBER(R582))*IF($H$2&lt;&gt;"",(($H$2=E582)+(P582="F84122")&gt;0),1)</f>
        <v>0</v>
      </c>
    </row>
    <row r="583" spans="1:8" x14ac:dyDescent="0.25">
      <c r="A583" s="211" t="str">
        <f t="shared" ca="1" si="85"/>
        <v>-</v>
      </c>
      <c r="B583" s="212">
        <f t="shared" ca="1" si="86"/>
        <v>0</v>
      </c>
      <c r="C583" s="212">
        <f t="shared" si="87"/>
        <v>0</v>
      </c>
      <c r="D583" s="213" t="e">
        <f t="shared" si="88"/>
        <v>#N/A</v>
      </c>
      <c r="E583" s="212">
        <f t="shared" si="89"/>
        <v>0</v>
      </c>
      <c r="F583" s="212" t="str">
        <f t="shared" si="90"/>
        <v>-</v>
      </c>
      <c r="G583" s="212" t="str">
        <f t="shared" ref="G583:G643" si="92">IFERROR(VLOOKUP(F583,PRACTICE,5,0),"")</f>
        <v/>
      </c>
      <c r="H583" s="214">
        <f t="shared" si="91"/>
        <v>0</v>
      </c>
    </row>
    <row r="584" spans="1:8" x14ac:dyDescent="0.25">
      <c r="A584" s="211" t="str">
        <f t="shared" ca="1" si="85"/>
        <v>-</v>
      </c>
      <c r="B584" s="212">
        <f t="shared" ca="1" si="86"/>
        <v>0</v>
      </c>
      <c r="C584" s="212">
        <f t="shared" si="87"/>
        <v>0</v>
      </c>
      <c r="D584" s="213" t="e">
        <f t="shared" si="88"/>
        <v>#N/A</v>
      </c>
      <c r="E584" s="212">
        <f t="shared" si="89"/>
        <v>0</v>
      </c>
      <c r="F584" s="212" t="str">
        <f t="shared" si="90"/>
        <v>-</v>
      </c>
      <c r="G584" s="212" t="str">
        <f t="shared" si="92"/>
        <v/>
      </c>
      <c r="H584" s="214">
        <f t="shared" si="91"/>
        <v>0</v>
      </c>
    </row>
    <row r="585" spans="1:8" x14ac:dyDescent="0.25">
      <c r="A585" s="211" t="str">
        <f t="shared" ca="1" si="85"/>
        <v>-</v>
      </c>
      <c r="B585" s="212">
        <f t="shared" ca="1" si="86"/>
        <v>0</v>
      </c>
      <c r="C585" s="212">
        <f t="shared" si="87"/>
        <v>0</v>
      </c>
      <c r="D585" s="213" t="e">
        <f t="shared" si="88"/>
        <v>#N/A</v>
      </c>
      <c r="E585" s="212">
        <f t="shared" si="89"/>
        <v>0</v>
      </c>
      <c r="F585" s="212" t="str">
        <f t="shared" si="90"/>
        <v>-</v>
      </c>
      <c r="G585" s="212" t="str">
        <f t="shared" si="92"/>
        <v/>
      </c>
      <c r="H585" s="214">
        <f t="shared" si="91"/>
        <v>0</v>
      </c>
    </row>
    <row r="586" spans="1:8" x14ac:dyDescent="0.25">
      <c r="A586" s="211" t="str">
        <f t="shared" ca="1" si="85"/>
        <v>-</v>
      </c>
      <c r="B586" s="212">
        <f t="shared" ca="1" si="86"/>
        <v>0</v>
      </c>
      <c r="C586" s="212">
        <f t="shared" si="87"/>
        <v>0</v>
      </c>
      <c r="D586" s="213" t="e">
        <f t="shared" si="88"/>
        <v>#N/A</v>
      </c>
      <c r="E586" s="212">
        <f t="shared" si="89"/>
        <v>0</v>
      </c>
      <c r="F586" s="212" t="str">
        <f t="shared" si="90"/>
        <v>-</v>
      </c>
      <c r="G586" s="212" t="str">
        <f t="shared" si="92"/>
        <v/>
      </c>
      <c r="H586" s="214">
        <f t="shared" si="91"/>
        <v>0</v>
      </c>
    </row>
    <row r="587" spans="1:8" x14ac:dyDescent="0.25">
      <c r="A587" s="211" t="str">
        <f t="shared" ca="1" si="85"/>
        <v>-</v>
      </c>
      <c r="B587" s="212">
        <f t="shared" ca="1" si="86"/>
        <v>0</v>
      </c>
      <c r="C587" s="212">
        <f t="shared" si="87"/>
        <v>0</v>
      </c>
      <c r="D587" s="213" t="e">
        <f t="shared" si="88"/>
        <v>#N/A</v>
      </c>
      <c r="E587" s="212">
        <f t="shared" si="89"/>
        <v>0</v>
      </c>
      <c r="F587" s="212" t="str">
        <f t="shared" si="90"/>
        <v>-</v>
      </c>
      <c r="G587" s="212" t="str">
        <f t="shared" si="92"/>
        <v/>
      </c>
      <c r="H587" s="214">
        <f t="shared" si="91"/>
        <v>0</v>
      </c>
    </row>
    <row r="588" spans="1:8" x14ac:dyDescent="0.25">
      <c r="A588" s="211" t="str">
        <f t="shared" ca="1" si="85"/>
        <v>-</v>
      </c>
      <c r="B588" s="212">
        <f t="shared" ca="1" si="86"/>
        <v>0</v>
      </c>
      <c r="C588" s="212">
        <f t="shared" si="87"/>
        <v>0</v>
      </c>
      <c r="D588" s="213" t="e">
        <f t="shared" si="88"/>
        <v>#N/A</v>
      </c>
      <c r="E588" s="212">
        <f t="shared" si="89"/>
        <v>0</v>
      </c>
      <c r="F588" s="212" t="str">
        <f t="shared" si="90"/>
        <v>-</v>
      </c>
      <c r="G588" s="212" t="str">
        <f t="shared" si="92"/>
        <v/>
      </c>
      <c r="H588" s="214">
        <f t="shared" si="91"/>
        <v>0</v>
      </c>
    </row>
    <row r="589" spans="1:8" x14ac:dyDescent="0.25">
      <c r="A589" s="211" t="str">
        <f t="shared" ca="1" si="85"/>
        <v>-</v>
      </c>
      <c r="B589" s="212">
        <f t="shared" ca="1" si="86"/>
        <v>0</v>
      </c>
      <c r="C589" s="212">
        <f t="shared" si="87"/>
        <v>0</v>
      </c>
      <c r="D589" s="213" t="e">
        <f t="shared" si="88"/>
        <v>#N/A</v>
      </c>
      <c r="E589" s="212">
        <f t="shared" si="89"/>
        <v>0</v>
      </c>
      <c r="F589" s="212" t="str">
        <f t="shared" si="90"/>
        <v>-</v>
      </c>
      <c r="G589" s="212" t="str">
        <f t="shared" si="92"/>
        <v/>
      </c>
      <c r="H589" s="214">
        <f t="shared" si="91"/>
        <v>0</v>
      </c>
    </row>
    <row r="590" spans="1:8" x14ac:dyDescent="0.25">
      <c r="A590" s="211" t="str">
        <f t="shared" ca="1" si="85"/>
        <v>-</v>
      </c>
      <c r="B590" s="212">
        <f t="shared" ca="1" si="86"/>
        <v>0</v>
      </c>
      <c r="C590" s="212">
        <f t="shared" si="87"/>
        <v>0</v>
      </c>
      <c r="D590" s="213" t="e">
        <f t="shared" si="88"/>
        <v>#N/A</v>
      </c>
      <c r="E590" s="212">
        <f t="shared" si="89"/>
        <v>0</v>
      </c>
      <c r="F590" s="212" t="str">
        <f t="shared" si="90"/>
        <v>-</v>
      </c>
      <c r="G590" s="212" t="str">
        <f t="shared" si="92"/>
        <v/>
      </c>
      <c r="H590" s="214">
        <f t="shared" si="91"/>
        <v>0</v>
      </c>
    </row>
    <row r="591" spans="1:8" x14ac:dyDescent="0.25">
      <c r="A591" s="211" t="str">
        <f t="shared" ca="1" si="85"/>
        <v>-</v>
      </c>
      <c r="B591" s="212">
        <f t="shared" ca="1" si="86"/>
        <v>0</v>
      </c>
      <c r="C591" s="212">
        <f t="shared" si="87"/>
        <v>0</v>
      </c>
      <c r="D591" s="213" t="e">
        <f t="shared" si="88"/>
        <v>#N/A</v>
      </c>
      <c r="E591" s="212">
        <f t="shared" si="89"/>
        <v>0</v>
      </c>
      <c r="F591" s="212" t="str">
        <f t="shared" si="90"/>
        <v>-</v>
      </c>
      <c r="G591" s="212" t="str">
        <f t="shared" si="92"/>
        <v/>
      </c>
      <c r="H591" s="214">
        <f t="shared" si="91"/>
        <v>0</v>
      </c>
    </row>
    <row r="592" spans="1:8" x14ac:dyDescent="0.25">
      <c r="A592" s="211" t="str">
        <f t="shared" ca="1" si="85"/>
        <v>-</v>
      </c>
      <c r="B592" s="212">
        <f t="shared" ca="1" si="86"/>
        <v>0</v>
      </c>
      <c r="C592" s="212">
        <f t="shared" si="87"/>
        <v>0</v>
      </c>
      <c r="D592" s="213" t="e">
        <f t="shared" si="88"/>
        <v>#N/A</v>
      </c>
      <c r="E592" s="212">
        <f t="shared" si="89"/>
        <v>0</v>
      </c>
      <c r="F592" s="212" t="str">
        <f t="shared" si="90"/>
        <v>-</v>
      </c>
      <c r="G592" s="212" t="str">
        <f t="shared" si="92"/>
        <v/>
      </c>
      <c r="H592" s="214">
        <f t="shared" si="91"/>
        <v>0</v>
      </c>
    </row>
    <row r="593" spans="1:11" x14ac:dyDescent="0.25">
      <c r="A593" s="211" t="str">
        <f t="shared" ca="1" si="85"/>
        <v>-</v>
      </c>
      <c r="B593" s="212">
        <f t="shared" ca="1" si="86"/>
        <v>0</v>
      </c>
      <c r="C593" s="212">
        <f t="shared" si="87"/>
        <v>0</v>
      </c>
      <c r="D593" s="213" t="e">
        <f t="shared" si="88"/>
        <v>#N/A</v>
      </c>
      <c r="E593" s="212">
        <f t="shared" si="89"/>
        <v>0</v>
      </c>
      <c r="F593" s="212" t="str">
        <f t="shared" si="90"/>
        <v>-</v>
      </c>
      <c r="G593" s="212" t="str">
        <f t="shared" si="92"/>
        <v/>
      </c>
      <c r="H593" s="214">
        <f t="shared" si="91"/>
        <v>0</v>
      </c>
    </row>
    <row r="594" spans="1:11" x14ac:dyDescent="0.25">
      <c r="A594" s="211" t="str">
        <f t="shared" ca="1" si="85"/>
        <v>-</v>
      </c>
      <c r="B594" s="212">
        <f t="shared" ca="1" si="86"/>
        <v>0</v>
      </c>
      <c r="C594" s="212">
        <f t="shared" si="87"/>
        <v>0</v>
      </c>
      <c r="D594" s="213" t="e">
        <f t="shared" si="88"/>
        <v>#N/A</v>
      </c>
      <c r="E594" s="212">
        <f t="shared" si="89"/>
        <v>0</v>
      </c>
      <c r="F594" s="212" t="str">
        <f t="shared" si="90"/>
        <v>-</v>
      </c>
      <c r="G594" s="212" t="str">
        <f t="shared" si="92"/>
        <v/>
      </c>
      <c r="H594" s="214">
        <f t="shared" si="91"/>
        <v>0</v>
      </c>
    </row>
    <row r="595" spans="1:11" x14ac:dyDescent="0.25">
      <c r="A595" s="211" t="str">
        <f t="shared" ca="1" si="85"/>
        <v>-</v>
      </c>
      <c r="B595" s="212">
        <f t="shared" ca="1" si="86"/>
        <v>0</v>
      </c>
      <c r="C595" s="212">
        <f t="shared" si="87"/>
        <v>0</v>
      </c>
      <c r="D595" s="213" t="e">
        <f t="shared" si="88"/>
        <v>#N/A</v>
      </c>
      <c r="E595" s="212">
        <f t="shared" si="89"/>
        <v>0</v>
      </c>
      <c r="F595" s="212" t="str">
        <f t="shared" si="90"/>
        <v>-</v>
      </c>
      <c r="G595" s="212" t="str">
        <f t="shared" si="92"/>
        <v/>
      </c>
      <c r="H595" s="214">
        <f t="shared" si="91"/>
        <v>0</v>
      </c>
    </row>
    <row r="596" spans="1:11" x14ac:dyDescent="0.25">
      <c r="A596" s="211" t="str">
        <f t="shared" ca="1" si="85"/>
        <v>-</v>
      </c>
      <c r="B596" s="212">
        <f t="shared" ca="1" si="86"/>
        <v>0</v>
      </c>
      <c r="C596" s="212">
        <f t="shared" si="87"/>
        <v>0</v>
      </c>
      <c r="D596" s="213" t="e">
        <f t="shared" si="88"/>
        <v>#N/A</v>
      </c>
      <c r="E596" s="212">
        <f t="shared" si="89"/>
        <v>0</v>
      </c>
      <c r="F596" s="212" t="str">
        <f t="shared" si="90"/>
        <v>-</v>
      </c>
      <c r="G596" s="212" t="str">
        <f t="shared" si="92"/>
        <v/>
      </c>
      <c r="H596" s="214">
        <f t="shared" si="91"/>
        <v>0</v>
      </c>
    </row>
    <row r="597" spans="1:11" x14ac:dyDescent="0.25">
      <c r="A597" s="211" t="str">
        <f t="shared" ca="1" si="85"/>
        <v>-</v>
      </c>
      <c r="B597" s="212">
        <f t="shared" ca="1" si="86"/>
        <v>0</v>
      </c>
      <c r="C597" s="212">
        <f t="shared" si="87"/>
        <v>0</v>
      </c>
      <c r="D597" s="213" t="e">
        <f t="shared" si="88"/>
        <v>#N/A</v>
      </c>
      <c r="E597" s="212">
        <f t="shared" si="89"/>
        <v>0</v>
      </c>
      <c r="F597" s="212" t="str">
        <f t="shared" si="90"/>
        <v>-</v>
      </c>
      <c r="G597" s="212" t="str">
        <f t="shared" si="92"/>
        <v/>
      </c>
      <c r="H597" s="214">
        <f t="shared" si="91"/>
        <v>0</v>
      </c>
    </row>
    <row r="598" spans="1:11" x14ac:dyDescent="0.25">
      <c r="A598" s="211" t="str">
        <f t="shared" ca="1" si="85"/>
        <v>-</v>
      </c>
      <c r="B598" s="212">
        <f t="shared" ca="1" si="86"/>
        <v>0</v>
      </c>
      <c r="C598" s="212">
        <f t="shared" si="87"/>
        <v>0</v>
      </c>
      <c r="D598" s="213" t="e">
        <f t="shared" si="88"/>
        <v>#N/A</v>
      </c>
      <c r="E598" s="212">
        <f t="shared" si="89"/>
        <v>0</v>
      </c>
      <c r="F598" s="212" t="str">
        <f t="shared" si="90"/>
        <v>-</v>
      </c>
      <c r="G598" s="212" t="str">
        <f t="shared" si="92"/>
        <v/>
      </c>
      <c r="H598" s="214">
        <f t="shared" si="91"/>
        <v>0</v>
      </c>
    </row>
    <row r="599" spans="1:11" x14ac:dyDescent="0.25">
      <c r="A599" s="211" t="str">
        <f t="shared" ca="1" si="85"/>
        <v>-</v>
      </c>
      <c r="B599" s="212">
        <f t="shared" ca="1" si="86"/>
        <v>0</v>
      </c>
      <c r="C599" s="212">
        <f t="shared" si="87"/>
        <v>0</v>
      </c>
      <c r="D599" s="213" t="e">
        <f t="shared" si="88"/>
        <v>#N/A</v>
      </c>
      <c r="E599" s="212">
        <f t="shared" si="89"/>
        <v>0</v>
      </c>
      <c r="F599" s="212" t="str">
        <f t="shared" si="90"/>
        <v>-</v>
      </c>
      <c r="G599" s="212" t="str">
        <f t="shared" si="92"/>
        <v/>
      </c>
      <c r="H599" s="214">
        <f t="shared" si="91"/>
        <v>0</v>
      </c>
    </row>
    <row r="600" spans="1:11" x14ac:dyDescent="0.25">
      <c r="A600" s="211" t="str">
        <f t="shared" ca="1" si="85"/>
        <v>-</v>
      </c>
      <c r="B600" s="212">
        <f t="shared" ca="1" si="86"/>
        <v>0</v>
      </c>
      <c r="C600" s="212">
        <f t="shared" si="87"/>
        <v>0</v>
      </c>
      <c r="D600" s="213" t="e">
        <f t="shared" si="88"/>
        <v>#N/A</v>
      </c>
      <c r="E600" s="212">
        <f t="shared" si="89"/>
        <v>0</v>
      </c>
      <c r="F600" s="212" t="str">
        <f t="shared" si="90"/>
        <v>-</v>
      </c>
      <c r="G600" s="212" t="str">
        <f t="shared" si="92"/>
        <v/>
      </c>
      <c r="H600" s="214">
        <f t="shared" si="91"/>
        <v>0</v>
      </c>
      <c r="K600" s="127"/>
    </row>
    <row r="601" spans="1:11" x14ac:dyDescent="0.25">
      <c r="A601" s="211" t="str">
        <f t="shared" ca="1" si="85"/>
        <v>-</v>
      </c>
      <c r="B601" s="212">
        <f t="shared" ca="1" si="86"/>
        <v>0</v>
      </c>
      <c r="C601" s="212">
        <f t="shared" si="87"/>
        <v>0</v>
      </c>
      <c r="D601" s="213" t="e">
        <f t="shared" si="88"/>
        <v>#N/A</v>
      </c>
      <c r="E601" s="212">
        <f t="shared" si="89"/>
        <v>0</v>
      </c>
      <c r="F601" s="212" t="str">
        <f t="shared" si="90"/>
        <v>-</v>
      </c>
      <c r="G601" s="212" t="str">
        <f t="shared" si="92"/>
        <v/>
      </c>
      <c r="H601" s="214">
        <f t="shared" si="91"/>
        <v>0</v>
      </c>
    </row>
    <row r="602" spans="1:11" x14ac:dyDescent="0.25">
      <c r="A602" s="211" t="str">
        <f t="shared" ca="1" si="85"/>
        <v>-</v>
      </c>
      <c r="B602" s="212">
        <f t="shared" ca="1" si="86"/>
        <v>0</v>
      </c>
      <c r="C602" s="212">
        <f t="shared" si="87"/>
        <v>0</v>
      </c>
      <c r="D602" s="213" t="e">
        <f t="shared" si="88"/>
        <v>#N/A</v>
      </c>
      <c r="E602" s="212">
        <f t="shared" si="89"/>
        <v>0</v>
      </c>
      <c r="F602" s="212" t="str">
        <f t="shared" si="90"/>
        <v>-</v>
      </c>
      <c r="G602" s="212" t="str">
        <f t="shared" si="92"/>
        <v/>
      </c>
      <c r="H602" s="214">
        <f t="shared" si="91"/>
        <v>0</v>
      </c>
      <c r="K602" s="128"/>
    </row>
    <row r="603" spans="1:11" x14ac:dyDescent="0.25">
      <c r="A603" s="211" t="str">
        <f t="shared" ca="1" si="85"/>
        <v>-</v>
      </c>
      <c r="B603" s="212">
        <f t="shared" ca="1" si="86"/>
        <v>0</v>
      </c>
      <c r="C603" s="212">
        <f t="shared" si="87"/>
        <v>0</v>
      </c>
      <c r="D603" s="213" t="e">
        <f t="shared" si="88"/>
        <v>#N/A</v>
      </c>
      <c r="E603" s="212">
        <f t="shared" si="89"/>
        <v>0</v>
      </c>
      <c r="F603" s="212" t="str">
        <f t="shared" si="90"/>
        <v>-</v>
      </c>
      <c r="G603" s="212" t="str">
        <f t="shared" si="92"/>
        <v/>
      </c>
      <c r="H603" s="214">
        <f t="shared" si="91"/>
        <v>0</v>
      </c>
    </row>
    <row r="604" spans="1:11" x14ac:dyDescent="0.25">
      <c r="A604" s="211" t="str">
        <f t="shared" ca="1" si="85"/>
        <v>-</v>
      </c>
      <c r="B604" s="212">
        <f t="shared" ca="1" si="86"/>
        <v>0</v>
      </c>
      <c r="C604" s="212">
        <f t="shared" si="87"/>
        <v>0</v>
      </c>
      <c r="D604" s="213" t="e">
        <f t="shared" si="88"/>
        <v>#N/A</v>
      </c>
      <c r="E604" s="212">
        <f t="shared" si="89"/>
        <v>0</v>
      </c>
      <c r="F604" s="212" t="str">
        <f t="shared" si="90"/>
        <v>-</v>
      </c>
      <c r="G604" s="212" t="str">
        <f t="shared" si="92"/>
        <v/>
      </c>
      <c r="H604" s="214">
        <f t="shared" si="91"/>
        <v>0</v>
      </c>
    </row>
    <row r="605" spans="1:11" x14ac:dyDescent="0.25">
      <c r="A605" s="211" t="str">
        <f t="shared" ca="1" si="85"/>
        <v>-</v>
      </c>
      <c r="B605" s="212">
        <f t="shared" ca="1" si="86"/>
        <v>0</v>
      </c>
      <c r="C605" s="212">
        <f t="shared" si="87"/>
        <v>0</v>
      </c>
      <c r="D605" s="213" t="e">
        <f t="shared" si="88"/>
        <v>#N/A</v>
      </c>
      <c r="E605" s="212">
        <f t="shared" si="89"/>
        <v>0</v>
      </c>
      <c r="F605" s="212" t="str">
        <f t="shared" si="90"/>
        <v>-</v>
      </c>
      <c r="G605" s="212" t="str">
        <f t="shared" si="92"/>
        <v/>
      </c>
      <c r="H605" s="214">
        <f t="shared" si="91"/>
        <v>0</v>
      </c>
    </row>
    <row r="606" spans="1:11" x14ac:dyDescent="0.25">
      <c r="A606" s="211" t="str">
        <f t="shared" ca="1" si="85"/>
        <v>-</v>
      </c>
      <c r="B606" s="212">
        <f t="shared" ca="1" si="86"/>
        <v>0</v>
      </c>
      <c r="C606" s="212">
        <f t="shared" si="87"/>
        <v>0</v>
      </c>
      <c r="D606" s="213" t="e">
        <f t="shared" si="88"/>
        <v>#N/A</v>
      </c>
      <c r="E606" s="212">
        <f t="shared" si="89"/>
        <v>0</v>
      </c>
      <c r="F606" s="212" t="str">
        <f t="shared" si="90"/>
        <v>-</v>
      </c>
      <c r="G606" s="212" t="str">
        <f t="shared" si="92"/>
        <v/>
      </c>
      <c r="H606" s="214">
        <f t="shared" si="91"/>
        <v>0</v>
      </c>
    </row>
    <row r="607" spans="1:11" x14ac:dyDescent="0.25">
      <c r="A607" s="211" t="str">
        <f t="shared" ca="1" si="85"/>
        <v>-</v>
      </c>
      <c r="B607" s="212">
        <f t="shared" ca="1" si="86"/>
        <v>0</v>
      </c>
      <c r="C607" s="212">
        <f t="shared" si="87"/>
        <v>0</v>
      </c>
      <c r="D607" s="213" t="e">
        <f t="shared" si="88"/>
        <v>#N/A</v>
      </c>
      <c r="E607" s="212">
        <f t="shared" si="89"/>
        <v>0</v>
      </c>
      <c r="F607" s="212" t="str">
        <f t="shared" si="90"/>
        <v>-</v>
      </c>
      <c r="G607" s="212" t="str">
        <f t="shared" si="92"/>
        <v/>
      </c>
      <c r="H607" s="214">
        <f t="shared" si="91"/>
        <v>0</v>
      </c>
    </row>
    <row r="608" spans="1:11" x14ac:dyDescent="0.25">
      <c r="A608" s="211" t="str">
        <f t="shared" ca="1" si="85"/>
        <v>-</v>
      </c>
      <c r="B608" s="212">
        <f t="shared" ca="1" si="86"/>
        <v>0</v>
      </c>
      <c r="C608" s="212">
        <f t="shared" si="87"/>
        <v>0</v>
      </c>
      <c r="D608" s="213" t="e">
        <f t="shared" si="88"/>
        <v>#N/A</v>
      </c>
      <c r="E608" s="212">
        <f t="shared" si="89"/>
        <v>0</v>
      </c>
      <c r="F608" s="212" t="str">
        <f t="shared" si="90"/>
        <v>-</v>
      </c>
      <c r="G608" s="212" t="str">
        <f t="shared" si="92"/>
        <v/>
      </c>
      <c r="H608" s="214">
        <f t="shared" si="91"/>
        <v>0</v>
      </c>
    </row>
    <row r="609" spans="1:8" x14ac:dyDescent="0.25">
      <c r="A609" s="211" t="str">
        <f t="shared" ca="1" si="85"/>
        <v>-</v>
      </c>
      <c r="B609" s="212">
        <f t="shared" ca="1" si="86"/>
        <v>0</v>
      </c>
      <c r="C609" s="212">
        <f t="shared" si="87"/>
        <v>0</v>
      </c>
      <c r="D609" s="213" t="e">
        <f t="shared" si="88"/>
        <v>#N/A</v>
      </c>
      <c r="E609" s="212">
        <f t="shared" si="89"/>
        <v>0</v>
      </c>
      <c r="F609" s="212" t="str">
        <f t="shared" si="90"/>
        <v>-</v>
      </c>
      <c r="G609" s="212" t="str">
        <f t="shared" si="92"/>
        <v/>
      </c>
      <c r="H609" s="214">
        <f t="shared" si="91"/>
        <v>0</v>
      </c>
    </row>
    <row r="610" spans="1:8" x14ac:dyDescent="0.25">
      <c r="A610" s="211" t="str">
        <f t="shared" ca="1" si="85"/>
        <v>-</v>
      </c>
      <c r="B610" s="212">
        <f t="shared" ca="1" si="86"/>
        <v>0</v>
      </c>
      <c r="C610" s="212">
        <f t="shared" si="87"/>
        <v>0</v>
      </c>
      <c r="D610" s="213" t="e">
        <f t="shared" si="88"/>
        <v>#N/A</v>
      </c>
      <c r="E610" s="212">
        <f t="shared" si="89"/>
        <v>0</v>
      </c>
      <c r="F610" s="212" t="str">
        <f t="shared" si="90"/>
        <v>-</v>
      </c>
      <c r="G610" s="212" t="str">
        <f t="shared" si="92"/>
        <v/>
      </c>
      <c r="H610" s="214">
        <f t="shared" si="91"/>
        <v>0</v>
      </c>
    </row>
    <row r="611" spans="1:8" x14ac:dyDescent="0.25">
      <c r="A611" s="211" t="str">
        <f t="shared" ca="1" si="85"/>
        <v>-</v>
      </c>
      <c r="B611" s="212">
        <f t="shared" ca="1" si="86"/>
        <v>0</v>
      </c>
      <c r="C611" s="212">
        <f t="shared" si="87"/>
        <v>0</v>
      </c>
      <c r="D611" s="213" t="e">
        <f t="shared" si="88"/>
        <v>#N/A</v>
      </c>
      <c r="E611" s="212">
        <f t="shared" si="89"/>
        <v>0</v>
      </c>
      <c r="F611" s="212" t="str">
        <f t="shared" si="90"/>
        <v>-</v>
      </c>
      <c r="G611" s="212" t="str">
        <f t="shared" si="92"/>
        <v/>
      </c>
      <c r="H611" s="214">
        <f t="shared" si="91"/>
        <v>0</v>
      </c>
    </row>
    <row r="612" spans="1:8" x14ac:dyDescent="0.25">
      <c r="A612" s="211" t="str">
        <f t="shared" ca="1" si="85"/>
        <v>-</v>
      </c>
      <c r="B612" s="212">
        <f t="shared" ca="1" si="86"/>
        <v>0</v>
      </c>
      <c r="C612" s="212">
        <f t="shared" si="87"/>
        <v>0</v>
      </c>
      <c r="D612" s="213" t="e">
        <f t="shared" si="88"/>
        <v>#N/A</v>
      </c>
      <c r="E612" s="212">
        <f t="shared" si="89"/>
        <v>0</v>
      </c>
      <c r="F612" s="212" t="str">
        <f t="shared" si="90"/>
        <v>-</v>
      </c>
      <c r="G612" s="212" t="str">
        <f t="shared" si="92"/>
        <v/>
      </c>
      <c r="H612" s="214">
        <f t="shared" si="91"/>
        <v>0</v>
      </c>
    </row>
    <row r="613" spans="1:8" x14ac:dyDescent="0.25">
      <c r="A613" s="211" t="str">
        <f t="shared" ca="1" si="85"/>
        <v>-</v>
      </c>
      <c r="B613" s="212">
        <f t="shared" ca="1" si="86"/>
        <v>0</v>
      </c>
      <c r="C613" s="212">
        <f t="shared" si="87"/>
        <v>0</v>
      </c>
      <c r="D613" s="213" t="e">
        <f t="shared" si="88"/>
        <v>#N/A</v>
      </c>
      <c r="E613" s="212">
        <f t="shared" si="89"/>
        <v>0</v>
      </c>
      <c r="F613" s="212" t="str">
        <f t="shared" si="90"/>
        <v>-</v>
      </c>
      <c r="G613" s="212" t="str">
        <f t="shared" si="92"/>
        <v/>
      </c>
      <c r="H613" s="214">
        <f t="shared" si="91"/>
        <v>0</v>
      </c>
    </row>
    <row r="614" spans="1:8" x14ac:dyDescent="0.25">
      <c r="A614" s="211" t="str">
        <f t="shared" ca="1" si="85"/>
        <v>-</v>
      </c>
      <c r="B614" s="212">
        <f t="shared" ca="1" si="86"/>
        <v>0</v>
      </c>
      <c r="C614" s="212">
        <f t="shared" si="87"/>
        <v>0</v>
      </c>
      <c r="D614" s="213" t="e">
        <f t="shared" si="88"/>
        <v>#N/A</v>
      </c>
      <c r="E614" s="212">
        <f t="shared" si="89"/>
        <v>0</v>
      </c>
      <c r="F614" s="212" t="str">
        <f t="shared" si="90"/>
        <v>-</v>
      </c>
      <c r="G614" s="212" t="str">
        <f t="shared" si="92"/>
        <v/>
      </c>
      <c r="H614" s="214">
        <f t="shared" si="91"/>
        <v>0</v>
      </c>
    </row>
    <row r="615" spans="1:8" x14ac:dyDescent="0.25">
      <c r="A615" s="211" t="str">
        <f t="shared" ca="1" si="85"/>
        <v>-</v>
      </c>
      <c r="B615" s="212">
        <f t="shared" ca="1" si="86"/>
        <v>0</v>
      </c>
      <c r="C615" s="212">
        <f t="shared" si="87"/>
        <v>0</v>
      </c>
      <c r="D615" s="213" t="e">
        <f t="shared" si="88"/>
        <v>#N/A</v>
      </c>
      <c r="E615" s="212">
        <f t="shared" si="89"/>
        <v>0</v>
      </c>
      <c r="F615" s="212" t="str">
        <f t="shared" si="90"/>
        <v>-</v>
      </c>
      <c r="G615" s="212" t="str">
        <f t="shared" si="92"/>
        <v/>
      </c>
      <c r="H615" s="214">
        <f t="shared" si="91"/>
        <v>0</v>
      </c>
    </row>
    <row r="616" spans="1:8" x14ac:dyDescent="0.25">
      <c r="A616" s="211" t="str">
        <f t="shared" ca="1" si="85"/>
        <v>-</v>
      </c>
      <c r="B616" s="212">
        <f t="shared" ca="1" si="86"/>
        <v>0</v>
      </c>
      <c r="C616" s="212">
        <f t="shared" si="87"/>
        <v>0</v>
      </c>
      <c r="D616" s="213" t="e">
        <f t="shared" si="88"/>
        <v>#N/A</v>
      </c>
      <c r="E616" s="212">
        <f t="shared" si="89"/>
        <v>0</v>
      </c>
      <c r="F616" s="212" t="str">
        <f t="shared" si="90"/>
        <v>-</v>
      </c>
      <c r="G616" s="212" t="str">
        <f t="shared" si="92"/>
        <v/>
      </c>
      <c r="H616" s="214">
        <f t="shared" si="91"/>
        <v>0</v>
      </c>
    </row>
    <row r="617" spans="1:8" x14ac:dyDescent="0.25">
      <c r="A617" s="211" t="str">
        <f t="shared" ca="1" si="85"/>
        <v>-</v>
      </c>
      <c r="B617" s="212">
        <f t="shared" ca="1" si="86"/>
        <v>0</v>
      </c>
      <c r="C617" s="212">
        <f t="shared" si="87"/>
        <v>0</v>
      </c>
      <c r="D617" s="213" t="e">
        <f t="shared" si="88"/>
        <v>#N/A</v>
      </c>
      <c r="E617" s="212">
        <f t="shared" si="89"/>
        <v>0</v>
      </c>
      <c r="F617" s="212" t="str">
        <f t="shared" si="90"/>
        <v>-</v>
      </c>
      <c r="G617" s="212" t="str">
        <f t="shared" si="92"/>
        <v/>
      </c>
      <c r="H617" s="214">
        <f t="shared" si="91"/>
        <v>0</v>
      </c>
    </row>
    <row r="618" spans="1:8" x14ac:dyDescent="0.25">
      <c r="A618" s="211" t="str">
        <f t="shared" ca="1" si="85"/>
        <v>-</v>
      </c>
      <c r="B618" s="212">
        <f t="shared" ca="1" si="86"/>
        <v>0</v>
      </c>
      <c r="C618" s="212">
        <f t="shared" si="87"/>
        <v>0</v>
      </c>
      <c r="D618" s="213" t="e">
        <f t="shared" si="88"/>
        <v>#N/A</v>
      </c>
      <c r="E618" s="212">
        <f t="shared" si="89"/>
        <v>0</v>
      </c>
      <c r="F618" s="212" t="str">
        <f t="shared" si="90"/>
        <v>-</v>
      </c>
      <c r="G618" s="212" t="str">
        <f t="shared" si="92"/>
        <v/>
      </c>
      <c r="H618" s="214">
        <f t="shared" si="91"/>
        <v>0</v>
      </c>
    </row>
    <row r="619" spans="1:8" x14ac:dyDescent="0.25">
      <c r="A619" s="211" t="str">
        <f t="shared" ca="1" si="85"/>
        <v>-</v>
      </c>
      <c r="B619" s="212">
        <f t="shared" ca="1" si="86"/>
        <v>0</v>
      </c>
      <c r="C619" s="212">
        <f t="shared" si="87"/>
        <v>0</v>
      </c>
      <c r="D619" s="213" t="e">
        <f t="shared" si="88"/>
        <v>#N/A</v>
      </c>
      <c r="E619" s="212">
        <f t="shared" si="89"/>
        <v>0</v>
      </c>
      <c r="F619" s="212" t="str">
        <f t="shared" si="90"/>
        <v>-</v>
      </c>
      <c r="G619" s="212" t="str">
        <f t="shared" si="92"/>
        <v/>
      </c>
      <c r="H619" s="214">
        <f t="shared" si="91"/>
        <v>0</v>
      </c>
    </row>
    <row r="620" spans="1:8" x14ac:dyDescent="0.25">
      <c r="A620" s="211" t="str">
        <f t="shared" ca="1" si="85"/>
        <v>-</v>
      </c>
      <c r="B620" s="212">
        <f t="shared" ca="1" si="86"/>
        <v>0</v>
      </c>
      <c r="C620" s="212">
        <f t="shared" si="87"/>
        <v>0</v>
      </c>
      <c r="D620" s="213" t="e">
        <f t="shared" si="88"/>
        <v>#N/A</v>
      </c>
      <c r="E620" s="212">
        <f t="shared" si="89"/>
        <v>0</v>
      </c>
      <c r="F620" s="212" t="str">
        <f t="shared" si="90"/>
        <v>-</v>
      </c>
      <c r="G620" s="212" t="str">
        <f t="shared" si="92"/>
        <v/>
      </c>
      <c r="H620" s="214">
        <f t="shared" si="91"/>
        <v>0</v>
      </c>
    </row>
    <row r="621" spans="1:8" x14ac:dyDescent="0.25">
      <c r="A621" s="211" t="str">
        <f t="shared" ca="1" si="85"/>
        <v>-</v>
      </c>
      <c r="B621" s="212">
        <f t="shared" ca="1" si="86"/>
        <v>0</v>
      </c>
      <c r="C621" s="212">
        <f t="shared" si="87"/>
        <v>0</v>
      </c>
      <c r="D621" s="213" t="e">
        <f t="shared" si="88"/>
        <v>#N/A</v>
      </c>
      <c r="E621" s="212">
        <f t="shared" si="89"/>
        <v>0</v>
      </c>
      <c r="F621" s="212" t="str">
        <f t="shared" si="90"/>
        <v>-</v>
      </c>
      <c r="G621" s="212" t="str">
        <f t="shared" si="92"/>
        <v/>
      </c>
      <c r="H621" s="214">
        <f t="shared" si="91"/>
        <v>0</v>
      </c>
    </row>
    <row r="622" spans="1:8" x14ac:dyDescent="0.25">
      <c r="A622" s="211" t="str">
        <f t="shared" ca="1" si="85"/>
        <v>-</v>
      </c>
      <c r="B622" s="212">
        <f t="shared" ca="1" si="86"/>
        <v>0</v>
      </c>
      <c r="C622" s="212">
        <f t="shared" si="87"/>
        <v>0</v>
      </c>
      <c r="D622" s="213" t="e">
        <f t="shared" si="88"/>
        <v>#N/A</v>
      </c>
      <c r="E622" s="212">
        <f t="shared" si="89"/>
        <v>0</v>
      </c>
      <c r="F622" s="212" t="str">
        <f t="shared" si="90"/>
        <v>-</v>
      </c>
      <c r="G622" s="212" t="str">
        <f t="shared" si="92"/>
        <v/>
      </c>
      <c r="H622" s="214">
        <f t="shared" si="91"/>
        <v>0</v>
      </c>
    </row>
    <row r="623" spans="1:8" x14ac:dyDescent="0.25">
      <c r="A623" s="211" t="str">
        <f t="shared" ca="1" si="85"/>
        <v>-</v>
      </c>
      <c r="B623" s="212">
        <f t="shared" ca="1" si="86"/>
        <v>0</v>
      </c>
      <c r="C623" s="212">
        <f t="shared" si="87"/>
        <v>0</v>
      </c>
      <c r="D623" s="213" t="e">
        <f t="shared" si="88"/>
        <v>#N/A</v>
      </c>
      <c r="E623" s="212">
        <f t="shared" si="89"/>
        <v>0</v>
      </c>
      <c r="F623" s="212" t="str">
        <f t="shared" si="90"/>
        <v>-</v>
      </c>
      <c r="G623" s="212" t="str">
        <f t="shared" si="92"/>
        <v/>
      </c>
      <c r="H623" s="214">
        <f t="shared" si="91"/>
        <v>0</v>
      </c>
    </row>
    <row r="624" spans="1:8" x14ac:dyDescent="0.25">
      <c r="A624" s="211" t="str">
        <f t="shared" ca="1" si="85"/>
        <v>-</v>
      </c>
      <c r="B624" s="212">
        <f t="shared" ca="1" si="86"/>
        <v>0</v>
      </c>
      <c r="C624" s="212">
        <f t="shared" si="87"/>
        <v>0</v>
      </c>
      <c r="D624" s="213" t="e">
        <f t="shared" si="88"/>
        <v>#N/A</v>
      </c>
      <c r="E624" s="212">
        <f t="shared" si="89"/>
        <v>0</v>
      </c>
      <c r="F624" s="212" t="str">
        <f t="shared" si="90"/>
        <v>-</v>
      </c>
      <c r="G624" s="212" t="str">
        <f t="shared" si="92"/>
        <v/>
      </c>
      <c r="H624" s="214">
        <f t="shared" si="91"/>
        <v>0</v>
      </c>
    </row>
    <row r="625" spans="1:8" x14ac:dyDescent="0.25">
      <c r="A625" s="211" t="str">
        <f t="shared" ca="1" si="85"/>
        <v>-</v>
      </c>
      <c r="B625" s="212">
        <f t="shared" ca="1" si="86"/>
        <v>0</v>
      </c>
      <c r="C625" s="212">
        <f t="shared" si="87"/>
        <v>0</v>
      </c>
      <c r="D625" s="213" t="e">
        <f t="shared" si="88"/>
        <v>#N/A</v>
      </c>
      <c r="E625" s="212">
        <f t="shared" si="89"/>
        <v>0</v>
      </c>
      <c r="F625" s="212" t="str">
        <f t="shared" si="90"/>
        <v>-</v>
      </c>
      <c r="G625" s="212" t="str">
        <f t="shared" si="92"/>
        <v/>
      </c>
      <c r="H625" s="214">
        <f t="shared" si="91"/>
        <v>0</v>
      </c>
    </row>
    <row r="626" spans="1:8" x14ac:dyDescent="0.25">
      <c r="A626" s="211" t="str">
        <f t="shared" ca="1" si="85"/>
        <v>-</v>
      </c>
      <c r="B626" s="212">
        <f t="shared" ca="1" si="86"/>
        <v>0</v>
      </c>
      <c r="C626" s="212">
        <f t="shared" si="87"/>
        <v>0</v>
      </c>
      <c r="D626" s="213" t="e">
        <f t="shared" si="88"/>
        <v>#N/A</v>
      </c>
      <c r="E626" s="212">
        <f t="shared" si="89"/>
        <v>0</v>
      </c>
      <c r="F626" s="212" t="str">
        <f t="shared" si="90"/>
        <v>-</v>
      </c>
      <c r="G626" s="212" t="str">
        <f t="shared" si="92"/>
        <v/>
      </c>
      <c r="H626" s="214">
        <f t="shared" si="91"/>
        <v>0</v>
      </c>
    </row>
    <row r="627" spans="1:8" x14ac:dyDescent="0.25">
      <c r="A627" s="211" t="str">
        <f t="shared" ca="1" si="85"/>
        <v>-</v>
      </c>
      <c r="B627" s="212">
        <f t="shared" ca="1" si="86"/>
        <v>0</v>
      </c>
      <c r="C627" s="212">
        <f t="shared" si="87"/>
        <v>0</v>
      </c>
      <c r="D627" s="213" t="e">
        <f t="shared" si="88"/>
        <v>#N/A</v>
      </c>
      <c r="E627" s="212">
        <f t="shared" si="89"/>
        <v>0</v>
      </c>
      <c r="F627" s="212" t="str">
        <f t="shared" si="90"/>
        <v>-</v>
      </c>
      <c r="G627" s="212" t="str">
        <f t="shared" si="92"/>
        <v/>
      </c>
      <c r="H627" s="214">
        <f t="shared" si="91"/>
        <v>0</v>
      </c>
    </row>
    <row r="628" spans="1:8" x14ac:dyDescent="0.25">
      <c r="A628" s="211" t="str">
        <f t="shared" ca="1" si="85"/>
        <v>-</v>
      </c>
      <c r="B628" s="212">
        <f t="shared" ca="1" si="86"/>
        <v>0</v>
      </c>
      <c r="C628" s="212">
        <f t="shared" si="87"/>
        <v>0</v>
      </c>
      <c r="D628" s="213" t="e">
        <f t="shared" si="88"/>
        <v>#N/A</v>
      </c>
      <c r="E628" s="212">
        <f t="shared" si="89"/>
        <v>0</v>
      </c>
      <c r="F628" s="212" t="str">
        <f t="shared" si="90"/>
        <v>-</v>
      </c>
      <c r="G628" s="212" t="str">
        <f t="shared" si="92"/>
        <v/>
      </c>
      <c r="H628" s="214">
        <f t="shared" si="91"/>
        <v>0</v>
      </c>
    </row>
    <row r="629" spans="1:8" x14ac:dyDescent="0.25">
      <c r="A629" s="211" t="str">
        <f t="shared" ca="1" si="85"/>
        <v>-</v>
      </c>
      <c r="B629" s="212">
        <f t="shared" ca="1" si="86"/>
        <v>0</v>
      </c>
      <c r="C629" s="212">
        <f t="shared" si="87"/>
        <v>0</v>
      </c>
      <c r="D629" s="213" t="e">
        <f t="shared" si="88"/>
        <v>#N/A</v>
      </c>
      <c r="E629" s="212">
        <f t="shared" si="89"/>
        <v>0</v>
      </c>
      <c r="F629" s="212" t="str">
        <f t="shared" si="90"/>
        <v>-</v>
      </c>
      <c r="G629" s="212" t="str">
        <f t="shared" si="92"/>
        <v/>
      </c>
      <c r="H629" s="214">
        <f t="shared" si="91"/>
        <v>0</v>
      </c>
    </row>
    <row r="630" spans="1:8" x14ac:dyDescent="0.25">
      <c r="A630" s="211" t="str">
        <f t="shared" ca="1" si="85"/>
        <v>-</v>
      </c>
      <c r="B630" s="212">
        <f t="shared" ca="1" si="86"/>
        <v>0</v>
      </c>
      <c r="C630" s="212">
        <f t="shared" si="87"/>
        <v>0</v>
      </c>
      <c r="D630" s="213" t="e">
        <f t="shared" si="88"/>
        <v>#N/A</v>
      </c>
      <c r="E630" s="212">
        <f t="shared" si="89"/>
        <v>0</v>
      </c>
      <c r="F630" s="212" t="str">
        <f t="shared" si="90"/>
        <v>-</v>
      </c>
      <c r="G630" s="212" t="str">
        <f t="shared" si="92"/>
        <v/>
      </c>
      <c r="H630" s="214">
        <f t="shared" si="91"/>
        <v>0</v>
      </c>
    </row>
    <row r="631" spans="1:8" x14ac:dyDescent="0.25">
      <c r="A631" s="211" t="str">
        <f t="shared" ca="1" si="85"/>
        <v>-</v>
      </c>
      <c r="B631" s="212">
        <f t="shared" ca="1" si="86"/>
        <v>0</v>
      </c>
      <c r="C631" s="212">
        <f t="shared" si="87"/>
        <v>0</v>
      </c>
      <c r="D631" s="213" t="e">
        <f t="shared" si="88"/>
        <v>#N/A</v>
      </c>
      <c r="E631" s="212">
        <f t="shared" si="89"/>
        <v>0</v>
      </c>
      <c r="F631" s="212" t="str">
        <f t="shared" si="90"/>
        <v>-</v>
      </c>
      <c r="G631" s="212" t="str">
        <f t="shared" si="92"/>
        <v/>
      </c>
      <c r="H631" s="214">
        <f t="shared" si="91"/>
        <v>0</v>
      </c>
    </row>
    <row r="632" spans="1:8" x14ac:dyDescent="0.25">
      <c r="A632" s="211" t="str">
        <f t="shared" ca="1" si="85"/>
        <v>-</v>
      </c>
      <c r="B632" s="212">
        <f t="shared" ca="1" si="86"/>
        <v>0</v>
      </c>
      <c r="C632" s="212">
        <f t="shared" si="87"/>
        <v>0</v>
      </c>
      <c r="D632" s="213" t="e">
        <f t="shared" si="88"/>
        <v>#N/A</v>
      </c>
      <c r="E632" s="212">
        <f t="shared" si="89"/>
        <v>0</v>
      </c>
      <c r="F632" s="212" t="str">
        <f t="shared" si="90"/>
        <v>-</v>
      </c>
      <c r="G632" s="212" t="str">
        <f t="shared" si="92"/>
        <v/>
      </c>
      <c r="H632" s="214">
        <f t="shared" si="91"/>
        <v>0</v>
      </c>
    </row>
    <row r="633" spans="1:8" x14ac:dyDescent="0.25">
      <c r="A633" s="211" t="str">
        <f t="shared" ca="1" si="85"/>
        <v>-</v>
      </c>
      <c r="B633" s="212">
        <f t="shared" ca="1" si="86"/>
        <v>0</v>
      </c>
      <c r="C633" s="212">
        <f t="shared" si="87"/>
        <v>0</v>
      </c>
      <c r="D633" s="213" t="e">
        <f t="shared" si="88"/>
        <v>#N/A</v>
      </c>
      <c r="E633" s="212">
        <f t="shared" si="89"/>
        <v>0</v>
      </c>
      <c r="F633" s="212" t="str">
        <f t="shared" si="90"/>
        <v>-</v>
      </c>
      <c r="G633" s="212" t="str">
        <f t="shared" si="92"/>
        <v/>
      </c>
      <c r="H633" s="214">
        <f t="shared" si="91"/>
        <v>0</v>
      </c>
    </row>
    <row r="634" spans="1:8" x14ac:dyDescent="0.25">
      <c r="A634" s="211" t="str">
        <f t="shared" ca="1" si="85"/>
        <v>-</v>
      </c>
      <c r="B634" s="212">
        <f t="shared" ca="1" si="86"/>
        <v>0</v>
      </c>
      <c r="C634" s="212">
        <f t="shared" si="87"/>
        <v>0</v>
      </c>
      <c r="D634" s="213" t="e">
        <f t="shared" si="88"/>
        <v>#N/A</v>
      </c>
      <c r="E634" s="212">
        <f t="shared" si="89"/>
        <v>0</v>
      </c>
      <c r="F634" s="212" t="str">
        <f t="shared" si="90"/>
        <v>-</v>
      </c>
      <c r="G634" s="212" t="str">
        <f t="shared" si="92"/>
        <v/>
      </c>
      <c r="H634" s="214">
        <f t="shared" si="91"/>
        <v>0</v>
      </c>
    </row>
    <row r="635" spans="1:8" x14ac:dyDescent="0.25">
      <c r="A635" s="211" t="str">
        <f t="shared" ca="1" si="85"/>
        <v>-</v>
      </c>
      <c r="B635" s="212">
        <f t="shared" ca="1" si="86"/>
        <v>0</v>
      </c>
      <c r="C635" s="212">
        <f t="shared" si="87"/>
        <v>0</v>
      </c>
      <c r="D635" s="213" t="e">
        <f t="shared" si="88"/>
        <v>#N/A</v>
      </c>
      <c r="E635" s="212">
        <f t="shared" si="89"/>
        <v>0</v>
      </c>
      <c r="F635" s="212" t="str">
        <f t="shared" si="90"/>
        <v>-</v>
      </c>
      <c r="G635" s="212" t="str">
        <f t="shared" si="92"/>
        <v/>
      </c>
      <c r="H635" s="214">
        <f t="shared" si="91"/>
        <v>0</v>
      </c>
    </row>
    <row r="636" spans="1:8" x14ac:dyDescent="0.25">
      <c r="A636" s="211" t="str">
        <f t="shared" ca="1" si="85"/>
        <v>-</v>
      </c>
      <c r="B636" s="212">
        <f t="shared" ca="1" si="86"/>
        <v>0</v>
      </c>
      <c r="C636" s="212">
        <f t="shared" si="87"/>
        <v>0</v>
      </c>
      <c r="D636" s="213" t="e">
        <f t="shared" si="88"/>
        <v>#N/A</v>
      </c>
      <c r="E636" s="212">
        <f t="shared" si="89"/>
        <v>0</v>
      </c>
      <c r="F636" s="212" t="str">
        <f t="shared" si="90"/>
        <v>-</v>
      </c>
      <c r="G636" s="212" t="str">
        <f t="shared" si="92"/>
        <v/>
      </c>
      <c r="H636" s="214">
        <f t="shared" si="91"/>
        <v>0</v>
      </c>
    </row>
    <row r="637" spans="1:8" x14ac:dyDescent="0.25">
      <c r="A637" s="211" t="str">
        <f t="shared" ca="1" si="85"/>
        <v>-</v>
      </c>
      <c r="B637" s="212">
        <f t="shared" ca="1" si="86"/>
        <v>0</v>
      </c>
      <c r="C637" s="212">
        <f t="shared" si="87"/>
        <v>0</v>
      </c>
      <c r="D637" s="213" t="e">
        <f t="shared" si="88"/>
        <v>#N/A</v>
      </c>
      <c r="E637" s="212">
        <f t="shared" si="89"/>
        <v>0</v>
      </c>
      <c r="F637" s="212" t="str">
        <f t="shared" si="90"/>
        <v>-</v>
      </c>
      <c r="G637" s="212" t="str">
        <f t="shared" si="92"/>
        <v/>
      </c>
      <c r="H637" s="214">
        <f t="shared" si="91"/>
        <v>0</v>
      </c>
    </row>
    <row r="638" spans="1:8" x14ac:dyDescent="0.25">
      <c r="A638" s="211" t="str">
        <f t="shared" ca="1" si="85"/>
        <v>-</v>
      </c>
      <c r="B638" s="212">
        <f t="shared" ca="1" si="86"/>
        <v>0</v>
      </c>
      <c r="C638" s="212">
        <f t="shared" si="87"/>
        <v>0</v>
      </c>
      <c r="D638" s="213" t="e">
        <f t="shared" si="88"/>
        <v>#N/A</v>
      </c>
      <c r="E638" s="212">
        <f t="shared" si="89"/>
        <v>0</v>
      </c>
      <c r="F638" s="212" t="str">
        <f t="shared" si="90"/>
        <v>-</v>
      </c>
      <c r="G638" s="212" t="str">
        <f t="shared" si="92"/>
        <v/>
      </c>
      <c r="H638" s="214">
        <f t="shared" si="91"/>
        <v>0</v>
      </c>
    </row>
    <row r="639" spans="1:8" x14ac:dyDescent="0.25">
      <c r="A639" s="211" t="str">
        <f t="shared" ca="1" si="85"/>
        <v>-</v>
      </c>
      <c r="B639" s="212">
        <f t="shared" ca="1" si="86"/>
        <v>0</v>
      </c>
      <c r="C639" s="212">
        <f t="shared" si="87"/>
        <v>0</v>
      </c>
      <c r="D639" s="213" t="e">
        <f t="shared" si="88"/>
        <v>#N/A</v>
      </c>
      <c r="E639" s="212">
        <f t="shared" si="89"/>
        <v>0</v>
      </c>
      <c r="F639" s="212" t="str">
        <f t="shared" si="90"/>
        <v>-</v>
      </c>
      <c r="G639" s="212" t="str">
        <f t="shared" si="92"/>
        <v/>
      </c>
      <c r="H639" s="214">
        <f t="shared" si="91"/>
        <v>0</v>
      </c>
    </row>
    <row r="640" spans="1:8" x14ac:dyDescent="0.25">
      <c r="A640" s="211" t="str">
        <f t="shared" ca="1" si="85"/>
        <v>-</v>
      </c>
      <c r="B640" s="212">
        <f t="shared" ca="1" si="86"/>
        <v>0</v>
      </c>
      <c r="C640" s="212">
        <f t="shared" si="87"/>
        <v>0</v>
      </c>
      <c r="D640" s="213" t="e">
        <f t="shared" si="88"/>
        <v>#N/A</v>
      </c>
      <c r="E640" s="212">
        <f t="shared" si="89"/>
        <v>0</v>
      </c>
      <c r="F640" s="212" t="str">
        <f t="shared" si="90"/>
        <v>-</v>
      </c>
      <c r="G640" s="212" t="str">
        <f t="shared" si="92"/>
        <v/>
      </c>
      <c r="H640" s="214">
        <f t="shared" si="91"/>
        <v>0</v>
      </c>
    </row>
    <row r="641" spans="1:8" x14ac:dyDescent="0.25">
      <c r="A641" s="211" t="str">
        <f t="shared" ca="1" si="85"/>
        <v>-</v>
      </c>
      <c r="B641" s="212">
        <f t="shared" ca="1" si="86"/>
        <v>0</v>
      </c>
      <c r="C641" s="212">
        <f t="shared" si="87"/>
        <v>0</v>
      </c>
      <c r="D641" s="213" t="e">
        <f t="shared" si="88"/>
        <v>#N/A</v>
      </c>
      <c r="E641" s="212">
        <f t="shared" si="89"/>
        <v>0</v>
      </c>
      <c r="F641" s="212" t="str">
        <f t="shared" si="90"/>
        <v>-</v>
      </c>
      <c r="G641" s="212" t="str">
        <f t="shared" si="92"/>
        <v/>
      </c>
      <c r="H641" s="214">
        <f t="shared" si="91"/>
        <v>0</v>
      </c>
    </row>
    <row r="642" spans="1:8" x14ac:dyDescent="0.25">
      <c r="A642" s="211" t="str">
        <f t="shared" ca="1" si="85"/>
        <v>-</v>
      </c>
      <c r="B642" s="212">
        <f t="shared" ca="1" si="86"/>
        <v>0</v>
      </c>
      <c r="C642" s="212">
        <f t="shared" si="87"/>
        <v>0</v>
      </c>
      <c r="D642" s="213" t="e">
        <f t="shared" si="88"/>
        <v>#N/A</v>
      </c>
      <c r="E642" s="212">
        <f t="shared" si="89"/>
        <v>0</v>
      </c>
      <c r="F642" s="212" t="str">
        <f t="shared" si="90"/>
        <v>-</v>
      </c>
      <c r="G642" s="212" t="str">
        <f t="shared" si="92"/>
        <v/>
      </c>
      <c r="H642" s="214">
        <f t="shared" si="91"/>
        <v>0</v>
      </c>
    </row>
    <row r="643" spans="1:8" x14ac:dyDescent="0.25">
      <c r="A643" s="211" t="str">
        <f t="shared" ca="1" si="85"/>
        <v>-</v>
      </c>
      <c r="B643" s="212">
        <f t="shared" ca="1" si="86"/>
        <v>0</v>
      </c>
      <c r="C643" s="212">
        <f t="shared" si="87"/>
        <v>0</v>
      </c>
      <c r="D643" s="213" t="e">
        <f t="shared" si="88"/>
        <v>#N/A</v>
      </c>
      <c r="E643" s="212">
        <f t="shared" si="89"/>
        <v>0</v>
      </c>
      <c r="F643" s="212" t="str">
        <f t="shared" si="90"/>
        <v>-</v>
      </c>
      <c r="G643" s="212" t="str">
        <f t="shared" si="92"/>
        <v/>
      </c>
      <c r="H643" s="214">
        <f t="shared" si="91"/>
        <v>0</v>
      </c>
    </row>
    <row r="644" spans="1:8" x14ac:dyDescent="0.25">
      <c r="A644" s="211"/>
      <c r="B644" s="212"/>
      <c r="C644" s="212"/>
      <c r="D644" s="213"/>
      <c r="E644" s="212"/>
      <c r="F644" s="212"/>
      <c r="G644" s="212"/>
      <c r="H644" s="214"/>
    </row>
    <row r="645" spans="1:8" x14ac:dyDescent="0.25">
      <c r="A645" s="211"/>
      <c r="B645" s="212"/>
      <c r="C645" s="212"/>
      <c r="D645" s="213"/>
      <c r="E645" s="212"/>
      <c r="F645" s="212"/>
      <c r="G645" s="212"/>
      <c r="H645" s="214"/>
    </row>
  </sheetData>
  <conditionalFormatting sqref="S3:S5">
    <cfRule type="expression" dxfId="13" priority="61">
      <formula>COUNTIF(S$6:S$50096,"*")&gt;COUNTIF(S$6:S$50096,#REF!)</formula>
    </cfRule>
  </conditionalFormatting>
  <conditionalFormatting sqref="R2:R5 S2">
    <cfRule type="expression" dxfId="12" priority="64">
      <formula>COUNTIF(R$6:R$50096,"*")&gt;COUNTIF(R$6:R$50096,#REF!)</formula>
    </cfRule>
  </conditionalFormatting>
  <conditionalFormatting sqref="T2:Z2">
    <cfRule type="expression" dxfId="11" priority="74">
      <formula>COUNTIF(T$7:T$50096,"*")&gt;COUNTIF(T$7:T$50096,T$7)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C00000"/>
  </sheetPr>
  <dimension ref="A1:L643"/>
  <sheetViews>
    <sheetView zoomScale="70" zoomScaleNormal="70" workbookViewId="0">
      <pane ySplit="1" topLeftCell="A2" activePane="bottomLeft" state="frozen"/>
      <selection activeCell="F8" sqref="F8"/>
      <selection pane="bottomLeft" activeCell="G147" sqref="G147"/>
    </sheetView>
  </sheetViews>
  <sheetFormatPr defaultRowHeight="15" x14ac:dyDescent="0.25"/>
  <cols>
    <col min="1" max="1" width="12" style="173" bestFit="1" customWidth="1"/>
    <col min="2" max="2" width="12.42578125" style="173" bestFit="1" customWidth="1"/>
    <col min="3" max="3" width="10" style="173" bestFit="1" customWidth="1"/>
    <col min="4" max="4" width="23" style="215" bestFit="1" customWidth="1"/>
    <col min="5" max="5" width="11.85546875" style="216" customWidth="1"/>
    <col min="6" max="6" width="15.28515625" bestFit="1" customWidth="1"/>
    <col min="7" max="7" width="11.140625" bestFit="1" customWidth="1"/>
    <col min="8" max="8" width="10.7109375" customWidth="1"/>
    <col min="9" max="10" width="11.140625" bestFit="1" customWidth="1"/>
    <col min="11" max="11" width="12.5703125" bestFit="1" customWidth="1"/>
    <col min="12" max="12" width="11.140625" customWidth="1"/>
  </cols>
  <sheetData>
    <row r="1" spans="1:12" ht="15.75" thickBot="1" x14ac:dyDescent="0.3">
      <c r="A1" s="178" t="s">
        <v>134</v>
      </c>
      <c r="B1" s="179" t="s">
        <v>135</v>
      </c>
      <c r="C1" s="180"/>
      <c r="D1" s="181" t="s">
        <v>137</v>
      </c>
      <c r="E1" s="180"/>
      <c r="F1" s="186" t="s">
        <v>148</v>
      </c>
      <c r="G1" s="186" t="s">
        <v>98</v>
      </c>
      <c r="H1" s="186" t="s">
        <v>99</v>
      </c>
      <c r="I1" t="s">
        <v>100</v>
      </c>
      <c r="J1" t="s">
        <v>101</v>
      </c>
      <c r="K1" t="s">
        <v>96</v>
      </c>
      <c r="L1" t="s">
        <v>94</v>
      </c>
    </row>
    <row r="2" spans="1:12" ht="15.75" thickBot="1" x14ac:dyDescent="0.3">
      <c r="A2" s="187"/>
      <c r="B2" s="188" t="s">
        <v>149</v>
      </c>
      <c r="C2" s="189"/>
      <c r="D2" s="190" t="s">
        <v>150</v>
      </c>
      <c r="E2" s="193"/>
      <c r="F2" s="196" t="s">
        <v>148</v>
      </c>
      <c r="G2" s="196" t="e">
        <f>TRIM(MID(G5,2,FIND(#REF!,G5)-2))</f>
        <v>#REF!</v>
      </c>
      <c r="H2" s="196" t="e">
        <f>TRIM(MID(H5,2,FIND(#REF!,H5)-2))</f>
        <v>#REF!</v>
      </c>
      <c r="I2" s="196" t="e">
        <f>TRIM(MID(I5,2,FIND(#REF!,I5)-2))</f>
        <v>#REF!</v>
      </c>
      <c r="J2" s="196" t="e">
        <f>TRIM(MID(J5,2,FIND(#REF!,J5)-2))</f>
        <v>#REF!</v>
      </c>
      <c r="K2" s="196" t="e">
        <f>TRIM(MID(K5,2,FIND(#REF!,K5)-2))</f>
        <v>#REF!</v>
      </c>
      <c r="L2" s="196" t="e">
        <f>TRIM(MID(L5,2,FIND(#REF!,L5)-2))</f>
        <v>#REF!</v>
      </c>
    </row>
    <row r="3" spans="1:12" s="204" customFormat="1" ht="76.5" customHeight="1" thickBot="1" x14ac:dyDescent="0.3">
      <c r="A3" s="197"/>
      <c r="B3" s="198"/>
      <c r="C3" s="198"/>
      <c r="D3" s="199"/>
      <c r="E3" s="198"/>
    </row>
    <row r="4" spans="1:12" s="204" customFormat="1" ht="19.5" customHeight="1" x14ac:dyDescent="0.25">
      <c r="A4" s="197" t="s">
        <v>148</v>
      </c>
      <c r="B4" s="205"/>
      <c r="C4" s="205"/>
      <c r="D4" s="206"/>
      <c r="E4" s="207"/>
    </row>
    <row r="5" spans="1:12" s="204" customFormat="1" ht="19.5" customHeight="1" x14ac:dyDescent="0.25">
      <c r="A5" s="197" t="s">
        <v>148</v>
      </c>
      <c r="B5" s="205"/>
      <c r="C5" s="205"/>
      <c r="D5" s="206"/>
      <c r="E5" s="207"/>
      <c r="F5" s="284"/>
      <c r="G5" s="284"/>
      <c r="H5" s="284"/>
      <c r="I5" s="284"/>
      <c r="J5" s="284"/>
      <c r="K5" s="284"/>
      <c r="L5" s="284"/>
    </row>
    <row r="6" spans="1:12" x14ac:dyDescent="0.25">
      <c r="A6" s="211">
        <v>45108</v>
      </c>
      <c r="B6" s="212">
        <v>44746</v>
      </c>
      <c r="C6" s="212"/>
      <c r="D6" s="213" t="s">
        <v>313</v>
      </c>
      <c r="E6" s="214"/>
      <c r="F6" s="285"/>
      <c r="G6" s="286"/>
      <c r="H6" s="286"/>
      <c r="I6" s="286"/>
      <c r="J6" s="286"/>
      <c r="K6" s="286"/>
      <c r="L6" s="286"/>
    </row>
    <row r="7" spans="1:12" x14ac:dyDescent="0.25">
      <c r="A7" s="211">
        <v>45108</v>
      </c>
      <c r="B7" s="212">
        <v>44746</v>
      </c>
      <c r="C7" s="212"/>
      <c r="D7" s="213"/>
      <c r="E7" s="214"/>
      <c r="F7" s="285"/>
      <c r="G7" s="286"/>
      <c r="H7" s="286"/>
      <c r="I7" s="286"/>
      <c r="J7" s="286"/>
      <c r="K7" s="286"/>
      <c r="L7" s="286"/>
    </row>
    <row r="8" spans="1:12" x14ac:dyDescent="0.25">
      <c r="A8" s="211">
        <v>45108</v>
      </c>
      <c r="B8" s="212">
        <v>44746</v>
      </c>
      <c r="C8" s="212"/>
      <c r="D8" s="213"/>
      <c r="E8" s="214"/>
      <c r="F8" s="285"/>
      <c r="G8" s="286"/>
      <c r="H8" s="286"/>
      <c r="I8" s="286"/>
      <c r="J8" s="286"/>
      <c r="K8" s="286"/>
      <c r="L8" s="286"/>
    </row>
    <row r="9" spans="1:12" x14ac:dyDescent="0.25">
      <c r="A9" s="211">
        <v>45108</v>
      </c>
      <c r="B9" s="212">
        <v>44746</v>
      </c>
      <c r="C9" s="212"/>
      <c r="D9" s="213"/>
      <c r="E9" s="214"/>
      <c r="F9" s="285"/>
      <c r="G9" s="286"/>
      <c r="H9" s="286"/>
      <c r="I9" s="286"/>
      <c r="J9" s="286"/>
      <c r="K9" s="286"/>
      <c r="L9" s="286"/>
    </row>
    <row r="10" spans="1:12" x14ac:dyDescent="0.25">
      <c r="A10" s="211">
        <v>45108</v>
      </c>
      <c r="B10" s="212">
        <v>44746</v>
      </c>
      <c r="C10" s="212"/>
      <c r="D10" s="213"/>
      <c r="E10" s="214"/>
      <c r="F10" s="285"/>
      <c r="G10" s="286"/>
      <c r="H10" s="286"/>
      <c r="I10" s="286"/>
      <c r="J10" s="286"/>
      <c r="K10" s="286"/>
      <c r="L10" s="286"/>
    </row>
    <row r="11" spans="1:12" x14ac:dyDescent="0.25">
      <c r="A11" s="211">
        <v>45108</v>
      </c>
      <c r="B11" s="212">
        <v>44746</v>
      </c>
      <c r="C11" s="212"/>
      <c r="D11" s="213"/>
      <c r="E11" s="214"/>
      <c r="F11" s="285"/>
      <c r="G11" s="286"/>
      <c r="H11" s="286"/>
      <c r="I11" s="286"/>
      <c r="J11" s="286"/>
      <c r="K11" s="286"/>
      <c r="L11" s="286"/>
    </row>
    <row r="12" spans="1:12" x14ac:dyDescent="0.25">
      <c r="A12" s="211">
        <v>45108</v>
      </c>
      <c r="B12" s="212">
        <v>44746</v>
      </c>
      <c r="C12" s="212"/>
      <c r="D12" s="213"/>
      <c r="E12" s="214"/>
      <c r="F12" s="285"/>
      <c r="G12" s="286"/>
      <c r="H12" s="286"/>
      <c r="I12" s="286"/>
      <c r="J12" s="286"/>
      <c r="K12" s="286"/>
      <c r="L12" s="286"/>
    </row>
    <row r="13" spans="1:12" x14ac:dyDescent="0.25">
      <c r="A13" s="211">
        <v>45108</v>
      </c>
      <c r="B13" s="212">
        <v>44746</v>
      </c>
      <c r="C13" s="212"/>
      <c r="D13" s="213"/>
      <c r="E13" s="214"/>
      <c r="F13" s="285"/>
      <c r="G13" s="286"/>
      <c r="H13" s="286"/>
      <c r="I13" s="286"/>
      <c r="J13" s="286"/>
      <c r="K13" s="286"/>
      <c r="L13" s="286"/>
    </row>
    <row r="14" spans="1:12" x14ac:dyDescent="0.25">
      <c r="A14" s="211">
        <v>45108</v>
      </c>
      <c r="B14" s="212">
        <v>44746</v>
      </c>
      <c r="C14" s="212"/>
      <c r="D14" s="213"/>
      <c r="E14" s="214"/>
      <c r="F14" s="285"/>
      <c r="G14" s="286"/>
      <c r="H14" s="286"/>
      <c r="I14" s="286"/>
      <c r="J14" s="286"/>
      <c r="K14" s="286"/>
      <c r="L14" s="286"/>
    </row>
    <row r="15" spans="1:12" x14ac:dyDescent="0.25">
      <c r="A15" s="211">
        <v>45108</v>
      </c>
      <c r="B15" s="212">
        <v>44746</v>
      </c>
      <c r="C15" s="212"/>
      <c r="D15" s="213"/>
      <c r="E15" s="214"/>
      <c r="F15" s="285"/>
      <c r="G15" s="286"/>
      <c r="H15" s="286"/>
      <c r="I15" s="286"/>
      <c r="J15" s="286"/>
      <c r="K15" s="286"/>
      <c r="L15" s="286"/>
    </row>
    <row r="16" spans="1:12" x14ac:dyDescent="0.25">
      <c r="A16" s="211">
        <v>45108</v>
      </c>
      <c r="B16" s="212">
        <v>44746</v>
      </c>
      <c r="C16" s="212"/>
      <c r="D16" s="213"/>
      <c r="E16" s="214"/>
      <c r="F16" s="285"/>
      <c r="G16" s="286"/>
      <c r="H16" s="286"/>
      <c r="I16" s="286"/>
      <c r="J16" s="286"/>
      <c r="K16" s="286"/>
      <c r="L16" s="286"/>
    </row>
    <row r="17" spans="1:12" x14ac:dyDescent="0.25">
      <c r="A17" s="211">
        <v>45108</v>
      </c>
      <c r="B17" s="212">
        <v>44746</v>
      </c>
      <c r="C17" s="212"/>
      <c r="D17" s="213"/>
      <c r="E17" s="214"/>
      <c r="F17" s="285"/>
      <c r="G17" s="286"/>
      <c r="H17" s="286"/>
      <c r="I17" s="286"/>
      <c r="J17" s="286"/>
      <c r="K17" s="286"/>
      <c r="L17" s="286"/>
    </row>
    <row r="18" spans="1:12" x14ac:dyDescent="0.25">
      <c r="A18" s="211">
        <v>45108</v>
      </c>
      <c r="B18" s="212">
        <v>44746</v>
      </c>
      <c r="C18" s="212"/>
      <c r="D18" s="213"/>
      <c r="E18" s="214"/>
      <c r="F18" s="285"/>
      <c r="G18" s="286"/>
      <c r="H18" s="286"/>
      <c r="I18" s="286"/>
      <c r="J18" s="286"/>
      <c r="K18" s="286"/>
      <c r="L18" s="286"/>
    </row>
    <row r="19" spans="1:12" x14ac:dyDescent="0.25">
      <c r="A19" s="211">
        <v>45108</v>
      </c>
      <c r="B19" s="212">
        <v>44746</v>
      </c>
      <c r="C19" s="212"/>
      <c r="D19" s="213"/>
      <c r="E19" s="214"/>
      <c r="F19" s="285"/>
      <c r="G19" s="286"/>
      <c r="H19" s="286"/>
      <c r="I19" s="286"/>
      <c r="J19" s="286"/>
      <c r="K19" s="286"/>
      <c r="L19" s="286"/>
    </row>
    <row r="20" spans="1:12" x14ac:dyDescent="0.25">
      <c r="A20" s="211">
        <v>45108</v>
      </c>
      <c r="B20" s="212">
        <v>44746</v>
      </c>
      <c r="C20" s="212"/>
      <c r="D20" s="213"/>
      <c r="E20" s="214"/>
      <c r="F20" s="285"/>
      <c r="G20" s="286"/>
      <c r="H20" s="286"/>
      <c r="I20" s="286"/>
      <c r="J20" s="286"/>
      <c r="K20" s="286"/>
      <c r="L20" s="286"/>
    </row>
    <row r="21" spans="1:12" x14ac:dyDescent="0.25">
      <c r="A21" s="211">
        <v>45108</v>
      </c>
      <c r="B21" s="212">
        <v>44746</v>
      </c>
      <c r="C21" s="212"/>
      <c r="D21" s="213"/>
      <c r="E21" s="214"/>
      <c r="F21" s="285"/>
      <c r="G21" s="286"/>
      <c r="H21" s="286"/>
      <c r="I21" s="286"/>
      <c r="J21" s="286"/>
      <c r="K21" s="286"/>
      <c r="L21" s="286"/>
    </row>
    <row r="22" spans="1:12" x14ac:dyDescent="0.25">
      <c r="A22" s="211">
        <v>45108</v>
      </c>
      <c r="B22" s="212">
        <v>44746</v>
      </c>
      <c r="C22" s="212"/>
      <c r="D22" s="213"/>
      <c r="E22" s="214"/>
      <c r="F22" s="285"/>
      <c r="G22" s="286"/>
      <c r="H22" s="286"/>
      <c r="I22" s="286"/>
      <c r="J22" s="286"/>
      <c r="K22" s="286"/>
      <c r="L22" s="286"/>
    </row>
    <row r="23" spans="1:12" x14ac:dyDescent="0.25">
      <c r="A23" s="211">
        <v>45108</v>
      </c>
      <c r="B23" s="212">
        <v>44746</v>
      </c>
      <c r="C23" s="212"/>
      <c r="D23" s="213"/>
      <c r="E23" s="214"/>
      <c r="F23" s="285"/>
      <c r="G23" s="286"/>
      <c r="H23" s="286"/>
      <c r="I23" s="286"/>
      <c r="J23" s="286"/>
      <c r="K23" s="286"/>
      <c r="L23" s="286"/>
    </row>
    <row r="24" spans="1:12" x14ac:dyDescent="0.25">
      <c r="A24" s="211">
        <v>45108</v>
      </c>
      <c r="B24" s="212">
        <v>44746</v>
      </c>
      <c r="C24" s="212"/>
      <c r="D24" s="213"/>
      <c r="E24" s="214"/>
      <c r="F24" s="285"/>
      <c r="G24" s="286"/>
      <c r="H24" s="286"/>
      <c r="I24" s="286"/>
      <c r="J24" s="286"/>
      <c r="K24" s="286"/>
      <c r="L24" s="286"/>
    </row>
    <row r="25" spans="1:12" x14ac:dyDescent="0.25">
      <c r="A25" s="211">
        <v>45108</v>
      </c>
      <c r="B25" s="212">
        <v>44746</v>
      </c>
      <c r="C25" s="212"/>
      <c r="D25" s="213"/>
      <c r="E25" s="214"/>
      <c r="F25" s="285"/>
      <c r="G25" s="286"/>
      <c r="H25" s="286"/>
      <c r="I25" s="286"/>
      <c r="J25" s="286"/>
      <c r="K25" s="286"/>
      <c r="L25" s="286"/>
    </row>
    <row r="26" spans="1:12" x14ac:dyDescent="0.25">
      <c r="A26" s="211">
        <v>45108</v>
      </c>
      <c r="B26" s="212">
        <v>44746</v>
      </c>
      <c r="C26" s="212"/>
      <c r="D26" s="213"/>
      <c r="E26" s="214"/>
      <c r="F26" s="285"/>
      <c r="G26" s="286"/>
      <c r="H26" s="286"/>
      <c r="I26" s="286"/>
      <c r="J26" s="286"/>
      <c r="K26" s="286"/>
      <c r="L26" s="286"/>
    </row>
    <row r="27" spans="1:12" x14ac:dyDescent="0.25">
      <c r="A27" s="211">
        <v>45108</v>
      </c>
      <c r="B27" s="212">
        <v>44746</v>
      </c>
      <c r="C27" s="212"/>
      <c r="D27" s="213"/>
      <c r="E27" s="214"/>
      <c r="F27" s="285"/>
      <c r="G27" s="286"/>
      <c r="H27" s="286"/>
      <c r="I27" s="286"/>
      <c r="J27" s="286"/>
      <c r="K27" s="286"/>
      <c r="L27" s="286"/>
    </row>
    <row r="28" spans="1:12" x14ac:dyDescent="0.25">
      <c r="A28" s="211">
        <v>45108</v>
      </c>
      <c r="B28" s="212">
        <v>44746</v>
      </c>
      <c r="C28" s="212"/>
      <c r="D28" s="213"/>
      <c r="E28" s="214"/>
      <c r="F28" s="285"/>
      <c r="G28" s="286"/>
      <c r="H28" s="286"/>
      <c r="I28" s="286"/>
      <c r="J28" s="286"/>
      <c r="K28" s="286"/>
      <c r="L28" s="286"/>
    </row>
    <row r="29" spans="1:12" x14ac:dyDescent="0.25">
      <c r="A29" s="211">
        <v>45108</v>
      </c>
      <c r="B29" s="212">
        <v>44746</v>
      </c>
      <c r="C29" s="212"/>
      <c r="D29" s="213"/>
      <c r="E29" s="214"/>
      <c r="F29" s="285"/>
      <c r="G29" s="286"/>
      <c r="H29" s="286"/>
      <c r="I29" s="286"/>
      <c r="J29" s="286"/>
      <c r="K29" s="286"/>
      <c r="L29" s="286"/>
    </row>
    <row r="30" spans="1:12" x14ac:dyDescent="0.25">
      <c r="A30" s="211">
        <v>45108</v>
      </c>
      <c r="B30" s="212">
        <v>44746</v>
      </c>
      <c r="C30" s="212"/>
      <c r="D30" s="213"/>
      <c r="E30" s="214"/>
      <c r="F30" s="285"/>
      <c r="G30" s="286"/>
      <c r="H30" s="286"/>
      <c r="I30" s="286"/>
      <c r="J30" s="286"/>
      <c r="K30" s="286"/>
      <c r="L30" s="286"/>
    </row>
    <row r="31" spans="1:12" x14ac:dyDescent="0.25">
      <c r="A31" s="211">
        <v>45108</v>
      </c>
      <c r="B31" s="212">
        <v>44746</v>
      </c>
      <c r="C31" s="212"/>
      <c r="D31" s="213"/>
      <c r="E31" s="214"/>
      <c r="F31" s="285"/>
      <c r="G31" s="286"/>
      <c r="H31" s="286"/>
      <c r="I31" s="286"/>
      <c r="J31" s="286"/>
      <c r="K31" s="286"/>
      <c r="L31" s="286"/>
    </row>
    <row r="32" spans="1:12" s="17" customFormat="1" x14ac:dyDescent="0.25">
      <c r="A32" s="211">
        <v>45108</v>
      </c>
      <c r="B32" s="212">
        <v>44746</v>
      </c>
      <c r="C32" s="281"/>
      <c r="D32" s="213"/>
      <c r="E32" s="283"/>
      <c r="F32" s="285"/>
      <c r="G32" s="286"/>
      <c r="H32" s="286"/>
      <c r="I32" s="286"/>
      <c r="J32" s="286"/>
      <c r="K32" s="286"/>
      <c r="L32" s="286"/>
    </row>
    <row r="33" spans="1:12" x14ac:dyDescent="0.25">
      <c r="A33" s="211">
        <v>45108</v>
      </c>
      <c r="B33" s="212">
        <v>44746</v>
      </c>
      <c r="C33" s="212"/>
      <c r="D33" s="213"/>
      <c r="E33" s="214"/>
      <c r="F33" s="285"/>
      <c r="G33" s="286"/>
      <c r="H33" s="286"/>
      <c r="I33" s="286"/>
      <c r="J33" s="286"/>
      <c r="K33" s="286"/>
      <c r="L33" s="286"/>
    </row>
    <row r="34" spans="1:12" x14ac:dyDescent="0.25">
      <c r="A34" s="211">
        <v>45108</v>
      </c>
      <c r="B34" s="212">
        <v>44746</v>
      </c>
      <c r="C34" s="212"/>
      <c r="D34" s="213"/>
      <c r="E34" s="214"/>
      <c r="F34" s="285"/>
      <c r="G34" s="286"/>
      <c r="H34" s="286"/>
      <c r="I34" s="286"/>
      <c r="J34" s="286"/>
      <c r="K34" s="286"/>
      <c r="L34" s="286"/>
    </row>
    <row r="35" spans="1:12" x14ac:dyDescent="0.25">
      <c r="A35" s="211">
        <v>45108</v>
      </c>
      <c r="B35" s="212">
        <v>44746</v>
      </c>
      <c r="C35" s="212"/>
      <c r="D35" s="213"/>
      <c r="E35" s="214"/>
      <c r="F35" s="285"/>
      <c r="G35" s="286"/>
      <c r="H35" s="286"/>
      <c r="I35" s="286"/>
      <c r="J35" s="286"/>
      <c r="K35" s="286"/>
      <c r="L35" s="286"/>
    </row>
    <row r="36" spans="1:12" x14ac:dyDescent="0.25">
      <c r="A36" s="211">
        <v>45108</v>
      </c>
      <c r="B36" s="212">
        <v>44746</v>
      </c>
      <c r="C36" s="212"/>
      <c r="D36" s="213"/>
      <c r="E36" s="214"/>
      <c r="F36" s="285"/>
      <c r="G36" s="286"/>
      <c r="H36" s="286"/>
      <c r="I36" s="286"/>
      <c r="J36" s="286"/>
      <c r="K36" s="286"/>
      <c r="L36" s="286"/>
    </row>
    <row r="37" spans="1:12" x14ac:dyDescent="0.25">
      <c r="A37" s="211">
        <v>45108</v>
      </c>
      <c r="B37" s="212">
        <v>44746</v>
      </c>
      <c r="C37" s="212"/>
      <c r="D37" s="213"/>
      <c r="E37" s="214"/>
      <c r="F37" s="285"/>
      <c r="G37" s="286"/>
      <c r="H37" s="286"/>
      <c r="I37" s="286"/>
      <c r="J37" s="286"/>
      <c r="K37" s="286"/>
      <c r="L37" s="286"/>
    </row>
    <row r="38" spans="1:12" x14ac:dyDescent="0.25">
      <c r="A38" s="211">
        <v>45108</v>
      </c>
      <c r="B38" s="212">
        <v>44746</v>
      </c>
      <c r="C38" s="212"/>
      <c r="D38" s="213"/>
      <c r="E38" s="214"/>
      <c r="F38" s="285"/>
      <c r="G38" s="286"/>
      <c r="H38" s="286"/>
      <c r="I38" s="286"/>
      <c r="J38" s="286"/>
      <c r="K38" s="286"/>
      <c r="L38" s="286"/>
    </row>
    <row r="39" spans="1:12" x14ac:dyDescent="0.25">
      <c r="A39" s="211">
        <v>45108</v>
      </c>
      <c r="B39" s="212">
        <v>44746</v>
      </c>
      <c r="C39" s="212"/>
      <c r="D39" s="213"/>
      <c r="E39" s="214"/>
      <c r="F39" s="285"/>
      <c r="G39" s="286"/>
      <c r="H39" s="286"/>
      <c r="I39" s="286"/>
      <c r="J39" s="286"/>
      <c r="K39" s="286"/>
      <c r="L39" s="286"/>
    </row>
    <row r="40" spans="1:12" x14ac:dyDescent="0.25">
      <c r="A40" s="211">
        <v>45108</v>
      </c>
      <c r="B40" s="212">
        <v>44746</v>
      </c>
      <c r="C40" s="212"/>
      <c r="D40" s="213"/>
      <c r="E40" s="214"/>
      <c r="F40" s="285"/>
      <c r="G40" s="286"/>
      <c r="H40" s="286"/>
      <c r="I40" s="286"/>
      <c r="J40" s="286"/>
      <c r="K40" s="286"/>
      <c r="L40" s="286"/>
    </row>
    <row r="41" spans="1:12" x14ac:dyDescent="0.25">
      <c r="A41" s="211">
        <v>45108</v>
      </c>
      <c r="B41" s="212">
        <v>44746</v>
      </c>
      <c r="C41" s="212"/>
      <c r="D41" s="213"/>
      <c r="E41" s="214"/>
      <c r="F41" s="285"/>
      <c r="G41" s="286"/>
      <c r="H41" s="286"/>
      <c r="I41" s="286"/>
      <c r="J41" s="286"/>
      <c r="K41" s="286"/>
      <c r="L41" s="286"/>
    </row>
    <row r="42" spans="1:12" x14ac:dyDescent="0.25">
      <c r="A42" s="211">
        <v>45108</v>
      </c>
      <c r="B42" s="212">
        <v>44746</v>
      </c>
      <c r="C42" s="212"/>
      <c r="D42" s="213"/>
      <c r="E42" s="214"/>
      <c r="F42" s="285"/>
      <c r="G42" s="286"/>
      <c r="H42" s="286"/>
      <c r="I42" s="286"/>
      <c r="J42" s="286"/>
      <c r="K42" s="286"/>
      <c r="L42" s="286"/>
    </row>
    <row r="43" spans="1:12" x14ac:dyDescent="0.25">
      <c r="A43" s="211">
        <v>45108</v>
      </c>
      <c r="B43" s="212">
        <v>44746</v>
      </c>
      <c r="C43" s="212"/>
      <c r="D43" s="213"/>
      <c r="E43" s="214"/>
      <c r="F43" s="285"/>
      <c r="G43" s="286"/>
      <c r="H43" s="286"/>
      <c r="I43" s="286"/>
      <c r="J43" s="286"/>
      <c r="K43" s="286"/>
      <c r="L43" s="286"/>
    </row>
    <row r="44" spans="1:12" x14ac:dyDescent="0.25">
      <c r="A44" s="211">
        <v>45108</v>
      </c>
      <c r="B44" s="212">
        <v>44746</v>
      </c>
      <c r="C44" s="212"/>
      <c r="D44" s="213"/>
      <c r="E44" s="214"/>
      <c r="F44" s="285"/>
      <c r="G44" s="286"/>
      <c r="H44" s="286"/>
      <c r="I44" s="286"/>
      <c r="J44" s="286"/>
      <c r="K44" s="286"/>
      <c r="L44" s="286"/>
    </row>
    <row r="45" spans="1:12" x14ac:dyDescent="0.25">
      <c r="A45" s="211">
        <v>45108</v>
      </c>
      <c r="B45" s="212">
        <v>44746</v>
      </c>
      <c r="C45" s="212"/>
      <c r="D45" s="213"/>
      <c r="E45" s="214"/>
      <c r="F45" s="289"/>
      <c r="G45" s="290"/>
      <c r="H45" s="290"/>
      <c r="I45" s="290"/>
      <c r="J45" s="290"/>
      <c r="K45" s="290"/>
      <c r="L45" s="290"/>
    </row>
    <row r="46" spans="1:12" x14ac:dyDescent="0.25">
      <c r="A46" s="211">
        <v>45200</v>
      </c>
      <c r="B46" s="212">
        <v>44836</v>
      </c>
      <c r="C46" s="212"/>
      <c r="D46" s="213"/>
      <c r="E46" s="214"/>
      <c r="F46" s="291"/>
      <c r="G46" s="291"/>
      <c r="H46" s="291"/>
      <c r="I46" s="291"/>
      <c r="J46" s="291"/>
      <c r="K46" s="291"/>
      <c r="L46" s="291"/>
    </row>
    <row r="47" spans="1:12" x14ac:dyDescent="0.25">
      <c r="A47" s="211">
        <v>45200</v>
      </c>
      <c r="B47" s="212">
        <v>44836</v>
      </c>
      <c r="C47" s="212"/>
      <c r="D47" s="213"/>
      <c r="E47" s="214"/>
    </row>
    <row r="48" spans="1:12" x14ac:dyDescent="0.25">
      <c r="A48" s="211">
        <v>45200</v>
      </c>
      <c r="B48" s="212">
        <v>44836</v>
      </c>
      <c r="C48" s="212"/>
      <c r="D48" s="213"/>
      <c r="E48" s="214"/>
    </row>
    <row r="49" spans="1:5" x14ac:dyDescent="0.25">
      <c r="A49" s="211">
        <v>45200</v>
      </c>
      <c r="B49" s="212">
        <v>44836</v>
      </c>
      <c r="C49" s="212"/>
      <c r="D49" s="213"/>
      <c r="E49" s="214"/>
    </row>
    <row r="50" spans="1:5" x14ac:dyDescent="0.25">
      <c r="A50" s="211">
        <v>45200</v>
      </c>
      <c r="B50" s="212">
        <v>44836</v>
      </c>
      <c r="C50" s="212"/>
      <c r="D50" s="213"/>
      <c r="E50" s="214"/>
    </row>
    <row r="51" spans="1:5" x14ac:dyDescent="0.25">
      <c r="A51" s="211">
        <v>45200</v>
      </c>
      <c r="B51" s="212">
        <v>44836</v>
      </c>
      <c r="C51" s="212"/>
      <c r="D51" s="213"/>
      <c r="E51" s="214"/>
    </row>
    <row r="52" spans="1:5" x14ac:dyDescent="0.25">
      <c r="A52" s="211">
        <v>45200</v>
      </c>
      <c r="B52" s="212">
        <v>44836</v>
      </c>
      <c r="C52" s="212"/>
      <c r="D52" s="213"/>
      <c r="E52" s="214"/>
    </row>
    <row r="53" spans="1:5" x14ac:dyDescent="0.25">
      <c r="A53" s="211">
        <v>45200</v>
      </c>
      <c r="B53" s="212">
        <v>44836</v>
      </c>
      <c r="C53" s="212"/>
      <c r="D53" s="213"/>
      <c r="E53" s="214"/>
    </row>
    <row r="54" spans="1:5" x14ac:dyDescent="0.25">
      <c r="A54" s="211">
        <v>45200</v>
      </c>
      <c r="B54" s="212">
        <v>44836</v>
      </c>
      <c r="C54" s="212"/>
      <c r="D54" s="213"/>
      <c r="E54" s="214"/>
    </row>
    <row r="55" spans="1:5" x14ac:dyDescent="0.25">
      <c r="A55" s="211">
        <v>45200</v>
      </c>
      <c r="B55" s="212">
        <v>44836</v>
      </c>
      <c r="C55" s="212"/>
      <c r="D55" s="213"/>
      <c r="E55" s="214"/>
    </row>
    <row r="56" spans="1:5" x14ac:dyDescent="0.25">
      <c r="A56" s="211">
        <v>45200</v>
      </c>
      <c r="B56" s="212">
        <v>44836</v>
      </c>
      <c r="C56" s="212"/>
      <c r="D56" s="213"/>
      <c r="E56" s="214"/>
    </row>
    <row r="57" spans="1:5" x14ac:dyDescent="0.25">
      <c r="A57" s="211">
        <v>45200</v>
      </c>
      <c r="B57" s="212">
        <v>44836</v>
      </c>
      <c r="C57" s="212"/>
      <c r="D57" s="213"/>
      <c r="E57" s="214"/>
    </row>
    <row r="58" spans="1:5" x14ac:dyDescent="0.25">
      <c r="A58" s="211">
        <v>45200</v>
      </c>
      <c r="B58" s="212">
        <v>44836</v>
      </c>
      <c r="C58" s="212"/>
      <c r="D58" s="213"/>
      <c r="E58" s="214"/>
    </row>
    <row r="59" spans="1:5" x14ac:dyDescent="0.25">
      <c r="A59" s="211">
        <v>45200</v>
      </c>
      <c r="B59" s="212">
        <v>44836</v>
      </c>
      <c r="C59" s="212"/>
      <c r="D59" s="213"/>
      <c r="E59" s="214"/>
    </row>
    <row r="60" spans="1:5" x14ac:dyDescent="0.25">
      <c r="A60" s="211">
        <v>45200</v>
      </c>
      <c r="B60" s="212">
        <v>44836</v>
      </c>
      <c r="C60" s="212"/>
      <c r="D60" s="213"/>
      <c r="E60" s="214"/>
    </row>
    <row r="61" spans="1:5" x14ac:dyDescent="0.25">
      <c r="A61" s="211">
        <v>45200</v>
      </c>
      <c r="B61" s="212">
        <v>44836</v>
      </c>
      <c r="C61" s="212"/>
      <c r="D61" s="213"/>
      <c r="E61" s="214"/>
    </row>
    <row r="62" spans="1:5" x14ac:dyDescent="0.25">
      <c r="A62" s="211">
        <v>45200</v>
      </c>
      <c r="B62" s="212">
        <v>44836</v>
      </c>
      <c r="C62" s="212"/>
      <c r="D62" s="213"/>
      <c r="E62" s="214"/>
    </row>
    <row r="63" spans="1:5" x14ac:dyDescent="0.25">
      <c r="A63" s="211">
        <v>45200</v>
      </c>
      <c r="B63" s="212">
        <v>44836</v>
      </c>
      <c r="C63" s="212"/>
      <c r="D63" s="213"/>
      <c r="E63" s="214"/>
    </row>
    <row r="64" spans="1:5" x14ac:dyDescent="0.25">
      <c r="A64" s="211">
        <v>45200</v>
      </c>
      <c r="B64" s="212">
        <v>44836</v>
      </c>
      <c r="C64" s="212"/>
      <c r="D64" s="213"/>
      <c r="E64" s="214"/>
    </row>
    <row r="65" spans="1:5" x14ac:dyDescent="0.25">
      <c r="A65" s="211">
        <v>45200</v>
      </c>
      <c r="B65" s="212">
        <v>44836</v>
      </c>
      <c r="C65" s="212"/>
      <c r="D65" s="213"/>
      <c r="E65" s="214"/>
    </row>
    <row r="66" spans="1:5" x14ac:dyDescent="0.25">
      <c r="A66" s="211">
        <v>45200</v>
      </c>
      <c r="B66" s="212">
        <v>44836</v>
      </c>
      <c r="C66" s="212"/>
      <c r="D66" s="213"/>
      <c r="E66" s="214"/>
    </row>
    <row r="67" spans="1:5" x14ac:dyDescent="0.25">
      <c r="A67" s="211">
        <v>45200</v>
      </c>
      <c r="B67" s="212">
        <v>44836</v>
      </c>
      <c r="C67" s="212"/>
      <c r="D67" s="213"/>
      <c r="E67" s="214"/>
    </row>
    <row r="68" spans="1:5" x14ac:dyDescent="0.25">
      <c r="A68" s="211">
        <v>45200</v>
      </c>
      <c r="B68" s="212">
        <v>44836</v>
      </c>
      <c r="C68" s="212"/>
      <c r="D68" s="213"/>
      <c r="E68" s="214"/>
    </row>
    <row r="69" spans="1:5" x14ac:dyDescent="0.25">
      <c r="A69" s="211">
        <v>45200</v>
      </c>
      <c r="B69" s="212">
        <v>44836</v>
      </c>
      <c r="C69" s="212"/>
      <c r="D69" s="213"/>
      <c r="E69" s="214"/>
    </row>
    <row r="70" spans="1:5" x14ac:dyDescent="0.25">
      <c r="A70" s="211">
        <v>45200</v>
      </c>
      <c r="B70" s="212">
        <v>44836</v>
      </c>
      <c r="C70" s="212"/>
      <c r="D70" s="213"/>
      <c r="E70" s="214"/>
    </row>
    <row r="71" spans="1:5" x14ac:dyDescent="0.25">
      <c r="A71" s="211">
        <v>45200</v>
      </c>
      <c r="B71" s="212">
        <v>44836</v>
      </c>
      <c r="C71" s="212"/>
      <c r="D71" s="213"/>
      <c r="E71" s="214"/>
    </row>
    <row r="72" spans="1:5" x14ac:dyDescent="0.25">
      <c r="A72" s="211">
        <v>45200</v>
      </c>
      <c r="B72" s="212">
        <v>44836</v>
      </c>
      <c r="C72" s="212"/>
      <c r="D72" s="213"/>
      <c r="E72" s="214"/>
    </row>
    <row r="73" spans="1:5" x14ac:dyDescent="0.25">
      <c r="A73" s="211">
        <v>45200</v>
      </c>
      <c r="B73" s="212">
        <v>44836</v>
      </c>
      <c r="C73" s="212"/>
      <c r="D73" s="213"/>
      <c r="E73" s="214"/>
    </row>
    <row r="74" spans="1:5" x14ac:dyDescent="0.25">
      <c r="A74" s="211">
        <v>45200</v>
      </c>
      <c r="B74" s="212">
        <v>44836</v>
      </c>
      <c r="C74" s="212"/>
      <c r="D74" s="213"/>
      <c r="E74" s="214"/>
    </row>
    <row r="75" spans="1:5" x14ac:dyDescent="0.25">
      <c r="A75" s="211">
        <v>45200</v>
      </c>
      <c r="B75" s="212">
        <v>44836</v>
      </c>
      <c r="C75" s="212"/>
      <c r="D75" s="213"/>
      <c r="E75" s="214"/>
    </row>
    <row r="76" spans="1:5" x14ac:dyDescent="0.25">
      <c r="A76" s="211">
        <v>45200</v>
      </c>
      <c r="B76" s="212">
        <v>44836</v>
      </c>
      <c r="C76" s="212"/>
      <c r="D76" s="213"/>
      <c r="E76" s="214"/>
    </row>
    <row r="77" spans="1:5" x14ac:dyDescent="0.25">
      <c r="A77" s="211">
        <v>45200</v>
      </c>
      <c r="B77" s="212">
        <v>44836</v>
      </c>
      <c r="C77" s="212"/>
      <c r="D77" s="213"/>
      <c r="E77" s="214"/>
    </row>
    <row r="78" spans="1:5" x14ac:dyDescent="0.25">
      <c r="A78" s="211">
        <v>45200</v>
      </c>
      <c r="B78" s="212">
        <v>44836</v>
      </c>
      <c r="C78" s="212"/>
      <c r="D78" s="213"/>
      <c r="E78" s="214"/>
    </row>
    <row r="79" spans="1:5" x14ac:dyDescent="0.25">
      <c r="A79" s="211">
        <v>45200</v>
      </c>
      <c r="B79" s="212">
        <v>44836</v>
      </c>
      <c r="C79" s="212"/>
      <c r="D79" s="213"/>
      <c r="E79" s="214"/>
    </row>
    <row r="80" spans="1:5" x14ac:dyDescent="0.25">
      <c r="A80" s="211">
        <v>45200</v>
      </c>
      <c r="B80" s="212">
        <v>44836</v>
      </c>
      <c r="C80" s="212"/>
      <c r="D80" s="213"/>
      <c r="E80" s="214"/>
    </row>
    <row r="81" spans="1:12" x14ac:dyDescent="0.25">
      <c r="A81" s="211">
        <v>45200</v>
      </c>
      <c r="B81" s="212">
        <v>44836</v>
      </c>
      <c r="C81" s="212"/>
      <c r="D81" s="213"/>
      <c r="E81" s="214"/>
    </row>
    <row r="82" spans="1:12" x14ac:dyDescent="0.25">
      <c r="A82" s="211">
        <v>45200</v>
      </c>
      <c r="B82" s="212">
        <v>44836</v>
      </c>
      <c r="C82" s="212"/>
      <c r="D82" s="213"/>
      <c r="E82" s="214"/>
    </row>
    <row r="83" spans="1:12" x14ac:dyDescent="0.25">
      <c r="A83" s="211">
        <v>45200</v>
      </c>
      <c r="B83" s="212">
        <v>44836</v>
      </c>
      <c r="C83" s="212"/>
      <c r="D83" s="213"/>
      <c r="E83" s="214"/>
    </row>
    <row r="84" spans="1:12" x14ac:dyDescent="0.25">
      <c r="A84" s="211">
        <v>45200</v>
      </c>
      <c r="B84" s="212">
        <v>44836</v>
      </c>
      <c r="C84" s="212"/>
      <c r="D84" s="213"/>
      <c r="E84" s="214"/>
    </row>
    <row r="85" spans="1:12" x14ac:dyDescent="0.25">
      <c r="A85" s="211">
        <v>45200</v>
      </c>
      <c r="B85" s="212">
        <v>44836</v>
      </c>
      <c r="C85" s="212"/>
      <c r="D85" s="213"/>
      <c r="E85" s="214"/>
    </row>
    <row r="86" spans="1:12" x14ac:dyDescent="0.25">
      <c r="A86" s="211">
        <v>45200</v>
      </c>
      <c r="B86" s="212">
        <v>44836</v>
      </c>
      <c r="C86" s="212"/>
      <c r="D86" s="213"/>
      <c r="E86" s="214"/>
    </row>
    <row r="87" spans="1:12" x14ac:dyDescent="0.25">
      <c r="A87" s="211">
        <v>45292</v>
      </c>
      <c r="B87" s="212">
        <v>44928</v>
      </c>
      <c r="C87" s="212"/>
      <c r="D87" s="213"/>
      <c r="E87" s="214"/>
      <c r="F87" s="291"/>
      <c r="G87" s="291"/>
      <c r="H87" s="291"/>
      <c r="I87" s="291"/>
      <c r="J87" s="291"/>
      <c r="K87" s="291"/>
      <c r="L87" s="291"/>
    </row>
    <row r="88" spans="1:12" x14ac:dyDescent="0.25">
      <c r="A88" s="211">
        <v>45292</v>
      </c>
      <c r="B88" s="212">
        <v>44928</v>
      </c>
      <c r="C88" s="212"/>
      <c r="D88" s="213"/>
      <c r="E88" s="214"/>
      <c r="F88" s="289"/>
      <c r="G88" s="290"/>
      <c r="H88" s="290"/>
      <c r="I88" s="290"/>
      <c r="J88" s="290"/>
      <c r="K88" s="290"/>
      <c r="L88" s="290"/>
    </row>
    <row r="89" spans="1:12" x14ac:dyDescent="0.25">
      <c r="A89" s="211">
        <v>45292</v>
      </c>
      <c r="B89" s="212">
        <v>44928</v>
      </c>
      <c r="C89" s="212"/>
      <c r="D89" s="213"/>
      <c r="E89" s="214"/>
      <c r="F89" s="289"/>
      <c r="G89" s="290"/>
      <c r="H89" s="290"/>
      <c r="I89" s="290"/>
      <c r="J89" s="290"/>
      <c r="K89" s="290"/>
      <c r="L89" s="290"/>
    </row>
    <row r="90" spans="1:12" x14ac:dyDescent="0.25">
      <c r="A90" s="211">
        <v>45292</v>
      </c>
      <c r="B90" s="212">
        <v>44928</v>
      </c>
      <c r="C90" s="212"/>
      <c r="D90" s="213"/>
      <c r="E90" s="214"/>
      <c r="F90" s="289"/>
      <c r="G90" s="290"/>
      <c r="H90" s="290"/>
      <c r="I90" s="290"/>
      <c r="J90" s="290"/>
      <c r="K90" s="290"/>
      <c r="L90" s="290"/>
    </row>
    <row r="91" spans="1:12" x14ac:dyDescent="0.25">
      <c r="A91" s="211">
        <v>45292</v>
      </c>
      <c r="B91" s="212">
        <v>44928</v>
      </c>
      <c r="C91" s="212"/>
      <c r="D91" s="213"/>
      <c r="E91" s="214"/>
      <c r="F91" s="289"/>
      <c r="G91" s="290"/>
      <c r="H91" s="290"/>
      <c r="I91" s="290"/>
      <c r="J91" s="290"/>
      <c r="K91" s="290"/>
      <c r="L91" s="290"/>
    </row>
    <row r="92" spans="1:12" x14ac:dyDescent="0.25">
      <c r="A92" s="211">
        <v>45292</v>
      </c>
      <c r="B92" s="212">
        <v>44928</v>
      </c>
      <c r="C92" s="212"/>
      <c r="D92" s="213"/>
      <c r="E92" s="214"/>
      <c r="F92" s="289"/>
      <c r="G92" s="290"/>
      <c r="H92" s="290"/>
      <c r="I92" s="290"/>
      <c r="J92" s="290"/>
      <c r="K92" s="290"/>
      <c r="L92" s="290"/>
    </row>
    <row r="93" spans="1:12" x14ac:dyDescent="0.25">
      <c r="A93" s="211">
        <v>45292</v>
      </c>
      <c r="B93" s="212">
        <v>44928</v>
      </c>
      <c r="C93" s="212"/>
      <c r="D93" s="213"/>
      <c r="E93" s="214"/>
      <c r="F93" s="289"/>
      <c r="G93" s="290"/>
      <c r="H93" s="290"/>
      <c r="I93" s="290"/>
      <c r="J93" s="290"/>
      <c r="K93" s="290"/>
      <c r="L93" s="290"/>
    </row>
    <row r="94" spans="1:12" x14ac:dyDescent="0.25">
      <c r="A94" s="211">
        <v>45292</v>
      </c>
      <c r="B94" s="212">
        <v>44928</v>
      </c>
      <c r="C94" s="212"/>
      <c r="D94" s="213"/>
      <c r="E94" s="214"/>
      <c r="F94" s="289"/>
      <c r="G94" s="290"/>
      <c r="H94" s="290"/>
      <c r="I94" s="290"/>
      <c r="J94" s="290"/>
      <c r="K94" s="290"/>
      <c r="L94" s="290"/>
    </row>
    <row r="95" spans="1:12" x14ac:dyDescent="0.25">
      <c r="A95" s="211">
        <v>45292</v>
      </c>
      <c r="B95" s="212">
        <v>44928</v>
      </c>
      <c r="C95" s="212"/>
      <c r="D95" s="213"/>
      <c r="E95" s="214"/>
      <c r="F95" s="289"/>
      <c r="G95" s="290"/>
      <c r="H95" s="290"/>
      <c r="I95" s="290"/>
      <c r="J95" s="290"/>
      <c r="K95" s="290"/>
      <c r="L95" s="290"/>
    </row>
    <row r="96" spans="1:12" x14ac:dyDescent="0.25">
      <c r="A96" s="211">
        <v>45292</v>
      </c>
      <c r="B96" s="212">
        <v>44928</v>
      </c>
      <c r="C96" s="212"/>
      <c r="D96" s="213"/>
      <c r="E96" s="214"/>
      <c r="F96" s="289"/>
      <c r="G96" s="290"/>
      <c r="H96" s="290"/>
      <c r="I96" s="290"/>
      <c r="J96" s="290"/>
      <c r="K96" s="290"/>
      <c r="L96" s="290"/>
    </row>
    <row r="97" spans="1:12" x14ac:dyDescent="0.25">
      <c r="A97" s="211">
        <v>45292</v>
      </c>
      <c r="B97" s="212">
        <v>44928</v>
      </c>
      <c r="C97" s="212"/>
      <c r="D97" s="213"/>
      <c r="E97" s="214"/>
      <c r="F97" s="289"/>
      <c r="G97" s="290"/>
      <c r="H97" s="290"/>
      <c r="I97" s="290"/>
      <c r="J97" s="290"/>
      <c r="K97" s="290"/>
      <c r="L97" s="290"/>
    </row>
    <row r="98" spans="1:12" x14ac:dyDescent="0.25">
      <c r="A98" s="211">
        <v>45292</v>
      </c>
      <c r="B98" s="212">
        <v>44928</v>
      </c>
      <c r="C98" s="212"/>
      <c r="D98" s="213"/>
      <c r="E98" s="214"/>
      <c r="F98" s="289"/>
      <c r="G98" s="290"/>
      <c r="H98" s="290"/>
      <c r="I98" s="290"/>
      <c r="J98" s="290"/>
      <c r="K98" s="290"/>
      <c r="L98" s="290"/>
    </row>
    <row r="99" spans="1:12" x14ac:dyDescent="0.25">
      <c r="A99" s="211">
        <v>45292</v>
      </c>
      <c r="B99" s="212">
        <v>44928</v>
      </c>
      <c r="C99" s="212"/>
      <c r="D99" s="213"/>
      <c r="E99" s="214"/>
      <c r="F99" s="289"/>
      <c r="G99" s="290"/>
      <c r="H99" s="290"/>
      <c r="I99" s="290"/>
      <c r="J99" s="290"/>
      <c r="K99" s="290"/>
      <c r="L99" s="290"/>
    </row>
    <row r="100" spans="1:12" x14ac:dyDescent="0.25">
      <c r="A100" s="211">
        <v>45292</v>
      </c>
      <c r="B100" s="212">
        <v>44928</v>
      </c>
      <c r="C100" s="212"/>
      <c r="D100" s="213"/>
      <c r="E100" s="214"/>
      <c r="F100" s="289"/>
      <c r="G100" s="290"/>
      <c r="H100" s="290"/>
      <c r="I100" s="290"/>
      <c r="J100" s="290"/>
      <c r="K100" s="290"/>
      <c r="L100" s="290"/>
    </row>
    <row r="101" spans="1:12" x14ac:dyDescent="0.25">
      <c r="A101" s="211">
        <v>45292</v>
      </c>
      <c r="B101" s="212">
        <v>44928</v>
      </c>
      <c r="C101" s="212"/>
      <c r="D101" s="213"/>
      <c r="E101" s="214"/>
      <c r="F101" s="289"/>
      <c r="G101" s="290"/>
      <c r="H101" s="290"/>
      <c r="I101" s="290"/>
      <c r="J101" s="290"/>
      <c r="K101" s="290"/>
      <c r="L101" s="290"/>
    </row>
    <row r="102" spans="1:12" x14ac:dyDescent="0.25">
      <c r="A102" s="211">
        <v>45292</v>
      </c>
      <c r="B102" s="212">
        <v>44928</v>
      </c>
      <c r="C102" s="212"/>
      <c r="D102" s="213"/>
      <c r="E102" s="214"/>
      <c r="F102" s="289"/>
      <c r="G102" s="290"/>
      <c r="H102" s="290"/>
      <c r="I102" s="290"/>
      <c r="J102" s="290"/>
      <c r="K102" s="290"/>
      <c r="L102" s="290"/>
    </row>
    <row r="103" spans="1:12" x14ac:dyDescent="0.25">
      <c r="A103" s="211">
        <v>45292</v>
      </c>
      <c r="B103" s="212">
        <v>44928</v>
      </c>
      <c r="C103" s="212"/>
      <c r="D103" s="213"/>
      <c r="E103" s="214"/>
      <c r="F103" s="289"/>
      <c r="G103" s="290"/>
      <c r="H103" s="290"/>
      <c r="I103" s="290"/>
      <c r="J103" s="290"/>
      <c r="K103" s="290"/>
      <c r="L103" s="290"/>
    </row>
    <row r="104" spans="1:12" x14ac:dyDescent="0.25">
      <c r="A104" s="211">
        <v>45292</v>
      </c>
      <c r="B104" s="212">
        <v>44928</v>
      </c>
      <c r="C104" s="212"/>
      <c r="D104" s="213"/>
      <c r="E104" s="214"/>
      <c r="F104" s="289"/>
      <c r="G104" s="290"/>
      <c r="H104" s="290"/>
      <c r="I104" s="290"/>
      <c r="J104" s="290"/>
      <c r="K104" s="290"/>
      <c r="L104" s="290"/>
    </row>
    <row r="105" spans="1:12" x14ac:dyDescent="0.25">
      <c r="A105" s="211">
        <v>45292</v>
      </c>
      <c r="B105" s="212">
        <v>44928</v>
      </c>
      <c r="C105" s="212"/>
      <c r="D105" s="213"/>
      <c r="E105" s="214"/>
      <c r="F105" s="289"/>
      <c r="G105" s="290"/>
      <c r="H105" s="290"/>
      <c r="I105" s="290"/>
      <c r="J105" s="290"/>
      <c r="K105" s="290"/>
      <c r="L105" s="290"/>
    </row>
    <row r="106" spans="1:12" x14ac:dyDescent="0.25">
      <c r="A106" s="211">
        <v>45292</v>
      </c>
      <c r="B106" s="212">
        <v>44928</v>
      </c>
      <c r="C106" s="212"/>
      <c r="D106" s="213"/>
      <c r="E106" s="214"/>
      <c r="F106" s="289"/>
      <c r="G106" s="290"/>
      <c r="H106" s="290"/>
      <c r="I106" s="290"/>
      <c r="J106" s="290"/>
      <c r="K106" s="290"/>
      <c r="L106" s="290"/>
    </row>
    <row r="107" spans="1:12" x14ac:dyDescent="0.25">
      <c r="A107" s="211">
        <v>45292</v>
      </c>
      <c r="B107" s="212">
        <v>44928</v>
      </c>
      <c r="C107" s="212"/>
      <c r="D107" s="213"/>
      <c r="E107" s="214"/>
      <c r="F107" s="289"/>
      <c r="G107" s="290"/>
      <c r="H107" s="290"/>
      <c r="I107" s="290"/>
      <c r="J107" s="290"/>
      <c r="K107" s="290"/>
      <c r="L107" s="290"/>
    </row>
    <row r="108" spans="1:12" x14ac:dyDescent="0.25">
      <c r="A108" s="211">
        <v>45292</v>
      </c>
      <c r="B108" s="212">
        <v>44928</v>
      </c>
      <c r="C108" s="212"/>
      <c r="D108" s="213"/>
      <c r="E108" s="214"/>
      <c r="F108" s="289"/>
      <c r="G108" s="290"/>
      <c r="H108" s="290"/>
      <c r="I108" s="290"/>
      <c r="J108" s="290"/>
      <c r="K108" s="290"/>
      <c r="L108" s="290"/>
    </row>
    <row r="109" spans="1:12" x14ac:dyDescent="0.25">
      <c r="A109" s="211">
        <v>45292</v>
      </c>
      <c r="B109" s="212">
        <v>44928</v>
      </c>
      <c r="C109" s="212"/>
      <c r="D109" s="213"/>
      <c r="E109" s="214"/>
      <c r="F109" s="289"/>
      <c r="G109" s="290"/>
      <c r="H109" s="290"/>
      <c r="I109" s="290"/>
      <c r="J109" s="290"/>
      <c r="K109" s="290"/>
      <c r="L109" s="290"/>
    </row>
    <row r="110" spans="1:12" x14ac:dyDescent="0.25">
      <c r="A110" s="211">
        <v>45292</v>
      </c>
      <c r="B110" s="212">
        <v>44928</v>
      </c>
      <c r="C110" s="212"/>
      <c r="D110" s="213"/>
      <c r="E110" s="214"/>
      <c r="F110" s="289"/>
      <c r="G110" s="290"/>
      <c r="H110" s="290"/>
      <c r="I110" s="290"/>
      <c r="J110" s="290"/>
      <c r="K110" s="290"/>
      <c r="L110" s="290"/>
    </row>
    <row r="111" spans="1:12" x14ac:dyDescent="0.25">
      <c r="A111" s="211">
        <v>45292</v>
      </c>
      <c r="B111" s="212">
        <v>44928</v>
      </c>
      <c r="C111" s="212"/>
      <c r="D111" s="213"/>
      <c r="E111" s="214"/>
      <c r="F111" s="289"/>
      <c r="G111" s="290"/>
      <c r="H111" s="290"/>
      <c r="I111" s="290"/>
      <c r="J111" s="290"/>
      <c r="K111" s="290"/>
      <c r="L111" s="290"/>
    </row>
    <row r="112" spans="1:12" x14ac:dyDescent="0.25">
      <c r="A112" s="211">
        <v>45292</v>
      </c>
      <c r="B112" s="212">
        <v>44928</v>
      </c>
      <c r="C112" s="212"/>
      <c r="D112" s="213"/>
      <c r="E112" s="214"/>
      <c r="F112" s="289"/>
      <c r="G112" s="290"/>
      <c r="H112" s="290"/>
      <c r="I112" s="290"/>
      <c r="J112" s="290"/>
      <c r="K112" s="290"/>
      <c r="L112" s="290"/>
    </row>
    <row r="113" spans="1:12" x14ac:dyDescent="0.25">
      <c r="A113" s="211">
        <v>45292</v>
      </c>
      <c r="B113" s="212">
        <v>44928</v>
      </c>
      <c r="C113" s="212"/>
      <c r="D113" s="213"/>
      <c r="E113" s="214"/>
      <c r="F113" s="289"/>
      <c r="G113" s="290"/>
      <c r="H113" s="290"/>
      <c r="I113" s="290"/>
      <c r="J113" s="290"/>
      <c r="K113" s="290"/>
      <c r="L113" s="290"/>
    </row>
    <row r="114" spans="1:12" x14ac:dyDescent="0.25">
      <c r="A114" s="211">
        <v>45292</v>
      </c>
      <c r="B114" s="212">
        <v>44928</v>
      </c>
      <c r="C114" s="212"/>
      <c r="D114" s="213"/>
      <c r="E114" s="214"/>
      <c r="F114" s="289"/>
      <c r="G114" s="290"/>
      <c r="H114" s="290"/>
      <c r="I114" s="290"/>
      <c r="J114" s="290"/>
      <c r="K114" s="290"/>
      <c r="L114" s="290"/>
    </row>
    <row r="115" spans="1:12" x14ac:dyDescent="0.25">
      <c r="A115" s="211">
        <v>45292</v>
      </c>
      <c r="B115" s="212">
        <v>44928</v>
      </c>
      <c r="C115" s="212"/>
      <c r="D115" s="213"/>
      <c r="E115" s="214"/>
      <c r="F115" s="289"/>
      <c r="G115" s="290"/>
      <c r="H115" s="290"/>
      <c r="I115" s="290"/>
      <c r="J115" s="290"/>
      <c r="K115" s="290"/>
      <c r="L115" s="290"/>
    </row>
    <row r="116" spans="1:12" x14ac:dyDescent="0.25">
      <c r="A116" s="211">
        <v>45292</v>
      </c>
      <c r="B116" s="212">
        <v>44928</v>
      </c>
      <c r="C116" s="212"/>
      <c r="D116" s="213"/>
      <c r="E116" s="214"/>
      <c r="F116" s="289"/>
      <c r="G116" s="290"/>
      <c r="H116" s="290"/>
      <c r="I116" s="290"/>
      <c r="J116" s="290"/>
      <c r="K116" s="290"/>
      <c r="L116" s="290"/>
    </row>
    <row r="117" spans="1:12" x14ac:dyDescent="0.25">
      <c r="A117" s="211">
        <v>45292</v>
      </c>
      <c r="B117" s="212">
        <v>44928</v>
      </c>
      <c r="C117" s="212"/>
      <c r="D117" s="213"/>
      <c r="E117" s="214"/>
      <c r="F117" s="289"/>
      <c r="G117" s="290"/>
      <c r="H117" s="290"/>
      <c r="I117" s="290"/>
      <c r="J117" s="290"/>
      <c r="K117" s="290"/>
      <c r="L117" s="290"/>
    </row>
    <row r="118" spans="1:12" x14ac:dyDescent="0.25">
      <c r="A118" s="211">
        <v>45292</v>
      </c>
      <c r="B118" s="212">
        <v>44928</v>
      </c>
      <c r="C118" s="212"/>
      <c r="D118" s="213"/>
      <c r="E118" s="214"/>
      <c r="F118" s="289"/>
      <c r="G118" s="290"/>
      <c r="H118" s="290"/>
      <c r="I118" s="290"/>
      <c r="J118" s="290"/>
      <c r="K118" s="290"/>
      <c r="L118" s="290"/>
    </row>
    <row r="119" spans="1:12" x14ac:dyDescent="0.25">
      <c r="A119" s="211">
        <v>45292</v>
      </c>
      <c r="B119" s="212">
        <v>44928</v>
      </c>
      <c r="C119" s="212"/>
      <c r="D119" s="213"/>
      <c r="E119" s="214"/>
      <c r="F119" s="289"/>
      <c r="G119" s="290"/>
      <c r="H119" s="290"/>
      <c r="I119" s="290"/>
      <c r="J119" s="290"/>
      <c r="K119" s="290"/>
      <c r="L119" s="290"/>
    </row>
    <row r="120" spans="1:12" x14ac:dyDescent="0.25">
      <c r="A120" s="211">
        <v>45292</v>
      </c>
      <c r="B120" s="212">
        <v>44928</v>
      </c>
      <c r="C120" s="212"/>
      <c r="D120" s="213"/>
      <c r="E120" s="214"/>
      <c r="F120" s="289"/>
      <c r="G120" s="290"/>
      <c r="H120" s="290"/>
      <c r="I120" s="290"/>
      <c r="J120" s="290"/>
      <c r="K120" s="290"/>
      <c r="L120" s="290"/>
    </row>
    <row r="121" spans="1:12" x14ac:dyDescent="0.25">
      <c r="A121" s="211">
        <v>45292</v>
      </c>
      <c r="B121" s="212">
        <v>44928</v>
      </c>
      <c r="C121" s="212"/>
      <c r="D121" s="213"/>
      <c r="E121" s="214"/>
      <c r="F121" s="289"/>
      <c r="G121" s="290"/>
      <c r="H121" s="290"/>
      <c r="I121" s="290"/>
      <c r="J121" s="290"/>
      <c r="K121" s="290"/>
      <c r="L121" s="290"/>
    </row>
    <row r="122" spans="1:12" x14ac:dyDescent="0.25">
      <c r="A122" s="211">
        <v>45292</v>
      </c>
      <c r="B122" s="212">
        <v>44928</v>
      </c>
      <c r="C122" s="212"/>
      <c r="D122" s="213"/>
      <c r="E122" s="214"/>
      <c r="F122" s="289"/>
      <c r="G122" s="290"/>
      <c r="H122" s="290"/>
      <c r="I122" s="290"/>
      <c r="J122" s="290"/>
      <c r="K122" s="290"/>
      <c r="L122" s="290"/>
    </row>
    <row r="123" spans="1:12" x14ac:dyDescent="0.25">
      <c r="A123" s="211">
        <v>45292</v>
      </c>
      <c r="B123" s="212">
        <v>44928</v>
      </c>
      <c r="C123" s="212"/>
      <c r="D123" s="213"/>
      <c r="E123" s="214"/>
      <c r="F123" s="289"/>
      <c r="G123" s="290"/>
      <c r="H123" s="290"/>
      <c r="I123" s="290"/>
      <c r="J123" s="290"/>
      <c r="K123" s="290"/>
      <c r="L123" s="290"/>
    </row>
    <row r="124" spans="1:12" x14ac:dyDescent="0.25">
      <c r="A124" s="211">
        <v>45292</v>
      </c>
      <c r="B124" s="212">
        <v>44928</v>
      </c>
      <c r="C124" s="212"/>
      <c r="D124" s="213"/>
      <c r="E124" s="214"/>
      <c r="F124" s="289"/>
      <c r="G124" s="290"/>
      <c r="H124" s="290"/>
      <c r="I124" s="290"/>
      <c r="J124" s="290"/>
      <c r="K124" s="290"/>
      <c r="L124" s="290"/>
    </row>
    <row r="125" spans="1:12" x14ac:dyDescent="0.25">
      <c r="A125" s="211">
        <v>45292</v>
      </c>
      <c r="B125" s="212">
        <v>44928</v>
      </c>
      <c r="C125" s="212"/>
      <c r="D125" s="213"/>
      <c r="E125" s="214"/>
      <c r="F125" s="289"/>
      <c r="G125" s="290"/>
      <c r="H125" s="290"/>
      <c r="I125" s="290"/>
      <c r="J125" s="290"/>
      <c r="K125" s="290"/>
      <c r="L125" s="290"/>
    </row>
    <row r="126" spans="1:12" x14ac:dyDescent="0.25">
      <c r="A126" s="211">
        <v>45292</v>
      </c>
      <c r="B126" s="212">
        <v>44928</v>
      </c>
      <c r="C126" s="212"/>
      <c r="D126" s="213"/>
      <c r="E126" s="214"/>
      <c r="F126" s="289"/>
      <c r="G126" s="290"/>
      <c r="H126" s="290"/>
      <c r="I126" s="290"/>
      <c r="J126" s="290"/>
      <c r="K126" s="290"/>
      <c r="L126" s="290"/>
    </row>
    <row r="127" spans="1:12" x14ac:dyDescent="0.25">
      <c r="A127" s="211">
        <v>45292</v>
      </c>
      <c r="B127" s="212">
        <v>44928</v>
      </c>
      <c r="C127" s="212"/>
      <c r="D127" s="213"/>
      <c r="E127" s="214"/>
      <c r="F127" s="289"/>
      <c r="G127" s="290"/>
      <c r="H127" s="290"/>
      <c r="I127" s="290"/>
      <c r="J127" s="290"/>
      <c r="K127" s="290"/>
      <c r="L127" s="290"/>
    </row>
    <row r="128" spans="1:12" x14ac:dyDescent="0.25">
      <c r="A128" s="211">
        <v>45383</v>
      </c>
      <c r="B128" s="212">
        <v>45020</v>
      </c>
      <c r="C128" s="212"/>
      <c r="D128" s="213"/>
      <c r="E128" s="214"/>
      <c r="F128" s="291"/>
      <c r="G128" s="291"/>
      <c r="H128" s="291"/>
      <c r="I128" s="291"/>
      <c r="J128" s="291"/>
      <c r="K128" s="291"/>
      <c r="L128" s="291"/>
    </row>
    <row r="129" spans="1:12" x14ac:dyDescent="0.25">
      <c r="A129" s="211">
        <v>45383</v>
      </c>
      <c r="B129" s="212">
        <v>45020</v>
      </c>
      <c r="C129" s="212"/>
      <c r="D129" s="213"/>
      <c r="E129" s="214"/>
      <c r="F129" s="289"/>
      <c r="G129" s="290"/>
      <c r="H129" s="290"/>
      <c r="I129" s="290"/>
      <c r="J129" s="290"/>
      <c r="K129" s="290"/>
      <c r="L129" s="290"/>
    </row>
    <row r="130" spans="1:12" x14ac:dyDescent="0.25">
      <c r="A130" s="211">
        <v>45383</v>
      </c>
      <c r="B130" s="212">
        <v>45020</v>
      </c>
      <c r="C130" s="212"/>
      <c r="D130" s="213"/>
      <c r="E130" s="214"/>
      <c r="F130" s="289"/>
      <c r="G130" s="290"/>
      <c r="H130" s="290"/>
      <c r="I130" s="290"/>
      <c r="J130" s="290"/>
      <c r="K130" s="290"/>
      <c r="L130" s="290"/>
    </row>
    <row r="131" spans="1:12" x14ac:dyDescent="0.25">
      <c r="A131" s="211">
        <v>45383</v>
      </c>
      <c r="B131" s="212">
        <v>45020</v>
      </c>
      <c r="C131" s="212"/>
      <c r="D131" s="213"/>
      <c r="E131" s="214"/>
      <c r="F131" s="289"/>
      <c r="G131" s="290"/>
      <c r="H131" s="290"/>
      <c r="I131" s="290"/>
      <c r="J131" s="290"/>
      <c r="K131" s="290"/>
      <c r="L131" s="290"/>
    </row>
    <row r="132" spans="1:12" x14ac:dyDescent="0.25">
      <c r="A132" s="211">
        <v>45383</v>
      </c>
      <c r="B132" s="212">
        <v>45020</v>
      </c>
      <c r="C132" s="212"/>
      <c r="D132" s="213"/>
      <c r="E132" s="214"/>
      <c r="F132" s="289"/>
      <c r="G132" s="290"/>
      <c r="H132" s="290"/>
      <c r="I132" s="290"/>
      <c r="J132" s="290"/>
      <c r="K132" s="290"/>
      <c r="L132" s="290"/>
    </row>
    <row r="133" spans="1:12" x14ac:dyDescent="0.25">
      <c r="A133" s="211">
        <v>45383</v>
      </c>
      <c r="B133" s="212">
        <v>45020</v>
      </c>
      <c r="C133" s="212"/>
      <c r="D133" s="213"/>
      <c r="E133" s="214"/>
      <c r="F133" s="289"/>
      <c r="G133" s="290"/>
      <c r="H133" s="290"/>
      <c r="I133" s="290"/>
      <c r="J133" s="290"/>
      <c r="K133" s="290"/>
      <c r="L133" s="290"/>
    </row>
    <row r="134" spans="1:12" x14ac:dyDescent="0.25">
      <c r="A134" s="211">
        <v>45383</v>
      </c>
      <c r="B134" s="212">
        <v>45020</v>
      </c>
      <c r="C134" s="212"/>
      <c r="D134" s="213"/>
      <c r="E134" s="214"/>
      <c r="F134" s="289"/>
      <c r="G134" s="290"/>
      <c r="H134" s="290"/>
      <c r="I134" s="290"/>
      <c r="J134" s="290"/>
      <c r="K134" s="290"/>
      <c r="L134" s="290"/>
    </row>
    <row r="135" spans="1:12" x14ac:dyDescent="0.25">
      <c r="A135" s="211">
        <v>45383</v>
      </c>
      <c r="B135" s="212">
        <v>45020</v>
      </c>
      <c r="C135" s="212"/>
      <c r="D135" s="213"/>
      <c r="E135" s="214"/>
      <c r="F135" s="289"/>
      <c r="G135" s="290"/>
      <c r="H135" s="290"/>
      <c r="I135" s="290"/>
      <c r="J135" s="290"/>
      <c r="K135" s="290"/>
      <c r="L135" s="290"/>
    </row>
    <row r="136" spans="1:12" x14ac:dyDescent="0.25">
      <c r="A136" s="211">
        <v>45383</v>
      </c>
      <c r="B136" s="212">
        <v>45020</v>
      </c>
      <c r="C136" s="212"/>
      <c r="D136" s="213"/>
      <c r="E136" s="214"/>
      <c r="F136" s="289"/>
      <c r="G136" s="290"/>
      <c r="H136" s="290"/>
      <c r="I136" s="290"/>
      <c r="J136" s="290"/>
      <c r="K136" s="290"/>
      <c r="L136" s="290"/>
    </row>
    <row r="137" spans="1:12" x14ac:dyDescent="0.25">
      <c r="A137" s="211">
        <v>45383</v>
      </c>
      <c r="B137" s="212">
        <v>45020</v>
      </c>
      <c r="C137" s="212"/>
      <c r="D137" s="213"/>
      <c r="E137" s="214"/>
      <c r="F137" s="289"/>
      <c r="G137" s="290"/>
      <c r="H137" s="290"/>
      <c r="I137" s="290"/>
      <c r="J137" s="290"/>
      <c r="K137" s="290"/>
      <c r="L137" s="290"/>
    </row>
    <row r="138" spans="1:12" x14ac:dyDescent="0.25">
      <c r="A138" s="211">
        <v>45383</v>
      </c>
      <c r="B138" s="212">
        <v>45020</v>
      </c>
      <c r="C138" s="212"/>
      <c r="D138" s="213"/>
      <c r="E138" s="214"/>
      <c r="F138" s="289"/>
      <c r="G138" s="290"/>
      <c r="H138" s="290"/>
      <c r="I138" s="290"/>
      <c r="J138" s="290"/>
      <c r="K138" s="290"/>
      <c r="L138" s="290"/>
    </row>
    <row r="139" spans="1:12" x14ac:dyDescent="0.25">
      <c r="A139" s="211">
        <v>45383</v>
      </c>
      <c r="B139" s="212">
        <v>45020</v>
      </c>
      <c r="C139" s="212"/>
      <c r="D139" s="213"/>
      <c r="E139" s="214"/>
      <c r="F139" s="289"/>
      <c r="G139" s="290"/>
      <c r="H139" s="290"/>
      <c r="I139" s="290"/>
      <c r="J139" s="290"/>
      <c r="K139" s="290"/>
      <c r="L139" s="290"/>
    </row>
    <row r="140" spans="1:12" x14ac:dyDescent="0.25">
      <c r="A140" s="211">
        <v>45383</v>
      </c>
      <c r="B140" s="212">
        <v>45020</v>
      </c>
      <c r="C140" s="212"/>
      <c r="D140" s="213"/>
      <c r="E140" s="214"/>
      <c r="F140" s="289"/>
      <c r="G140" s="290"/>
      <c r="H140" s="290"/>
      <c r="I140" s="290"/>
      <c r="J140" s="290"/>
      <c r="K140" s="290"/>
      <c r="L140" s="290"/>
    </row>
    <row r="141" spans="1:12" x14ac:dyDescent="0.25">
      <c r="A141" s="211">
        <v>45383</v>
      </c>
      <c r="B141" s="212">
        <v>45020</v>
      </c>
      <c r="C141" s="212"/>
      <c r="D141" s="213"/>
      <c r="E141" s="214"/>
      <c r="F141" s="289"/>
      <c r="G141" s="290"/>
      <c r="H141" s="290"/>
      <c r="I141" s="290"/>
      <c r="J141" s="290"/>
      <c r="K141" s="290"/>
      <c r="L141" s="290"/>
    </row>
    <row r="142" spans="1:12" x14ac:dyDescent="0.25">
      <c r="A142" s="211">
        <v>45383</v>
      </c>
      <c r="B142" s="212">
        <v>45020</v>
      </c>
      <c r="C142" s="212"/>
      <c r="D142" s="213"/>
      <c r="E142" s="214"/>
      <c r="F142" s="289"/>
      <c r="G142" s="290"/>
      <c r="H142" s="290"/>
      <c r="I142" s="290"/>
      <c r="J142" s="290"/>
      <c r="K142" s="290"/>
      <c r="L142" s="290"/>
    </row>
    <row r="143" spans="1:12" x14ac:dyDescent="0.25">
      <c r="A143" s="211">
        <v>45383</v>
      </c>
      <c r="B143" s="212">
        <v>45020</v>
      </c>
      <c r="C143" s="212"/>
      <c r="D143" s="213"/>
      <c r="E143" s="214"/>
      <c r="F143" s="289"/>
      <c r="G143" s="290"/>
      <c r="H143" s="290"/>
      <c r="I143" s="290"/>
      <c r="J143" s="290"/>
      <c r="K143" s="290"/>
      <c r="L143" s="290"/>
    </row>
    <row r="144" spans="1:12" x14ac:dyDescent="0.25">
      <c r="A144" s="211">
        <v>45383</v>
      </c>
      <c r="B144" s="212">
        <v>45020</v>
      </c>
      <c r="C144" s="212"/>
      <c r="D144" s="213"/>
      <c r="E144" s="214"/>
      <c r="F144" s="289"/>
      <c r="G144" s="290"/>
      <c r="H144" s="290"/>
      <c r="I144" s="290"/>
      <c r="J144" s="290"/>
      <c r="K144" s="290"/>
      <c r="L144" s="290"/>
    </row>
    <row r="145" spans="1:12" x14ac:dyDescent="0.25">
      <c r="A145" s="211">
        <v>45383</v>
      </c>
      <c r="B145" s="212">
        <v>45020</v>
      </c>
      <c r="C145" s="212"/>
      <c r="D145" s="213"/>
      <c r="E145" s="214"/>
      <c r="F145" s="289"/>
      <c r="G145" s="290"/>
      <c r="H145" s="290"/>
      <c r="I145" s="290"/>
      <c r="J145" s="290"/>
      <c r="K145" s="290"/>
      <c r="L145" s="290"/>
    </row>
    <row r="146" spans="1:12" x14ac:dyDescent="0.25">
      <c r="A146" s="211">
        <v>45383</v>
      </c>
      <c r="B146" s="212">
        <v>45020</v>
      </c>
      <c r="C146" s="212"/>
      <c r="D146" s="213"/>
      <c r="E146" s="214"/>
      <c r="F146" s="289"/>
      <c r="G146" s="290"/>
      <c r="H146" s="290"/>
      <c r="I146" s="290"/>
      <c r="J146" s="290"/>
      <c r="K146" s="290"/>
      <c r="L146" s="290"/>
    </row>
    <row r="147" spans="1:12" x14ac:dyDescent="0.25">
      <c r="A147" s="211">
        <v>45383</v>
      </c>
      <c r="B147" s="212">
        <v>45020</v>
      </c>
      <c r="C147" s="212"/>
      <c r="D147" s="213"/>
      <c r="E147" s="214"/>
      <c r="F147" s="289"/>
      <c r="G147" s="290"/>
      <c r="H147" s="290"/>
      <c r="I147" s="290"/>
      <c r="J147" s="290"/>
      <c r="K147" s="290"/>
      <c r="L147" s="290"/>
    </row>
    <row r="148" spans="1:12" x14ac:dyDescent="0.25">
      <c r="A148" s="211">
        <v>45383</v>
      </c>
      <c r="B148" s="212">
        <v>45020</v>
      </c>
      <c r="C148" s="212"/>
      <c r="D148" s="213"/>
      <c r="E148" s="214"/>
      <c r="F148" s="289"/>
      <c r="G148" s="290"/>
      <c r="H148" s="290"/>
      <c r="I148" s="290"/>
      <c r="J148" s="290"/>
      <c r="K148" s="290"/>
      <c r="L148" s="290"/>
    </row>
    <row r="149" spans="1:12" x14ac:dyDescent="0.25">
      <c r="A149" s="211">
        <v>45383</v>
      </c>
      <c r="B149" s="212">
        <v>45020</v>
      </c>
      <c r="C149" s="212"/>
      <c r="D149" s="213"/>
      <c r="E149" s="214"/>
      <c r="F149" s="289"/>
      <c r="G149" s="290"/>
      <c r="H149" s="290"/>
      <c r="I149" s="290"/>
      <c r="J149" s="290"/>
      <c r="K149" s="290"/>
      <c r="L149" s="290"/>
    </row>
    <row r="150" spans="1:12" x14ac:dyDescent="0.25">
      <c r="A150" s="211">
        <v>45383</v>
      </c>
      <c r="B150" s="212">
        <v>45020</v>
      </c>
      <c r="C150" s="212"/>
      <c r="D150" s="213"/>
      <c r="E150" s="214"/>
      <c r="F150" s="289"/>
      <c r="G150" s="290"/>
      <c r="H150" s="290"/>
      <c r="I150" s="290"/>
      <c r="J150" s="290"/>
      <c r="K150" s="290"/>
      <c r="L150" s="290"/>
    </row>
    <row r="151" spans="1:12" x14ac:dyDescent="0.25">
      <c r="A151" s="211">
        <v>45383</v>
      </c>
      <c r="B151" s="212">
        <v>45020</v>
      </c>
      <c r="C151" s="212"/>
      <c r="D151" s="213"/>
      <c r="E151" s="214"/>
      <c r="F151" s="289"/>
      <c r="G151" s="290"/>
      <c r="H151" s="290"/>
      <c r="I151" s="290"/>
      <c r="J151" s="290"/>
      <c r="K151" s="290"/>
      <c r="L151" s="290"/>
    </row>
    <row r="152" spans="1:12" x14ac:dyDescent="0.25">
      <c r="A152" s="211">
        <v>45383</v>
      </c>
      <c r="B152" s="212">
        <v>45020</v>
      </c>
      <c r="C152" s="212"/>
      <c r="D152" s="213"/>
      <c r="E152" s="214"/>
      <c r="F152" s="289"/>
      <c r="G152" s="290"/>
      <c r="H152" s="290"/>
      <c r="I152" s="290"/>
      <c r="J152" s="290"/>
      <c r="K152" s="290"/>
      <c r="L152" s="290"/>
    </row>
    <row r="153" spans="1:12" x14ac:dyDescent="0.25">
      <c r="A153" s="211">
        <v>45383</v>
      </c>
      <c r="B153" s="212">
        <v>45020</v>
      </c>
      <c r="C153" s="212"/>
      <c r="D153" s="213"/>
      <c r="E153" s="214"/>
      <c r="F153" s="289"/>
      <c r="G153" s="290"/>
      <c r="H153" s="290"/>
      <c r="I153" s="290"/>
      <c r="J153" s="290"/>
      <c r="K153" s="290"/>
      <c r="L153" s="290"/>
    </row>
    <row r="154" spans="1:12" x14ac:dyDescent="0.25">
      <c r="A154" s="211">
        <v>45383</v>
      </c>
      <c r="B154" s="212">
        <v>45020</v>
      </c>
      <c r="C154" s="212"/>
      <c r="D154" s="213"/>
      <c r="E154" s="214"/>
      <c r="F154" s="289"/>
      <c r="G154" s="290"/>
      <c r="H154" s="290"/>
      <c r="I154" s="290"/>
      <c r="J154" s="290"/>
      <c r="K154" s="290"/>
      <c r="L154" s="290"/>
    </row>
    <row r="155" spans="1:12" x14ac:dyDescent="0.25">
      <c r="A155" s="211">
        <v>45383</v>
      </c>
      <c r="B155" s="212">
        <v>45020</v>
      </c>
      <c r="C155" s="212"/>
      <c r="D155" s="213"/>
      <c r="E155" s="214"/>
      <c r="F155" s="289"/>
      <c r="G155" s="290"/>
      <c r="H155" s="290"/>
      <c r="I155" s="290"/>
      <c r="J155" s="290"/>
      <c r="K155" s="290"/>
      <c r="L155" s="290"/>
    </row>
    <row r="156" spans="1:12" x14ac:dyDescent="0.25">
      <c r="A156" s="211">
        <v>45383</v>
      </c>
      <c r="B156" s="212">
        <v>45020</v>
      </c>
      <c r="C156" s="212"/>
      <c r="D156" s="213"/>
      <c r="E156" s="214"/>
      <c r="F156" s="289"/>
      <c r="G156" s="290"/>
      <c r="H156" s="290"/>
      <c r="I156" s="290"/>
      <c r="J156" s="290"/>
      <c r="K156" s="290"/>
      <c r="L156" s="290"/>
    </row>
    <row r="157" spans="1:12" x14ac:dyDescent="0.25">
      <c r="A157" s="211">
        <v>45383</v>
      </c>
      <c r="B157" s="212">
        <v>45020</v>
      </c>
      <c r="C157" s="212"/>
      <c r="D157" s="213"/>
      <c r="E157" s="214"/>
      <c r="F157" s="289"/>
      <c r="G157" s="290"/>
      <c r="H157" s="290"/>
      <c r="I157" s="290"/>
      <c r="J157" s="290"/>
      <c r="K157" s="290"/>
      <c r="L157" s="290"/>
    </row>
    <row r="158" spans="1:12" x14ac:dyDescent="0.25">
      <c r="A158" s="211">
        <v>45383</v>
      </c>
      <c r="B158" s="212">
        <v>45020</v>
      </c>
      <c r="C158" s="212"/>
      <c r="D158" s="213"/>
      <c r="E158" s="214"/>
      <c r="F158" s="289"/>
      <c r="G158" s="290"/>
      <c r="H158" s="290"/>
      <c r="I158" s="290"/>
      <c r="J158" s="290"/>
      <c r="K158" s="290"/>
      <c r="L158" s="290"/>
    </row>
    <row r="159" spans="1:12" x14ac:dyDescent="0.25">
      <c r="A159" s="211">
        <v>45383</v>
      </c>
      <c r="B159" s="212">
        <v>45020</v>
      </c>
      <c r="C159" s="212"/>
      <c r="D159" s="213"/>
      <c r="E159" s="214"/>
      <c r="F159" s="289"/>
      <c r="G159" s="290"/>
      <c r="H159" s="290"/>
      <c r="I159" s="290"/>
      <c r="J159" s="290"/>
      <c r="K159" s="290"/>
      <c r="L159" s="290"/>
    </row>
    <row r="160" spans="1:12" x14ac:dyDescent="0.25">
      <c r="A160" s="211">
        <v>45383</v>
      </c>
      <c r="B160" s="212">
        <v>45020</v>
      </c>
      <c r="C160" s="212"/>
      <c r="D160" s="213"/>
      <c r="E160" s="214"/>
      <c r="F160" s="289"/>
      <c r="G160" s="290"/>
      <c r="H160" s="290"/>
      <c r="I160" s="290"/>
      <c r="J160" s="290"/>
      <c r="K160" s="290"/>
      <c r="L160" s="290"/>
    </row>
    <row r="161" spans="1:12" x14ac:dyDescent="0.25">
      <c r="A161" s="211">
        <v>45383</v>
      </c>
      <c r="B161" s="212">
        <v>45020</v>
      </c>
      <c r="C161" s="212"/>
      <c r="D161" s="213"/>
      <c r="E161" s="214"/>
      <c r="F161" s="289"/>
      <c r="G161" s="290"/>
      <c r="H161" s="290"/>
      <c r="I161" s="290"/>
      <c r="J161" s="290"/>
      <c r="K161" s="290"/>
      <c r="L161" s="290"/>
    </row>
    <row r="162" spans="1:12" x14ac:dyDescent="0.25">
      <c r="A162" s="211">
        <v>45383</v>
      </c>
      <c r="B162" s="212">
        <v>45020</v>
      </c>
      <c r="C162" s="212"/>
      <c r="D162" s="213"/>
      <c r="E162" s="214"/>
      <c r="F162" s="289"/>
      <c r="G162" s="290"/>
      <c r="H162" s="290"/>
      <c r="I162" s="290"/>
      <c r="J162" s="290"/>
      <c r="K162" s="290"/>
      <c r="L162" s="290"/>
    </row>
    <row r="163" spans="1:12" x14ac:dyDescent="0.25">
      <c r="A163" s="211">
        <v>45383</v>
      </c>
      <c r="B163" s="212">
        <v>45020</v>
      </c>
      <c r="C163" s="212"/>
      <c r="D163" s="213"/>
      <c r="E163" s="214"/>
      <c r="F163" s="289"/>
      <c r="G163" s="290"/>
      <c r="H163" s="290"/>
      <c r="I163" s="290"/>
      <c r="J163" s="290"/>
      <c r="K163" s="290"/>
      <c r="L163" s="290"/>
    </row>
    <row r="164" spans="1:12" x14ac:dyDescent="0.25">
      <c r="A164" s="211">
        <v>45383</v>
      </c>
      <c r="B164" s="212">
        <v>45020</v>
      </c>
      <c r="C164" s="212"/>
      <c r="D164" s="213"/>
      <c r="E164" s="214"/>
      <c r="F164" s="289"/>
      <c r="G164" s="290"/>
      <c r="H164" s="290"/>
      <c r="I164" s="290"/>
      <c r="J164" s="290"/>
      <c r="K164" s="290"/>
      <c r="L164" s="290"/>
    </row>
    <row r="165" spans="1:12" x14ac:dyDescent="0.25">
      <c r="A165" s="211">
        <v>45383</v>
      </c>
      <c r="B165" s="212">
        <v>45020</v>
      </c>
      <c r="C165" s="212"/>
      <c r="D165" s="213"/>
      <c r="E165" s="214"/>
      <c r="F165" s="289"/>
      <c r="G165" s="290"/>
      <c r="H165" s="290"/>
      <c r="I165" s="290"/>
      <c r="J165" s="290"/>
      <c r="K165" s="290"/>
      <c r="L165" s="290"/>
    </row>
    <row r="166" spans="1:12" x14ac:dyDescent="0.25">
      <c r="A166" s="211">
        <v>45383</v>
      </c>
      <c r="B166" s="212">
        <v>45020</v>
      </c>
      <c r="C166" s="212"/>
      <c r="D166" s="213"/>
      <c r="E166" s="214"/>
      <c r="F166" s="248"/>
      <c r="G166" s="249"/>
      <c r="H166" s="249"/>
      <c r="I166" s="249"/>
      <c r="J166" s="249"/>
      <c r="K166" s="249"/>
      <c r="L166" s="249"/>
    </row>
    <row r="167" spans="1:12" x14ac:dyDescent="0.25">
      <c r="A167" s="211">
        <v>45383</v>
      </c>
      <c r="B167" s="212">
        <v>45020</v>
      </c>
      <c r="C167" s="212"/>
      <c r="D167" s="213"/>
      <c r="E167" s="214"/>
      <c r="F167" s="248"/>
      <c r="G167" s="249"/>
      <c r="H167" s="249"/>
      <c r="I167" s="249"/>
      <c r="J167" s="249"/>
      <c r="K167" s="249"/>
      <c r="L167" s="249"/>
    </row>
    <row r="168" spans="1:12" x14ac:dyDescent="0.25">
      <c r="A168" s="211">
        <v>45383</v>
      </c>
      <c r="B168" s="212">
        <v>45020</v>
      </c>
      <c r="C168" s="212"/>
      <c r="D168" s="213"/>
      <c r="E168" s="214"/>
      <c r="F168" s="248"/>
      <c r="G168" s="249"/>
      <c r="H168" s="249"/>
      <c r="I168" s="249"/>
      <c r="J168" s="249"/>
      <c r="K168" s="249"/>
      <c r="L168" s="249"/>
    </row>
    <row r="169" spans="1:12" x14ac:dyDescent="0.25">
      <c r="A169" s="211"/>
      <c r="B169" s="212"/>
      <c r="C169" s="212"/>
      <c r="D169" s="213"/>
      <c r="E169" s="214"/>
      <c r="F169" s="248"/>
      <c r="G169" s="249"/>
      <c r="H169" s="249"/>
      <c r="I169" s="249"/>
      <c r="J169" s="249"/>
      <c r="K169" s="249"/>
      <c r="L169" s="249"/>
    </row>
    <row r="170" spans="1:12" x14ac:dyDescent="0.25">
      <c r="A170" s="211"/>
      <c r="B170" s="212"/>
      <c r="C170" s="212"/>
      <c r="D170" s="213"/>
      <c r="E170" s="214"/>
      <c r="F170" s="248"/>
      <c r="G170" s="249"/>
      <c r="H170" s="249"/>
      <c r="I170" s="249"/>
      <c r="J170" s="249"/>
      <c r="K170" s="249"/>
      <c r="L170" s="249"/>
    </row>
    <row r="171" spans="1:12" x14ac:dyDescent="0.25">
      <c r="A171" s="211"/>
      <c r="B171" s="212"/>
      <c r="C171" s="212"/>
      <c r="D171" s="213"/>
      <c r="E171" s="214"/>
      <c r="F171" s="248"/>
      <c r="G171" s="249"/>
      <c r="H171" s="249"/>
      <c r="I171" s="249"/>
      <c r="J171" s="249"/>
      <c r="K171" s="249"/>
      <c r="L171" s="249"/>
    </row>
    <row r="172" spans="1:12" x14ac:dyDescent="0.25">
      <c r="A172" s="211"/>
      <c r="B172" s="212"/>
      <c r="C172" s="212"/>
      <c r="D172" s="213"/>
      <c r="E172" s="214"/>
      <c r="F172" s="248"/>
      <c r="G172" s="249"/>
      <c r="H172" s="249"/>
      <c r="I172" s="249"/>
      <c r="J172" s="249"/>
      <c r="K172" s="249"/>
      <c r="L172" s="249"/>
    </row>
    <row r="173" spans="1:12" x14ac:dyDescent="0.25">
      <c r="A173" s="211"/>
      <c r="B173" s="212"/>
      <c r="C173" s="212"/>
      <c r="D173" s="213"/>
      <c r="E173" s="214"/>
      <c r="F173" s="248"/>
      <c r="G173" s="249"/>
      <c r="H173" s="249"/>
      <c r="I173" s="249"/>
      <c r="J173" s="249"/>
      <c r="K173" s="249"/>
      <c r="L173" s="249"/>
    </row>
    <row r="174" spans="1:12" x14ac:dyDescent="0.25">
      <c r="A174" s="211"/>
      <c r="B174" s="212"/>
      <c r="C174" s="212"/>
      <c r="D174" s="213"/>
      <c r="E174" s="214"/>
      <c r="F174" s="248"/>
      <c r="G174" s="249"/>
      <c r="H174" s="249"/>
      <c r="I174" s="249"/>
      <c r="J174" s="249"/>
      <c r="K174" s="249"/>
      <c r="L174" s="249"/>
    </row>
    <row r="175" spans="1:12" x14ac:dyDescent="0.25">
      <c r="A175" s="211"/>
      <c r="B175" s="212"/>
      <c r="C175" s="212"/>
      <c r="D175" s="213"/>
      <c r="E175" s="214"/>
      <c r="F175" s="248"/>
      <c r="G175" s="249"/>
      <c r="H175" s="249"/>
      <c r="I175" s="249"/>
      <c r="J175" s="249"/>
      <c r="K175" s="249"/>
      <c r="L175" s="249"/>
    </row>
    <row r="176" spans="1:12" x14ac:dyDescent="0.25">
      <c r="A176" s="211"/>
      <c r="B176" s="212"/>
      <c r="C176" s="212"/>
      <c r="D176" s="213"/>
      <c r="E176" s="214"/>
      <c r="F176" s="248"/>
      <c r="G176" s="249"/>
      <c r="H176" s="249"/>
      <c r="I176" s="249"/>
      <c r="J176" s="249"/>
      <c r="K176" s="249"/>
      <c r="L176" s="249"/>
    </row>
    <row r="177" spans="1:12" x14ac:dyDescent="0.25">
      <c r="A177" s="211"/>
      <c r="B177" s="212"/>
      <c r="C177" s="212"/>
      <c r="D177" s="213"/>
      <c r="E177" s="214"/>
      <c r="F177" s="248"/>
      <c r="G177" s="249"/>
      <c r="H177" s="249"/>
      <c r="I177" s="249"/>
      <c r="J177" s="249"/>
      <c r="K177" s="249"/>
      <c r="L177" s="249"/>
    </row>
    <row r="178" spans="1:12" x14ac:dyDescent="0.25">
      <c r="A178" s="211"/>
      <c r="B178" s="212"/>
      <c r="C178" s="212"/>
      <c r="D178" s="213"/>
      <c r="E178" s="214"/>
    </row>
    <row r="179" spans="1:12" x14ac:dyDescent="0.25">
      <c r="A179" s="211"/>
      <c r="B179" s="212"/>
      <c r="C179" s="212"/>
      <c r="D179" s="213"/>
      <c r="E179" s="214"/>
    </row>
    <row r="180" spans="1:12" x14ac:dyDescent="0.25">
      <c r="A180" s="211"/>
      <c r="B180" s="212"/>
      <c r="C180" s="212"/>
      <c r="D180" s="213"/>
      <c r="E180" s="214"/>
      <c r="F180" s="247"/>
      <c r="G180" s="247"/>
      <c r="H180" s="247"/>
      <c r="I180" s="247"/>
      <c r="J180" s="247"/>
      <c r="K180" s="247"/>
      <c r="L180" s="247"/>
    </row>
    <row r="181" spans="1:12" x14ac:dyDescent="0.25">
      <c r="A181" s="211"/>
      <c r="B181" s="212"/>
      <c r="C181" s="212"/>
      <c r="D181" s="213"/>
      <c r="E181" s="214"/>
      <c r="F181" s="248"/>
      <c r="G181" s="249"/>
      <c r="H181" s="249"/>
      <c r="I181" s="249"/>
      <c r="J181" s="249"/>
      <c r="K181" s="249"/>
      <c r="L181" s="249"/>
    </row>
    <row r="182" spans="1:12" x14ac:dyDescent="0.25">
      <c r="A182" s="211"/>
      <c r="B182" s="212"/>
      <c r="C182" s="212"/>
      <c r="D182" s="213"/>
      <c r="E182" s="214"/>
      <c r="F182" s="248"/>
      <c r="G182" s="249"/>
      <c r="H182" s="249"/>
      <c r="I182" s="249"/>
      <c r="J182" s="249"/>
      <c r="K182" s="249"/>
      <c r="L182" s="249"/>
    </row>
    <row r="183" spans="1:12" x14ac:dyDescent="0.25">
      <c r="A183" s="211"/>
      <c r="B183" s="212"/>
      <c r="C183" s="212"/>
      <c r="D183" s="213"/>
      <c r="E183" s="214"/>
      <c r="F183" s="248"/>
      <c r="G183" s="249"/>
      <c r="H183" s="249"/>
      <c r="I183" s="249"/>
      <c r="J183" s="249"/>
      <c r="K183" s="249"/>
      <c r="L183" s="249"/>
    </row>
    <row r="184" spans="1:12" x14ac:dyDescent="0.25">
      <c r="A184" s="211"/>
      <c r="B184" s="212"/>
      <c r="C184" s="212"/>
      <c r="D184" s="213"/>
      <c r="E184" s="214"/>
      <c r="F184" s="248"/>
      <c r="G184" s="249"/>
      <c r="H184" s="249"/>
      <c r="I184" s="249"/>
      <c r="J184" s="249"/>
      <c r="K184" s="249"/>
      <c r="L184" s="249"/>
    </row>
    <row r="185" spans="1:12" x14ac:dyDescent="0.25">
      <c r="A185" s="211"/>
      <c r="B185" s="212"/>
      <c r="C185" s="212"/>
      <c r="D185" s="213"/>
      <c r="E185" s="214"/>
      <c r="F185" s="248"/>
      <c r="G185" s="249"/>
      <c r="H185" s="249"/>
      <c r="I185" s="249"/>
      <c r="J185" s="249"/>
      <c r="K185" s="249"/>
      <c r="L185" s="249"/>
    </row>
    <row r="186" spans="1:12" x14ac:dyDescent="0.25">
      <c r="A186" s="211"/>
      <c r="B186" s="212"/>
      <c r="C186" s="212"/>
      <c r="D186" s="213"/>
      <c r="E186" s="214"/>
      <c r="F186" s="248"/>
      <c r="G186" s="249"/>
      <c r="H186" s="249"/>
      <c r="I186" s="249"/>
      <c r="J186" s="249"/>
      <c r="K186" s="249"/>
      <c r="L186" s="249"/>
    </row>
    <row r="187" spans="1:12" x14ac:dyDescent="0.25">
      <c r="A187" s="211"/>
      <c r="B187" s="212"/>
      <c r="C187" s="212"/>
      <c r="D187" s="213"/>
      <c r="E187" s="214"/>
      <c r="F187" s="248"/>
      <c r="G187" s="249"/>
      <c r="H187" s="249"/>
      <c r="I187" s="249"/>
      <c r="J187" s="249"/>
      <c r="K187" s="249"/>
      <c r="L187" s="249"/>
    </row>
    <row r="188" spans="1:12" x14ac:dyDescent="0.25">
      <c r="A188" s="211"/>
      <c r="B188" s="212"/>
      <c r="C188" s="212"/>
      <c r="D188" s="213"/>
      <c r="E188" s="214"/>
      <c r="F188" s="248"/>
      <c r="G188" s="249"/>
      <c r="H188" s="249"/>
      <c r="I188" s="249"/>
      <c r="J188" s="249"/>
      <c r="K188" s="249"/>
      <c r="L188" s="249"/>
    </row>
    <row r="189" spans="1:12" x14ac:dyDescent="0.25">
      <c r="A189" s="211"/>
      <c r="B189" s="212"/>
      <c r="C189" s="212"/>
      <c r="D189" s="213"/>
      <c r="E189" s="214"/>
      <c r="F189" s="248"/>
      <c r="G189" s="249"/>
      <c r="H189" s="249"/>
      <c r="I189" s="249"/>
      <c r="J189" s="249"/>
      <c r="K189" s="249"/>
      <c r="L189" s="249"/>
    </row>
    <row r="190" spans="1:12" x14ac:dyDescent="0.25">
      <c r="A190" s="211"/>
      <c r="B190" s="212"/>
      <c r="C190" s="212"/>
      <c r="D190" s="213"/>
      <c r="E190" s="214"/>
      <c r="F190" s="248"/>
      <c r="G190" s="249"/>
      <c r="H190" s="249"/>
      <c r="I190" s="249"/>
      <c r="J190" s="249"/>
      <c r="K190" s="249"/>
      <c r="L190" s="249"/>
    </row>
    <row r="191" spans="1:12" x14ac:dyDescent="0.25">
      <c r="A191" s="211"/>
      <c r="B191" s="212"/>
      <c r="C191" s="212"/>
      <c r="D191" s="213"/>
      <c r="E191" s="214"/>
      <c r="F191" s="248"/>
      <c r="G191" s="249"/>
      <c r="H191" s="249"/>
      <c r="I191" s="249"/>
      <c r="J191" s="249"/>
      <c r="K191" s="249"/>
      <c r="L191" s="249"/>
    </row>
    <row r="192" spans="1:12" x14ac:dyDescent="0.25">
      <c r="A192" s="211"/>
      <c r="B192" s="212"/>
      <c r="C192" s="212"/>
      <c r="D192" s="213"/>
      <c r="E192" s="214"/>
      <c r="F192" s="248"/>
      <c r="G192" s="249"/>
      <c r="H192" s="249"/>
      <c r="I192" s="249"/>
      <c r="J192" s="249"/>
      <c r="K192" s="249"/>
      <c r="L192" s="249"/>
    </row>
    <row r="193" spans="1:12" x14ac:dyDescent="0.25">
      <c r="A193" s="211"/>
      <c r="B193" s="212"/>
      <c r="C193" s="212"/>
      <c r="D193" s="213"/>
      <c r="E193" s="214"/>
      <c r="F193" s="248"/>
      <c r="G193" s="249"/>
      <c r="H193" s="249"/>
      <c r="I193" s="249"/>
      <c r="J193" s="249"/>
      <c r="K193" s="249"/>
      <c r="L193" s="249"/>
    </row>
    <row r="194" spans="1:12" x14ac:dyDescent="0.25">
      <c r="A194" s="211"/>
      <c r="B194" s="212"/>
      <c r="C194" s="212"/>
      <c r="D194" s="213"/>
      <c r="E194" s="214"/>
      <c r="F194" s="248"/>
      <c r="G194" s="249"/>
      <c r="H194" s="249"/>
      <c r="I194" s="249"/>
      <c r="J194" s="249"/>
      <c r="K194" s="249"/>
      <c r="L194" s="249"/>
    </row>
    <row r="195" spans="1:12" x14ac:dyDescent="0.25">
      <c r="A195" s="211"/>
      <c r="B195" s="212"/>
      <c r="C195" s="212"/>
      <c r="D195" s="213"/>
      <c r="E195" s="214"/>
      <c r="F195" s="248"/>
      <c r="G195" s="249"/>
      <c r="H195" s="249"/>
      <c r="I195" s="249"/>
      <c r="J195" s="249"/>
      <c r="K195" s="249"/>
      <c r="L195" s="249"/>
    </row>
    <row r="196" spans="1:12" x14ac:dyDescent="0.25">
      <c r="A196" s="211"/>
      <c r="B196" s="212"/>
      <c r="C196" s="212"/>
      <c r="D196" s="213"/>
      <c r="E196" s="214"/>
      <c r="F196" s="248"/>
      <c r="G196" s="249"/>
      <c r="H196" s="249"/>
      <c r="I196" s="249"/>
      <c r="J196" s="249"/>
      <c r="K196" s="249"/>
      <c r="L196" s="249"/>
    </row>
    <row r="197" spans="1:12" x14ac:dyDescent="0.25">
      <c r="A197" s="211"/>
      <c r="B197" s="212"/>
      <c r="C197" s="212"/>
      <c r="D197" s="213"/>
      <c r="E197" s="214"/>
      <c r="F197" s="248"/>
      <c r="G197" s="249"/>
      <c r="H197" s="249"/>
      <c r="I197" s="249"/>
      <c r="J197" s="249"/>
      <c r="K197" s="249"/>
      <c r="L197" s="249"/>
    </row>
    <row r="198" spans="1:12" x14ac:dyDescent="0.25">
      <c r="A198" s="211"/>
      <c r="B198" s="212"/>
      <c r="C198" s="212"/>
      <c r="D198" s="213"/>
      <c r="E198" s="214"/>
      <c r="F198" s="248"/>
      <c r="G198" s="249"/>
      <c r="H198" s="249"/>
      <c r="I198" s="249"/>
      <c r="J198" s="249"/>
      <c r="K198" s="249"/>
      <c r="L198" s="249"/>
    </row>
    <row r="199" spans="1:12" x14ac:dyDescent="0.25">
      <c r="A199" s="211"/>
      <c r="B199" s="212"/>
      <c r="C199" s="212"/>
      <c r="D199" s="213"/>
      <c r="E199" s="214"/>
      <c r="F199" s="248"/>
      <c r="G199" s="249"/>
      <c r="H199" s="249"/>
      <c r="I199" s="249"/>
      <c r="J199" s="249"/>
      <c r="K199" s="249"/>
      <c r="L199" s="249"/>
    </row>
    <row r="200" spans="1:12" x14ac:dyDescent="0.25">
      <c r="A200" s="211"/>
      <c r="B200" s="212"/>
      <c r="C200" s="212"/>
      <c r="D200" s="213"/>
      <c r="E200" s="214"/>
      <c r="F200" s="248"/>
      <c r="G200" s="249"/>
      <c r="H200" s="249"/>
      <c r="I200" s="249"/>
      <c r="J200" s="249"/>
      <c r="K200" s="249"/>
      <c r="L200" s="249"/>
    </row>
    <row r="201" spans="1:12" x14ac:dyDescent="0.25">
      <c r="A201" s="211"/>
      <c r="B201" s="212"/>
      <c r="C201" s="212"/>
      <c r="D201" s="213"/>
      <c r="E201" s="214"/>
      <c r="F201" s="248"/>
      <c r="G201" s="249"/>
      <c r="H201" s="249"/>
      <c r="I201" s="249"/>
      <c r="J201" s="249"/>
      <c r="K201" s="249"/>
      <c r="L201" s="249"/>
    </row>
    <row r="202" spans="1:12" x14ac:dyDescent="0.25">
      <c r="A202" s="211"/>
      <c r="B202" s="212"/>
      <c r="C202" s="212"/>
      <c r="D202" s="213"/>
      <c r="E202" s="214"/>
      <c r="F202" s="248"/>
      <c r="G202" s="249"/>
      <c r="H202" s="249"/>
      <c r="I202" s="249"/>
      <c r="J202" s="249"/>
      <c r="K202" s="249"/>
      <c r="L202" s="249"/>
    </row>
    <row r="203" spans="1:12" x14ac:dyDescent="0.25">
      <c r="A203" s="211"/>
      <c r="B203" s="212"/>
      <c r="C203" s="212"/>
      <c r="D203" s="213"/>
      <c r="E203" s="214"/>
      <c r="F203" s="248"/>
      <c r="G203" s="249"/>
      <c r="H203" s="249"/>
      <c r="I203" s="249"/>
      <c r="J203" s="249"/>
      <c r="K203" s="249"/>
      <c r="L203" s="249"/>
    </row>
    <row r="204" spans="1:12" x14ac:dyDescent="0.25">
      <c r="A204" s="211"/>
      <c r="B204" s="212"/>
      <c r="C204" s="212"/>
      <c r="D204" s="213"/>
      <c r="E204" s="214"/>
      <c r="F204" s="248"/>
      <c r="G204" s="249"/>
      <c r="H204" s="249"/>
      <c r="I204" s="249"/>
      <c r="J204" s="249"/>
      <c r="K204" s="249"/>
      <c r="L204" s="249"/>
    </row>
    <row r="205" spans="1:12" x14ac:dyDescent="0.25">
      <c r="A205" s="211"/>
      <c r="B205" s="212"/>
      <c r="C205" s="212"/>
      <c r="D205" s="213"/>
      <c r="E205" s="214"/>
      <c r="F205" s="248"/>
      <c r="G205" s="249"/>
      <c r="H205" s="249"/>
      <c r="I205" s="249"/>
      <c r="J205" s="249"/>
      <c r="K205" s="249"/>
      <c r="L205" s="249"/>
    </row>
    <row r="206" spans="1:12" x14ac:dyDescent="0.25">
      <c r="A206" s="211"/>
      <c r="B206" s="212"/>
      <c r="C206" s="212"/>
      <c r="D206" s="213"/>
      <c r="E206" s="214"/>
      <c r="F206" s="248"/>
      <c r="G206" s="249"/>
      <c r="H206" s="249"/>
      <c r="I206" s="249"/>
      <c r="J206" s="249"/>
      <c r="K206" s="249"/>
      <c r="L206" s="249"/>
    </row>
    <row r="207" spans="1:12" x14ac:dyDescent="0.25">
      <c r="A207" s="211"/>
      <c r="B207" s="212"/>
      <c r="C207" s="212"/>
      <c r="D207" s="213"/>
      <c r="E207" s="214"/>
      <c r="F207" s="248"/>
      <c r="G207" s="249"/>
      <c r="H207" s="249"/>
      <c r="I207" s="249"/>
      <c r="J207" s="249"/>
      <c r="K207" s="249"/>
      <c r="L207" s="249"/>
    </row>
    <row r="208" spans="1:12" x14ac:dyDescent="0.25">
      <c r="A208" s="211"/>
      <c r="B208" s="212"/>
      <c r="C208" s="212"/>
      <c r="D208" s="213"/>
      <c r="E208" s="214"/>
      <c r="F208" s="248"/>
      <c r="G208" s="249"/>
      <c r="H208" s="249"/>
      <c r="I208" s="249"/>
      <c r="J208" s="249"/>
      <c r="K208" s="249"/>
      <c r="L208" s="249"/>
    </row>
    <row r="209" spans="1:12" x14ac:dyDescent="0.25">
      <c r="A209" s="211"/>
      <c r="B209" s="212"/>
      <c r="C209" s="212"/>
      <c r="D209" s="213"/>
      <c r="E209" s="214"/>
      <c r="F209" s="248"/>
      <c r="G209" s="249"/>
      <c r="H209" s="249"/>
      <c r="I209" s="249"/>
      <c r="J209" s="249"/>
      <c r="K209" s="249"/>
      <c r="L209" s="249"/>
    </row>
    <row r="210" spans="1:12" x14ac:dyDescent="0.25">
      <c r="A210" s="211"/>
      <c r="B210" s="212"/>
      <c r="C210" s="212"/>
      <c r="D210" s="213"/>
      <c r="E210" s="214"/>
      <c r="F210" s="248"/>
      <c r="G210" s="249"/>
      <c r="H210" s="249"/>
      <c r="I210" s="249"/>
      <c r="J210" s="249"/>
      <c r="K210" s="249"/>
      <c r="L210" s="249"/>
    </row>
    <row r="211" spans="1:12" x14ac:dyDescent="0.25">
      <c r="A211" s="211"/>
      <c r="B211" s="212"/>
      <c r="C211" s="212"/>
      <c r="D211" s="213"/>
      <c r="E211" s="214"/>
      <c r="F211" s="248"/>
      <c r="G211" s="249"/>
      <c r="H211" s="249"/>
      <c r="I211" s="249"/>
      <c r="J211" s="249"/>
      <c r="K211" s="249"/>
      <c r="L211" s="249"/>
    </row>
    <row r="212" spans="1:12" x14ac:dyDescent="0.25">
      <c r="A212" s="211"/>
      <c r="B212" s="212"/>
      <c r="C212" s="212"/>
      <c r="D212" s="213"/>
      <c r="E212" s="214"/>
      <c r="F212" s="248"/>
      <c r="G212" s="249"/>
      <c r="H212" s="249"/>
      <c r="I212" s="249"/>
      <c r="J212" s="249"/>
      <c r="K212" s="249"/>
      <c r="L212" s="249"/>
    </row>
    <row r="213" spans="1:12" x14ac:dyDescent="0.25">
      <c r="A213" s="211"/>
      <c r="B213" s="212"/>
      <c r="C213" s="212"/>
      <c r="D213" s="213"/>
      <c r="E213" s="214"/>
      <c r="F213" s="248"/>
      <c r="G213" s="249"/>
      <c r="H213" s="249"/>
      <c r="I213" s="249"/>
      <c r="J213" s="249"/>
      <c r="K213" s="249"/>
      <c r="L213" s="249"/>
    </row>
    <row r="214" spans="1:12" x14ac:dyDescent="0.25">
      <c r="A214" s="211"/>
      <c r="B214" s="212"/>
      <c r="C214" s="212"/>
      <c r="D214" s="213"/>
      <c r="E214" s="214"/>
      <c r="F214" s="248"/>
      <c r="G214" s="249"/>
      <c r="H214" s="249"/>
      <c r="I214" s="249"/>
      <c r="J214" s="249"/>
      <c r="K214" s="249"/>
      <c r="L214" s="249"/>
    </row>
    <row r="215" spans="1:12" x14ac:dyDescent="0.25">
      <c r="A215" s="211"/>
      <c r="B215" s="212"/>
      <c r="C215" s="212"/>
      <c r="D215" s="213"/>
      <c r="E215" s="214"/>
      <c r="F215" s="248"/>
      <c r="G215" s="249"/>
      <c r="H215" s="249"/>
      <c r="I215" s="249"/>
      <c r="J215" s="249"/>
      <c r="K215" s="249"/>
      <c r="L215" s="249"/>
    </row>
    <row r="216" spans="1:12" x14ac:dyDescent="0.25">
      <c r="A216" s="211"/>
      <c r="B216" s="212"/>
      <c r="C216" s="212"/>
      <c r="D216" s="213"/>
      <c r="E216" s="214"/>
      <c r="F216" s="248"/>
      <c r="G216" s="249"/>
      <c r="H216" s="249"/>
      <c r="I216" s="249"/>
      <c r="J216" s="249"/>
      <c r="K216" s="249"/>
      <c r="L216" s="249"/>
    </row>
    <row r="217" spans="1:12" x14ac:dyDescent="0.25">
      <c r="A217" s="211"/>
      <c r="B217" s="212"/>
      <c r="C217" s="212"/>
      <c r="D217" s="213"/>
      <c r="E217" s="214"/>
      <c r="F217" s="248"/>
      <c r="G217" s="249"/>
      <c r="H217" s="249"/>
      <c r="I217" s="249"/>
      <c r="J217" s="249"/>
      <c r="K217" s="249"/>
      <c r="L217" s="249"/>
    </row>
    <row r="218" spans="1:12" x14ac:dyDescent="0.25">
      <c r="A218" s="211"/>
      <c r="B218" s="212"/>
      <c r="C218" s="212"/>
      <c r="D218" s="213"/>
      <c r="E218" s="214"/>
      <c r="F218" s="248"/>
      <c r="G218" s="249"/>
      <c r="H218" s="249"/>
      <c r="I218" s="249"/>
      <c r="J218" s="249"/>
      <c r="K218" s="249"/>
      <c r="L218" s="249"/>
    </row>
    <row r="219" spans="1:12" x14ac:dyDescent="0.25">
      <c r="A219" s="211"/>
      <c r="B219" s="212"/>
      <c r="C219" s="212"/>
      <c r="D219" s="213"/>
      <c r="E219" s="214"/>
      <c r="F219" s="248"/>
      <c r="G219" s="249"/>
      <c r="H219" s="249"/>
      <c r="I219" s="249"/>
      <c r="J219" s="249"/>
      <c r="K219" s="249"/>
      <c r="L219" s="249"/>
    </row>
    <row r="220" spans="1:12" x14ac:dyDescent="0.25">
      <c r="A220" s="211"/>
      <c r="B220" s="212"/>
      <c r="C220" s="212"/>
      <c r="D220" s="213"/>
      <c r="E220" s="214"/>
      <c r="F220" s="248"/>
      <c r="G220" s="249"/>
      <c r="H220" s="249"/>
      <c r="I220" s="249"/>
      <c r="J220" s="249"/>
      <c r="K220" s="249"/>
      <c r="L220" s="249"/>
    </row>
    <row r="221" spans="1:12" x14ac:dyDescent="0.25">
      <c r="A221" s="211"/>
      <c r="B221" s="212"/>
      <c r="C221" s="212"/>
      <c r="D221" s="213"/>
      <c r="E221" s="214"/>
      <c r="F221" s="245"/>
      <c r="G221" s="246"/>
      <c r="H221" s="246"/>
      <c r="I221" s="246"/>
      <c r="J221" s="246"/>
      <c r="K221" s="246"/>
      <c r="L221" s="246"/>
    </row>
    <row r="222" spans="1:12" x14ac:dyDescent="0.25">
      <c r="A222" s="211"/>
      <c r="B222" s="212"/>
      <c r="C222" s="212"/>
      <c r="D222" s="213"/>
      <c r="E222" s="214"/>
      <c r="F222" s="245"/>
      <c r="G222" s="246"/>
      <c r="H222" s="246"/>
      <c r="I222" s="246"/>
      <c r="J222" s="246"/>
      <c r="K222" s="246"/>
      <c r="L222" s="246"/>
    </row>
    <row r="223" spans="1:12" x14ac:dyDescent="0.25">
      <c r="A223" s="211"/>
      <c r="B223" s="212"/>
      <c r="C223" s="212"/>
      <c r="D223" s="213"/>
      <c r="E223" s="214"/>
      <c r="F223" s="245"/>
      <c r="G223" s="246"/>
      <c r="H223" s="246"/>
      <c r="I223" s="246"/>
      <c r="J223" s="246"/>
      <c r="K223" s="246"/>
      <c r="L223" s="246"/>
    </row>
    <row r="224" spans="1:12" x14ac:dyDescent="0.25">
      <c r="A224" s="211"/>
      <c r="B224" s="212"/>
      <c r="C224" s="212"/>
      <c r="D224" s="213"/>
      <c r="E224" s="214"/>
      <c r="F224" s="245"/>
      <c r="G224" s="246"/>
      <c r="H224" s="246"/>
      <c r="I224" s="246"/>
      <c r="J224" s="246"/>
      <c r="K224" s="246"/>
      <c r="L224" s="246"/>
    </row>
    <row r="225" spans="1:12" x14ac:dyDescent="0.25">
      <c r="A225" s="211"/>
      <c r="B225" s="212"/>
      <c r="C225" s="212"/>
      <c r="D225" s="213"/>
      <c r="E225" s="214"/>
      <c r="F225" s="245"/>
      <c r="G225" s="246"/>
      <c r="H225" s="246"/>
      <c r="I225" s="246"/>
      <c r="J225" s="246"/>
      <c r="K225" s="246"/>
      <c r="L225" s="246"/>
    </row>
    <row r="226" spans="1:12" x14ac:dyDescent="0.25">
      <c r="A226" s="211"/>
      <c r="B226" s="212"/>
      <c r="C226" s="212"/>
      <c r="D226" s="213"/>
      <c r="E226" s="214"/>
      <c r="F226" s="245"/>
      <c r="G226" s="246"/>
      <c r="H226" s="246"/>
      <c r="I226" s="246"/>
      <c r="J226" s="246"/>
      <c r="K226" s="246"/>
      <c r="L226" s="246"/>
    </row>
    <row r="227" spans="1:12" x14ac:dyDescent="0.25">
      <c r="A227" s="211"/>
      <c r="B227" s="212"/>
      <c r="C227" s="212"/>
      <c r="D227" s="213"/>
      <c r="E227" s="214"/>
    </row>
    <row r="228" spans="1:12" x14ac:dyDescent="0.25">
      <c r="A228" s="211"/>
      <c r="B228" s="212"/>
      <c r="C228" s="212"/>
      <c r="D228" s="213"/>
      <c r="E228" s="214"/>
    </row>
    <row r="229" spans="1:12" x14ac:dyDescent="0.25">
      <c r="A229" s="211"/>
      <c r="B229" s="212"/>
      <c r="C229" s="212"/>
      <c r="D229" s="213"/>
      <c r="E229" s="214"/>
    </row>
    <row r="230" spans="1:12" x14ac:dyDescent="0.25">
      <c r="A230" s="211"/>
      <c r="B230" s="212"/>
      <c r="C230" s="212"/>
      <c r="D230" s="213"/>
      <c r="E230" s="214"/>
    </row>
    <row r="231" spans="1:12" x14ac:dyDescent="0.25">
      <c r="A231" s="211"/>
      <c r="B231" s="212"/>
      <c r="C231" s="212"/>
      <c r="D231" s="213"/>
      <c r="E231" s="214"/>
    </row>
    <row r="232" spans="1:12" x14ac:dyDescent="0.25">
      <c r="A232" s="211"/>
      <c r="B232" s="212"/>
      <c r="C232" s="212"/>
      <c r="D232" s="213"/>
      <c r="E232" s="214"/>
    </row>
    <row r="233" spans="1:12" x14ac:dyDescent="0.25">
      <c r="A233" s="211"/>
      <c r="B233" s="212"/>
      <c r="C233" s="212"/>
      <c r="D233" s="213"/>
      <c r="E233" s="214"/>
    </row>
    <row r="234" spans="1:12" x14ac:dyDescent="0.25">
      <c r="A234" s="211"/>
      <c r="B234" s="212"/>
      <c r="C234" s="212"/>
      <c r="D234" s="213"/>
      <c r="E234" s="214"/>
    </row>
    <row r="235" spans="1:12" x14ac:dyDescent="0.25">
      <c r="A235" s="211"/>
      <c r="B235" s="212"/>
      <c r="C235" s="212"/>
      <c r="D235" s="213"/>
      <c r="E235" s="214"/>
    </row>
    <row r="236" spans="1:12" x14ac:dyDescent="0.25">
      <c r="A236" s="211"/>
      <c r="B236" s="212"/>
      <c r="C236" s="212"/>
      <c r="D236" s="213"/>
      <c r="E236" s="214"/>
    </row>
    <row r="237" spans="1:12" x14ac:dyDescent="0.25">
      <c r="A237" s="211"/>
      <c r="B237" s="212"/>
      <c r="C237" s="212"/>
      <c r="D237" s="213"/>
      <c r="E237" s="214"/>
    </row>
    <row r="238" spans="1:12" x14ac:dyDescent="0.25">
      <c r="A238" s="211"/>
      <c r="B238" s="212"/>
      <c r="C238" s="212"/>
      <c r="D238" s="213"/>
      <c r="E238" s="214"/>
    </row>
    <row r="239" spans="1:12" x14ac:dyDescent="0.25">
      <c r="A239" s="211"/>
      <c r="B239" s="212"/>
      <c r="C239" s="212"/>
      <c r="D239" s="213"/>
      <c r="E239" s="214"/>
    </row>
    <row r="240" spans="1:12" x14ac:dyDescent="0.25">
      <c r="A240" s="211"/>
      <c r="B240" s="212"/>
      <c r="C240" s="212"/>
      <c r="D240" s="213"/>
      <c r="E240" s="214"/>
    </row>
    <row r="241" spans="1:5" x14ac:dyDescent="0.25">
      <c r="A241" s="211"/>
      <c r="B241" s="212"/>
      <c r="C241" s="212"/>
      <c r="D241" s="213"/>
      <c r="E241" s="214"/>
    </row>
    <row r="242" spans="1:5" x14ac:dyDescent="0.25">
      <c r="A242" s="211"/>
      <c r="B242" s="212"/>
      <c r="C242" s="212"/>
      <c r="D242" s="213"/>
      <c r="E242" s="214"/>
    </row>
    <row r="243" spans="1:5" x14ac:dyDescent="0.25">
      <c r="A243" s="211"/>
      <c r="B243" s="212"/>
      <c r="C243" s="212"/>
      <c r="D243" s="213"/>
      <c r="E243" s="214"/>
    </row>
    <row r="244" spans="1:5" x14ac:dyDescent="0.25">
      <c r="A244" s="211"/>
      <c r="B244" s="212"/>
      <c r="C244" s="212"/>
      <c r="D244" s="213"/>
      <c r="E244" s="214"/>
    </row>
    <row r="245" spans="1:5" x14ac:dyDescent="0.25">
      <c r="A245" s="211"/>
      <c r="B245" s="212"/>
      <c r="C245" s="212"/>
      <c r="D245" s="213"/>
      <c r="E245" s="214"/>
    </row>
    <row r="246" spans="1:5" x14ac:dyDescent="0.25">
      <c r="A246" s="211"/>
      <c r="B246" s="212"/>
      <c r="C246" s="212"/>
      <c r="D246" s="213"/>
      <c r="E246" s="214"/>
    </row>
    <row r="247" spans="1:5" x14ac:dyDescent="0.25">
      <c r="A247" s="211"/>
      <c r="B247" s="212"/>
      <c r="C247" s="212"/>
      <c r="D247" s="213"/>
      <c r="E247" s="214"/>
    </row>
    <row r="248" spans="1:5" x14ac:dyDescent="0.25">
      <c r="A248" s="211"/>
      <c r="B248" s="212"/>
      <c r="C248" s="212"/>
      <c r="D248" s="213"/>
      <c r="E248" s="214"/>
    </row>
    <row r="249" spans="1:5" x14ac:dyDescent="0.25">
      <c r="A249" s="211"/>
      <c r="B249" s="212"/>
      <c r="C249" s="212"/>
      <c r="D249" s="213"/>
      <c r="E249" s="214"/>
    </row>
    <row r="250" spans="1:5" x14ac:dyDescent="0.25">
      <c r="A250" s="211"/>
      <c r="B250" s="212"/>
      <c r="C250" s="212"/>
      <c r="D250" s="213"/>
      <c r="E250" s="214"/>
    </row>
    <row r="251" spans="1:5" x14ac:dyDescent="0.25">
      <c r="A251" s="211"/>
      <c r="B251" s="212"/>
      <c r="C251" s="212"/>
      <c r="D251" s="213"/>
      <c r="E251" s="214"/>
    </row>
    <row r="252" spans="1:5" x14ac:dyDescent="0.25">
      <c r="A252" s="211"/>
      <c r="B252" s="212"/>
      <c r="C252" s="212"/>
      <c r="D252" s="213"/>
      <c r="E252" s="214"/>
    </row>
    <row r="253" spans="1:5" x14ac:dyDescent="0.25">
      <c r="A253" s="211"/>
      <c r="B253" s="212"/>
      <c r="C253" s="212"/>
      <c r="D253" s="213"/>
      <c r="E253" s="214"/>
    </row>
    <row r="254" spans="1:5" x14ac:dyDescent="0.25">
      <c r="A254" s="211"/>
      <c r="B254" s="212"/>
      <c r="C254" s="212"/>
      <c r="D254" s="213"/>
      <c r="E254" s="214"/>
    </row>
    <row r="255" spans="1:5" x14ac:dyDescent="0.25">
      <c r="A255" s="211"/>
      <c r="B255" s="212"/>
      <c r="C255" s="212"/>
      <c r="D255" s="213"/>
      <c r="E255" s="214"/>
    </row>
    <row r="256" spans="1:5" x14ac:dyDescent="0.25">
      <c r="A256" s="211"/>
      <c r="B256" s="212"/>
      <c r="C256" s="212"/>
      <c r="D256" s="213"/>
      <c r="E256" s="214"/>
    </row>
    <row r="257" spans="1:5" x14ac:dyDescent="0.25">
      <c r="A257" s="211"/>
      <c r="B257" s="212"/>
      <c r="C257" s="212"/>
      <c r="D257" s="213"/>
      <c r="E257" s="214"/>
    </row>
    <row r="258" spans="1:5" x14ac:dyDescent="0.25">
      <c r="A258" s="211"/>
      <c r="B258" s="212"/>
      <c r="C258" s="212"/>
      <c r="D258" s="213"/>
      <c r="E258" s="214"/>
    </row>
    <row r="259" spans="1:5" x14ac:dyDescent="0.25">
      <c r="A259" s="211"/>
      <c r="B259" s="212"/>
      <c r="C259" s="212"/>
      <c r="D259" s="213"/>
      <c r="E259" s="214"/>
    </row>
    <row r="260" spans="1:5" x14ac:dyDescent="0.25">
      <c r="A260" s="211"/>
      <c r="B260" s="212"/>
      <c r="C260" s="212"/>
      <c r="D260" s="213"/>
      <c r="E260" s="214"/>
    </row>
    <row r="261" spans="1:5" x14ac:dyDescent="0.25">
      <c r="A261" s="211"/>
      <c r="B261" s="212"/>
      <c r="C261" s="212"/>
      <c r="D261" s="213"/>
      <c r="E261" s="214"/>
    </row>
    <row r="262" spans="1:5" x14ac:dyDescent="0.25">
      <c r="A262" s="211"/>
      <c r="B262" s="212"/>
      <c r="C262" s="212"/>
      <c r="D262" s="213"/>
      <c r="E262" s="214"/>
    </row>
    <row r="263" spans="1:5" x14ac:dyDescent="0.25">
      <c r="A263" s="211"/>
      <c r="B263" s="212"/>
      <c r="C263" s="212"/>
      <c r="D263" s="213"/>
      <c r="E263" s="214"/>
    </row>
    <row r="264" spans="1:5" x14ac:dyDescent="0.25">
      <c r="A264" s="211"/>
      <c r="B264" s="212"/>
      <c r="C264" s="212"/>
      <c r="D264" s="213"/>
      <c r="E264" s="214"/>
    </row>
    <row r="265" spans="1:5" x14ac:dyDescent="0.25">
      <c r="A265" s="211"/>
      <c r="B265" s="212"/>
      <c r="C265" s="212"/>
      <c r="D265" s="213"/>
      <c r="E265" s="214"/>
    </row>
    <row r="266" spans="1:5" x14ac:dyDescent="0.25">
      <c r="A266" s="211"/>
      <c r="B266" s="212"/>
      <c r="C266" s="212"/>
      <c r="D266" s="213"/>
      <c r="E266" s="214"/>
    </row>
    <row r="267" spans="1:5" x14ac:dyDescent="0.25">
      <c r="A267" s="211"/>
      <c r="B267" s="212"/>
      <c r="C267" s="212"/>
      <c r="D267" s="213"/>
      <c r="E267" s="214"/>
    </row>
    <row r="268" spans="1:5" x14ac:dyDescent="0.25">
      <c r="A268" s="211"/>
      <c r="B268" s="212"/>
      <c r="C268" s="212"/>
      <c r="D268" s="213"/>
      <c r="E268" s="214"/>
    </row>
    <row r="269" spans="1:5" x14ac:dyDescent="0.25">
      <c r="A269" s="211"/>
      <c r="B269" s="212"/>
      <c r="C269" s="212"/>
      <c r="D269" s="213"/>
      <c r="E269" s="214"/>
    </row>
    <row r="270" spans="1:5" x14ac:dyDescent="0.25">
      <c r="A270" s="211"/>
      <c r="B270" s="212"/>
      <c r="C270" s="212"/>
      <c r="D270" s="213"/>
      <c r="E270" s="214"/>
    </row>
    <row r="271" spans="1:5" x14ac:dyDescent="0.25">
      <c r="A271" s="211"/>
      <c r="B271" s="212"/>
      <c r="C271" s="212"/>
      <c r="D271" s="213"/>
      <c r="E271" s="214"/>
    </row>
    <row r="272" spans="1:5" x14ac:dyDescent="0.25">
      <c r="A272" s="211"/>
      <c r="B272" s="212"/>
      <c r="C272" s="212"/>
      <c r="D272" s="213"/>
      <c r="E272" s="214"/>
    </row>
    <row r="273" spans="1:5" x14ac:dyDescent="0.25">
      <c r="A273" s="211"/>
      <c r="B273" s="212"/>
      <c r="C273" s="212"/>
      <c r="D273" s="213"/>
      <c r="E273" s="214"/>
    </row>
    <row r="274" spans="1:5" x14ac:dyDescent="0.25">
      <c r="A274" s="211"/>
      <c r="B274" s="212"/>
      <c r="C274" s="212"/>
      <c r="D274" s="213"/>
      <c r="E274" s="214"/>
    </row>
    <row r="275" spans="1:5" x14ac:dyDescent="0.25">
      <c r="A275" s="211"/>
      <c r="B275" s="212"/>
      <c r="C275" s="212"/>
      <c r="D275" s="213"/>
      <c r="E275" s="214"/>
    </row>
    <row r="276" spans="1:5" x14ac:dyDescent="0.25">
      <c r="A276" s="211"/>
      <c r="B276" s="212"/>
      <c r="C276" s="212"/>
      <c r="D276" s="213"/>
      <c r="E276" s="214"/>
    </row>
    <row r="277" spans="1:5" x14ac:dyDescent="0.25">
      <c r="A277" s="211"/>
      <c r="B277" s="212"/>
      <c r="C277" s="212"/>
      <c r="D277" s="213"/>
      <c r="E277" s="214"/>
    </row>
    <row r="278" spans="1:5" x14ac:dyDescent="0.25">
      <c r="A278" s="211"/>
      <c r="B278" s="212"/>
      <c r="C278" s="212"/>
      <c r="D278" s="213"/>
      <c r="E278" s="214"/>
    </row>
    <row r="279" spans="1:5" x14ac:dyDescent="0.25">
      <c r="A279" s="211"/>
      <c r="B279" s="212"/>
      <c r="C279" s="212"/>
      <c r="D279" s="213"/>
      <c r="E279" s="214"/>
    </row>
    <row r="280" spans="1:5" x14ac:dyDescent="0.25">
      <c r="A280" s="211"/>
      <c r="B280" s="212"/>
      <c r="C280" s="212"/>
      <c r="D280" s="213"/>
      <c r="E280" s="214"/>
    </row>
    <row r="281" spans="1:5" x14ac:dyDescent="0.25">
      <c r="A281" s="211"/>
      <c r="B281" s="212"/>
      <c r="C281" s="212"/>
      <c r="D281" s="213"/>
      <c r="E281" s="214"/>
    </row>
    <row r="282" spans="1:5" x14ac:dyDescent="0.25">
      <c r="A282" s="211"/>
      <c r="B282" s="212"/>
      <c r="C282" s="212"/>
      <c r="D282" s="213"/>
      <c r="E282" s="214"/>
    </row>
    <row r="283" spans="1:5" x14ac:dyDescent="0.25">
      <c r="A283" s="211"/>
      <c r="B283" s="212"/>
      <c r="C283" s="212"/>
      <c r="D283" s="213"/>
      <c r="E283" s="214"/>
    </row>
    <row r="284" spans="1:5" x14ac:dyDescent="0.25">
      <c r="A284" s="211"/>
      <c r="B284" s="212"/>
      <c r="C284" s="212"/>
      <c r="D284" s="213"/>
      <c r="E284" s="214"/>
    </row>
    <row r="285" spans="1:5" x14ac:dyDescent="0.25">
      <c r="A285" s="211"/>
      <c r="B285" s="212"/>
      <c r="C285" s="212"/>
      <c r="D285" s="213"/>
      <c r="E285" s="214"/>
    </row>
    <row r="286" spans="1:5" x14ac:dyDescent="0.25">
      <c r="A286" s="211"/>
      <c r="B286" s="212"/>
      <c r="C286" s="212"/>
      <c r="D286" s="213"/>
      <c r="E286" s="214"/>
    </row>
    <row r="287" spans="1:5" x14ac:dyDescent="0.25">
      <c r="A287" s="211"/>
      <c r="B287" s="212"/>
      <c r="C287" s="212"/>
      <c r="D287" s="213"/>
      <c r="E287" s="214"/>
    </row>
    <row r="288" spans="1:5" x14ac:dyDescent="0.25">
      <c r="A288" s="211"/>
      <c r="B288" s="212"/>
      <c r="C288" s="212"/>
      <c r="D288" s="213"/>
      <c r="E288" s="214"/>
    </row>
    <row r="289" spans="1:5" x14ac:dyDescent="0.25">
      <c r="A289" s="211"/>
      <c r="B289" s="212"/>
      <c r="C289" s="212"/>
      <c r="D289" s="213"/>
      <c r="E289" s="214"/>
    </row>
    <row r="290" spans="1:5" x14ac:dyDescent="0.25">
      <c r="A290" s="211"/>
      <c r="B290" s="212"/>
      <c r="C290" s="212"/>
      <c r="D290" s="213"/>
      <c r="E290" s="214"/>
    </row>
    <row r="291" spans="1:5" x14ac:dyDescent="0.25">
      <c r="A291" s="211"/>
      <c r="B291" s="212"/>
      <c r="C291" s="212"/>
      <c r="D291" s="213"/>
      <c r="E291" s="214"/>
    </row>
    <row r="292" spans="1:5" x14ac:dyDescent="0.25">
      <c r="A292" s="211"/>
      <c r="B292" s="212"/>
      <c r="C292" s="212"/>
      <c r="D292" s="213"/>
      <c r="E292" s="214"/>
    </row>
    <row r="293" spans="1:5" x14ac:dyDescent="0.25">
      <c r="A293" s="211"/>
      <c r="B293" s="212"/>
      <c r="C293" s="212"/>
      <c r="D293" s="213"/>
      <c r="E293" s="214"/>
    </row>
    <row r="294" spans="1:5" x14ac:dyDescent="0.25">
      <c r="A294" s="211"/>
      <c r="B294" s="212"/>
      <c r="C294" s="212"/>
      <c r="D294" s="213"/>
      <c r="E294" s="214"/>
    </row>
    <row r="295" spans="1:5" x14ac:dyDescent="0.25">
      <c r="A295" s="211"/>
      <c r="B295" s="212"/>
      <c r="C295" s="212"/>
      <c r="D295" s="213"/>
      <c r="E295" s="214"/>
    </row>
    <row r="296" spans="1:5" x14ac:dyDescent="0.25">
      <c r="A296" s="211"/>
      <c r="B296" s="212"/>
      <c r="C296" s="212"/>
      <c r="D296" s="213"/>
      <c r="E296" s="214"/>
    </row>
    <row r="297" spans="1:5" x14ac:dyDescent="0.25">
      <c r="A297" s="211"/>
      <c r="B297" s="212"/>
      <c r="C297" s="212"/>
      <c r="D297" s="213"/>
      <c r="E297" s="214"/>
    </row>
    <row r="298" spans="1:5" x14ac:dyDescent="0.25">
      <c r="A298" s="211"/>
      <c r="B298" s="212"/>
      <c r="C298" s="212"/>
      <c r="D298" s="213"/>
      <c r="E298" s="214"/>
    </row>
    <row r="299" spans="1:5" x14ac:dyDescent="0.25">
      <c r="A299" s="211"/>
      <c r="B299" s="212"/>
      <c r="C299" s="212"/>
      <c r="D299" s="213"/>
      <c r="E299" s="214"/>
    </row>
    <row r="300" spans="1:5" x14ac:dyDescent="0.25">
      <c r="A300" s="211"/>
      <c r="B300" s="212"/>
      <c r="C300" s="212"/>
      <c r="D300" s="213"/>
      <c r="E300" s="214"/>
    </row>
    <row r="301" spans="1:5" x14ac:dyDescent="0.25">
      <c r="A301" s="211"/>
      <c r="B301" s="212"/>
      <c r="C301" s="212"/>
      <c r="D301" s="213"/>
      <c r="E301" s="214"/>
    </row>
    <row r="302" spans="1:5" x14ac:dyDescent="0.25">
      <c r="A302" s="211"/>
      <c r="B302" s="212"/>
      <c r="C302" s="212"/>
      <c r="D302" s="213"/>
      <c r="E302" s="214"/>
    </row>
    <row r="303" spans="1:5" x14ac:dyDescent="0.25">
      <c r="A303" s="211"/>
      <c r="B303" s="212"/>
      <c r="C303" s="212"/>
      <c r="D303" s="213"/>
      <c r="E303" s="214"/>
    </row>
    <row r="304" spans="1:5" x14ac:dyDescent="0.25">
      <c r="A304" s="211"/>
      <c r="B304" s="212"/>
      <c r="C304" s="212"/>
      <c r="D304" s="213"/>
      <c r="E304" s="214"/>
    </row>
    <row r="305" spans="1:5" x14ac:dyDescent="0.25">
      <c r="A305" s="211"/>
      <c r="B305" s="212"/>
      <c r="C305" s="212"/>
      <c r="D305" s="213"/>
      <c r="E305" s="214"/>
    </row>
    <row r="306" spans="1:5" x14ac:dyDescent="0.25">
      <c r="A306" s="211"/>
      <c r="B306" s="212"/>
      <c r="C306" s="212"/>
      <c r="D306" s="213"/>
      <c r="E306" s="214"/>
    </row>
    <row r="307" spans="1:5" x14ac:dyDescent="0.25">
      <c r="A307" s="211"/>
      <c r="B307" s="212"/>
      <c r="C307" s="212"/>
      <c r="D307" s="213"/>
      <c r="E307" s="214"/>
    </row>
    <row r="308" spans="1:5" x14ac:dyDescent="0.25">
      <c r="A308" s="211"/>
      <c r="B308" s="212"/>
      <c r="C308" s="212"/>
      <c r="D308" s="213"/>
      <c r="E308" s="214"/>
    </row>
    <row r="309" spans="1:5" x14ac:dyDescent="0.25">
      <c r="A309" s="211"/>
      <c r="B309" s="212"/>
      <c r="C309" s="212"/>
      <c r="D309" s="213"/>
      <c r="E309" s="214"/>
    </row>
    <row r="310" spans="1:5" x14ac:dyDescent="0.25">
      <c r="A310" s="211"/>
      <c r="B310" s="212"/>
      <c r="C310" s="212"/>
      <c r="D310" s="213"/>
      <c r="E310" s="214"/>
    </row>
    <row r="311" spans="1:5" x14ac:dyDescent="0.25">
      <c r="A311" s="211"/>
      <c r="B311" s="212"/>
      <c r="C311" s="212"/>
      <c r="D311" s="213"/>
      <c r="E311" s="214"/>
    </row>
    <row r="312" spans="1:5" x14ac:dyDescent="0.25">
      <c r="A312" s="211"/>
      <c r="B312" s="212"/>
      <c r="C312" s="212"/>
      <c r="D312" s="213"/>
      <c r="E312" s="214"/>
    </row>
    <row r="313" spans="1:5" x14ac:dyDescent="0.25">
      <c r="A313" s="211"/>
      <c r="B313" s="212"/>
      <c r="C313" s="212"/>
      <c r="D313" s="213"/>
      <c r="E313" s="214"/>
    </row>
    <row r="314" spans="1:5" x14ac:dyDescent="0.25">
      <c r="A314" s="211"/>
      <c r="B314" s="212"/>
      <c r="C314" s="212"/>
      <c r="D314" s="213"/>
      <c r="E314" s="214"/>
    </row>
    <row r="315" spans="1:5" x14ac:dyDescent="0.25">
      <c r="A315" s="211"/>
      <c r="B315" s="212"/>
      <c r="C315" s="212"/>
      <c r="D315" s="213"/>
      <c r="E315" s="214"/>
    </row>
    <row r="316" spans="1:5" x14ac:dyDescent="0.25">
      <c r="A316" s="211"/>
      <c r="B316" s="212"/>
      <c r="C316" s="212"/>
      <c r="D316" s="213"/>
      <c r="E316" s="214"/>
    </row>
    <row r="317" spans="1:5" x14ac:dyDescent="0.25">
      <c r="A317" s="211"/>
      <c r="B317" s="212"/>
      <c r="C317" s="212"/>
      <c r="D317" s="213"/>
      <c r="E317" s="214"/>
    </row>
    <row r="318" spans="1:5" x14ac:dyDescent="0.25">
      <c r="A318" s="211"/>
      <c r="B318" s="212"/>
      <c r="C318" s="212"/>
      <c r="D318" s="213"/>
      <c r="E318" s="214"/>
    </row>
    <row r="319" spans="1:5" x14ac:dyDescent="0.25">
      <c r="A319" s="211"/>
      <c r="B319" s="212"/>
      <c r="C319" s="212"/>
      <c r="D319" s="213"/>
      <c r="E319" s="214"/>
    </row>
    <row r="320" spans="1:5" x14ac:dyDescent="0.25">
      <c r="A320" s="211"/>
      <c r="B320" s="212"/>
      <c r="C320" s="212"/>
      <c r="D320" s="213"/>
      <c r="E320" s="214"/>
    </row>
    <row r="321" spans="1:5" x14ac:dyDescent="0.25">
      <c r="A321" s="211"/>
      <c r="B321" s="212"/>
      <c r="C321" s="212"/>
      <c r="D321" s="213"/>
      <c r="E321" s="214"/>
    </row>
    <row r="322" spans="1:5" x14ac:dyDescent="0.25">
      <c r="A322" s="211"/>
      <c r="B322" s="212"/>
      <c r="C322" s="212"/>
      <c r="D322" s="213"/>
      <c r="E322" s="214"/>
    </row>
    <row r="323" spans="1:5" x14ac:dyDescent="0.25">
      <c r="A323" s="211"/>
      <c r="B323" s="212"/>
      <c r="C323" s="212"/>
      <c r="D323" s="213"/>
      <c r="E323" s="214"/>
    </row>
    <row r="324" spans="1:5" x14ac:dyDescent="0.25">
      <c r="A324" s="211"/>
      <c r="B324" s="212"/>
      <c r="C324" s="212"/>
      <c r="D324" s="213"/>
      <c r="E324" s="214"/>
    </row>
    <row r="325" spans="1:5" x14ac:dyDescent="0.25">
      <c r="A325" s="211"/>
      <c r="B325" s="212"/>
      <c r="C325" s="212"/>
      <c r="D325" s="213"/>
      <c r="E325" s="214"/>
    </row>
    <row r="326" spans="1:5" x14ac:dyDescent="0.25">
      <c r="A326" s="211"/>
      <c r="B326" s="212"/>
      <c r="C326" s="212"/>
      <c r="D326" s="213"/>
      <c r="E326" s="214"/>
    </row>
    <row r="327" spans="1:5" x14ac:dyDescent="0.25">
      <c r="A327" s="211"/>
      <c r="B327" s="212"/>
      <c r="C327" s="212"/>
      <c r="D327" s="213"/>
      <c r="E327" s="214"/>
    </row>
    <row r="328" spans="1:5" x14ac:dyDescent="0.25">
      <c r="A328" s="211"/>
      <c r="B328" s="212"/>
      <c r="C328" s="212"/>
      <c r="D328" s="213"/>
      <c r="E328" s="214"/>
    </row>
    <row r="329" spans="1:5" x14ac:dyDescent="0.25">
      <c r="A329" s="211"/>
      <c r="B329" s="212"/>
      <c r="C329" s="212"/>
      <c r="D329" s="213"/>
      <c r="E329" s="214"/>
    </row>
    <row r="330" spans="1:5" x14ac:dyDescent="0.25">
      <c r="A330" s="211"/>
      <c r="B330" s="212"/>
      <c r="C330" s="212"/>
      <c r="D330" s="213"/>
      <c r="E330" s="214"/>
    </row>
    <row r="331" spans="1:5" x14ac:dyDescent="0.25">
      <c r="A331" s="211"/>
      <c r="B331" s="212"/>
      <c r="C331" s="212"/>
      <c r="D331" s="213"/>
      <c r="E331" s="214"/>
    </row>
    <row r="332" spans="1:5" x14ac:dyDescent="0.25">
      <c r="A332" s="211"/>
      <c r="B332" s="212"/>
      <c r="C332" s="212"/>
      <c r="D332" s="213"/>
      <c r="E332" s="214"/>
    </row>
    <row r="333" spans="1:5" x14ac:dyDescent="0.25">
      <c r="A333" s="211"/>
      <c r="B333" s="212"/>
      <c r="C333" s="212"/>
      <c r="D333" s="213"/>
      <c r="E333" s="214"/>
    </row>
    <row r="334" spans="1:5" x14ac:dyDescent="0.25">
      <c r="A334" s="211"/>
      <c r="B334" s="212"/>
      <c r="C334" s="212"/>
      <c r="D334" s="213"/>
      <c r="E334" s="214"/>
    </row>
    <row r="335" spans="1:5" x14ac:dyDescent="0.25">
      <c r="A335" s="211"/>
      <c r="B335" s="212"/>
      <c r="C335" s="212"/>
      <c r="D335" s="213"/>
      <c r="E335" s="214"/>
    </row>
    <row r="336" spans="1:5" x14ac:dyDescent="0.25">
      <c r="A336" s="211"/>
      <c r="B336" s="212"/>
      <c r="C336" s="212"/>
      <c r="D336" s="213"/>
      <c r="E336" s="214"/>
    </row>
    <row r="337" spans="1:5" x14ac:dyDescent="0.25">
      <c r="A337" s="211"/>
      <c r="B337" s="212"/>
      <c r="C337" s="212"/>
      <c r="D337" s="213"/>
      <c r="E337" s="214"/>
    </row>
    <row r="338" spans="1:5" x14ac:dyDescent="0.25">
      <c r="A338" s="211"/>
      <c r="B338" s="212"/>
      <c r="C338" s="212"/>
      <c r="D338" s="213"/>
      <c r="E338" s="214"/>
    </row>
    <row r="339" spans="1:5" x14ac:dyDescent="0.25">
      <c r="A339" s="211"/>
      <c r="B339" s="212"/>
      <c r="C339" s="212"/>
      <c r="D339" s="213"/>
      <c r="E339" s="214"/>
    </row>
    <row r="340" spans="1:5" x14ac:dyDescent="0.25">
      <c r="A340" s="211"/>
      <c r="B340" s="212"/>
      <c r="C340" s="212"/>
      <c r="D340" s="213"/>
      <c r="E340" s="214"/>
    </row>
    <row r="341" spans="1:5" x14ac:dyDescent="0.25">
      <c r="A341" s="211"/>
      <c r="B341" s="212"/>
      <c r="C341" s="212"/>
      <c r="D341" s="213"/>
      <c r="E341" s="214"/>
    </row>
    <row r="342" spans="1:5" x14ac:dyDescent="0.25">
      <c r="A342" s="211"/>
      <c r="B342" s="212"/>
      <c r="C342" s="212"/>
      <c r="D342" s="213"/>
      <c r="E342" s="214"/>
    </row>
    <row r="343" spans="1:5" x14ac:dyDescent="0.25">
      <c r="A343" s="211"/>
      <c r="B343" s="212"/>
      <c r="C343" s="212"/>
      <c r="D343" s="213"/>
      <c r="E343" s="214"/>
    </row>
    <row r="344" spans="1:5" x14ac:dyDescent="0.25">
      <c r="A344" s="211"/>
      <c r="B344" s="212"/>
      <c r="C344" s="212"/>
      <c r="D344" s="213"/>
      <c r="E344" s="214"/>
    </row>
    <row r="345" spans="1:5" x14ac:dyDescent="0.25">
      <c r="A345" s="211"/>
      <c r="B345" s="212"/>
      <c r="C345" s="212"/>
      <c r="D345" s="213"/>
      <c r="E345" s="214"/>
    </row>
    <row r="346" spans="1:5" x14ac:dyDescent="0.25">
      <c r="A346" s="211"/>
      <c r="B346" s="212"/>
      <c r="C346" s="212"/>
      <c r="D346" s="213"/>
      <c r="E346" s="214"/>
    </row>
    <row r="347" spans="1:5" x14ac:dyDescent="0.25">
      <c r="A347" s="211"/>
      <c r="B347" s="212"/>
      <c r="C347" s="212"/>
      <c r="D347" s="213"/>
      <c r="E347" s="214"/>
    </row>
    <row r="348" spans="1:5" x14ac:dyDescent="0.25">
      <c r="A348" s="211"/>
      <c r="B348" s="212"/>
      <c r="C348" s="212"/>
      <c r="D348" s="213"/>
      <c r="E348" s="214"/>
    </row>
    <row r="349" spans="1:5" x14ac:dyDescent="0.25">
      <c r="A349" s="211"/>
      <c r="B349" s="212"/>
      <c r="C349" s="212"/>
      <c r="D349" s="213"/>
      <c r="E349" s="214"/>
    </row>
    <row r="350" spans="1:5" x14ac:dyDescent="0.25">
      <c r="A350" s="211"/>
      <c r="B350" s="212"/>
      <c r="C350" s="212"/>
      <c r="D350" s="213"/>
      <c r="E350" s="214"/>
    </row>
    <row r="351" spans="1:5" x14ac:dyDescent="0.25">
      <c r="A351" s="211"/>
      <c r="B351" s="212"/>
      <c r="C351" s="212"/>
      <c r="D351" s="213"/>
      <c r="E351" s="214"/>
    </row>
    <row r="352" spans="1:5" x14ac:dyDescent="0.25">
      <c r="A352" s="211"/>
      <c r="B352" s="212"/>
      <c r="C352" s="212"/>
      <c r="D352" s="213"/>
      <c r="E352" s="214"/>
    </row>
    <row r="353" spans="1:5" x14ac:dyDescent="0.25">
      <c r="A353" s="211"/>
      <c r="B353" s="212"/>
      <c r="C353" s="212"/>
      <c r="D353" s="213"/>
      <c r="E353" s="214"/>
    </row>
    <row r="354" spans="1:5" x14ac:dyDescent="0.25">
      <c r="A354" s="211"/>
      <c r="B354" s="212"/>
      <c r="C354" s="212"/>
      <c r="D354" s="213"/>
      <c r="E354" s="214"/>
    </row>
    <row r="355" spans="1:5" x14ac:dyDescent="0.25">
      <c r="A355" s="211"/>
      <c r="B355" s="212"/>
      <c r="C355" s="212"/>
      <c r="D355" s="213"/>
      <c r="E355" s="214"/>
    </row>
    <row r="356" spans="1:5" x14ac:dyDescent="0.25">
      <c r="A356" s="211"/>
      <c r="B356" s="212"/>
      <c r="C356" s="212"/>
      <c r="D356" s="213"/>
      <c r="E356" s="214"/>
    </row>
    <row r="357" spans="1:5" x14ac:dyDescent="0.25">
      <c r="A357" s="211"/>
      <c r="B357" s="212"/>
      <c r="C357" s="212"/>
      <c r="D357" s="213"/>
      <c r="E357" s="214"/>
    </row>
    <row r="358" spans="1:5" x14ac:dyDescent="0.25">
      <c r="A358" s="211"/>
      <c r="B358" s="212"/>
      <c r="C358" s="212"/>
      <c r="D358" s="213"/>
      <c r="E358" s="214"/>
    </row>
    <row r="359" spans="1:5" x14ac:dyDescent="0.25">
      <c r="A359" s="211"/>
      <c r="B359" s="212"/>
      <c r="C359" s="212"/>
      <c r="D359" s="213"/>
      <c r="E359" s="214"/>
    </row>
    <row r="360" spans="1:5" x14ac:dyDescent="0.25">
      <c r="A360" s="211"/>
      <c r="B360" s="212"/>
      <c r="C360" s="212"/>
      <c r="D360" s="213"/>
      <c r="E360" s="214"/>
    </row>
    <row r="361" spans="1:5" x14ac:dyDescent="0.25">
      <c r="A361" s="211"/>
      <c r="B361" s="212"/>
      <c r="C361" s="212"/>
      <c r="D361" s="213"/>
      <c r="E361" s="214"/>
    </row>
    <row r="362" spans="1:5" x14ac:dyDescent="0.25">
      <c r="A362" s="211"/>
      <c r="B362" s="212"/>
      <c r="C362" s="212"/>
      <c r="D362" s="213"/>
      <c r="E362" s="214"/>
    </row>
    <row r="363" spans="1:5" x14ac:dyDescent="0.25">
      <c r="A363" s="211"/>
      <c r="B363" s="212"/>
      <c r="C363" s="212"/>
      <c r="D363" s="213"/>
      <c r="E363" s="214"/>
    </row>
    <row r="364" spans="1:5" x14ac:dyDescent="0.25">
      <c r="A364" s="211"/>
      <c r="B364" s="212"/>
      <c r="C364" s="212"/>
      <c r="D364" s="213"/>
      <c r="E364" s="214"/>
    </row>
    <row r="365" spans="1:5" x14ac:dyDescent="0.25">
      <c r="A365" s="211"/>
      <c r="B365" s="212"/>
      <c r="C365" s="212"/>
      <c r="D365" s="213"/>
      <c r="E365" s="214"/>
    </row>
    <row r="366" spans="1:5" x14ac:dyDescent="0.25">
      <c r="A366" s="211"/>
      <c r="B366" s="212"/>
      <c r="C366" s="212"/>
      <c r="D366" s="213"/>
      <c r="E366" s="214"/>
    </row>
    <row r="367" spans="1:5" x14ac:dyDescent="0.25">
      <c r="A367" s="211"/>
      <c r="B367" s="212"/>
      <c r="C367" s="212"/>
      <c r="D367" s="213"/>
      <c r="E367" s="214"/>
    </row>
    <row r="368" spans="1:5" x14ac:dyDescent="0.25">
      <c r="A368" s="211"/>
      <c r="B368" s="212"/>
      <c r="C368" s="212"/>
      <c r="D368" s="213"/>
      <c r="E368" s="214"/>
    </row>
    <row r="369" spans="1:5" x14ac:dyDescent="0.25">
      <c r="A369" s="211"/>
      <c r="B369" s="212"/>
      <c r="C369" s="212"/>
      <c r="D369" s="213"/>
      <c r="E369" s="214"/>
    </row>
    <row r="370" spans="1:5" x14ac:dyDescent="0.25">
      <c r="A370" s="211"/>
      <c r="B370" s="212"/>
      <c r="C370" s="212"/>
      <c r="D370" s="213"/>
      <c r="E370" s="214"/>
    </row>
    <row r="371" spans="1:5" x14ac:dyDescent="0.25">
      <c r="A371" s="211"/>
      <c r="B371" s="212"/>
      <c r="C371" s="212"/>
      <c r="D371" s="213"/>
      <c r="E371" s="214"/>
    </row>
    <row r="372" spans="1:5" x14ac:dyDescent="0.25">
      <c r="A372" s="211"/>
      <c r="B372" s="212"/>
      <c r="C372" s="212"/>
      <c r="D372" s="213"/>
      <c r="E372" s="214"/>
    </row>
    <row r="373" spans="1:5" x14ac:dyDescent="0.25">
      <c r="A373" s="211"/>
      <c r="B373" s="212"/>
      <c r="C373" s="212"/>
      <c r="D373" s="213"/>
      <c r="E373" s="214"/>
    </row>
    <row r="374" spans="1:5" x14ac:dyDescent="0.25">
      <c r="A374" s="211"/>
      <c r="B374" s="212"/>
      <c r="C374" s="212"/>
      <c r="D374" s="213"/>
      <c r="E374" s="214"/>
    </row>
    <row r="375" spans="1:5" x14ac:dyDescent="0.25">
      <c r="A375" s="211"/>
      <c r="B375" s="212"/>
      <c r="C375" s="212"/>
      <c r="D375" s="213"/>
      <c r="E375" s="214"/>
    </row>
    <row r="376" spans="1:5" x14ac:dyDescent="0.25">
      <c r="A376" s="211"/>
      <c r="B376" s="212"/>
      <c r="C376" s="212"/>
      <c r="D376" s="213"/>
      <c r="E376" s="214"/>
    </row>
    <row r="377" spans="1:5" x14ac:dyDescent="0.25">
      <c r="A377" s="211"/>
      <c r="B377" s="212"/>
      <c r="C377" s="212"/>
      <c r="D377" s="213"/>
      <c r="E377" s="214"/>
    </row>
    <row r="378" spans="1:5" x14ac:dyDescent="0.25">
      <c r="A378" s="211"/>
      <c r="B378" s="212"/>
      <c r="C378" s="212"/>
      <c r="D378" s="213"/>
      <c r="E378" s="214"/>
    </row>
    <row r="379" spans="1:5" x14ac:dyDescent="0.25">
      <c r="A379" s="211"/>
      <c r="B379" s="212"/>
      <c r="C379" s="212"/>
      <c r="D379" s="213"/>
      <c r="E379" s="214"/>
    </row>
    <row r="380" spans="1:5" x14ac:dyDescent="0.25">
      <c r="A380" s="211"/>
      <c r="B380" s="212"/>
      <c r="C380" s="212"/>
      <c r="D380" s="213"/>
      <c r="E380" s="214"/>
    </row>
    <row r="381" spans="1:5" x14ac:dyDescent="0.25">
      <c r="A381" s="211"/>
      <c r="B381" s="212"/>
      <c r="C381" s="212"/>
      <c r="D381" s="213"/>
      <c r="E381" s="214"/>
    </row>
    <row r="382" spans="1:5" x14ac:dyDescent="0.25">
      <c r="A382" s="211"/>
      <c r="B382" s="212"/>
      <c r="C382" s="212"/>
      <c r="D382" s="213"/>
      <c r="E382" s="214"/>
    </row>
    <row r="383" spans="1:5" x14ac:dyDescent="0.25">
      <c r="A383" s="211"/>
      <c r="B383" s="212"/>
      <c r="C383" s="212"/>
      <c r="D383" s="213"/>
      <c r="E383" s="214"/>
    </row>
    <row r="384" spans="1:5" x14ac:dyDescent="0.25">
      <c r="A384" s="211"/>
      <c r="B384" s="212"/>
      <c r="C384" s="212"/>
      <c r="D384" s="213"/>
      <c r="E384" s="214"/>
    </row>
    <row r="385" spans="1:5" x14ac:dyDescent="0.25">
      <c r="A385" s="211"/>
      <c r="B385" s="212"/>
      <c r="C385" s="212"/>
      <c r="D385" s="213"/>
      <c r="E385" s="214"/>
    </row>
    <row r="386" spans="1:5" x14ac:dyDescent="0.25">
      <c r="A386" s="211"/>
      <c r="B386" s="212"/>
      <c r="C386" s="212"/>
      <c r="D386" s="213"/>
      <c r="E386" s="214"/>
    </row>
    <row r="387" spans="1:5" x14ac:dyDescent="0.25">
      <c r="A387" s="211"/>
      <c r="B387" s="212"/>
      <c r="C387" s="212"/>
      <c r="D387" s="213"/>
      <c r="E387" s="214"/>
    </row>
    <row r="388" spans="1:5" x14ac:dyDescent="0.25">
      <c r="A388" s="211"/>
      <c r="B388" s="212"/>
      <c r="C388" s="212"/>
      <c r="D388" s="213"/>
      <c r="E388" s="214"/>
    </row>
    <row r="389" spans="1:5" x14ac:dyDescent="0.25">
      <c r="A389" s="211"/>
      <c r="B389" s="212"/>
      <c r="C389" s="212"/>
      <c r="D389" s="213"/>
      <c r="E389" s="214"/>
    </row>
    <row r="390" spans="1:5" x14ac:dyDescent="0.25">
      <c r="A390" s="211"/>
      <c r="B390" s="212"/>
      <c r="C390" s="212"/>
      <c r="D390" s="213"/>
      <c r="E390" s="214"/>
    </row>
    <row r="391" spans="1:5" x14ac:dyDescent="0.25">
      <c r="A391" s="211"/>
      <c r="B391" s="212"/>
      <c r="C391" s="212"/>
      <c r="D391" s="213"/>
      <c r="E391" s="214"/>
    </row>
    <row r="392" spans="1:5" x14ac:dyDescent="0.25">
      <c r="A392" s="211"/>
      <c r="B392" s="212"/>
      <c r="C392" s="212"/>
      <c r="D392" s="213"/>
      <c r="E392" s="214"/>
    </row>
    <row r="393" spans="1:5" x14ac:dyDescent="0.25">
      <c r="A393" s="211"/>
      <c r="B393" s="212"/>
      <c r="C393" s="212"/>
      <c r="D393" s="213"/>
      <c r="E393" s="214"/>
    </row>
    <row r="394" spans="1:5" x14ac:dyDescent="0.25">
      <c r="A394" s="211"/>
      <c r="B394" s="212"/>
      <c r="C394" s="212"/>
      <c r="D394" s="213"/>
      <c r="E394" s="214"/>
    </row>
    <row r="395" spans="1:5" x14ac:dyDescent="0.25">
      <c r="A395" s="211"/>
      <c r="B395" s="212"/>
      <c r="C395" s="212"/>
      <c r="D395" s="213"/>
      <c r="E395" s="214"/>
    </row>
    <row r="396" spans="1:5" x14ac:dyDescent="0.25">
      <c r="A396" s="211"/>
      <c r="B396" s="212"/>
      <c r="C396" s="212"/>
      <c r="D396" s="213"/>
      <c r="E396" s="214"/>
    </row>
    <row r="397" spans="1:5" x14ac:dyDescent="0.25">
      <c r="A397" s="211"/>
      <c r="B397" s="212"/>
      <c r="C397" s="212"/>
      <c r="D397" s="213"/>
      <c r="E397" s="214"/>
    </row>
    <row r="398" spans="1:5" x14ac:dyDescent="0.25">
      <c r="A398" s="211"/>
      <c r="B398" s="212"/>
      <c r="C398" s="212"/>
      <c r="D398" s="213"/>
      <c r="E398" s="214"/>
    </row>
    <row r="399" spans="1:5" x14ac:dyDescent="0.25">
      <c r="A399" s="211"/>
      <c r="B399" s="212"/>
      <c r="C399" s="212"/>
      <c r="D399" s="213"/>
      <c r="E399" s="214"/>
    </row>
    <row r="400" spans="1:5" x14ac:dyDescent="0.25">
      <c r="A400" s="211"/>
      <c r="B400" s="212"/>
      <c r="C400" s="212"/>
      <c r="D400" s="213"/>
      <c r="E400" s="214"/>
    </row>
    <row r="401" spans="1:5" x14ac:dyDescent="0.25">
      <c r="A401" s="211"/>
      <c r="B401" s="212"/>
      <c r="C401" s="212"/>
      <c r="D401" s="213"/>
      <c r="E401" s="214"/>
    </row>
    <row r="402" spans="1:5" x14ac:dyDescent="0.25">
      <c r="A402" s="211"/>
      <c r="B402" s="212"/>
      <c r="C402" s="212"/>
      <c r="D402" s="213"/>
      <c r="E402" s="214"/>
    </row>
    <row r="403" spans="1:5" x14ac:dyDescent="0.25">
      <c r="A403" s="211"/>
      <c r="B403" s="212"/>
      <c r="C403" s="212"/>
      <c r="D403" s="213"/>
      <c r="E403" s="214"/>
    </row>
    <row r="404" spans="1:5" x14ac:dyDescent="0.25">
      <c r="A404" s="211"/>
      <c r="B404" s="212"/>
      <c r="C404" s="212"/>
      <c r="D404" s="213"/>
      <c r="E404" s="214"/>
    </row>
    <row r="405" spans="1:5" x14ac:dyDescent="0.25">
      <c r="A405" s="211"/>
      <c r="B405" s="212"/>
      <c r="C405" s="212"/>
      <c r="D405" s="213"/>
      <c r="E405" s="214"/>
    </row>
    <row r="406" spans="1:5" x14ac:dyDescent="0.25">
      <c r="A406" s="211"/>
      <c r="B406" s="212"/>
      <c r="C406" s="212"/>
      <c r="D406" s="213"/>
      <c r="E406" s="214"/>
    </row>
    <row r="407" spans="1:5" x14ac:dyDescent="0.25">
      <c r="A407" s="211"/>
      <c r="B407" s="212"/>
      <c r="C407" s="212"/>
      <c r="D407" s="213"/>
      <c r="E407" s="214"/>
    </row>
    <row r="408" spans="1:5" x14ac:dyDescent="0.25">
      <c r="A408" s="211"/>
      <c r="B408" s="212"/>
      <c r="C408" s="212"/>
      <c r="D408" s="213"/>
      <c r="E408" s="214"/>
    </row>
    <row r="409" spans="1:5" x14ac:dyDescent="0.25">
      <c r="A409" s="211"/>
      <c r="B409" s="212"/>
      <c r="C409" s="212"/>
      <c r="D409" s="213"/>
      <c r="E409" s="214"/>
    </row>
    <row r="410" spans="1:5" x14ac:dyDescent="0.25">
      <c r="A410" s="211"/>
      <c r="B410" s="212"/>
      <c r="C410" s="212"/>
      <c r="D410" s="213"/>
      <c r="E410" s="214"/>
    </row>
    <row r="411" spans="1:5" x14ac:dyDescent="0.25">
      <c r="A411" s="211"/>
      <c r="B411" s="212"/>
      <c r="C411" s="212"/>
      <c r="D411" s="213"/>
      <c r="E411" s="214"/>
    </row>
    <row r="412" spans="1:5" x14ac:dyDescent="0.25">
      <c r="A412" s="211"/>
      <c r="B412" s="212"/>
      <c r="C412" s="212"/>
      <c r="D412" s="213"/>
      <c r="E412" s="214"/>
    </row>
    <row r="413" spans="1:5" x14ac:dyDescent="0.25">
      <c r="A413" s="211"/>
      <c r="B413" s="212"/>
      <c r="C413" s="212"/>
      <c r="D413" s="213"/>
      <c r="E413" s="214"/>
    </row>
    <row r="414" spans="1:5" x14ac:dyDescent="0.25">
      <c r="A414" s="211"/>
      <c r="B414" s="212"/>
      <c r="C414" s="212"/>
      <c r="D414" s="213"/>
      <c r="E414" s="214"/>
    </row>
    <row r="415" spans="1:5" x14ac:dyDescent="0.25">
      <c r="A415" s="211"/>
      <c r="B415" s="212"/>
      <c r="C415" s="212"/>
      <c r="D415" s="213"/>
      <c r="E415" s="214"/>
    </row>
    <row r="416" spans="1:5" x14ac:dyDescent="0.25">
      <c r="A416" s="211"/>
      <c r="B416" s="212"/>
      <c r="C416" s="212"/>
      <c r="D416" s="213"/>
      <c r="E416" s="214"/>
    </row>
    <row r="417" spans="1:5" x14ac:dyDescent="0.25">
      <c r="A417" s="211"/>
      <c r="B417" s="212"/>
      <c r="C417" s="212"/>
      <c r="D417" s="213"/>
      <c r="E417" s="214"/>
    </row>
    <row r="418" spans="1:5" x14ac:dyDescent="0.25">
      <c r="A418" s="211"/>
      <c r="B418" s="212"/>
      <c r="C418" s="212"/>
      <c r="D418" s="213"/>
      <c r="E418" s="214"/>
    </row>
    <row r="419" spans="1:5" x14ac:dyDescent="0.25">
      <c r="A419" s="211"/>
      <c r="B419" s="212"/>
      <c r="C419" s="212"/>
      <c r="D419" s="213"/>
      <c r="E419" s="214"/>
    </row>
    <row r="420" spans="1:5" x14ac:dyDescent="0.25">
      <c r="A420" s="211"/>
      <c r="B420" s="212"/>
      <c r="C420" s="212"/>
      <c r="D420" s="213"/>
      <c r="E420" s="214"/>
    </row>
    <row r="421" spans="1:5" x14ac:dyDescent="0.25">
      <c r="A421" s="211"/>
      <c r="B421" s="212"/>
      <c r="C421" s="212"/>
      <c r="D421" s="213"/>
      <c r="E421" s="214"/>
    </row>
    <row r="422" spans="1:5" x14ac:dyDescent="0.25">
      <c r="A422" s="211"/>
      <c r="B422" s="212"/>
      <c r="C422" s="212"/>
      <c r="D422" s="213"/>
      <c r="E422" s="214"/>
    </row>
    <row r="423" spans="1:5" x14ac:dyDescent="0.25">
      <c r="A423" s="211"/>
      <c r="B423" s="212"/>
      <c r="C423" s="212"/>
      <c r="D423" s="213"/>
      <c r="E423" s="214"/>
    </row>
    <row r="424" spans="1:5" x14ac:dyDescent="0.25">
      <c r="A424" s="211"/>
      <c r="B424" s="212"/>
      <c r="C424" s="212"/>
      <c r="D424" s="213"/>
      <c r="E424" s="214"/>
    </row>
    <row r="425" spans="1:5" x14ac:dyDescent="0.25">
      <c r="A425" s="211"/>
      <c r="B425" s="212"/>
      <c r="C425" s="212"/>
      <c r="D425" s="213"/>
      <c r="E425" s="214"/>
    </row>
    <row r="426" spans="1:5" x14ac:dyDescent="0.25">
      <c r="A426" s="211"/>
      <c r="B426" s="212"/>
      <c r="C426" s="212"/>
      <c r="D426" s="213"/>
      <c r="E426" s="214"/>
    </row>
    <row r="427" spans="1:5" x14ac:dyDescent="0.25">
      <c r="A427" s="211"/>
      <c r="B427" s="212"/>
      <c r="C427" s="212"/>
      <c r="D427" s="213"/>
      <c r="E427" s="214"/>
    </row>
    <row r="428" spans="1:5" x14ac:dyDescent="0.25">
      <c r="A428" s="211"/>
      <c r="B428" s="212"/>
      <c r="C428" s="212"/>
      <c r="D428" s="213"/>
      <c r="E428" s="214"/>
    </row>
    <row r="429" spans="1:5" x14ac:dyDescent="0.25">
      <c r="A429" s="211"/>
      <c r="B429" s="212"/>
      <c r="C429" s="212"/>
      <c r="D429" s="213"/>
      <c r="E429" s="214"/>
    </row>
    <row r="430" spans="1:5" x14ac:dyDescent="0.25">
      <c r="A430" s="211"/>
      <c r="B430" s="212"/>
      <c r="C430" s="212"/>
      <c r="D430" s="213"/>
      <c r="E430" s="214"/>
    </row>
    <row r="431" spans="1:5" x14ac:dyDescent="0.25">
      <c r="A431" s="211"/>
      <c r="B431" s="212"/>
      <c r="C431" s="212"/>
      <c r="D431" s="213"/>
      <c r="E431" s="214"/>
    </row>
    <row r="432" spans="1:5" x14ac:dyDescent="0.25">
      <c r="A432" s="211"/>
      <c r="B432" s="212"/>
      <c r="C432" s="212"/>
      <c r="D432" s="213"/>
      <c r="E432" s="214"/>
    </row>
    <row r="433" spans="1:5" x14ac:dyDescent="0.25">
      <c r="A433" s="211"/>
      <c r="B433" s="212"/>
      <c r="C433" s="212"/>
      <c r="D433" s="213"/>
      <c r="E433" s="214"/>
    </row>
    <row r="434" spans="1:5" x14ac:dyDescent="0.25">
      <c r="A434" s="211"/>
      <c r="B434" s="212"/>
      <c r="C434" s="212"/>
      <c r="D434" s="213"/>
      <c r="E434" s="214"/>
    </row>
    <row r="435" spans="1:5" x14ac:dyDescent="0.25">
      <c r="A435" s="211"/>
      <c r="B435" s="212"/>
      <c r="C435" s="212"/>
      <c r="D435" s="213"/>
      <c r="E435" s="214"/>
    </row>
    <row r="436" spans="1:5" x14ac:dyDescent="0.25">
      <c r="A436" s="211"/>
      <c r="B436" s="212"/>
      <c r="C436" s="212"/>
      <c r="D436" s="213"/>
      <c r="E436" s="214"/>
    </row>
    <row r="437" spans="1:5" x14ac:dyDescent="0.25">
      <c r="A437" s="211"/>
      <c r="B437" s="212"/>
      <c r="C437" s="212"/>
      <c r="D437" s="213"/>
      <c r="E437" s="214"/>
    </row>
    <row r="438" spans="1:5" x14ac:dyDescent="0.25">
      <c r="A438" s="211"/>
      <c r="B438" s="212"/>
      <c r="C438" s="212"/>
      <c r="D438" s="213"/>
      <c r="E438" s="214"/>
    </row>
    <row r="439" spans="1:5" x14ac:dyDescent="0.25">
      <c r="A439" s="211"/>
      <c r="B439" s="212"/>
      <c r="C439" s="212"/>
      <c r="D439" s="213"/>
      <c r="E439" s="214"/>
    </row>
    <row r="440" spans="1:5" x14ac:dyDescent="0.25">
      <c r="A440" s="211"/>
      <c r="B440" s="212"/>
      <c r="C440" s="212"/>
      <c r="D440" s="213"/>
      <c r="E440" s="214"/>
    </row>
    <row r="441" spans="1:5" x14ac:dyDescent="0.25">
      <c r="A441" s="211"/>
      <c r="B441" s="212"/>
      <c r="C441" s="212"/>
      <c r="D441" s="213"/>
      <c r="E441" s="214"/>
    </row>
    <row r="442" spans="1:5" x14ac:dyDescent="0.25">
      <c r="A442" s="211"/>
      <c r="B442" s="212"/>
      <c r="C442" s="212"/>
      <c r="D442" s="213"/>
      <c r="E442" s="214"/>
    </row>
    <row r="443" spans="1:5" x14ac:dyDescent="0.25">
      <c r="A443" s="211"/>
      <c r="B443" s="212"/>
      <c r="C443" s="212"/>
      <c r="D443" s="213"/>
      <c r="E443" s="214"/>
    </row>
    <row r="444" spans="1:5" x14ac:dyDescent="0.25">
      <c r="A444" s="211"/>
      <c r="B444" s="212"/>
      <c r="C444" s="212"/>
      <c r="D444" s="213"/>
      <c r="E444" s="214"/>
    </row>
    <row r="445" spans="1:5" x14ac:dyDescent="0.25">
      <c r="A445" s="211"/>
      <c r="B445" s="212"/>
      <c r="C445" s="212"/>
      <c r="D445" s="213"/>
      <c r="E445" s="214"/>
    </row>
    <row r="446" spans="1:5" x14ac:dyDescent="0.25">
      <c r="A446" s="211"/>
      <c r="B446" s="212"/>
      <c r="C446" s="212"/>
      <c r="D446" s="213"/>
      <c r="E446" s="214"/>
    </row>
    <row r="447" spans="1:5" x14ac:dyDescent="0.25">
      <c r="A447" s="211"/>
      <c r="B447" s="212"/>
      <c r="C447" s="212"/>
      <c r="D447" s="213"/>
      <c r="E447" s="214"/>
    </row>
    <row r="448" spans="1:5" x14ac:dyDescent="0.25">
      <c r="A448" s="211"/>
      <c r="B448" s="212"/>
      <c r="C448" s="212"/>
      <c r="D448" s="213"/>
      <c r="E448" s="214"/>
    </row>
    <row r="449" spans="1:5" x14ac:dyDescent="0.25">
      <c r="A449" s="211"/>
      <c r="B449" s="212"/>
      <c r="C449" s="212"/>
      <c r="D449" s="213"/>
      <c r="E449" s="214"/>
    </row>
    <row r="450" spans="1:5" x14ac:dyDescent="0.25">
      <c r="A450" s="211"/>
      <c r="B450" s="212"/>
      <c r="C450" s="212"/>
      <c r="D450" s="213"/>
      <c r="E450" s="214"/>
    </row>
    <row r="451" spans="1:5" x14ac:dyDescent="0.25">
      <c r="A451" s="211"/>
      <c r="B451" s="212"/>
      <c r="C451" s="212"/>
      <c r="D451" s="213"/>
      <c r="E451" s="214"/>
    </row>
    <row r="452" spans="1:5" x14ac:dyDescent="0.25">
      <c r="A452" s="211"/>
      <c r="B452" s="212"/>
      <c r="C452" s="212"/>
      <c r="D452" s="213"/>
      <c r="E452" s="214"/>
    </row>
    <row r="453" spans="1:5" x14ac:dyDescent="0.25">
      <c r="A453" s="211"/>
      <c r="B453" s="212"/>
      <c r="C453" s="212"/>
      <c r="D453" s="213"/>
      <c r="E453" s="214"/>
    </row>
    <row r="454" spans="1:5" x14ac:dyDescent="0.25">
      <c r="A454" s="211"/>
      <c r="B454" s="212"/>
      <c r="C454" s="212"/>
      <c r="D454" s="213"/>
      <c r="E454" s="214"/>
    </row>
    <row r="455" spans="1:5" x14ac:dyDescent="0.25">
      <c r="A455" s="211"/>
      <c r="B455" s="212"/>
      <c r="C455" s="212"/>
      <c r="D455" s="213"/>
      <c r="E455" s="214"/>
    </row>
    <row r="456" spans="1:5" x14ac:dyDescent="0.25">
      <c r="A456" s="211"/>
      <c r="B456" s="212"/>
      <c r="C456" s="212"/>
      <c r="D456" s="213"/>
      <c r="E456" s="214"/>
    </row>
    <row r="457" spans="1:5" x14ac:dyDescent="0.25">
      <c r="A457" s="211"/>
      <c r="B457" s="212"/>
      <c r="C457" s="212"/>
      <c r="D457" s="213"/>
      <c r="E457" s="214"/>
    </row>
    <row r="458" spans="1:5" x14ac:dyDescent="0.25">
      <c r="A458" s="211"/>
      <c r="B458" s="212"/>
      <c r="C458" s="212"/>
      <c r="D458" s="213"/>
      <c r="E458" s="214"/>
    </row>
    <row r="459" spans="1:5" x14ac:dyDescent="0.25">
      <c r="A459" s="211"/>
      <c r="B459" s="212"/>
      <c r="C459" s="212"/>
      <c r="D459" s="213"/>
      <c r="E459" s="214"/>
    </row>
    <row r="460" spans="1:5" x14ac:dyDescent="0.25">
      <c r="A460" s="211"/>
      <c r="B460" s="212"/>
      <c r="C460" s="212"/>
      <c r="D460" s="213"/>
      <c r="E460" s="214"/>
    </row>
    <row r="461" spans="1:5" x14ac:dyDescent="0.25">
      <c r="A461" s="211"/>
      <c r="B461" s="212"/>
      <c r="C461" s="212"/>
      <c r="D461" s="213"/>
      <c r="E461" s="214"/>
    </row>
    <row r="462" spans="1:5" x14ac:dyDescent="0.25">
      <c r="A462" s="211"/>
      <c r="B462" s="212"/>
      <c r="C462" s="212"/>
      <c r="D462" s="213"/>
      <c r="E462" s="214"/>
    </row>
    <row r="463" spans="1:5" x14ac:dyDescent="0.25">
      <c r="A463" s="211"/>
      <c r="B463" s="212"/>
      <c r="C463" s="212"/>
      <c r="D463" s="213"/>
      <c r="E463" s="214"/>
    </row>
    <row r="464" spans="1:5" x14ac:dyDescent="0.25">
      <c r="A464" s="211"/>
      <c r="B464" s="212"/>
      <c r="C464" s="212"/>
      <c r="D464" s="213"/>
      <c r="E464" s="214"/>
    </row>
    <row r="465" spans="1:5" x14ac:dyDescent="0.25">
      <c r="A465" s="211"/>
      <c r="B465" s="212"/>
      <c r="C465" s="212"/>
      <c r="D465" s="213"/>
      <c r="E465" s="214"/>
    </row>
    <row r="466" spans="1:5" x14ac:dyDescent="0.25">
      <c r="A466" s="211"/>
      <c r="B466" s="212"/>
      <c r="C466" s="212"/>
      <c r="D466" s="213"/>
      <c r="E466" s="214"/>
    </row>
    <row r="467" spans="1:5" x14ac:dyDescent="0.25">
      <c r="A467" s="211"/>
      <c r="B467" s="212"/>
      <c r="C467" s="212"/>
      <c r="D467" s="213"/>
      <c r="E467" s="214"/>
    </row>
    <row r="468" spans="1:5" x14ac:dyDescent="0.25">
      <c r="A468" s="211"/>
      <c r="B468" s="212"/>
      <c r="C468" s="212"/>
      <c r="D468" s="213"/>
      <c r="E468" s="214"/>
    </row>
    <row r="469" spans="1:5" x14ac:dyDescent="0.25">
      <c r="A469" s="211"/>
      <c r="B469" s="212"/>
      <c r="C469" s="212"/>
      <c r="D469" s="213"/>
      <c r="E469" s="214"/>
    </row>
    <row r="470" spans="1:5" x14ac:dyDescent="0.25">
      <c r="A470" s="211"/>
      <c r="B470" s="212"/>
      <c r="C470" s="212"/>
      <c r="D470" s="213"/>
      <c r="E470" s="214"/>
    </row>
    <row r="471" spans="1:5" x14ac:dyDescent="0.25">
      <c r="A471" s="211"/>
      <c r="B471" s="212"/>
      <c r="C471" s="212"/>
      <c r="D471" s="213"/>
      <c r="E471" s="214"/>
    </row>
    <row r="472" spans="1:5" x14ac:dyDescent="0.25">
      <c r="A472" s="211"/>
      <c r="B472" s="212"/>
      <c r="C472" s="212"/>
      <c r="D472" s="213"/>
      <c r="E472" s="214"/>
    </row>
    <row r="473" spans="1:5" x14ac:dyDescent="0.25">
      <c r="A473" s="211"/>
      <c r="B473" s="212"/>
      <c r="C473" s="212"/>
      <c r="D473" s="213"/>
      <c r="E473" s="214"/>
    </row>
    <row r="474" spans="1:5" x14ac:dyDescent="0.25">
      <c r="A474" s="211"/>
      <c r="B474" s="212"/>
      <c r="C474" s="212"/>
      <c r="D474" s="213"/>
      <c r="E474" s="214"/>
    </row>
    <row r="475" spans="1:5" x14ac:dyDescent="0.25">
      <c r="A475" s="211"/>
      <c r="B475" s="212"/>
      <c r="C475" s="212"/>
      <c r="D475" s="213"/>
      <c r="E475" s="214"/>
    </row>
    <row r="476" spans="1:5" x14ac:dyDescent="0.25">
      <c r="A476" s="211"/>
      <c r="B476" s="212"/>
      <c r="C476" s="212"/>
      <c r="D476" s="213"/>
      <c r="E476" s="214"/>
    </row>
    <row r="477" spans="1:5" x14ac:dyDescent="0.25">
      <c r="A477" s="211"/>
      <c r="B477" s="212"/>
      <c r="C477" s="212"/>
      <c r="D477" s="213"/>
      <c r="E477" s="214"/>
    </row>
    <row r="478" spans="1:5" x14ac:dyDescent="0.25">
      <c r="A478" s="211"/>
      <c r="B478" s="212"/>
      <c r="C478" s="212"/>
      <c r="D478" s="213"/>
      <c r="E478" s="214"/>
    </row>
    <row r="479" spans="1:5" x14ac:dyDescent="0.25">
      <c r="A479" s="211"/>
      <c r="B479" s="212"/>
      <c r="C479" s="212"/>
      <c r="D479" s="213"/>
      <c r="E479" s="214"/>
    </row>
    <row r="480" spans="1:5" x14ac:dyDescent="0.25">
      <c r="A480" s="211"/>
      <c r="B480" s="212"/>
      <c r="C480" s="212"/>
      <c r="D480" s="213"/>
      <c r="E480" s="214"/>
    </row>
    <row r="481" spans="1:5" x14ac:dyDescent="0.25">
      <c r="A481" s="211"/>
      <c r="B481" s="212"/>
      <c r="C481" s="212"/>
      <c r="D481" s="213"/>
      <c r="E481" s="214"/>
    </row>
    <row r="482" spans="1:5" x14ac:dyDescent="0.25">
      <c r="A482" s="211"/>
      <c r="B482" s="212"/>
      <c r="C482" s="212"/>
      <c r="D482" s="213"/>
      <c r="E482" s="214"/>
    </row>
    <row r="483" spans="1:5" x14ac:dyDescent="0.25">
      <c r="A483" s="211"/>
      <c r="B483" s="212"/>
      <c r="C483" s="212"/>
      <c r="D483" s="213"/>
      <c r="E483" s="214"/>
    </row>
    <row r="484" spans="1:5" x14ac:dyDescent="0.25">
      <c r="A484" s="211"/>
      <c r="B484" s="212"/>
      <c r="C484" s="212"/>
      <c r="D484" s="213"/>
      <c r="E484" s="214"/>
    </row>
    <row r="485" spans="1:5" x14ac:dyDescent="0.25">
      <c r="A485" s="211"/>
      <c r="B485" s="212"/>
      <c r="C485" s="212"/>
      <c r="D485" s="213"/>
      <c r="E485" s="214"/>
    </row>
    <row r="486" spans="1:5" x14ac:dyDescent="0.25">
      <c r="A486" s="211"/>
      <c r="B486" s="212"/>
      <c r="C486" s="212"/>
      <c r="D486" s="213"/>
      <c r="E486" s="214"/>
    </row>
    <row r="487" spans="1:5" x14ac:dyDescent="0.25">
      <c r="A487" s="211"/>
      <c r="B487" s="212"/>
      <c r="C487" s="212"/>
      <c r="D487" s="213"/>
      <c r="E487" s="214"/>
    </row>
    <row r="488" spans="1:5" x14ac:dyDescent="0.25">
      <c r="A488" s="211"/>
      <c r="B488" s="212"/>
      <c r="C488" s="212"/>
      <c r="D488" s="213"/>
      <c r="E488" s="214"/>
    </row>
    <row r="489" spans="1:5" x14ac:dyDescent="0.25">
      <c r="A489" s="211"/>
      <c r="B489" s="212"/>
      <c r="C489" s="212"/>
      <c r="D489" s="213"/>
      <c r="E489" s="214"/>
    </row>
    <row r="490" spans="1:5" x14ac:dyDescent="0.25">
      <c r="A490" s="211"/>
      <c r="B490" s="212"/>
      <c r="C490" s="212"/>
      <c r="D490" s="213"/>
      <c r="E490" s="214"/>
    </row>
    <row r="491" spans="1:5" x14ac:dyDescent="0.25">
      <c r="A491" s="211"/>
      <c r="B491" s="212"/>
      <c r="C491" s="212"/>
      <c r="D491" s="213"/>
      <c r="E491" s="214"/>
    </row>
    <row r="492" spans="1:5" x14ac:dyDescent="0.25">
      <c r="A492" s="211"/>
      <c r="B492" s="212"/>
      <c r="C492" s="212"/>
      <c r="D492" s="213"/>
      <c r="E492" s="214"/>
    </row>
    <row r="493" spans="1:5" x14ac:dyDescent="0.25">
      <c r="A493" s="211"/>
      <c r="B493" s="212"/>
      <c r="C493" s="212"/>
      <c r="D493" s="213"/>
      <c r="E493" s="214"/>
    </row>
    <row r="494" spans="1:5" x14ac:dyDescent="0.25">
      <c r="A494" s="211"/>
      <c r="B494" s="212"/>
      <c r="C494" s="212"/>
      <c r="D494" s="213"/>
      <c r="E494" s="214"/>
    </row>
    <row r="495" spans="1:5" x14ac:dyDescent="0.25">
      <c r="A495" s="211"/>
      <c r="B495" s="212"/>
      <c r="C495" s="212"/>
      <c r="D495" s="213"/>
      <c r="E495" s="214"/>
    </row>
    <row r="496" spans="1:5" x14ac:dyDescent="0.25">
      <c r="A496" s="211"/>
      <c r="B496" s="212"/>
      <c r="C496" s="212"/>
      <c r="D496" s="213"/>
      <c r="E496" s="214"/>
    </row>
    <row r="497" spans="1:5" x14ac:dyDescent="0.25">
      <c r="A497" s="211"/>
      <c r="B497" s="212"/>
      <c r="C497" s="212"/>
      <c r="D497" s="213"/>
      <c r="E497" s="214"/>
    </row>
    <row r="498" spans="1:5" x14ac:dyDescent="0.25">
      <c r="A498" s="211"/>
      <c r="B498" s="212"/>
      <c r="C498" s="212"/>
      <c r="D498" s="213"/>
      <c r="E498" s="214"/>
    </row>
    <row r="499" spans="1:5" x14ac:dyDescent="0.25">
      <c r="A499" s="211"/>
      <c r="B499" s="212"/>
      <c r="C499" s="212"/>
      <c r="D499" s="213"/>
      <c r="E499" s="214"/>
    </row>
    <row r="500" spans="1:5" x14ac:dyDescent="0.25">
      <c r="A500" s="211"/>
      <c r="B500" s="212"/>
      <c r="C500" s="212"/>
      <c r="D500" s="213"/>
      <c r="E500" s="214"/>
    </row>
    <row r="501" spans="1:5" x14ac:dyDescent="0.25">
      <c r="A501" s="211"/>
      <c r="B501" s="212"/>
      <c r="C501" s="212"/>
      <c r="D501" s="213"/>
      <c r="E501" s="214"/>
    </row>
    <row r="502" spans="1:5" x14ac:dyDescent="0.25">
      <c r="A502" s="211"/>
      <c r="B502" s="212"/>
      <c r="C502" s="212"/>
      <c r="D502" s="213"/>
      <c r="E502" s="214"/>
    </row>
    <row r="503" spans="1:5" x14ac:dyDescent="0.25">
      <c r="A503" s="211"/>
      <c r="B503" s="212"/>
      <c r="C503" s="212"/>
      <c r="D503" s="213"/>
      <c r="E503" s="214"/>
    </row>
    <row r="504" spans="1:5" x14ac:dyDescent="0.25">
      <c r="A504" s="211"/>
      <c r="B504" s="212"/>
      <c r="C504" s="212"/>
      <c r="D504" s="213"/>
      <c r="E504" s="214"/>
    </row>
    <row r="505" spans="1:5" x14ac:dyDescent="0.25">
      <c r="A505" s="211"/>
      <c r="B505" s="212"/>
      <c r="C505" s="212"/>
      <c r="D505" s="213"/>
      <c r="E505" s="214"/>
    </row>
    <row r="506" spans="1:5" x14ac:dyDescent="0.25">
      <c r="A506" s="211"/>
      <c r="B506" s="212"/>
      <c r="C506" s="212"/>
      <c r="D506" s="213"/>
      <c r="E506" s="214"/>
    </row>
    <row r="507" spans="1:5" x14ac:dyDescent="0.25">
      <c r="A507" s="211"/>
      <c r="B507" s="212"/>
      <c r="C507" s="212"/>
      <c r="D507" s="213"/>
      <c r="E507" s="214"/>
    </row>
    <row r="508" spans="1:5" x14ac:dyDescent="0.25">
      <c r="A508" s="211"/>
      <c r="B508" s="212"/>
      <c r="C508" s="212"/>
      <c r="D508" s="213"/>
      <c r="E508" s="214"/>
    </row>
    <row r="509" spans="1:5" x14ac:dyDescent="0.25">
      <c r="A509" s="211"/>
      <c r="B509" s="212"/>
      <c r="C509" s="212"/>
      <c r="D509" s="213"/>
      <c r="E509" s="214"/>
    </row>
    <row r="510" spans="1:5" x14ac:dyDescent="0.25">
      <c r="A510" s="211"/>
      <c r="B510" s="212"/>
      <c r="C510" s="212"/>
      <c r="D510" s="213"/>
      <c r="E510" s="214"/>
    </row>
    <row r="511" spans="1:5" x14ac:dyDescent="0.25">
      <c r="A511" s="211"/>
      <c r="B511" s="212"/>
      <c r="C511" s="212"/>
      <c r="D511" s="213"/>
      <c r="E511" s="214"/>
    </row>
    <row r="512" spans="1:5" x14ac:dyDescent="0.25">
      <c r="A512" s="211"/>
      <c r="B512" s="212"/>
      <c r="C512" s="212"/>
      <c r="D512" s="213"/>
      <c r="E512" s="214"/>
    </row>
    <row r="513" spans="1:5" x14ac:dyDescent="0.25">
      <c r="A513" s="211"/>
      <c r="B513" s="212"/>
      <c r="C513" s="212"/>
      <c r="D513" s="213"/>
      <c r="E513" s="214"/>
    </row>
    <row r="514" spans="1:5" x14ac:dyDescent="0.25">
      <c r="A514" s="211"/>
      <c r="B514" s="212"/>
      <c r="C514" s="212"/>
      <c r="D514" s="213"/>
      <c r="E514" s="214"/>
    </row>
    <row r="515" spans="1:5" x14ac:dyDescent="0.25">
      <c r="A515" s="211"/>
      <c r="B515" s="212"/>
      <c r="C515" s="212"/>
      <c r="D515" s="213"/>
      <c r="E515" s="214"/>
    </row>
    <row r="516" spans="1:5" x14ac:dyDescent="0.25">
      <c r="A516" s="211"/>
      <c r="B516" s="212"/>
      <c r="C516" s="212"/>
      <c r="D516" s="213"/>
      <c r="E516" s="214"/>
    </row>
    <row r="517" spans="1:5" x14ac:dyDescent="0.25">
      <c r="A517" s="211"/>
      <c r="B517" s="212"/>
      <c r="C517" s="212"/>
      <c r="D517" s="213"/>
      <c r="E517" s="214"/>
    </row>
    <row r="518" spans="1:5" x14ac:dyDescent="0.25">
      <c r="A518" s="211"/>
      <c r="B518" s="212"/>
      <c r="C518" s="212"/>
      <c r="D518" s="213"/>
      <c r="E518" s="214"/>
    </row>
    <row r="519" spans="1:5" x14ac:dyDescent="0.25">
      <c r="A519" s="211"/>
      <c r="B519" s="212"/>
      <c r="C519" s="212"/>
      <c r="D519" s="213"/>
      <c r="E519" s="214"/>
    </row>
    <row r="520" spans="1:5" x14ac:dyDescent="0.25">
      <c r="A520" s="211"/>
      <c r="B520" s="212"/>
      <c r="C520" s="212"/>
      <c r="D520" s="213"/>
      <c r="E520" s="214"/>
    </row>
    <row r="521" spans="1:5" x14ac:dyDescent="0.25">
      <c r="A521" s="211"/>
      <c r="B521" s="212"/>
      <c r="C521" s="212"/>
      <c r="D521" s="213"/>
      <c r="E521" s="214"/>
    </row>
    <row r="522" spans="1:5" x14ac:dyDescent="0.25">
      <c r="A522" s="211"/>
      <c r="B522" s="212"/>
      <c r="C522" s="212"/>
      <c r="D522" s="213"/>
      <c r="E522" s="214"/>
    </row>
    <row r="523" spans="1:5" x14ac:dyDescent="0.25">
      <c r="A523" s="211"/>
      <c r="B523" s="212"/>
      <c r="C523" s="212"/>
      <c r="D523" s="213"/>
      <c r="E523" s="214"/>
    </row>
    <row r="524" spans="1:5" x14ac:dyDescent="0.25">
      <c r="A524" s="211"/>
      <c r="B524" s="212"/>
      <c r="C524" s="212"/>
      <c r="D524" s="213"/>
      <c r="E524" s="214"/>
    </row>
    <row r="525" spans="1:5" x14ac:dyDescent="0.25">
      <c r="A525" s="211"/>
      <c r="B525" s="212"/>
      <c r="C525" s="212"/>
      <c r="D525" s="213"/>
      <c r="E525" s="214"/>
    </row>
    <row r="526" spans="1:5" x14ac:dyDescent="0.25">
      <c r="A526" s="211"/>
      <c r="B526" s="212"/>
      <c r="C526" s="212"/>
      <c r="D526" s="213"/>
      <c r="E526" s="214"/>
    </row>
    <row r="527" spans="1:5" x14ac:dyDescent="0.25">
      <c r="A527" s="211"/>
      <c r="B527" s="212"/>
      <c r="C527" s="212"/>
      <c r="D527" s="213"/>
      <c r="E527" s="214"/>
    </row>
    <row r="528" spans="1:5" x14ac:dyDescent="0.25">
      <c r="A528" s="211"/>
      <c r="B528" s="212"/>
      <c r="C528" s="212"/>
      <c r="D528" s="213"/>
      <c r="E528" s="214"/>
    </row>
    <row r="529" spans="1:5" x14ac:dyDescent="0.25">
      <c r="A529" s="211"/>
      <c r="B529" s="212"/>
      <c r="C529" s="212"/>
      <c r="D529" s="213"/>
      <c r="E529" s="214"/>
    </row>
    <row r="530" spans="1:5" x14ac:dyDescent="0.25">
      <c r="A530" s="211"/>
      <c r="B530" s="212"/>
      <c r="C530" s="212"/>
      <c r="D530" s="213"/>
      <c r="E530" s="214"/>
    </row>
    <row r="531" spans="1:5" x14ac:dyDescent="0.25">
      <c r="A531" s="211"/>
      <c r="B531" s="212"/>
      <c r="C531" s="212"/>
      <c r="D531" s="213"/>
      <c r="E531" s="214"/>
    </row>
    <row r="532" spans="1:5" x14ac:dyDescent="0.25">
      <c r="A532" s="211"/>
      <c r="B532" s="212"/>
      <c r="C532" s="212"/>
      <c r="D532" s="213"/>
      <c r="E532" s="214"/>
    </row>
    <row r="533" spans="1:5" x14ac:dyDescent="0.25">
      <c r="A533" s="211"/>
      <c r="B533" s="212"/>
      <c r="C533" s="212"/>
      <c r="D533" s="213"/>
      <c r="E533" s="214"/>
    </row>
    <row r="534" spans="1:5" x14ac:dyDescent="0.25">
      <c r="A534" s="211"/>
      <c r="B534" s="212"/>
      <c r="C534" s="212"/>
      <c r="D534" s="213"/>
      <c r="E534" s="214"/>
    </row>
    <row r="535" spans="1:5" x14ac:dyDescent="0.25">
      <c r="A535" s="211"/>
      <c r="B535" s="212"/>
      <c r="C535" s="212"/>
      <c r="D535" s="213"/>
      <c r="E535" s="214"/>
    </row>
    <row r="536" spans="1:5" x14ac:dyDescent="0.25">
      <c r="A536" s="211"/>
      <c r="B536" s="212"/>
      <c r="C536" s="212"/>
      <c r="D536" s="213"/>
      <c r="E536" s="214"/>
    </row>
    <row r="537" spans="1:5" x14ac:dyDescent="0.25">
      <c r="A537" s="211"/>
      <c r="B537" s="212"/>
      <c r="C537" s="212"/>
      <c r="D537" s="213"/>
      <c r="E537" s="214"/>
    </row>
    <row r="538" spans="1:5" x14ac:dyDescent="0.25">
      <c r="A538" s="211"/>
      <c r="B538" s="212"/>
      <c r="C538" s="212"/>
      <c r="D538" s="213"/>
      <c r="E538" s="214"/>
    </row>
    <row r="539" spans="1:5" x14ac:dyDescent="0.25">
      <c r="A539" s="211"/>
      <c r="B539" s="212"/>
      <c r="C539" s="212"/>
      <c r="D539" s="213"/>
      <c r="E539" s="214"/>
    </row>
    <row r="540" spans="1:5" x14ac:dyDescent="0.25">
      <c r="A540" s="211"/>
      <c r="B540" s="212"/>
      <c r="C540" s="212"/>
      <c r="D540" s="213"/>
      <c r="E540" s="214"/>
    </row>
    <row r="541" spans="1:5" x14ac:dyDescent="0.25">
      <c r="A541" s="211"/>
      <c r="B541" s="212"/>
      <c r="C541" s="212"/>
      <c r="D541" s="213"/>
      <c r="E541" s="214"/>
    </row>
    <row r="542" spans="1:5" x14ac:dyDescent="0.25">
      <c r="A542" s="211"/>
      <c r="B542" s="212"/>
      <c r="C542" s="212"/>
      <c r="D542" s="213"/>
      <c r="E542" s="214"/>
    </row>
    <row r="543" spans="1:5" x14ac:dyDescent="0.25">
      <c r="A543" s="211"/>
      <c r="B543" s="212"/>
      <c r="C543" s="212"/>
      <c r="D543" s="213"/>
      <c r="E543" s="214"/>
    </row>
    <row r="544" spans="1:5" x14ac:dyDescent="0.25">
      <c r="A544" s="211"/>
      <c r="B544" s="212"/>
      <c r="C544" s="212"/>
      <c r="D544" s="213"/>
      <c r="E544" s="214"/>
    </row>
    <row r="545" spans="1:5" x14ac:dyDescent="0.25">
      <c r="A545" s="211"/>
      <c r="B545" s="212"/>
      <c r="C545" s="212"/>
      <c r="D545" s="213"/>
      <c r="E545" s="214"/>
    </row>
    <row r="546" spans="1:5" x14ac:dyDescent="0.25">
      <c r="A546" s="211"/>
      <c r="B546" s="212"/>
      <c r="C546" s="212"/>
      <c r="D546" s="213"/>
      <c r="E546" s="214"/>
    </row>
    <row r="547" spans="1:5" x14ac:dyDescent="0.25">
      <c r="A547" s="211"/>
      <c r="B547" s="212"/>
      <c r="C547" s="212"/>
      <c r="D547" s="213"/>
      <c r="E547" s="214"/>
    </row>
    <row r="548" spans="1:5" x14ac:dyDescent="0.25">
      <c r="A548" s="211"/>
      <c r="B548" s="212"/>
      <c r="C548" s="212"/>
      <c r="D548" s="213"/>
      <c r="E548" s="214"/>
    </row>
    <row r="549" spans="1:5" x14ac:dyDescent="0.25">
      <c r="A549" s="211"/>
      <c r="B549" s="212"/>
      <c r="C549" s="212"/>
      <c r="D549" s="213"/>
      <c r="E549" s="214"/>
    </row>
    <row r="550" spans="1:5" x14ac:dyDescent="0.25">
      <c r="A550" s="211"/>
      <c r="B550" s="212"/>
      <c r="C550" s="212"/>
      <c r="D550" s="213"/>
      <c r="E550" s="214"/>
    </row>
    <row r="551" spans="1:5" x14ac:dyDescent="0.25">
      <c r="A551" s="211"/>
      <c r="B551" s="212"/>
      <c r="C551" s="212"/>
      <c r="D551" s="213"/>
      <c r="E551" s="214"/>
    </row>
    <row r="552" spans="1:5" x14ac:dyDescent="0.25">
      <c r="A552" s="211"/>
      <c r="B552" s="212"/>
      <c r="C552" s="212"/>
      <c r="D552" s="213"/>
      <c r="E552" s="214"/>
    </row>
    <row r="553" spans="1:5" x14ac:dyDescent="0.25">
      <c r="A553" s="211"/>
      <c r="B553" s="212"/>
      <c r="C553" s="212"/>
      <c r="D553" s="213"/>
      <c r="E553" s="214"/>
    </row>
    <row r="554" spans="1:5" x14ac:dyDescent="0.25">
      <c r="A554" s="211"/>
      <c r="B554" s="212"/>
      <c r="C554" s="212"/>
      <c r="D554" s="213"/>
      <c r="E554" s="214"/>
    </row>
    <row r="555" spans="1:5" x14ac:dyDescent="0.25">
      <c r="A555" s="211"/>
      <c r="B555" s="212"/>
      <c r="C555" s="212"/>
      <c r="D555" s="213"/>
      <c r="E555" s="214"/>
    </row>
    <row r="556" spans="1:5" x14ac:dyDescent="0.25">
      <c r="A556" s="211"/>
      <c r="B556" s="212"/>
      <c r="C556" s="212"/>
      <c r="D556" s="213"/>
      <c r="E556" s="214"/>
    </row>
    <row r="557" spans="1:5" x14ac:dyDescent="0.25">
      <c r="A557" s="211"/>
      <c r="B557" s="212"/>
      <c r="C557" s="212"/>
      <c r="D557" s="213"/>
      <c r="E557" s="214"/>
    </row>
    <row r="558" spans="1:5" x14ac:dyDescent="0.25">
      <c r="A558" s="211"/>
      <c r="B558" s="212"/>
      <c r="C558" s="212"/>
      <c r="D558" s="213"/>
      <c r="E558" s="214"/>
    </row>
    <row r="559" spans="1:5" x14ac:dyDescent="0.25">
      <c r="A559" s="211"/>
      <c r="B559" s="212"/>
      <c r="C559" s="212"/>
      <c r="D559" s="213"/>
      <c r="E559" s="214"/>
    </row>
    <row r="560" spans="1:5" x14ac:dyDescent="0.25">
      <c r="A560" s="211"/>
      <c r="B560" s="212"/>
      <c r="C560" s="212"/>
      <c r="D560" s="213"/>
      <c r="E560" s="214"/>
    </row>
    <row r="561" spans="1:5" x14ac:dyDescent="0.25">
      <c r="A561" s="211"/>
      <c r="B561" s="212"/>
      <c r="C561" s="212"/>
      <c r="D561" s="213"/>
      <c r="E561" s="214"/>
    </row>
    <row r="562" spans="1:5" x14ac:dyDescent="0.25">
      <c r="A562" s="211"/>
      <c r="B562" s="212"/>
      <c r="C562" s="212"/>
      <c r="D562" s="213"/>
      <c r="E562" s="214"/>
    </row>
    <row r="563" spans="1:5" x14ac:dyDescent="0.25">
      <c r="A563" s="211"/>
      <c r="B563" s="212"/>
      <c r="C563" s="212"/>
      <c r="D563" s="213"/>
      <c r="E563" s="214"/>
    </row>
    <row r="564" spans="1:5" x14ac:dyDescent="0.25">
      <c r="A564" s="211"/>
      <c r="B564" s="212"/>
      <c r="C564" s="212"/>
      <c r="D564" s="213"/>
      <c r="E564" s="214"/>
    </row>
    <row r="565" spans="1:5" x14ac:dyDescent="0.25">
      <c r="A565" s="211"/>
      <c r="B565" s="212"/>
      <c r="C565" s="212"/>
      <c r="D565" s="213"/>
      <c r="E565" s="214"/>
    </row>
    <row r="566" spans="1:5" x14ac:dyDescent="0.25">
      <c r="A566" s="211"/>
      <c r="B566" s="212"/>
      <c r="C566" s="212"/>
      <c r="D566" s="213"/>
      <c r="E566" s="214"/>
    </row>
    <row r="567" spans="1:5" x14ac:dyDescent="0.25">
      <c r="A567" s="211"/>
      <c r="B567" s="212"/>
      <c r="C567" s="212"/>
      <c r="D567" s="213"/>
      <c r="E567" s="214"/>
    </row>
    <row r="568" spans="1:5" x14ac:dyDescent="0.25">
      <c r="A568" s="211"/>
      <c r="B568" s="212"/>
      <c r="C568" s="212"/>
      <c r="D568" s="213"/>
      <c r="E568" s="214"/>
    </row>
    <row r="569" spans="1:5" x14ac:dyDescent="0.25">
      <c r="A569" s="211"/>
      <c r="B569" s="212"/>
      <c r="C569" s="212"/>
      <c r="D569" s="213"/>
      <c r="E569" s="214"/>
    </row>
    <row r="570" spans="1:5" x14ac:dyDescent="0.25">
      <c r="A570" s="211"/>
      <c r="B570" s="212"/>
      <c r="C570" s="212"/>
      <c r="D570" s="213"/>
      <c r="E570" s="214"/>
    </row>
    <row r="571" spans="1:5" x14ac:dyDescent="0.25">
      <c r="A571" s="211"/>
      <c r="B571" s="212"/>
      <c r="C571" s="212"/>
      <c r="D571" s="213"/>
      <c r="E571" s="214"/>
    </row>
    <row r="572" spans="1:5" x14ac:dyDescent="0.25">
      <c r="A572" s="211"/>
      <c r="B572" s="212"/>
      <c r="C572" s="212"/>
      <c r="D572" s="213"/>
      <c r="E572" s="214"/>
    </row>
    <row r="573" spans="1:5" x14ac:dyDescent="0.25">
      <c r="A573" s="211"/>
      <c r="B573" s="212"/>
      <c r="C573" s="212"/>
      <c r="D573" s="213"/>
      <c r="E573" s="214"/>
    </row>
    <row r="574" spans="1:5" x14ac:dyDescent="0.25">
      <c r="A574" s="211"/>
      <c r="B574" s="212"/>
      <c r="C574" s="212"/>
      <c r="D574" s="213"/>
      <c r="E574" s="214"/>
    </row>
    <row r="575" spans="1:5" x14ac:dyDescent="0.25">
      <c r="A575" s="211"/>
      <c r="B575" s="212"/>
      <c r="C575" s="212"/>
      <c r="D575" s="213"/>
      <c r="E575" s="214"/>
    </row>
    <row r="576" spans="1:5" x14ac:dyDescent="0.25">
      <c r="A576" s="211"/>
      <c r="B576" s="212"/>
      <c r="C576" s="212"/>
      <c r="D576" s="213"/>
      <c r="E576" s="214"/>
    </row>
    <row r="577" spans="1:5" x14ac:dyDescent="0.25">
      <c r="A577" s="211"/>
      <c r="B577" s="212"/>
      <c r="C577" s="212"/>
      <c r="D577" s="213"/>
      <c r="E577" s="214"/>
    </row>
    <row r="578" spans="1:5" x14ac:dyDescent="0.25">
      <c r="A578" s="211"/>
      <c r="B578" s="212"/>
      <c r="C578" s="212"/>
      <c r="D578" s="213"/>
      <c r="E578" s="214"/>
    </row>
    <row r="579" spans="1:5" x14ac:dyDescent="0.25">
      <c r="A579" s="211"/>
      <c r="B579" s="212"/>
      <c r="C579" s="212"/>
      <c r="D579" s="213"/>
      <c r="E579" s="214"/>
    </row>
    <row r="580" spans="1:5" x14ac:dyDescent="0.25">
      <c r="A580" s="211"/>
      <c r="B580" s="212"/>
      <c r="C580" s="212"/>
      <c r="D580" s="213"/>
      <c r="E580" s="214"/>
    </row>
    <row r="581" spans="1:5" x14ac:dyDescent="0.25">
      <c r="A581" s="211"/>
      <c r="B581" s="212"/>
      <c r="C581" s="212"/>
      <c r="D581" s="213"/>
      <c r="E581" s="214"/>
    </row>
    <row r="582" spans="1:5" x14ac:dyDescent="0.25">
      <c r="A582" s="211"/>
      <c r="B582" s="212"/>
      <c r="C582" s="212"/>
      <c r="D582" s="213"/>
      <c r="E582" s="214"/>
    </row>
    <row r="583" spans="1:5" x14ac:dyDescent="0.25">
      <c r="A583" s="211"/>
      <c r="B583" s="212"/>
      <c r="C583" s="212"/>
      <c r="D583" s="213"/>
      <c r="E583" s="214"/>
    </row>
    <row r="584" spans="1:5" x14ac:dyDescent="0.25">
      <c r="A584" s="211"/>
      <c r="B584" s="212"/>
      <c r="C584" s="212"/>
      <c r="D584" s="213"/>
      <c r="E584" s="214"/>
    </row>
    <row r="585" spans="1:5" x14ac:dyDescent="0.25">
      <c r="A585" s="211"/>
      <c r="B585" s="212"/>
      <c r="C585" s="212"/>
      <c r="D585" s="213"/>
      <c r="E585" s="214"/>
    </row>
    <row r="586" spans="1:5" x14ac:dyDescent="0.25">
      <c r="A586" s="211"/>
      <c r="B586" s="212"/>
      <c r="C586" s="212"/>
      <c r="D586" s="213"/>
      <c r="E586" s="214"/>
    </row>
    <row r="587" spans="1:5" x14ac:dyDescent="0.25">
      <c r="A587" s="211"/>
      <c r="B587" s="212"/>
      <c r="C587" s="212"/>
      <c r="D587" s="213"/>
      <c r="E587" s="214"/>
    </row>
    <row r="588" spans="1:5" x14ac:dyDescent="0.25">
      <c r="A588" s="211"/>
      <c r="B588" s="212"/>
      <c r="C588" s="212"/>
      <c r="D588" s="213"/>
      <c r="E588" s="214"/>
    </row>
    <row r="589" spans="1:5" x14ac:dyDescent="0.25">
      <c r="A589" s="211"/>
      <c r="B589" s="212"/>
      <c r="C589" s="212"/>
      <c r="D589" s="213"/>
      <c r="E589" s="214"/>
    </row>
    <row r="590" spans="1:5" x14ac:dyDescent="0.25">
      <c r="A590" s="211"/>
      <c r="B590" s="212"/>
      <c r="C590" s="212"/>
      <c r="D590" s="213"/>
      <c r="E590" s="214"/>
    </row>
    <row r="591" spans="1:5" x14ac:dyDescent="0.25">
      <c r="A591" s="211"/>
      <c r="B591" s="212"/>
      <c r="C591" s="212"/>
      <c r="D591" s="213"/>
      <c r="E591" s="214"/>
    </row>
    <row r="592" spans="1:5" x14ac:dyDescent="0.25">
      <c r="A592" s="211"/>
      <c r="B592" s="212"/>
      <c r="C592" s="212"/>
      <c r="D592" s="213"/>
      <c r="E592" s="214"/>
    </row>
    <row r="593" spans="1:5" x14ac:dyDescent="0.25">
      <c r="A593" s="211"/>
      <c r="B593" s="212"/>
      <c r="C593" s="212"/>
      <c r="D593" s="213"/>
      <c r="E593" s="214"/>
    </row>
    <row r="594" spans="1:5" x14ac:dyDescent="0.25">
      <c r="A594" s="211"/>
      <c r="B594" s="212"/>
      <c r="C594" s="212"/>
      <c r="D594" s="213"/>
      <c r="E594" s="214"/>
    </row>
    <row r="595" spans="1:5" x14ac:dyDescent="0.25">
      <c r="A595" s="211"/>
      <c r="B595" s="212"/>
      <c r="C595" s="212"/>
      <c r="D595" s="213"/>
      <c r="E595" s="214"/>
    </row>
    <row r="596" spans="1:5" x14ac:dyDescent="0.25">
      <c r="A596" s="211"/>
      <c r="B596" s="212"/>
      <c r="C596" s="212"/>
      <c r="D596" s="213"/>
      <c r="E596" s="214"/>
    </row>
    <row r="597" spans="1:5" x14ac:dyDescent="0.25">
      <c r="A597" s="211"/>
      <c r="B597" s="212"/>
      <c r="C597" s="212"/>
      <c r="D597" s="213"/>
      <c r="E597" s="214"/>
    </row>
    <row r="598" spans="1:5" x14ac:dyDescent="0.25">
      <c r="A598" s="211"/>
      <c r="B598" s="212"/>
      <c r="C598" s="212"/>
      <c r="D598" s="213"/>
      <c r="E598" s="214"/>
    </row>
    <row r="599" spans="1:5" x14ac:dyDescent="0.25">
      <c r="A599" s="211"/>
      <c r="B599" s="212"/>
      <c r="C599" s="212"/>
      <c r="D599" s="213"/>
      <c r="E599" s="214"/>
    </row>
    <row r="600" spans="1:5" x14ac:dyDescent="0.25">
      <c r="A600" s="211"/>
      <c r="B600" s="212"/>
      <c r="C600" s="212"/>
      <c r="D600" s="213"/>
      <c r="E600" s="214"/>
    </row>
    <row r="601" spans="1:5" x14ac:dyDescent="0.25">
      <c r="A601" s="211"/>
      <c r="B601" s="212"/>
      <c r="C601" s="212"/>
      <c r="D601" s="213"/>
      <c r="E601" s="214"/>
    </row>
    <row r="602" spans="1:5" x14ac:dyDescent="0.25">
      <c r="A602" s="211"/>
      <c r="B602" s="212"/>
      <c r="C602" s="212"/>
      <c r="D602" s="213"/>
      <c r="E602" s="214"/>
    </row>
    <row r="603" spans="1:5" x14ac:dyDescent="0.25">
      <c r="A603" s="211"/>
      <c r="B603" s="212"/>
      <c r="C603" s="212"/>
      <c r="D603" s="213"/>
      <c r="E603" s="214"/>
    </row>
    <row r="604" spans="1:5" x14ac:dyDescent="0.25">
      <c r="A604" s="211"/>
      <c r="B604" s="212"/>
      <c r="C604" s="212"/>
      <c r="D604" s="213"/>
      <c r="E604" s="214"/>
    </row>
    <row r="605" spans="1:5" x14ac:dyDescent="0.25">
      <c r="A605" s="211"/>
      <c r="B605" s="212"/>
      <c r="C605" s="212"/>
      <c r="D605" s="213"/>
      <c r="E605" s="214"/>
    </row>
    <row r="606" spans="1:5" x14ac:dyDescent="0.25">
      <c r="A606" s="211"/>
      <c r="B606" s="212"/>
      <c r="C606" s="212"/>
      <c r="D606" s="213"/>
      <c r="E606" s="214"/>
    </row>
    <row r="607" spans="1:5" x14ac:dyDescent="0.25">
      <c r="A607" s="211"/>
      <c r="B607" s="212"/>
      <c r="C607" s="212"/>
      <c r="D607" s="213"/>
      <c r="E607" s="214"/>
    </row>
    <row r="608" spans="1:5" x14ac:dyDescent="0.25">
      <c r="A608" s="211"/>
      <c r="B608" s="212"/>
      <c r="C608" s="212"/>
      <c r="D608" s="213"/>
      <c r="E608" s="214"/>
    </row>
    <row r="609" spans="1:5" x14ac:dyDescent="0.25">
      <c r="A609" s="211"/>
      <c r="B609" s="212"/>
      <c r="C609" s="212"/>
      <c r="D609" s="213"/>
      <c r="E609" s="214"/>
    </row>
    <row r="610" spans="1:5" x14ac:dyDescent="0.25">
      <c r="A610" s="211"/>
      <c r="B610" s="212"/>
      <c r="C610" s="212"/>
      <c r="D610" s="213"/>
      <c r="E610" s="214"/>
    </row>
    <row r="611" spans="1:5" x14ac:dyDescent="0.25">
      <c r="A611" s="211"/>
      <c r="B611" s="212"/>
      <c r="C611" s="212"/>
      <c r="D611" s="213"/>
      <c r="E611" s="214"/>
    </row>
    <row r="612" spans="1:5" x14ac:dyDescent="0.25">
      <c r="A612" s="211"/>
      <c r="B612" s="212"/>
      <c r="C612" s="212"/>
      <c r="D612" s="213"/>
      <c r="E612" s="214"/>
    </row>
    <row r="613" spans="1:5" x14ac:dyDescent="0.25">
      <c r="A613" s="211"/>
      <c r="B613" s="212"/>
      <c r="C613" s="212"/>
      <c r="D613" s="213"/>
      <c r="E613" s="214"/>
    </row>
    <row r="614" spans="1:5" x14ac:dyDescent="0.25">
      <c r="A614" s="211"/>
      <c r="B614" s="212"/>
      <c r="C614" s="212"/>
      <c r="D614" s="213"/>
      <c r="E614" s="214"/>
    </row>
    <row r="615" spans="1:5" x14ac:dyDescent="0.25">
      <c r="A615" s="211"/>
      <c r="B615" s="212"/>
      <c r="C615" s="212"/>
      <c r="D615" s="213"/>
      <c r="E615" s="214"/>
    </row>
    <row r="616" spans="1:5" x14ac:dyDescent="0.25">
      <c r="A616" s="211"/>
      <c r="B616" s="212"/>
      <c r="C616" s="212"/>
      <c r="D616" s="213"/>
      <c r="E616" s="214"/>
    </row>
    <row r="617" spans="1:5" x14ac:dyDescent="0.25">
      <c r="A617" s="211"/>
      <c r="B617" s="212"/>
      <c r="C617" s="212"/>
      <c r="D617" s="213"/>
      <c r="E617" s="214"/>
    </row>
    <row r="618" spans="1:5" x14ac:dyDescent="0.25">
      <c r="A618" s="211"/>
      <c r="B618" s="212"/>
      <c r="C618" s="212"/>
      <c r="D618" s="213"/>
      <c r="E618" s="214"/>
    </row>
    <row r="619" spans="1:5" x14ac:dyDescent="0.25">
      <c r="A619" s="211"/>
      <c r="B619" s="212"/>
      <c r="C619" s="212"/>
      <c r="D619" s="213"/>
      <c r="E619" s="214"/>
    </row>
    <row r="620" spans="1:5" x14ac:dyDescent="0.25">
      <c r="A620" s="211"/>
      <c r="B620" s="212"/>
      <c r="C620" s="212"/>
      <c r="D620" s="213"/>
      <c r="E620" s="214"/>
    </row>
    <row r="621" spans="1:5" x14ac:dyDescent="0.25">
      <c r="A621" s="211"/>
      <c r="B621" s="212"/>
      <c r="C621" s="212"/>
      <c r="D621" s="213"/>
      <c r="E621" s="214"/>
    </row>
    <row r="622" spans="1:5" x14ac:dyDescent="0.25">
      <c r="A622" s="211"/>
      <c r="B622" s="212"/>
      <c r="C622" s="212"/>
      <c r="D622" s="213"/>
      <c r="E622" s="214"/>
    </row>
    <row r="623" spans="1:5" x14ac:dyDescent="0.25">
      <c r="A623" s="211"/>
      <c r="B623" s="212"/>
      <c r="C623" s="212"/>
      <c r="D623" s="213"/>
      <c r="E623" s="214"/>
    </row>
    <row r="624" spans="1:5" x14ac:dyDescent="0.25">
      <c r="A624" s="211"/>
      <c r="B624" s="212"/>
      <c r="C624" s="212"/>
      <c r="D624" s="213"/>
      <c r="E624" s="214"/>
    </row>
    <row r="625" spans="1:5" x14ac:dyDescent="0.25">
      <c r="A625" s="211"/>
      <c r="B625" s="212"/>
      <c r="C625" s="212"/>
      <c r="D625" s="213"/>
      <c r="E625" s="214"/>
    </row>
    <row r="626" spans="1:5" x14ac:dyDescent="0.25">
      <c r="A626" s="211"/>
      <c r="B626" s="212"/>
      <c r="C626" s="212"/>
      <c r="D626" s="213"/>
      <c r="E626" s="214"/>
    </row>
    <row r="627" spans="1:5" x14ac:dyDescent="0.25">
      <c r="A627" s="211"/>
      <c r="B627" s="212"/>
      <c r="C627" s="212"/>
      <c r="D627" s="213"/>
      <c r="E627" s="214"/>
    </row>
    <row r="628" spans="1:5" x14ac:dyDescent="0.25">
      <c r="A628" s="211"/>
      <c r="B628" s="212"/>
      <c r="C628" s="212"/>
      <c r="D628" s="213"/>
      <c r="E628" s="214"/>
    </row>
    <row r="629" spans="1:5" x14ac:dyDescent="0.25">
      <c r="A629" s="211"/>
      <c r="B629" s="212"/>
      <c r="C629" s="212"/>
      <c r="D629" s="213"/>
      <c r="E629" s="214"/>
    </row>
    <row r="630" spans="1:5" x14ac:dyDescent="0.25">
      <c r="A630" s="211"/>
      <c r="B630" s="212"/>
      <c r="C630" s="212"/>
      <c r="D630" s="213"/>
      <c r="E630" s="214"/>
    </row>
    <row r="631" spans="1:5" x14ac:dyDescent="0.25">
      <c r="A631" s="211"/>
      <c r="B631" s="212"/>
      <c r="C631" s="212"/>
      <c r="D631" s="213"/>
      <c r="E631" s="214"/>
    </row>
    <row r="632" spans="1:5" x14ac:dyDescent="0.25">
      <c r="A632" s="211"/>
      <c r="B632" s="212"/>
      <c r="C632" s="212"/>
      <c r="D632" s="213"/>
      <c r="E632" s="214"/>
    </row>
    <row r="633" spans="1:5" x14ac:dyDescent="0.25">
      <c r="A633" s="211"/>
      <c r="B633" s="212"/>
      <c r="C633" s="212"/>
      <c r="D633" s="213"/>
      <c r="E633" s="214"/>
    </row>
    <row r="634" spans="1:5" x14ac:dyDescent="0.25">
      <c r="A634" s="211"/>
      <c r="B634" s="212"/>
      <c r="C634" s="212"/>
      <c r="D634" s="213"/>
      <c r="E634" s="214"/>
    </row>
    <row r="635" spans="1:5" x14ac:dyDescent="0.25">
      <c r="A635" s="211"/>
      <c r="B635" s="212"/>
      <c r="C635" s="212"/>
      <c r="D635" s="213"/>
      <c r="E635" s="214"/>
    </row>
    <row r="636" spans="1:5" x14ac:dyDescent="0.25">
      <c r="A636" s="211"/>
      <c r="B636" s="212"/>
      <c r="C636" s="212"/>
      <c r="D636" s="213"/>
      <c r="E636" s="214"/>
    </row>
    <row r="637" spans="1:5" x14ac:dyDescent="0.25">
      <c r="A637" s="211"/>
      <c r="B637" s="212"/>
      <c r="C637" s="212"/>
      <c r="D637" s="213"/>
      <c r="E637" s="214"/>
    </row>
    <row r="638" spans="1:5" x14ac:dyDescent="0.25">
      <c r="A638" s="211"/>
      <c r="B638" s="212"/>
      <c r="C638" s="212"/>
      <c r="D638" s="213"/>
      <c r="E638" s="214"/>
    </row>
    <row r="639" spans="1:5" x14ac:dyDescent="0.25">
      <c r="A639" s="211"/>
      <c r="B639" s="212"/>
      <c r="C639" s="212"/>
      <c r="D639" s="213"/>
      <c r="E639" s="214"/>
    </row>
    <row r="640" spans="1:5" x14ac:dyDescent="0.25">
      <c r="A640" s="211"/>
      <c r="B640" s="212"/>
      <c r="C640" s="212"/>
      <c r="D640" s="213"/>
      <c r="E640" s="214"/>
    </row>
    <row r="641" spans="1:5" x14ac:dyDescent="0.25">
      <c r="A641" s="211"/>
      <c r="B641" s="212"/>
      <c r="C641" s="212"/>
      <c r="D641" s="213"/>
      <c r="E641" s="214"/>
    </row>
    <row r="642" spans="1:5" x14ac:dyDescent="0.25">
      <c r="A642" s="211"/>
      <c r="B642" s="212"/>
      <c r="C642" s="212"/>
      <c r="D642" s="213"/>
      <c r="E642" s="214"/>
    </row>
    <row r="643" spans="1:5" x14ac:dyDescent="0.25">
      <c r="A643" s="211"/>
      <c r="B643" s="212"/>
      <c r="C643" s="212"/>
      <c r="D643" s="213"/>
      <c r="E643" s="214"/>
    </row>
  </sheetData>
  <phoneticPr fontId="33" type="noConversion"/>
  <conditionalFormatting sqref="G2:L2">
    <cfRule type="expression" dxfId="10" priority="80">
      <formula>COUNTIF(G$5:G$50094,"*")&gt;COUNTIF(G$5:G$50094,G$5)</formula>
    </cfRule>
  </conditionalFormatting>
  <conditionalFormatting sqref="F2">
    <cfRule type="expression" dxfId="9" priority="81">
      <formula>COUNTIF(F$5:F$50094,"*")&gt;COUNTIF(F$5:F$50094,#REF!)</formula>
    </cfRule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2">
    <tabColor rgb="FFC00000"/>
  </sheetPr>
  <dimension ref="A1:L35"/>
  <sheetViews>
    <sheetView topLeftCell="C1" workbookViewId="0">
      <selection activeCell="J22" sqref="J22"/>
    </sheetView>
  </sheetViews>
  <sheetFormatPr defaultRowHeight="15" x14ac:dyDescent="0.25"/>
  <cols>
    <col min="1" max="1" width="13.7109375" customWidth="1"/>
    <col min="2" max="2" width="27.28515625" customWidth="1"/>
    <col min="3" max="3" width="24.85546875" style="157" customWidth="1"/>
    <col min="5" max="5" width="26" customWidth="1"/>
    <col min="6" max="8" width="19.42578125" customWidth="1"/>
    <col min="9" max="9" width="23.7109375" customWidth="1"/>
    <col min="10" max="10" width="17.42578125" customWidth="1"/>
  </cols>
  <sheetData>
    <row r="1" spans="1:12" ht="15.75" thickBot="1" x14ac:dyDescent="0.3">
      <c r="A1" s="152"/>
      <c r="B1" s="152" t="s">
        <v>158</v>
      </c>
      <c r="C1" s="153" t="s">
        <v>159</v>
      </c>
      <c r="E1" s="154" t="s">
        <v>160</v>
      </c>
      <c r="F1" s="155"/>
      <c r="G1" s="156" t="s">
        <v>161</v>
      </c>
      <c r="H1" s="24" t="s">
        <v>162</v>
      </c>
      <c r="I1" s="156" t="s">
        <v>134</v>
      </c>
      <c r="K1" s="8" t="s">
        <v>163</v>
      </c>
      <c r="L1" s="9" t="s">
        <v>315</v>
      </c>
    </row>
    <row r="2" spans="1:12" ht="15.75" thickBot="1" x14ac:dyDescent="0.3">
      <c r="A2" s="7" t="s">
        <v>164</v>
      </c>
      <c r="B2" s="9"/>
      <c r="E2" s="158" t="s">
        <v>165</v>
      </c>
      <c r="F2" s="159" t="e">
        <f>VLOOKUP(F1,$G$1:$I$15,3,0)</f>
        <v>#N/A</v>
      </c>
      <c r="G2" s="160">
        <v>45017</v>
      </c>
      <c r="H2" s="161"/>
      <c r="I2" s="287">
        <v>45017</v>
      </c>
    </row>
    <row r="3" spans="1:12" ht="15.75" thickBot="1" x14ac:dyDescent="0.3">
      <c r="A3" s="8" t="s">
        <v>166</v>
      </c>
      <c r="B3" s="9" t="s">
        <v>158</v>
      </c>
      <c r="E3" s="154" t="s">
        <v>167</v>
      </c>
      <c r="F3" s="163">
        <v>43556</v>
      </c>
      <c r="G3" s="160">
        <v>45047</v>
      </c>
      <c r="H3" s="161"/>
      <c r="I3" s="287">
        <v>45047</v>
      </c>
    </row>
    <row r="4" spans="1:12" ht="15.75" thickBot="1" x14ac:dyDescent="0.3">
      <c r="A4" s="8" t="s">
        <v>168</v>
      </c>
      <c r="B4" s="164">
        <v>1</v>
      </c>
      <c r="D4" s="11"/>
      <c r="E4" s="158" t="s">
        <v>165</v>
      </c>
      <c r="F4" s="159" t="e">
        <f>VLOOKUP(F3,$G$1:$I$15,3,0)</f>
        <v>#N/A</v>
      </c>
      <c r="G4" s="160">
        <v>45078</v>
      </c>
      <c r="H4" s="161"/>
      <c r="I4" s="287">
        <v>45078</v>
      </c>
    </row>
    <row r="5" spans="1:12" ht="15.75" thickBot="1" x14ac:dyDescent="0.3">
      <c r="A5" s="10" t="s">
        <v>169</v>
      </c>
      <c r="B5" s="165" t="str">
        <f>IF(B2="N","BLANK!","'"&amp;B3&amp;"'!")</f>
        <v>'DATA'!</v>
      </c>
      <c r="C5" s="166" t="str">
        <f ca="1">$B$5&amp;ADDRESS(1,1)&amp;":"&amp;ADDRESS(B6,B7)</f>
        <v>'DATA'!$A$1:$A$49954</v>
      </c>
      <c r="E5" s="154" t="s">
        <v>170</v>
      </c>
      <c r="F5" s="163">
        <v>43556</v>
      </c>
      <c r="G5" s="160">
        <v>45108</v>
      </c>
      <c r="H5" s="162">
        <v>45108</v>
      </c>
      <c r="I5" s="287">
        <v>45108</v>
      </c>
    </row>
    <row r="6" spans="1:12" ht="15.75" thickBot="1" x14ac:dyDescent="0.3">
      <c r="A6" s="10" t="s">
        <v>171</v>
      </c>
      <c r="B6" s="11">
        <f t="array" aca="1" ref="B6" ca="1">MAX(IF(NOT(ISBLANK(INDIRECT(B5&amp;"A1:A50000"))),ROW($A$1:$A$49954),0))</f>
        <v>49954</v>
      </c>
      <c r="D6" s="11"/>
      <c r="E6" s="158" t="s">
        <v>165</v>
      </c>
      <c r="F6" s="159" t="e">
        <f>VLOOKUP(F5,$G$1:$I$15,3,0)</f>
        <v>#N/A</v>
      </c>
      <c r="G6" s="160">
        <v>45139</v>
      </c>
      <c r="H6" s="161"/>
      <c r="I6" s="287">
        <v>45139</v>
      </c>
    </row>
    <row r="7" spans="1:12" ht="15.75" thickBot="1" x14ac:dyDescent="0.3">
      <c r="A7" s="10" t="s">
        <v>172</v>
      </c>
      <c r="B7" s="11">
        <f ca="1">COUNTA(INDIRECT(B5&amp;B4&amp;":"&amp;B4))</f>
        <v>1</v>
      </c>
      <c r="D7" s="11"/>
      <c r="E7" s="154"/>
      <c r="F7" s="167"/>
      <c r="G7" s="160">
        <v>45170</v>
      </c>
      <c r="H7" s="161"/>
      <c r="I7" s="287">
        <v>45170</v>
      </c>
    </row>
    <row r="8" spans="1:12" ht="15.75" thickBot="1" x14ac:dyDescent="0.3">
      <c r="A8" s="168" t="s">
        <v>146</v>
      </c>
      <c r="B8" s="165" t="s">
        <v>173</v>
      </c>
      <c r="C8" s="166" t="str">
        <f ca="1">$B$5&amp;ADDRESS(B4,1)&amp;":"&amp;ADDRESS(B4,B7)</f>
        <v>'DATA'!$A$1:$A$1</v>
      </c>
      <c r="E8" s="158"/>
      <c r="F8" s="169"/>
      <c r="G8" s="160">
        <v>45200</v>
      </c>
      <c r="H8" s="162">
        <v>45200</v>
      </c>
      <c r="I8" s="287">
        <v>45200</v>
      </c>
    </row>
    <row r="9" spans="1:12" ht="15.75" thickBot="1" x14ac:dyDescent="0.3">
      <c r="A9" s="168" t="s">
        <v>174</v>
      </c>
      <c r="B9" s="165" t="s">
        <v>173</v>
      </c>
      <c r="C9" s="166" t="str">
        <f ca="1">$B$5&amp;ADDRESS(1,1)&amp;":"&amp;ADDRESS(B6,1)</f>
        <v>'DATA'!$A$1:$A$49954</v>
      </c>
      <c r="E9" s="154"/>
      <c r="F9" s="167"/>
      <c r="G9" s="160">
        <v>45231</v>
      </c>
      <c r="H9" s="161"/>
      <c r="I9" s="287">
        <v>45231</v>
      </c>
    </row>
    <row r="10" spans="1:12" ht="15.75" thickBot="1" x14ac:dyDescent="0.3">
      <c r="A10" s="170" t="s">
        <v>139</v>
      </c>
      <c r="B10" s="171" t="e">
        <f ca="1">MATCH(A10,IND,0)</f>
        <v>#REF!</v>
      </c>
      <c r="C10" s="166" t="e">
        <f ca="1">$B$5&amp;ADDRESS(1,B10)&amp;":"&amp;ADDRESS($B$6,B10)</f>
        <v>#REF!</v>
      </c>
      <c r="E10" s="158"/>
      <c r="F10" s="169"/>
      <c r="G10" s="160">
        <v>45261</v>
      </c>
      <c r="H10" s="161"/>
      <c r="I10" s="287">
        <v>45261</v>
      </c>
    </row>
    <row r="11" spans="1:12" ht="15.75" thickBot="1" x14ac:dyDescent="0.3">
      <c r="A11" s="170" t="s">
        <v>134</v>
      </c>
      <c r="B11" s="171" t="e">
        <f ca="1">MATCH(A11,IND,0)</f>
        <v>#REF!</v>
      </c>
      <c r="C11" s="166" t="e">
        <f ca="1">$B$5&amp;ADDRESS(1,B11)&amp;":"&amp;ADDRESS($B$6,B11)</f>
        <v>#REF!</v>
      </c>
      <c r="G11" s="160">
        <v>45292</v>
      </c>
      <c r="H11" s="162">
        <v>45292</v>
      </c>
      <c r="I11" s="287">
        <v>45292</v>
      </c>
    </row>
    <row r="12" spans="1:12" ht="15.75" thickBot="1" x14ac:dyDescent="0.3">
      <c r="A12" s="170" t="s">
        <v>137</v>
      </c>
      <c r="B12" s="171" t="e">
        <f ca="1">MATCH(A12,IND,0)</f>
        <v>#REF!</v>
      </c>
      <c r="C12" s="166" t="e">
        <f ca="1">$B$5&amp;ADDRESS(1,B12)&amp;":"&amp;ADDRESS(B6,B12)</f>
        <v>#REF!</v>
      </c>
      <c r="G12" s="160">
        <v>45323</v>
      </c>
      <c r="H12" s="161"/>
      <c r="I12" s="287">
        <v>45323</v>
      </c>
    </row>
    <row r="13" spans="1:12" ht="15.75" thickBot="1" x14ac:dyDescent="0.3">
      <c r="A13" s="170" t="s">
        <v>141</v>
      </c>
      <c r="B13" s="171">
        <v>8</v>
      </c>
      <c r="C13" s="166" t="str">
        <f ca="1">$B$5&amp;ADDRESS(1,B13)&amp;":"&amp;ADDRESS($B$6,B13)</f>
        <v>'DATA'!$H$1:$H$49954</v>
      </c>
      <c r="G13" s="160">
        <v>45352</v>
      </c>
      <c r="H13" s="161"/>
      <c r="I13" s="287">
        <v>45352</v>
      </c>
    </row>
    <row r="14" spans="1:12" ht="15.75" thickBot="1" x14ac:dyDescent="0.3">
      <c r="A14" s="170" t="s">
        <v>140</v>
      </c>
      <c r="B14" s="164">
        <v>7</v>
      </c>
      <c r="C14" s="166" t="str">
        <f ca="1">$B$5&amp;ADDRESS(1,B14)&amp;":"&amp;ADDRESS($B$6,B14)</f>
        <v>'DATA'!$G$1:$G$49954</v>
      </c>
      <c r="G14" s="161" t="s">
        <v>314</v>
      </c>
      <c r="H14" s="161"/>
      <c r="I14" s="287">
        <v>45383</v>
      </c>
    </row>
    <row r="15" spans="1:12" ht="15.75" thickBot="1" x14ac:dyDescent="0.3">
      <c r="G15" s="160">
        <v>45383</v>
      </c>
      <c r="H15" s="162">
        <v>45383</v>
      </c>
      <c r="I15" s="287">
        <v>45383</v>
      </c>
    </row>
    <row r="16" spans="1:12" ht="15.75" thickBot="1" x14ac:dyDescent="0.3">
      <c r="A16" s="7"/>
      <c r="B16" s="7" t="s">
        <v>175</v>
      </c>
      <c r="C16" s="172" t="s">
        <v>159</v>
      </c>
    </row>
    <row r="17" spans="1:10" ht="15.75" thickBot="1" x14ac:dyDescent="0.3">
      <c r="A17" s="7" t="s">
        <v>164</v>
      </c>
      <c r="B17" s="9" t="s">
        <v>176</v>
      </c>
      <c r="G17" s="173"/>
      <c r="H17" s="173"/>
    </row>
    <row r="18" spans="1:10" ht="15.75" thickBot="1" x14ac:dyDescent="0.3">
      <c r="A18" s="8" t="s">
        <v>177</v>
      </c>
      <c r="B18" s="9" t="s">
        <v>178</v>
      </c>
      <c r="G18" s="173"/>
      <c r="H18" s="173"/>
    </row>
    <row r="19" spans="1:10" ht="15.75" thickBot="1" x14ac:dyDescent="0.3">
      <c r="A19" s="8" t="s">
        <v>168</v>
      </c>
      <c r="B19" s="164">
        <v>1</v>
      </c>
      <c r="G19" s="156" t="s">
        <v>179</v>
      </c>
      <c r="H19" s="156" t="s">
        <v>165</v>
      </c>
      <c r="I19" s="156" t="s">
        <v>180</v>
      </c>
    </row>
    <row r="20" spans="1:10" ht="15.75" thickBot="1" x14ac:dyDescent="0.3">
      <c r="A20" s="10" t="s">
        <v>169</v>
      </c>
      <c r="B20" s="165" t="str">
        <f>IF(B17="N","BLANK!","'"&amp;B18&amp;"'!")</f>
        <v>'PREV-DATA'!</v>
      </c>
      <c r="C20" s="166" t="str">
        <f ca="1">$B$20&amp;ADDRESS(1,1)&amp;":"&amp;ADDRESS(B21,B22)</f>
        <v>'PREV-DATA'!$A$1:$A$960</v>
      </c>
      <c r="G20" s="162">
        <v>45108</v>
      </c>
      <c r="H20" s="162">
        <v>45108</v>
      </c>
      <c r="I20" s="218" t="s">
        <v>97</v>
      </c>
      <c r="J20" s="162">
        <v>45108</v>
      </c>
    </row>
    <row r="21" spans="1:10" ht="15.75" thickBot="1" x14ac:dyDescent="0.3">
      <c r="A21" s="10" t="s">
        <v>171</v>
      </c>
      <c r="B21" s="11">
        <f t="array" aca="1" ref="B21" ca="1">MAX(IF(NOT(ISBLANK(INDIRECT(B20&amp;"A1:A1000"))),ROW($A$1:$A$960),0))</f>
        <v>960</v>
      </c>
      <c r="G21" s="162">
        <v>45200</v>
      </c>
      <c r="H21" s="162">
        <v>45200</v>
      </c>
      <c r="I21" s="218" t="s">
        <v>104</v>
      </c>
      <c r="J21" s="162">
        <v>45200</v>
      </c>
    </row>
    <row r="22" spans="1:10" ht="15.75" thickBot="1" x14ac:dyDescent="0.3">
      <c r="A22" s="10" t="s">
        <v>172</v>
      </c>
      <c r="B22" s="11">
        <f ca="1">COUNTA(INDIRECT(B20&amp;B19&amp;":"&amp;B19))</f>
        <v>1</v>
      </c>
      <c r="G22" s="162">
        <v>45292</v>
      </c>
      <c r="H22" s="162">
        <v>45292</v>
      </c>
      <c r="I22" s="218" t="s">
        <v>124</v>
      </c>
      <c r="J22" s="162">
        <v>45292</v>
      </c>
    </row>
    <row r="23" spans="1:10" ht="15.75" thickBot="1" x14ac:dyDescent="0.3">
      <c r="A23" s="168" t="s">
        <v>181</v>
      </c>
      <c r="B23" s="165" t="s">
        <v>173</v>
      </c>
      <c r="C23" s="166" t="str">
        <f ca="1">$B$20&amp;ADDRESS(B19,1)&amp;":"&amp;ADDRESS(B19,B22)</f>
        <v>'PREV-DATA'!$A$1:$A$1</v>
      </c>
      <c r="G23" s="162">
        <v>45383</v>
      </c>
      <c r="H23" s="162">
        <v>45383</v>
      </c>
      <c r="I23" s="218" t="s">
        <v>128</v>
      </c>
      <c r="J23" s="162">
        <v>45383</v>
      </c>
    </row>
    <row r="24" spans="1:10" x14ac:dyDescent="0.25">
      <c r="A24" s="168" t="s">
        <v>182</v>
      </c>
      <c r="B24" s="165" t="s">
        <v>173</v>
      </c>
      <c r="C24" s="166" t="str">
        <f ca="1">$B$20&amp;ADDRESS(1,1)&amp;":"&amp;ADDRESS(B21,1)</f>
        <v>'PREV-DATA'!$A$1:$A$960</v>
      </c>
      <c r="G24" s="173"/>
      <c r="H24" s="173"/>
    </row>
    <row r="25" spans="1:10" x14ac:dyDescent="0.25">
      <c r="A25" s="168" t="s">
        <v>183</v>
      </c>
      <c r="B25" s="171" t="e">
        <f>MATCH(A25,PREVIND,0)</f>
        <v>#NAME?</v>
      </c>
      <c r="C25" s="166" t="e">
        <f ca="1">$B$20&amp;ADDRESS(1,B25)&amp;":"&amp;ADDRESS($B$21,B25)</f>
        <v>#NAME?</v>
      </c>
      <c r="G25" s="173"/>
      <c r="H25" s="173"/>
    </row>
    <row r="26" spans="1:10" x14ac:dyDescent="0.25">
      <c r="A26" s="170" t="s">
        <v>184</v>
      </c>
      <c r="B26" s="171" t="e">
        <f>MATCH(A26,PREVIND,0)</f>
        <v>#NAME?</v>
      </c>
      <c r="C26" s="166" t="e">
        <f ca="1">$B$20&amp;ADDRESS(1,B26)&amp;":"&amp;ADDRESS($B$21,B26)</f>
        <v>#NAME?</v>
      </c>
      <c r="H26" s="173"/>
    </row>
    <row r="27" spans="1:10" x14ac:dyDescent="0.25">
      <c r="A27" s="170" t="s">
        <v>185</v>
      </c>
      <c r="B27" s="171" t="e">
        <f>MATCH(A27,PREVIND,0)</f>
        <v>#NAME?</v>
      </c>
      <c r="C27" s="166" t="e">
        <f ca="1">$B$20&amp;ADDRESS(1,B27)&amp;":"&amp;ADDRESS($B$21,B27)</f>
        <v>#NAME?</v>
      </c>
      <c r="G27" s="173"/>
      <c r="H27" s="173"/>
    </row>
    <row r="28" spans="1:10" x14ac:dyDescent="0.25">
      <c r="G28" s="173"/>
      <c r="H28" s="173"/>
    </row>
    <row r="29" spans="1:10" ht="15.75" thickBot="1" x14ac:dyDescent="0.3">
      <c r="A29" s="174"/>
      <c r="B29" s="174" t="s">
        <v>186</v>
      </c>
      <c r="C29" s="174" t="s">
        <v>159</v>
      </c>
    </row>
    <row r="30" spans="1:10" ht="15.75" thickBot="1" x14ac:dyDescent="0.3">
      <c r="A30" s="175" t="s">
        <v>164</v>
      </c>
      <c r="B30" s="9"/>
    </row>
    <row r="31" spans="1:10" ht="15.75" thickBot="1" x14ac:dyDescent="0.3">
      <c r="A31" s="175" t="s">
        <v>177</v>
      </c>
      <c r="B31" s="176" t="s">
        <v>187</v>
      </c>
    </row>
    <row r="32" spans="1:10" ht="15.75" thickBot="1" x14ac:dyDescent="0.3">
      <c r="A32" s="175" t="s">
        <v>168</v>
      </c>
      <c r="B32" s="164">
        <v>1</v>
      </c>
    </row>
    <row r="33" spans="1:3" x14ac:dyDescent="0.25">
      <c r="A33" s="177" t="s">
        <v>188</v>
      </c>
      <c r="B33" s="6" t="str">
        <f>IF(B30="N","BLANK!","'"&amp;B31&amp;"'!")</f>
        <v>'HEADERINFO2'!</v>
      </c>
      <c r="C33" s="6" t="str">
        <f ca="1">$B$33&amp;ADDRESS(1,2)&amp;":"&amp;ADDRESS(B34,B35)</f>
        <v>'HEADERINFO2'!$B$1:$A$993</v>
      </c>
    </row>
    <row r="34" spans="1:3" x14ac:dyDescent="0.25">
      <c r="A34" s="177" t="s">
        <v>171</v>
      </c>
      <c r="B34" s="11">
        <f t="array" aca="1" ref="B34" ca="1">MAX(IF(NOT(ISBLANK(INDIRECT(B33&amp;"A1:A1000"))),ROW($A$1:$A$993),0))</f>
        <v>993</v>
      </c>
    </row>
    <row r="35" spans="1:3" x14ac:dyDescent="0.25">
      <c r="A35" s="177" t="s">
        <v>172</v>
      </c>
      <c r="B35" s="11">
        <f ca="1">COUNTA(INDIRECT(B33&amp;B32&amp;":"&amp;B32))</f>
        <v>1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3">
    <tabColor rgb="FFC00000"/>
  </sheetPr>
  <dimension ref="A1:L50"/>
  <sheetViews>
    <sheetView workbookViewId="0">
      <selection activeCell="B25" sqref="B25"/>
    </sheetView>
  </sheetViews>
  <sheetFormatPr defaultRowHeight="15" x14ac:dyDescent="0.25"/>
  <cols>
    <col min="2" max="2" width="33.7109375" customWidth="1"/>
    <col min="5" max="5" width="25.85546875" customWidth="1"/>
    <col min="6" max="7" width="10.42578125" customWidth="1"/>
    <col min="8" max="8" width="30.140625" customWidth="1"/>
    <col min="11" max="11" width="37.5703125" style="13" customWidth="1"/>
    <col min="12" max="12" width="9.140625" style="13"/>
  </cols>
  <sheetData>
    <row r="1" spans="1:12" x14ac:dyDescent="0.25">
      <c r="A1" s="27" t="s">
        <v>173</v>
      </c>
      <c r="B1" s="27" t="s">
        <v>189</v>
      </c>
      <c r="C1" s="27" t="s">
        <v>2</v>
      </c>
      <c r="D1" s="27" t="s">
        <v>3</v>
      </c>
      <c r="E1" s="27" t="s">
        <v>190</v>
      </c>
      <c r="F1" s="27" t="s">
        <v>4</v>
      </c>
      <c r="G1" s="27" t="s">
        <v>4</v>
      </c>
      <c r="H1" s="129" t="s">
        <v>27</v>
      </c>
    </row>
    <row r="2" spans="1:12" x14ac:dyDescent="0.25">
      <c r="A2" s="13" t="s">
        <v>7</v>
      </c>
      <c r="B2" s="13" t="s">
        <v>8</v>
      </c>
      <c r="C2" t="s">
        <v>9</v>
      </c>
      <c r="D2" t="s">
        <v>6</v>
      </c>
      <c r="E2" t="s">
        <v>9</v>
      </c>
      <c r="F2" t="s">
        <v>6</v>
      </c>
      <c r="G2">
        <v>1</v>
      </c>
      <c r="H2" s="148" t="str">
        <f>INDEX($A$1:$F$41,MATCH($H$1,$B$1:$B$41,0),1)</f>
        <v>F84668</v>
      </c>
      <c r="J2" s="13">
        <v>1</v>
      </c>
      <c r="K2" s="13" t="s">
        <v>191</v>
      </c>
      <c r="L2" t="s">
        <v>6</v>
      </c>
    </row>
    <row r="3" spans="1:12" x14ac:dyDescent="0.25">
      <c r="A3" s="13" t="s">
        <v>10</v>
      </c>
      <c r="B3" s="13" t="s">
        <v>11</v>
      </c>
      <c r="C3" t="s">
        <v>49</v>
      </c>
      <c r="D3" t="s">
        <v>31</v>
      </c>
      <c r="E3" t="s">
        <v>49</v>
      </c>
      <c r="F3" t="s">
        <v>31</v>
      </c>
      <c r="G3">
        <v>3</v>
      </c>
      <c r="H3" s="149">
        <v>13</v>
      </c>
      <c r="J3" s="13">
        <v>2</v>
      </c>
      <c r="K3" s="13" t="s">
        <v>192</v>
      </c>
      <c r="L3" t="s">
        <v>13</v>
      </c>
    </row>
    <row r="4" spans="1:12" x14ac:dyDescent="0.25">
      <c r="A4" s="13" t="s">
        <v>14</v>
      </c>
      <c r="B4" s="13" t="s">
        <v>194</v>
      </c>
      <c r="C4" t="s">
        <v>5</v>
      </c>
      <c r="D4" t="s">
        <v>6</v>
      </c>
      <c r="E4" t="s">
        <v>5</v>
      </c>
      <c r="F4" t="s">
        <v>6</v>
      </c>
      <c r="G4">
        <v>1</v>
      </c>
      <c r="H4" s="149" t="str">
        <f>"'TRENDTABLE'!$A$"&amp;H3&amp;":$T$"&amp;H3</f>
        <v>'TRENDTABLE'!$A$13:$T$13</v>
      </c>
      <c r="J4" s="13">
        <v>3</v>
      </c>
      <c r="K4" s="13" t="s">
        <v>193</v>
      </c>
      <c r="L4" t="s">
        <v>31</v>
      </c>
    </row>
    <row r="5" spans="1:12" x14ac:dyDescent="0.25">
      <c r="A5" s="13" t="s">
        <v>16</v>
      </c>
      <c r="B5" s="13" t="s">
        <v>17</v>
      </c>
      <c r="C5" t="s">
        <v>5</v>
      </c>
      <c r="D5" t="s">
        <v>6</v>
      </c>
      <c r="E5" t="s">
        <v>5</v>
      </c>
      <c r="F5" t="s">
        <v>6</v>
      </c>
      <c r="G5">
        <v>1</v>
      </c>
      <c r="J5" s="19">
        <v>4</v>
      </c>
      <c r="K5" s="13" t="s">
        <v>195</v>
      </c>
      <c r="L5" t="s">
        <v>21</v>
      </c>
    </row>
    <row r="6" spans="1:12" x14ac:dyDescent="0.25">
      <c r="A6" s="13" t="s">
        <v>18</v>
      </c>
      <c r="B6" s="13" t="s">
        <v>19</v>
      </c>
      <c r="C6" t="s">
        <v>20</v>
      </c>
      <c r="D6" t="s">
        <v>21</v>
      </c>
      <c r="E6" t="s">
        <v>20</v>
      </c>
      <c r="F6" t="s">
        <v>21</v>
      </c>
      <c r="G6">
        <v>4</v>
      </c>
      <c r="J6" s="13"/>
      <c r="L6"/>
    </row>
    <row r="7" spans="1:12" x14ac:dyDescent="0.25">
      <c r="A7" s="13" t="s">
        <v>22</v>
      </c>
      <c r="B7" s="13" t="s">
        <v>196</v>
      </c>
      <c r="C7" t="s">
        <v>5</v>
      </c>
      <c r="D7" t="s">
        <v>6</v>
      </c>
      <c r="E7" t="s">
        <v>5</v>
      </c>
      <c r="F7" t="s">
        <v>6</v>
      </c>
      <c r="G7">
        <v>1</v>
      </c>
      <c r="J7" s="13"/>
      <c r="L7"/>
    </row>
    <row r="8" spans="1:12" x14ac:dyDescent="0.25">
      <c r="A8" s="13" t="s">
        <v>24</v>
      </c>
      <c r="B8" s="13" t="s">
        <v>197</v>
      </c>
      <c r="C8" t="s">
        <v>9</v>
      </c>
      <c r="D8" t="s">
        <v>6</v>
      </c>
      <c r="E8" t="s">
        <v>9</v>
      </c>
      <c r="F8" t="s">
        <v>6</v>
      </c>
      <c r="G8">
        <v>1</v>
      </c>
      <c r="J8" s="13"/>
      <c r="L8"/>
    </row>
    <row r="9" spans="1:12" x14ac:dyDescent="0.25">
      <c r="A9" s="13" t="s">
        <v>26</v>
      </c>
      <c r="B9" s="13" t="s">
        <v>27</v>
      </c>
      <c r="C9" t="s">
        <v>12</v>
      </c>
      <c r="D9" t="s">
        <v>13</v>
      </c>
      <c r="E9" t="s">
        <v>12</v>
      </c>
      <c r="F9" t="s">
        <v>13</v>
      </c>
      <c r="G9">
        <v>2</v>
      </c>
      <c r="J9" s="13"/>
      <c r="L9"/>
    </row>
    <row r="10" spans="1:12" x14ac:dyDescent="0.25">
      <c r="A10" s="13" t="s">
        <v>28</v>
      </c>
      <c r="B10" s="13" t="s">
        <v>198</v>
      </c>
      <c r="C10" t="s">
        <v>30</v>
      </c>
      <c r="D10" t="s">
        <v>31</v>
      </c>
      <c r="E10" t="s">
        <v>30</v>
      </c>
      <c r="F10" t="s">
        <v>13</v>
      </c>
      <c r="G10">
        <v>2</v>
      </c>
      <c r="J10" s="13"/>
      <c r="L10"/>
    </row>
    <row r="11" spans="1:12" x14ac:dyDescent="0.25">
      <c r="A11" s="13" t="s">
        <v>82</v>
      </c>
      <c r="B11" s="13" t="s">
        <v>199</v>
      </c>
      <c r="C11" t="s">
        <v>20</v>
      </c>
      <c r="D11" t="s">
        <v>21</v>
      </c>
      <c r="E11" t="s">
        <v>20</v>
      </c>
      <c r="F11" t="s">
        <v>21</v>
      </c>
      <c r="G11">
        <v>4</v>
      </c>
      <c r="J11" s="13"/>
      <c r="L11"/>
    </row>
    <row r="12" spans="1:12" x14ac:dyDescent="0.25">
      <c r="A12" s="13" t="s">
        <v>32</v>
      </c>
      <c r="B12" s="13" t="s">
        <v>33</v>
      </c>
      <c r="C12" t="s">
        <v>59</v>
      </c>
      <c r="D12" t="s">
        <v>21</v>
      </c>
      <c r="E12" t="s">
        <v>59</v>
      </c>
      <c r="F12" t="s">
        <v>21</v>
      </c>
      <c r="G12">
        <v>4</v>
      </c>
      <c r="J12" s="13"/>
      <c r="L12"/>
    </row>
    <row r="13" spans="1:12" x14ac:dyDescent="0.25">
      <c r="A13" s="13" t="s">
        <v>36</v>
      </c>
      <c r="B13" s="13" t="s">
        <v>37</v>
      </c>
      <c r="C13" t="s">
        <v>12</v>
      </c>
      <c r="D13" t="s">
        <v>13</v>
      </c>
      <c r="E13" t="s">
        <v>12</v>
      </c>
      <c r="F13" t="s">
        <v>13</v>
      </c>
      <c r="G13">
        <v>2</v>
      </c>
      <c r="J13" s="13"/>
      <c r="L13"/>
    </row>
    <row r="14" spans="1:12" x14ac:dyDescent="0.25">
      <c r="A14" s="13" t="s">
        <v>38</v>
      </c>
      <c r="B14" s="13" t="s">
        <v>200</v>
      </c>
      <c r="C14" t="s">
        <v>40</v>
      </c>
      <c r="D14" t="s">
        <v>31</v>
      </c>
      <c r="E14" t="s">
        <v>40</v>
      </c>
      <c r="F14" t="s">
        <v>31</v>
      </c>
      <c r="G14">
        <v>3</v>
      </c>
      <c r="J14" s="13"/>
      <c r="L14"/>
    </row>
    <row r="15" spans="1:12" x14ac:dyDescent="0.25">
      <c r="A15" s="13" t="s">
        <v>34</v>
      </c>
      <c r="B15" s="13" t="s">
        <v>201</v>
      </c>
      <c r="C15" t="s">
        <v>12</v>
      </c>
      <c r="D15" t="s">
        <v>13</v>
      </c>
      <c r="E15" t="s">
        <v>12</v>
      </c>
      <c r="F15" t="s">
        <v>13</v>
      </c>
      <c r="G15">
        <v>2</v>
      </c>
      <c r="J15" s="13"/>
      <c r="L15"/>
    </row>
    <row r="16" spans="1:12" x14ac:dyDescent="0.25">
      <c r="A16" s="13" t="s">
        <v>41</v>
      </c>
      <c r="B16" s="13" t="s">
        <v>42</v>
      </c>
      <c r="C16" t="s">
        <v>40</v>
      </c>
      <c r="D16" t="s">
        <v>6</v>
      </c>
      <c r="E16" t="s">
        <v>40</v>
      </c>
      <c r="F16" t="s">
        <v>31</v>
      </c>
      <c r="G16">
        <v>3</v>
      </c>
      <c r="J16" s="13"/>
      <c r="L16"/>
    </row>
    <row r="17" spans="1:12" x14ac:dyDescent="0.25">
      <c r="A17" s="13" t="s">
        <v>43</v>
      </c>
      <c r="B17" s="13" t="s">
        <v>44</v>
      </c>
      <c r="C17" t="s">
        <v>12</v>
      </c>
      <c r="D17" t="s">
        <v>13</v>
      </c>
      <c r="E17" t="s">
        <v>12</v>
      </c>
      <c r="F17" t="s">
        <v>13</v>
      </c>
      <c r="G17">
        <v>2</v>
      </c>
      <c r="J17" s="13"/>
      <c r="L17"/>
    </row>
    <row r="18" spans="1:12" x14ac:dyDescent="0.25">
      <c r="A18" s="13" t="s">
        <v>84</v>
      </c>
      <c r="B18" s="13" t="s">
        <v>202</v>
      </c>
      <c r="C18" t="s">
        <v>9</v>
      </c>
      <c r="D18" t="s">
        <v>6</v>
      </c>
      <c r="E18" t="s">
        <v>9</v>
      </c>
      <c r="F18" t="s">
        <v>6</v>
      </c>
      <c r="G18">
        <v>1</v>
      </c>
      <c r="J18" s="13"/>
      <c r="L18"/>
    </row>
    <row r="19" spans="1:12" x14ac:dyDescent="0.25">
      <c r="A19" s="13" t="s">
        <v>45</v>
      </c>
      <c r="B19" s="13" t="s">
        <v>46</v>
      </c>
      <c r="C19" t="s">
        <v>59</v>
      </c>
      <c r="D19" t="s">
        <v>21</v>
      </c>
      <c r="E19" t="s">
        <v>59</v>
      </c>
      <c r="F19" t="s">
        <v>21</v>
      </c>
      <c r="G19">
        <v>4</v>
      </c>
      <c r="J19" s="13"/>
      <c r="L19"/>
    </row>
    <row r="20" spans="1:12" x14ac:dyDescent="0.25">
      <c r="A20" s="13" t="s">
        <v>47</v>
      </c>
      <c r="B20" s="13" t="s">
        <v>48</v>
      </c>
      <c r="C20" t="s">
        <v>49</v>
      </c>
      <c r="D20" t="s">
        <v>31</v>
      </c>
      <c r="E20" t="s">
        <v>49</v>
      </c>
      <c r="F20" t="s">
        <v>31</v>
      </c>
      <c r="G20">
        <v>3</v>
      </c>
      <c r="J20" s="13"/>
      <c r="L20"/>
    </row>
    <row r="21" spans="1:12" x14ac:dyDescent="0.25">
      <c r="A21" s="13" t="s">
        <v>50</v>
      </c>
      <c r="B21" s="13" t="s">
        <v>51</v>
      </c>
      <c r="C21" t="s">
        <v>49</v>
      </c>
      <c r="D21" t="s">
        <v>31</v>
      </c>
      <c r="E21" t="s">
        <v>49</v>
      </c>
      <c r="F21" t="s">
        <v>31</v>
      </c>
      <c r="G21">
        <v>3</v>
      </c>
      <c r="J21" s="13"/>
      <c r="L21"/>
    </row>
    <row r="22" spans="1:12" x14ac:dyDescent="0.25">
      <c r="A22" s="13" t="s">
        <v>86</v>
      </c>
      <c r="B22" s="13" t="s">
        <v>203</v>
      </c>
      <c r="C22" t="s">
        <v>59</v>
      </c>
      <c r="D22" t="s">
        <v>21</v>
      </c>
      <c r="E22" t="s">
        <v>59</v>
      </c>
      <c r="F22" t="s">
        <v>21</v>
      </c>
      <c r="G22">
        <v>4</v>
      </c>
      <c r="J22" s="13"/>
      <c r="L22"/>
    </row>
    <row r="23" spans="1:12" x14ac:dyDescent="0.25">
      <c r="A23" s="13" t="s">
        <v>52</v>
      </c>
      <c r="B23" s="13" t="s">
        <v>53</v>
      </c>
      <c r="C23" t="s">
        <v>49</v>
      </c>
      <c r="D23" t="s">
        <v>31</v>
      </c>
      <c r="E23" t="s">
        <v>49</v>
      </c>
      <c r="F23" t="s">
        <v>31</v>
      </c>
      <c r="G23">
        <v>3</v>
      </c>
      <c r="J23" s="13"/>
      <c r="L23"/>
    </row>
    <row r="24" spans="1:12" x14ac:dyDescent="0.25">
      <c r="A24" s="13" t="s">
        <v>54</v>
      </c>
      <c r="B24" s="13" t="s">
        <v>55</v>
      </c>
      <c r="C24" t="s">
        <v>20</v>
      </c>
      <c r="D24" t="s">
        <v>21</v>
      </c>
      <c r="E24" t="s">
        <v>20</v>
      </c>
      <c r="F24" t="s">
        <v>21</v>
      </c>
      <c r="G24">
        <v>4</v>
      </c>
      <c r="J24" s="13"/>
      <c r="L24"/>
    </row>
    <row r="25" spans="1:12" x14ac:dyDescent="0.25">
      <c r="A25" s="13" t="s">
        <v>56</v>
      </c>
      <c r="B25" s="13" t="s">
        <v>318</v>
      </c>
      <c r="C25" t="s">
        <v>49</v>
      </c>
      <c r="D25" t="s">
        <v>31</v>
      </c>
      <c r="E25" t="s">
        <v>49</v>
      </c>
      <c r="F25" t="s">
        <v>31</v>
      </c>
      <c r="G25">
        <v>3</v>
      </c>
      <c r="J25" s="13"/>
      <c r="L25"/>
    </row>
    <row r="26" spans="1:12" x14ac:dyDescent="0.25">
      <c r="A26" s="13" t="s">
        <v>57</v>
      </c>
      <c r="B26" s="13" t="s">
        <v>204</v>
      </c>
      <c r="C26" t="s">
        <v>59</v>
      </c>
      <c r="D26" t="s">
        <v>21</v>
      </c>
      <c r="E26" t="s">
        <v>59</v>
      </c>
      <c r="F26" t="s">
        <v>21</v>
      </c>
      <c r="G26">
        <v>4</v>
      </c>
      <c r="J26" s="13"/>
      <c r="L26"/>
    </row>
    <row r="27" spans="1:12" x14ac:dyDescent="0.25">
      <c r="A27" s="13" t="s">
        <v>60</v>
      </c>
      <c r="B27" s="13" t="s">
        <v>61</v>
      </c>
      <c r="C27" t="s">
        <v>12</v>
      </c>
      <c r="D27" t="s">
        <v>13</v>
      </c>
      <c r="E27" t="s">
        <v>12</v>
      </c>
      <c r="F27" t="s">
        <v>13</v>
      </c>
      <c r="G27">
        <v>2</v>
      </c>
      <c r="J27" s="13"/>
      <c r="L27"/>
    </row>
    <row r="28" spans="1:12" x14ac:dyDescent="0.25">
      <c r="A28" s="13" t="s">
        <v>62</v>
      </c>
      <c r="B28" s="13" t="s">
        <v>63</v>
      </c>
      <c r="C28" t="s">
        <v>20</v>
      </c>
      <c r="D28" t="s">
        <v>21</v>
      </c>
      <c r="E28" t="s">
        <v>20</v>
      </c>
      <c r="F28" t="s">
        <v>21</v>
      </c>
      <c r="G28">
        <v>4</v>
      </c>
      <c r="J28" s="13"/>
      <c r="L28"/>
    </row>
    <row r="29" spans="1:12" x14ac:dyDescent="0.25">
      <c r="A29" s="13" t="s">
        <v>64</v>
      </c>
      <c r="B29" s="13" t="s">
        <v>205</v>
      </c>
      <c r="C29" t="s">
        <v>20</v>
      </c>
      <c r="D29" t="s">
        <v>21</v>
      </c>
      <c r="E29" t="s">
        <v>20</v>
      </c>
      <c r="F29" t="s">
        <v>21</v>
      </c>
      <c r="G29">
        <v>4</v>
      </c>
      <c r="J29" s="13"/>
      <c r="L29"/>
    </row>
    <row r="30" spans="1:12" x14ac:dyDescent="0.25">
      <c r="A30" s="13" t="s">
        <v>66</v>
      </c>
      <c r="B30" s="13" t="s">
        <v>67</v>
      </c>
      <c r="C30" t="s">
        <v>12</v>
      </c>
      <c r="D30" t="s">
        <v>13</v>
      </c>
      <c r="E30" t="s">
        <v>12</v>
      </c>
      <c r="F30" t="s">
        <v>13</v>
      </c>
      <c r="G30">
        <v>2</v>
      </c>
      <c r="J30" s="13"/>
      <c r="L30"/>
    </row>
    <row r="31" spans="1:12" x14ac:dyDescent="0.25">
      <c r="A31" s="13" t="s">
        <v>68</v>
      </c>
      <c r="B31" s="13" t="s">
        <v>69</v>
      </c>
      <c r="C31" t="s">
        <v>12</v>
      </c>
      <c r="D31" t="s">
        <v>13</v>
      </c>
      <c r="E31" t="s">
        <v>12</v>
      </c>
      <c r="F31" t="s">
        <v>13</v>
      </c>
      <c r="G31">
        <v>2</v>
      </c>
      <c r="J31" s="13"/>
      <c r="L31"/>
    </row>
    <row r="32" spans="1:12" x14ac:dyDescent="0.25">
      <c r="A32" s="13" t="s">
        <v>70</v>
      </c>
      <c r="B32" s="13" t="s">
        <v>206</v>
      </c>
      <c r="C32" t="s">
        <v>20</v>
      </c>
      <c r="D32" t="s">
        <v>21</v>
      </c>
      <c r="E32" t="s">
        <v>20</v>
      </c>
      <c r="F32" t="s">
        <v>21</v>
      </c>
      <c r="G32">
        <v>4</v>
      </c>
      <c r="J32" s="13"/>
      <c r="L32"/>
    </row>
    <row r="33" spans="1:12" x14ac:dyDescent="0.25">
      <c r="A33" s="13" t="s">
        <v>72</v>
      </c>
      <c r="B33" s="13" t="s">
        <v>73</v>
      </c>
      <c r="C33" t="s">
        <v>59</v>
      </c>
      <c r="D33" t="s">
        <v>21</v>
      </c>
      <c r="E33" t="s">
        <v>59</v>
      </c>
      <c r="F33" t="s">
        <v>21</v>
      </c>
      <c r="G33">
        <v>4</v>
      </c>
      <c r="J33" s="13"/>
      <c r="L33"/>
    </row>
    <row r="34" spans="1:12" x14ac:dyDescent="0.25">
      <c r="A34" s="13" t="s">
        <v>74</v>
      </c>
      <c r="B34" s="13" t="s">
        <v>75</v>
      </c>
      <c r="C34" t="s">
        <v>5</v>
      </c>
      <c r="D34" t="s">
        <v>6</v>
      </c>
      <c r="E34" t="s">
        <v>5</v>
      </c>
      <c r="F34" t="s">
        <v>6</v>
      </c>
      <c r="G34">
        <v>1</v>
      </c>
      <c r="J34" s="13"/>
      <c r="L34"/>
    </row>
    <row r="35" spans="1:12" x14ac:dyDescent="0.25">
      <c r="A35" s="13" t="s">
        <v>76</v>
      </c>
      <c r="B35" s="13" t="s">
        <v>207</v>
      </c>
      <c r="C35" t="s">
        <v>30</v>
      </c>
      <c r="D35" t="s">
        <v>13</v>
      </c>
      <c r="E35" t="s">
        <v>30</v>
      </c>
      <c r="F35" t="s">
        <v>13</v>
      </c>
      <c r="G35">
        <v>2</v>
      </c>
      <c r="J35" s="13"/>
      <c r="K35" s="150">
        <v>1</v>
      </c>
      <c r="L35"/>
    </row>
    <row r="36" spans="1:12" x14ac:dyDescent="0.25">
      <c r="A36" s="13" t="s">
        <v>78</v>
      </c>
      <c r="B36" s="13" t="s">
        <v>79</v>
      </c>
      <c r="C36" t="s">
        <v>30</v>
      </c>
      <c r="D36" t="s">
        <v>13</v>
      </c>
      <c r="E36" t="s">
        <v>30</v>
      </c>
      <c r="F36" t="s">
        <v>13</v>
      </c>
      <c r="G36">
        <v>2</v>
      </c>
      <c r="J36" s="13"/>
      <c r="K36" s="151"/>
      <c r="L36"/>
    </row>
    <row r="37" spans="1:12" x14ac:dyDescent="0.25">
      <c r="A37" s="13" t="s">
        <v>80</v>
      </c>
      <c r="B37" s="13" t="s">
        <v>81</v>
      </c>
      <c r="C37" t="s">
        <v>9</v>
      </c>
      <c r="D37" t="s">
        <v>6</v>
      </c>
      <c r="E37" t="s">
        <v>9</v>
      </c>
      <c r="F37" t="s">
        <v>6</v>
      </c>
      <c r="G37">
        <v>1</v>
      </c>
      <c r="J37" s="13"/>
      <c r="L37"/>
    </row>
    <row r="38" spans="1:12" x14ac:dyDescent="0.25">
      <c r="A38" s="13" t="s">
        <v>88</v>
      </c>
      <c r="B38" s="13" t="s">
        <v>89</v>
      </c>
      <c r="C38" t="s">
        <v>40</v>
      </c>
      <c r="D38" t="s">
        <v>13</v>
      </c>
      <c r="E38" t="s">
        <v>40</v>
      </c>
      <c r="F38" t="s">
        <v>31</v>
      </c>
      <c r="G38">
        <v>3</v>
      </c>
      <c r="J38" s="13"/>
      <c r="L38"/>
    </row>
    <row r="39" spans="1:12" x14ac:dyDescent="0.25">
      <c r="A39" s="13" t="s">
        <v>90</v>
      </c>
      <c r="B39" s="13" t="s">
        <v>91</v>
      </c>
      <c r="C39" t="s">
        <v>40</v>
      </c>
      <c r="D39" t="s">
        <v>31</v>
      </c>
      <c r="E39" t="s">
        <v>40</v>
      </c>
      <c r="F39" t="s">
        <v>31</v>
      </c>
      <c r="G39">
        <v>3</v>
      </c>
      <c r="J39" s="13"/>
      <c r="L39"/>
    </row>
    <row r="40" spans="1:12" x14ac:dyDescent="0.25">
      <c r="A40" s="13" t="s">
        <v>92</v>
      </c>
      <c r="B40" s="13" t="s">
        <v>93</v>
      </c>
      <c r="C40" t="s">
        <v>40</v>
      </c>
      <c r="D40" t="s">
        <v>31</v>
      </c>
      <c r="E40" t="s">
        <v>40</v>
      </c>
      <c r="F40" t="s">
        <v>31</v>
      </c>
      <c r="G40">
        <v>3</v>
      </c>
      <c r="J40" s="13"/>
      <c r="L40"/>
    </row>
    <row r="41" spans="1:12" x14ac:dyDescent="0.25">
      <c r="A41" s="2" t="s">
        <v>30</v>
      </c>
      <c r="B41" s="2" t="s">
        <v>208</v>
      </c>
      <c r="E41" s="2" t="s">
        <v>30</v>
      </c>
      <c r="J41" s="13"/>
      <c r="L41"/>
    </row>
    <row r="42" spans="1:12" x14ac:dyDescent="0.25">
      <c r="A42" s="2" t="s">
        <v>12</v>
      </c>
      <c r="B42" s="2" t="s">
        <v>209</v>
      </c>
      <c r="E42" s="2" t="s">
        <v>12</v>
      </c>
      <c r="J42" s="13"/>
      <c r="L42"/>
    </row>
    <row r="43" spans="1:12" x14ac:dyDescent="0.25">
      <c r="A43" s="2" t="s">
        <v>9</v>
      </c>
      <c r="B43" s="2" t="s">
        <v>210</v>
      </c>
      <c r="E43" s="2" t="s">
        <v>9</v>
      </c>
      <c r="L43"/>
    </row>
    <row r="44" spans="1:12" x14ac:dyDescent="0.25">
      <c r="A44" s="2" t="s">
        <v>5</v>
      </c>
      <c r="B44" s="2" t="s">
        <v>211</v>
      </c>
      <c r="E44" s="2" t="s">
        <v>5</v>
      </c>
    </row>
    <row r="45" spans="1:12" x14ac:dyDescent="0.25">
      <c r="A45" s="2" t="s">
        <v>49</v>
      </c>
      <c r="B45" s="2" t="s">
        <v>212</v>
      </c>
      <c r="E45" s="2" t="s">
        <v>49</v>
      </c>
    </row>
    <row r="46" spans="1:12" x14ac:dyDescent="0.25">
      <c r="A46" s="2" t="s">
        <v>40</v>
      </c>
      <c r="B46" s="2" t="s">
        <v>213</v>
      </c>
      <c r="E46" s="2" t="s">
        <v>40</v>
      </c>
    </row>
    <row r="47" spans="1:12" x14ac:dyDescent="0.25">
      <c r="A47" s="2" t="s">
        <v>20</v>
      </c>
      <c r="B47" s="2" t="s">
        <v>214</v>
      </c>
      <c r="E47" s="2" t="s">
        <v>20</v>
      </c>
    </row>
    <row r="48" spans="1:12" x14ac:dyDescent="0.25">
      <c r="A48" s="2" t="s">
        <v>59</v>
      </c>
      <c r="B48" s="2" t="s">
        <v>215</v>
      </c>
      <c r="E48" s="2" t="s">
        <v>59</v>
      </c>
    </row>
    <row r="50" spans="1:5" x14ac:dyDescent="0.25">
      <c r="A50" s="2"/>
      <c r="B50" s="2"/>
      <c r="E50" s="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4">
    <tabColor rgb="FFC00000"/>
  </sheetPr>
  <dimension ref="A1:L65"/>
  <sheetViews>
    <sheetView topLeftCell="B2" workbookViewId="0">
      <selection activeCell="G52" sqref="G52"/>
    </sheetView>
  </sheetViews>
  <sheetFormatPr defaultColWidth="9.140625" defaultRowHeight="15" x14ac:dyDescent="0.25"/>
  <cols>
    <col min="1" max="1" width="13.85546875" style="13" customWidth="1"/>
    <col min="2" max="2" width="14.5703125" style="13" customWidth="1"/>
    <col min="3" max="3" width="9.140625" style="133"/>
    <col min="4" max="4" width="20.140625" style="13" customWidth="1"/>
    <col min="5" max="5" width="19.85546875" style="13" customWidth="1"/>
    <col min="6" max="6" width="9.140625" style="133"/>
    <col min="7" max="8" width="13.42578125" style="13" customWidth="1"/>
    <col min="9" max="9" width="13.42578125" style="133" customWidth="1"/>
    <col min="10" max="10" width="31.85546875" style="138" customWidth="1"/>
    <col min="11" max="11" width="29.140625" style="19" customWidth="1"/>
    <col min="12" max="12" width="21.140625" style="19" customWidth="1"/>
    <col min="13" max="16384" width="9.140625" style="13"/>
  </cols>
  <sheetData>
    <row r="1" spans="1:12" ht="30" x14ac:dyDescent="0.25">
      <c r="A1" s="27" t="s">
        <v>216</v>
      </c>
      <c r="B1" s="27" t="s">
        <v>217</v>
      </c>
      <c r="C1" s="129" t="b">
        <v>1</v>
      </c>
      <c r="D1" s="27" t="s">
        <v>216</v>
      </c>
      <c r="E1" s="27" t="s">
        <v>217</v>
      </c>
      <c r="F1" s="129" t="b">
        <v>1</v>
      </c>
      <c r="G1" s="27" t="s">
        <v>218</v>
      </c>
      <c r="H1" s="27" t="s">
        <v>190</v>
      </c>
      <c r="I1" s="129" t="b">
        <v>0</v>
      </c>
      <c r="J1" s="129" t="b">
        <v>1</v>
      </c>
    </row>
    <row r="2" spans="1:12" ht="15.75" x14ac:dyDescent="0.25">
      <c r="A2" s="130" t="s">
        <v>219</v>
      </c>
      <c r="B2" s="130" t="s">
        <v>220</v>
      </c>
      <c r="C2" s="131"/>
      <c r="D2" s="3" t="s">
        <v>221</v>
      </c>
      <c r="E2" s="104" t="s">
        <v>222</v>
      </c>
      <c r="F2" s="132"/>
      <c r="G2" s="2" t="s">
        <v>7</v>
      </c>
      <c r="H2" s="2" t="s">
        <v>28</v>
      </c>
      <c r="J2" s="134" t="str">
        <f>IF(J1,"Y","")</f>
        <v>Y</v>
      </c>
      <c r="K2" s="135"/>
      <c r="L2" s="136"/>
    </row>
    <row r="3" spans="1:12" x14ac:dyDescent="0.25">
      <c r="A3" s="130" t="s">
        <v>223</v>
      </c>
      <c r="B3" s="130" t="s">
        <v>224</v>
      </c>
      <c r="C3" s="131"/>
      <c r="D3" s="137" t="s">
        <v>225</v>
      </c>
      <c r="E3" s="137" t="s">
        <v>226</v>
      </c>
      <c r="F3" s="132"/>
      <c r="G3" s="2" t="s">
        <v>10</v>
      </c>
      <c r="H3" s="2" t="s">
        <v>78</v>
      </c>
      <c r="J3" s="138" t="str">
        <f>IF(J1,"in financial year","in last 12 months")</f>
        <v>in financial year</v>
      </c>
    </row>
    <row r="4" spans="1:12" x14ac:dyDescent="0.25">
      <c r="A4" s="130" t="s">
        <v>227</v>
      </c>
      <c r="B4" s="130" t="s">
        <v>228</v>
      </c>
      <c r="C4" s="139"/>
      <c r="D4" s="140" t="s">
        <v>229</v>
      </c>
      <c r="E4" s="141" t="s">
        <v>230</v>
      </c>
      <c r="F4" s="132"/>
      <c r="G4" s="2" t="s">
        <v>14</v>
      </c>
      <c r="H4" s="2" t="s">
        <v>76</v>
      </c>
      <c r="K4" s="1"/>
      <c r="L4" s="5"/>
    </row>
    <row r="5" spans="1:12" x14ac:dyDescent="0.25">
      <c r="A5" s="130" t="s">
        <v>231</v>
      </c>
      <c r="B5" s="130" t="s">
        <v>219</v>
      </c>
      <c r="C5" s="131"/>
      <c r="D5" s="137" t="s">
        <v>226</v>
      </c>
      <c r="E5" s="137" t="s">
        <v>232</v>
      </c>
      <c r="F5" s="132"/>
      <c r="G5" s="2" t="s">
        <v>16</v>
      </c>
      <c r="H5" s="2" t="s">
        <v>30</v>
      </c>
      <c r="K5" s="142"/>
      <c r="L5" s="142"/>
    </row>
    <row r="6" spans="1:12" x14ac:dyDescent="0.25">
      <c r="A6" s="130" t="s">
        <v>233</v>
      </c>
      <c r="B6" s="130" t="s">
        <v>234</v>
      </c>
      <c r="C6" s="131"/>
      <c r="D6" s="141" t="s">
        <v>230</v>
      </c>
      <c r="E6" s="137" t="s">
        <v>235</v>
      </c>
      <c r="F6" s="132"/>
      <c r="G6" s="2" t="s">
        <v>18</v>
      </c>
      <c r="H6" s="2" t="s">
        <v>26</v>
      </c>
      <c r="K6" s="142"/>
      <c r="L6" s="142"/>
    </row>
    <row r="7" spans="1:12" x14ac:dyDescent="0.25">
      <c r="A7" s="130" t="s">
        <v>236</v>
      </c>
      <c r="B7" s="130" t="s">
        <v>237</v>
      </c>
      <c r="C7" s="131"/>
      <c r="D7" s="137" t="s">
        <v>238</v>
      </c>
      <c r="E7" s="137" t="s">
        <v>239</v>
      </c>
      <c r="F7" s="132"/>
      <c r="G7" s="2" t="s">
        <v>22</v>
      </c>
      <c r="H7" s="2" t="s">
        <v>36</v>
      </c>
      <c r="K7" s="142"/>
      <c r="L7" s="142"/>
    </row>
    <row r="8" spans="1:12" x14ac:dyDescent="0.25">
      <c r="A8" s="130" t="s">
        <v>240</v>
      </c>
      <c r="B8" s="130" t="s">
        <v>231</v>
      </c>
      <c r="C8" s="131"/>
      <c r="D8" s="137" t="s">
        <v>241</v>
      </c>
      <c r="E8" s="137" t="s">
        <v>242</v>
      </c>
      <c r="F8" s="132"/>
      <c r="G8" s="2" t="s">
        <v>24</v>
      </c>
      <c r="H8" s="2" t="s">
        <v>34</v>
      </c>
      <c r="I8" s="13"/>
      <c r="K8" s="142"/>
      <c r="L8" s="142"/>
    </row>
    <row r="9" spans="1:12" x14ac:dyDescent="0.25">
      <c r="A9" s="130" t="s">
        <v>243</v>
      </c>
      <c r="B9" s="130" t="s">
        <v>236</v>
      </c>
      <c r="D9" s="141" t="s">
        <v>244</v>
      </c>
      <c r="E9" s="137" t="s">
        <v>245</v>
      </c>
      <c r="F9" s="132"/>
      <c r="G9" s="2" t="s">
        <v>26</v>
      </c>
      <c r="H9" s="2" t="s">
        <v>43</v>
      </c>
      <c r="K9" s="142"/>
      <c r="L9" s="142"/>
    </row>
    <row r="10" spans="1:12" x14ac:dyDescent="0.25">
      <c r="A10" s="130" t="s">
        <v>246</v>
      </c>
      <c r="B10" s="130" t="s">
        <v>240</v>
      </c>
      <c r="C10" s="131"/>
      <c r="D10" s="137" t="s">
        <v>247</v>
      </c>
      <c r="E10" s="104" t="s">
        <v>248</v>
      </c>
      <c r="F10" s="132"/>
      <c r="G10" s="2" t="s">
        <v>28</v>
      </c>
      <c r="H10" s="2" t="s">
        <v>60</v>
      </c>
      <c r="K10" s="142"/>
      <c r="L10" s="142"/>
    </row>
    <row r="11" spans="1:12" x14ac:dyDescent="0.25">
      <c r="A11" s="130" t="s">
        <v>249</v>
      </c>
      <c r="B11" s="130" t="s">
        <v>243</v>
      </c>
      <c r="C11" s="131"/>
      <c r="D11" s="137" t="s">
        <v>250</v>
      </c>
      <c r="E11" s="143" t="s">
        <v>251</v>
      </c>
      <c r="F11" s="132"/>
      <c r="G11" s="2" t="s">
        <v>82</v>
      </c>
      <c r="H11" s="2" t="s">
        <v>66</v>
      </c>
      <c r="K11" s="144"/>
      <c r="L11" s="142"/>
    </row>
    <row r="12" spans="1:12" x14ac:dyDescent="0.25">
      <c r="A12" s="130" t="s">
        <v>234</v>
      </c>
      <c r="B12" s="130" t="s">
        <v>246</v>
      </c>
      <c r="D12" s="140" t="s">
        <v>252</v>
      </c>
      <c r="E12" s="104" t="s">
        <v>253</v>
      </c>
      <c r="F12" s="132"/>
      <c r="G12" s="2" t="s">
        <v>32</v>
      </c>
      <c r="H12" s="2" t="s">
        <v>68</v>
      </c>
      <c r="K12" s="142"/>
      <c r="L12" s="142"/>
    </row>
    <row r="13" spans="1:12" x14ac:dyDescent="0.25">
      <c r="A13" s="130" t="s">
        <v>254</v>
      </c>
      <c r="B13" s="130" t="s">
        <v>223</v>
      </c>
      <c r="C13" s="131"/>
      <c r="D13" s="143" t="s">
        <v>255</v>
      </c>
      <c r="E13" s="137" t="s">
        <v>241</v>
      </c>
      <c r="F13" s="132"/>
      <c r="G13" s="2" t="s">
        <v>36</v>
      </c>
      <c r="H13" s="2" t="s">
        <v>12</v>
      </c>
      <c r="K13" s="142"/>
      <c r="L13" s="142"/>
    </row>
    <row r="14" spans="1:12" x14ac:dyDescent="0.25">
      <c r="A14" s="130" t="s">
        <v>256</v>
      </c>
      <c r="B14" s="130" t="s">
        <v>233</v>
      </c>
      <c r="C14" s="131"/>
      <c r="D14" s="140" t="s">
        <v>257</v>
      </c>
      <c r="E14" s="137" t="s">
        <v>238</v>
      </c>
      <c r="F14" s="132"/>
      <c r="G14" s="2" t="s">
        <v>38</v>
      </c>
      <c r="H14" s="2" t="s">
        <v>7</v>
      </c>
      <c r="K14" s="142"/>
      <c r="L14" s="142"/>
    </row>
    <row r="15" spans="1:12" x14ac:dyDescent="0.25">
      <c r="A15" s="130" t="s">
        <v>258</v>
      </c>
      <c r="B15" s="130" t="s">
        <v>259</v>
      </c>
      <c r="C15" s="131"/>
      <c r="D15" s="137" t="s">
        <v>242</v>
      </c>
      <c r="E15" s="141" t="s">
        <v>247</v>
      </c>
      <c r="F15" s="132"/>
      <c r="G15" s="2" t="s">
        <v>34</v>
      </c>
      <c r="H15" s="2" t="s">
        <v>24</v>
      </c>
      <c r="K15" s="142"/>
      <c r="L15" s="5"/>
    </row>
    <row r="16" spans="1:12" x14ac:dyDescent="0.25">
      <c r="A16" s="130" t="s">
        <v>260</v>
      </c>
      <c r="B16" s="130" t="s">
        <v>261</v>
      </c>
      <c r="C16" s="131"/>
      <c r="D16" s="137" t="s">
        <v>245</v>
      </c>
      <c r="E16" s="141" t="s">
        <v>244</v>
      </c>
      <c r="F16" s="132"/>
      <c r="G16" s="2" t="s">
        <v>41</v>
      </c>
      <c r="H16" s="2" t="s">
        <v>84</v>
      </c>
      <c r="K16" s="142"/>
      <c r="L16" s="142"/>
    </row>
    <row r="17" spans="1:12" x14ac:dyDescent="0.25">
      <c r="A17" s="143" t="s">
        <v>228</v>
      </c>
      <c r="B17" s="130" t="s">
        <v>262</v>
      </c>
      <c r="C17" s="131"/>
      <c r="D17" s="137" t="s">
        <v>263</v>
      </c>
      <c r="E17" s="141" t="s">
        <v>264</v>
      </c>
      <c r="F17" s="132"/>
      <c r="G17" s="2" t="s">
        <v>43</v>
      </c>
      <c r="H17" s="2" t="s">
        <v>80</v>
      </c>
      <c r="K17" s="142"/>
      <c r="L17" s="5"/>
    </row>
    <row r="18" spans="1:12" x14ac:dyDescent="0.25">
      <c r="A18" s="130" t="s">
        <v>237</v>
      </c>
      <c r="B18" s="130" t="s">
        <v>265</v>
      </c>
      <c r="C18" s="131"/>
      <c r="D18" s="140" t="s">
        <v>266</v>
      </c>
      <c r="E18" s="141" t="s">
        <v>267</v>
      </c>
      <c r="F18" s="132"/>
      <c r="G18" s="2" t="s">
        <v>84</v>
      </c>
      <c r="H18" s="2" t="s">
        <v>9</v>
      </c>
      <c r="K18" s="142"/>
      <c r="L18" s="142"/>
    </row>
    <row r="19" spans="1:12" x14ac:dyDescent="0.25">
      <c r="A19" s="130" t="s">
        <v>259</v>
      </c>
      <c r="B19" s="130" t="s">
        <v>254</v>
      </c>
      <c r="C19" s="131"/>
      <c r="D19" s="137" t="s">
        <v>232</v>
      </c>
      <c r="E19" s="104" t="s">
        <v>268</v>
      </c>
      <c r="F19" s="132"/>
      <c r="G19" s="2" t="s">
        <v>45</v>
      </c>
      <c r="H19" s="2" t="s">
        <v>14</v>
      </c>
      <c r="K19" s="144"/>
      <c r="L19" s="142"/>
    </row>
    <row r="20" spans="1:12" x14ac:dyDescent="0.25">
      <c r="A20" s="130" t="s">
        <v>262</v>
      </c>
      <c r="B20" s="130" t="s">
        <v>256</v>
      </c>
      <c r="C20" s="131"/>
      <c r="D20" s="137" t="s">
        <v>235</v>
      </c>
      <c r="E20" s="137" t="s">
        <v>269</v>
      </c>
      <c r="F20" s="132"/>
      <c r="G20" s="2" t="s">
        <v>47</v>
      </c>
      <c r="H20" s="2" t="s">
        <v>16</v>
      </c>
      <c r="K20" s="142"/>
      <c r="L20" s="142"/>
    </row>
    <row r="21" spans="1:12" x14ac:dyDescent="0.25">
      <c r="A21" s="130" t="s">
        <v>265</v>
      </c>
      <c r="B21" s="130" t="s">
        <v>270</v>
      </c>
      <c r="C21" s="131"/>
      <c r="D21" s="137" t="s">
        <v>271</v>
      </c>
      <c r="E21" s="137" t="s">
        <v>272</v>
      </c>
      <c r="F21" s="132"/>
      <c r="G21" s="2" t="s">
        <v>50</v>
      </c>
      <c r="H21" s="2" t="s">
        <v>22</v>
      </c>
      <c r="K21" s="144"/>
      <c r="L21" s="142"/>
    </row>
    <row r="22" spans="1:12" x14ac:dyDescent="0.25">
      <c r="A22" s="130" t="s">
        <v>273</v>
      </c>
      <c r="B22" s="130" t="s">
        <v>274</v>
      </c>
      <c r="C22" s="131"/>
      <c r="D22" s="137" t="s">
        <v>275</v>
      </c>
      <c r="E22" s="137" t="s">
        <v>225</v>
      </c>
      <c r="F22" s="132"/>
      <c r="G22" s="2" t="s">
        <v>86</v>
      </c>
      <c r="H22" s="2" t="s">
        <v>74</v>
      </c>
      <c r="K22" s="142"/>
      <c r="L22" s="142"/>
    </row>
    <row r="23" spans="1:12" x14ac:dyDescent="0.25">
      <c r="A23" s="130" t="s">
        <v>220</v>
      </c>
      <c r="B23" s="130" t="s">
        <v>273</v>
      </c>
      <c r="C23" s="131"/>
      <c r="D23" s="137" t="s">
        <v>276</v>
      </c>
      <c r="E23" s="104" t="s">
        <v>277</v>
      </c>
      <c r="F23" s="132"/>
      <c r="G23" s="2" t="s">
        <v>52</v>
      </c>
      <c r="H23" s="2" t="s">
        <v>5</v>
      </c>
      <c r="I23" s="20"/>
      <c r="K23" s="144"/>
      <c r="L23" s="142"/>
    </row>
    <row r="24" spans="1:12" x14ac:dyDescent="0.25">
      <c r="A24" s="130" t="s">
        <v>224</v>
      </c>
      <c r="B24" s="130" t="s">
        <v>278</v>
      </c>
      <c r="C24" s="131"/>
      <c r="D24" s="145" t="s">
        <v>279</v>
      </c>
      <c r="E24" s="137" t="s">
        <v>280</v>
      </c>
      <c r="F24" s="132"/>
      <c r="G24" s="2" t="s">
        <v>54</v>
      </c>
      <c r="H24" s="2" t="s">
        <v>10</v>
      </c>
      <c r="K24" s="142"/>
      <c r="L24" s="142"/>
    </row>
    <row r="25" spans="1:12" x14ac:dyDescent="0.25">
      <c r="A25" s="130" t="s">
        <v>281</v>
      </c>
      <c r="B25" s="130" t="s">
        <v>258</v>
      </c>
      <c r="C25" s="131"/>
      <c r="D25" s="146" t="s">
        <v>282</v>
      </c>
      <c r="E25" s="104" t="s">
        <v>283</v>
      </c>
      <c r="F25" s="132"/>
      <c r="G25" s="2" t="s">
        <v>56</v>
      </c>
      <c r="H25" s="220" t="s">
        <v>47</v>
      </c>
      <c r="K25" s="142"/>
      <c r="L25" s="142"/>
    </row>
    <row r="26" spans="1:12" x14ac:dyDescent="0.25">
      <c r="A26" s="130" t="s">
        <v>270</v>
      </c>
      <c r="B26" s="130" t="s">
        <v>260</v>
      </c>
      <c r="C26" s="131"/>
      <c r="D26" s="146" t="s">
        <v>284</v>
      </c>
      <c r="E26" s="137" t="s">
        <v>271</v>
      </c>
      <c r="F26" s="132"/>
      <c r="G26" s="2" t="s">
        <v>57</v>
      </c>
      <c r="H26" s="2" t="s">
        <v>50</v>
      </c>
      <c r="K26" s="142"/>
      <c r="L26" s="142"/>
    </row>
    <row r="27" spans="1:12" x14ac:dyDescent="0.25">
      <c r="A27" s="130" t="s">
        <v>278</v>
      </c>
      <c r="B27" s="130" t="s">
        <v>281</v>
      </c>
      <c r="C27" s="131"/>
      <c r="D27" s="137" t="s">
        <v>285</v>
      </c>
      <c r="E27" s="137" t="s">
        <v>275</v>
      </c>
      <c r="F27" s="132"/>
      <c r="G27" s="2" t="s">
        <v>60</v>
      </c>
      <c r="H27" s="2" t="s">
        <v>52</v>
      </c>
      <c r="K27" s="142"/>
      <c r="L27" s="142"/>
    </row>
    <row r="28" spans="1:12" x14ac:dyDescent="0.25">
      <c r="A28" s="130" t="s">
        <v>261</v>
      </c>
      <c r="B28" s="130" t="s">
        <v>249</v>
      </c>
      <c r="C28" s="131"/>
      <c r="D28" s="3" t="s">
        <v>286</v>
      </c>
      <c r="E28" s="137" t="s">
        <v>276</v>
      </c>
      <c r="F28" s="132"/>
      <c r="G28" s="2" t="s">
        <v>62</v>
      </c>
      <c r="H28" s="2" t="s">
        <v>56</v>
      </c>
      <c r="K28" s="142"/>
      <c r="L28" s="142"/>
    </row>
    <row r="29" spans="1:12" x14ac:dyDescent="0.25">
      <c r="A29" s="130" t="s">
        <v>274</v>
      </c>
      <c r="B29" s="143" t="s">
        <v>227</v>
      </c>
      <c r="C29" s="131"/>
      <c r="D29" s="137" t="s">
        <v>272</v>
      </c>
      <c r="E29" s="137" t="s">
        <v>250</v>
      </c>
      <c r="F29" s="132"/>
      <c r="G29" s="2" t="s">
        <v>64</v>
      </c>
      <c r="H29" s="2" t="s">
        <v>49</v>
      </c>
      <c r="K29" s="144"/>
      <c r="L29" s="5"/>
    </row>
    <row r="30" spans="1:12" x14ac:dyDescent="0.25">
      <c r="C30" s="131"/>
      <c r="D30" s="137" t="s">
        <v>287</v>
      </c>
      <c r="E30" s="104" t="s">
        <v>288</v>
      </c>
      <c r="F30" s="132"/>
      <c r="G30" s="2" t="s">
        <v>66</v>
      </c>
      <c r="H30" s="2" t="s">
        <v>38</v>
      </c>
      <c r="K30" s="142"/>
      <c r="L30" s="142"/>
    </row>
    <row r="31" spans="1:12" x14ac:dyDescent="0.25">
      <c r="D31" s="140" t="s">
        <v>289</v>
      </c>
      <c r="E31" s="137" t="s">
        <v>290</v>
      </c>
      <c r="F31" s="132"/>
      <c r="G31" s="2" t="s">
        <v>68</v>
      </c>
      <c r="H31" s="2" t="s">
        <v>41</v>
      </c>
      <c r="K31" s="142"/>
      <c r="L31" s="142"/>
    </row>
    <row r="32" spans="1:12" x14ac:dyDescent="0.25">
      <c r="D32" s="137" t="s">
        <v>251</v>
      </c>
      <c r="E32" s="104" t="s">
        <v>291</v>
      </c>
      <c r="F32" s="132"/>
      <c r="G32" s="2" t="s">
        <v>70</v>
      </c>
      <c r="H32" s="2" t="s">
        <v>88</v>
      </c>
      <c r="K32" s="142"/>
      <c r="L32" s="142"/>
    </row>
    <row r="33" spans="4:12" x14ac:dyDescent="0.25">
      <c r="D33" s="141" t="s">
        <v>264</v>
      </c>
      <c r="E33" s="137" t="s">
        <v>255</v>
      </c>
      <c r="F33" s="132"/>
      <c r="G33" s="2" t="s">
        <v>72</v>
      </c>
      <c r="H33" s="2" t="s">
        <v>90</v>
      </c>
      <c r="K33" s="142"/>
      <c r="L33" s="5"/>
    </row>
    <row r="34" spans="4:12" x14ac:dyDescent="0.25">
      <c r="D34" s="141" t="s">
        <v>267</v>
      </c>
      <c r="E34" s="104" t="s">
        <v>292</v>
      </c>
      <c r="F34" s="132"/>
      <c r="G34" s="2" t="s">
        <v>74</v>
      </c>
      <c r="H34" s="2" t="s">
        <v>92</v>
      </c>
      <c r="I34" s="20"/>
      <c r="K34" s="142"/>
      <c r="L34" s="142"/>
    </row>
    <row r="35" spans="4:12" x14ac:dyDescent="0.25">
      <c r="D35" s="137" t="s">
        <v>269</v>
      </c>
      <c r="E35" s="137" t="s">
        <v>293</v>
      </c>
      <c r="F35" s="132"/>
      <c r="G35" s="2" t="s">
        <v>76</v>
      </c>
      <c r="H35" s="2" t="s">
        <v>40</v>
      </c>
      <c r="I35" s="20"/>
      <c r="K35" s="17"/>
      <c r="L35" s="142"/>
    </row>
    <row r="36" spans="4:12" x14ac:dyDescent="0.25">
      <c r="D36" s="137" t="s">
        <v>290</v>
      </c>
      <c r="E36" s="137" t="s">
        <v>263</v>
      </c>
      <c r="F36" s="132"/>
      <c r="G36" s="2" t="s">
        <v>78</v>
      </c>
      <c r="H36" s="2" t="s">
        <v>18</v>
      </c>
      <c r="I36" s="20"/>
      <c r="L36" s="142"/>
    </row>
    <row r="37" spans="4:12" x14ac:dyDescent="0.25">
      <c r="D37" s="137" t="s">
        <v>294</v>
      </c>
      <c r="E37" s="137" t="s">
        <v>294</v>
      </c>
      <c r="F37" s="132"/>
      <c r="G37" s="2" t="s">
        <v>80</v>
      </c>
      <c r="H37" s="2" t="s">
        <v>82</v>
      </c>
      <c r="I37" s="20"/>
      <c r="L37" s="142"/>
    </row>
    <row r="38" spans="4:12" x14ac:dyDescent="0.25">
      <c r="D38" s="137" t="s">
        <v>295</v>
      </c>
      <c r="E38" s="104" t="s">
        <v>296</v>
      </c>
      <c r="F38" s="132"/>
      <c r="G38" s="2" t="s">
        <v>88</v>
      </c>
      <c r="H38" s="2" t="s">
        <v>54</v>
      </c>
      <c r="I38" s="20"/>
      <c r="K38" s="142"/>
      <c r="L38" s="142"/>
    </row>
    <row r="39" spans="4:12" x14ac:dyDescent="0.25">
      <c r="D39" s="137" t="s">
        <v>297</v>
      </c>
      <c r="E39" s="137" t="s">
        <v>287</v>
      </c>
      <c r="F39" s="132"/>
      <c r="G39" s="2" t="s">
        <v>90</v>
      </c>
      <c r="H39" s="2" t="s">
        <v>62</v>
      </c>
      <c r="I39" s="20"/>
      <c r="K39" s="142"/>
      <c r="L39" s="142"/>
    </row>
    <row r="40" spans="4:12" x14ac:dyDescent="0.25">
      <c r="D40" s="140" t="s">
        <v>298</v>
      </c>
      <c r="E40" s="104" t="s">
        <v>299</v>
      </c>
      <c r="F40" s="132"/>
      <c r="G40" s="2" t="s">
        <v>92</v>
      </c>
      <c r="H40" s="2" t="s">
        <v>64</v>
      </c>
      <c r="I40" s="20"/>
      <c r="K40" s="1"/>
      <c r="L40" s="5"/>
    </row>
    <row r="41" spans="4:12" x14ac:dyDescent="0.25">
      <c r="D41" s="137" t="s">
        <v>300</v>
      </c>
      <c r="E41" s="145" t="s">
        <v>279</v>
      </c>
      <c r="F41" s="132"/>
      <c r="G41" s="2" t="s">
        <v>30</v>
      </c>
      <c r="H41" s="2" t="s">
        <v>70</v>
      </c>
      <c r="I41" s="20"/>
      <c r="K41" s="142"/>
      <c r="L41" s="142"/>
    </row>
    <row r="42" spans="4:12" x14ac:dyDescent="0.25">
      <c r="D42" s="137" t="s">
        <v>301</v>
      </c>
      <c r="E42" s="146" t="s">
        <v>282</v>
      </c>
      <c r="F42" s="132"/>
      <c r="G42" s="2" t="s">
        <v>12</v>
      </c>
      <c r="H42" s="2" t="s">
        <v>20</v>
      </c>
      <c r="I42" s="20"/>
      <c r="K42" s="142"/>
      <c r="L42" s="142"/>
    </row>
    <row r="43" spans="4:12" x14ac:dyDescent="0.25">
      <c r="D43" s="137" t="s">
        <v>302</v>
      </c>
      <c r="E43" s="146" t="s">
        <v>284</v>
      </c>
      <c r="F43" s="132"/>
      <c r="G43" s="2" t="s">
        <v>9</v>
      </c>
      <c r="H43" s="2" t="s">
        <v>32</v>
      </c>
      <c r="I43" s="20"/>
      <c r="K43" s="142"/>
      <c r="L43" s="142"/>
    </row>
    <row r="44" spans="4:12" x14ac:dyDescent="0.25">
      <c r="D44" s="137" t="s">
        <v>303</v>
      </c>
      <c r="E44" s="104" t="s">
        <v>304</v>
      </c>
      <c r="F44" s="132"/>
      <c r="G44" s="2" t="s">
        <v>5</v>
      </c>
      <c r="H44" s="2" t="s">
        <v>45</v>
      </c>
      <c r="I44" s="20"/>
      <c r="K44" s="144"/>
      <c r="L44" s="142"/>
    </row>
    <row r="45" spans="4:12" x14ac:dyDescent="0.25">
      <c r="D45" s="140" t="s">
        <v>305</v>
      </c>
      <c r="E45" s="137" t="s">
        <v>285</v>
      </c>
      <c r="F45" s="132"/>
      <c r="G45" s="2" t="s">
        <v>49</v>
      </c>
      <c r="H45" s="2" t="s">
        <v>86</v>
      </c>
      <c r="K45" s="142"/>
      <c r="L45" s="5"/>
    </row>
    <row r="46" spans="4:12" x14ac:dyDescent="0.25">
      <c r="D46" s="137" t="s">
        <v>306</v>
      </c>
      <c r="E46" s="137" t="s">
        <v>307</v>
      </c>
      <c r="F46" s="132"/>
      <c r="G46" s="2" t="s">
        <v>40</v>
      </c>
      <c r="H46" s="2" t="s">
        <v>72</v>
      </c>
      <c r="K46" s="142"/>
      <c r="L46" s="142"/>
    </row>
    <row r="47" spans="4:12" x14ac:dyDescent="0.25">
      <c r="D47" s="140" t="s">
        <v>308</v>
      </c>
      <c r="E47" s="137" t="s">
        <v>300</v>
      </c>
      <c r="F47" s="132"/>
      <c r="G47" s="2" t="s">
        <v>20</v>
      </c>
      <c r="H47" s="2" t="s">
        <v>57</v>
      </c>
      <c r="K47" s="142"/>
      <c r="L47" s="5"/>
    </row>
    <row r="48" spans="4:12" x14ac:dyDescent="0.25">
      <c r="D48" s="137" t="s">
        <v>239</v>
      </c>
      <c r="E48" s="137" t="s">
        <v>301</v>
      </c>
      <c r="G48" s="2" t="s">
        <v>59</v>
      </c>
      <c r="H48" s="2" t="s">
        <v>59</v>
      </c>
      <c r="K48" s="142"/>
      <c r="L48" s="142"/>
    </row>
    <row r="49" spans="4:12" x14ac:dyDescent="0.25">
      <c r="D49" s="137" t="s">
        <v>280</v>
      </c>
      <c r="E49" s="137" t="s">
        <v>302</v>
      </c>
      <c r="K49" s="142"/>
      <c r="L49" s="5"/>
    </row>
    <row r="50" spans="4:12" x14ac:dyDescent="0.25">
      <c r="D50" s="137" t="s">
        <v>293</v>
      </c>
      <c r="E50" s="137" t="s">
        <v>303</v>
      </c>
      <c r="K50" s="142"/>
      <c r="L50" s="142"/>
    </row>
    <row r="51" spans="4:12" x14ac:dyDescent="0.25">
      <c r="D51" s="147" t="s">
        <v>309</v>
      </c>
      <c r="E51" s="137" t="s">
        <v>306</v>
      </c>
      <c r="K51" s="142"/>
      <c r="L51" s="142"/>
    </row>
    <row r="52" spans="4:12" x14ac:dyDescent="0.25">
      <c r="D52" s="137" t="s">
        <v>310</v>
      </c>
      <c r="E52" s="137" t="s">
        <v>310</v>
      </c>
      <c r="G52" s="2"/>
      <c r="H52" s="2"/>
      <c r="K52" s="142"/>
      <c r="L52" s="142"/>
    </row>
    <row r="53" spans="4:12" x14ac:dyDescent="0.25">
      <c r="D53" s="104" t="s">
        <v>304</v>
      </c>
      <c r="E53" s="137" t="s">
        <v>311</v>
      </c>
      <c r="H53" s="2"/>
      <c r="K53" s="142"/>
      <c r="L53" s="142"/>
    </row>
    <row r="54" spans="4:12" x14ac:dyDescent="0.25">
      <c r="D54" s="137" t="s">
        <v>307</v>
      </c>
      <c r="E54" s="137" t="s">
        <v>295</v>
      </c>
      <c r="K54" s="142"/>
      <c r="L54" s="142"/>
    </row>
    <row r="55" spans="4:12" x14ac:dyDescent="0.25">
      <c r="D55" s="105"/>
      <c r="E55" s="137" t="s">
        <v>297</v>
      </c>
      <c r="K55" s="142"/>
      <c r="L55" s="5"/>
    </row>
    <row r="56" spans="4:12" x14ac:dyDescent="0.25">
      <c r="D56" s="140"/>
      <c r="K56" s="144"/>
      <c r="L56" s="142"/>
    </row>
    <row r="57" spans="4:12" x14ac:dyDescent="0.25">
      <c r="D57" s="143"/>
      <c r="K57" s="142"/>
      <c r="L57" s="5"/>
    </row>
    <row r="58" spans="4:12" x14ac:dyDescent="0.25">
      <c r="D58" s="140"/>
      <c r="K58" s="144"/>
      <c r="L58"/>
    </row>
    <row r="59" spans="4:12" x14ac:dyDescent="0.25">
      <c r="D59" s="143"/>
      <c r="K59" s="142"/>
      <c r="L59" s="13"/>
    </row>
    <row r="60" spans="4:12" x14ac:dyDescent="0.25">
      <c r="K60" s="142"/>
      <c r="L60" s="13"/>
    </row>
    <row r="61" spans="4:12" x14ac:dyDescent="0.25">
      <c r="K61" s="142"/>
      <c r="L61" s="5"/>
    </row>
    <row r="62" spans="4:12" x14ac:dyDescent="0.25">
      <c r="K62" s="144"/>
      <c r="L62" s="142"/>
    </row>
    <row r="63" spans="4:12" x14ac:dyDescent="0.25">
      <c r="K63" s="142"/>
      <c r="L63" s="142"/>
    </row>
    <row r="64" spans="4:12" x14ac:dyDescent="0.25">
      <c r="K64" s="144"/>
      <c r="L64" s="142"/>
    </row>
    <row r="65" spans="11:12" x14ac:dyDescent="0.25">
      <c r="K65" s="142"/>
      <c r="L65" s="142"/>
    </row>
  </sheetData>
  <conditionalFormatting sqref="K43:K44">
    <cfRule type="expression" dxfId="8" priority="7">
      <formula>ISERROR(K43)</formula>
    </cfRule>
    <cfRule type="containsText" dxfId="7" priority="8" operator="containsText" text="N/A">
      <formula>NOT(ISERROR(SEARCH("N/A",K43)))</formula>
    </cfRule>
  </conditionalFormatting>
  <conditionalFormatting sqref="E39">
    <cfRule type="expression" dxfId="6" priority="1">
      <formula>ISERROR(E39)</formula>
    </cfRule>
    <cfRule type="containsText" dxfId="5" priority="2" operator="containsText" text="N/A">
      <formula>NOT(ISERROR(SEARCH("N/A",E39)))</formula>
    </cfRule>
  </conditionalFormatting>
  <conditionalFormatting sqref="D31">
    <cfRule type="expression" dxfId="4" priority="5">
      <formula>ISERROR(D31)</formula>
    </cfRule>
    <cfRule type="containsText" dxfId="3" priority="6" operator="containsText" text="N/A">
      <formula>NOT(ISERROR(SEARCH("N/A",D31)))</formula>
    </cfRule>
  </conditionalFormatting>
  <conditionalFormatting sqref="D30">
    <cfRule type="expression" dxfId="2" priority="3">
      <formula>ISERROR(D30)</formula>
    </cfRule>
    <cfRule type="containsText" dxfId="1" priority="4" operator="containsText" text="N/A">
      <formula>NOT(ISERROR(SEARCH("N/A",D30)))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A2" sqref="A2"/>
    </sheetView>
  </sheetViews>
  <sheetFormatPr defaultRowHeight="15" x14ac:dyDescent="0.25"/>
  <sheetData>
    <row r="1" spans="1:1" x14ac:dyDescent="0.25">
      <c r="A1" t="s">
        <v>315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6" ma:contentTypeDescription="" ma:contentTypeScope="" ma:versionID="4546faf66d9f350f909e3e70c72f366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13974ab8ad7c58fdafb218f628da3580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3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DC381890-73E5-4405-A71A-9E233513DA1D}"/>
</file>

<file path=customXml/itemProps2.xml><?xml version="1.0" encoding="utf-8"?>
<ds:datastoreItem xmlns:ds="http://schemas.openxmlformats.org/officeDocument/2006/customXml" ds:itemID="{8CC9D1DE-3FFF-4623-A073-105FC8FAD673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2C613D8A-55E3-402E-9467-402026B321A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7BFCFE7-14CA-483F-AA76-43AE7251968B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97C50107-68B0-420E-BEC6-0913032CF41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HeaderInfo</vt:lpstr>
      <vt:lpstr>Interpreter_Data</vt:lpstr>
      <vt:lpstr>Process_Data </vt:lpstr>
      <vt:lpstr>INFORMATION</vt:lpstr>
      <vt:lpstr>Interpreter - Practice</vt:lpstr>
      <vt:lpstr>Interpreter</vt:lpstr>
      <vt:lpstr>DATA-Retired</vt:lpstr>
      <vt:lpstr>DATA 2-Retired</vt:lpstr>
      <vt:lpstr>CONTROL</vt:lpstr>
      <vt:lpstr>PRACTICE-Retired</vt:lpstr>
      <vt:lpstr>HEADERTOGGLE-Retired</vt:lpstr>
      <vt:lpstr>Change Notes</vt:lpstr>
      <vt:lpstr>DATE_SELECT</vt:lpstr>
      <vt:lpstr>PRACTICE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kelvinsmith</dc:creator>
  <cp:keywords/>
  <dc:description/>
  <cp:lastModifiedBy>Tommy Lay</cp:lastModifiedBy>
  <cp:revision/>
  <dcterms:created xsi:type="dcterms:W3CDTF">2013-07-24T16:05:41Z</dcterms:created>
  <dcterms:modified xsi:type="dcterms:W3CDTF">2024-01-30T10:59:15Z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