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ata" ContentType="application/vnd.openxmlformats-officedocument.model+data"/>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drawings/drawing2.xml" ContentType="application/vnd.openxmlformats-officedocument.drawing+xml"/>
  <Override PartName="/xl/slicers/slicer2.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2.xml" ContentType="application/vnd.openxmlformats-officedocument.themeOverrid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3.xml" ContentType="application/vnd.openxmlformats-officedocument.themeOverrid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4.xml" ContentType="application/vnd.openxmlformats-officedocument.themeOverrid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customXml/itemProps7.xml" ContentType="application/vnd.openxmlformats-officedocument.customXmlProperties+xml"/>
  <Override PartName="/customXml/itemProps8.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64011"/>
  <mc:AlternateContent xmlns:mc="http://schemas.openxmlformats.org/markup-compatibility/2006">
    <mc:Choice Requires="x15">
      <x15ac:absPath xmlns:x15ac="http://schemas.microsoft.com/office/spreadsheetml/2010/11/ac" url="C:\Users\CEG Admin\Queen Mary, University of London\Seasonal Flu Vaccinations 2020-21 - Documents\02 Borough Level Reporting\02 Reports\"/>
    </mc:Choice>
  </mc:AlternateContent>
  <workbookProtection lockStructure="1"/>
  <bookViews>
    <workbookView xWindow="0" yWindow="0" windowWidth="28800" windowHeight="12330" tabRatio="821"/>
  </bookViews>
  <sheets>
    <sheet name="Information" sheetId="21" r:id="rId1"/>
    <sheet name="Locality Comparison" sheetId="2" r:id="rId2"/>
    <sheet name="KPI" sheetId="27" state="hidden" r:id="rId3"/>
    <sheet name="Locality_Graphs" sheetId="19" state="hidden" r:id="rId4"/>
    <sheet name="Locality_Buttons" sheetId="20" state="hidden" r:id="rId5"/>
    <sheet name="TOTAL UPTAKE PIVOT" sheetId="3" state="hidden" r:id="rId6"/>
    <sheet name="COMP_PIVOT" sheetId="18" state="hidden" r:id="rId7"/>
    <sheet name="PIVOT_A" sheetId="9" state="hidden" r:id="rId8"/>
    <sheet name="PIVOT_B" sheetId="22" state="hidden" r:id="rId9"/>
    <sheet name="PIVOT_C" sheetId="23" state="hidden" r:id="rId10"/>
    <sheet name="PIVOT_D" sheetId="24" state="hidden" r:id="rId11"/>
    <sheet name="PIVOT_E" sheetId="25" state="hidden" r:id="rId12"/>
    <sheet name="COVER_GRAPH" sheetId="28" state="hidden" r:id="rId13"/>
    <sheet name="PIVOT_F" sheetId="31" state="hidden" r:id="rId14"/>
    <sheet name="Total_Eligible_Pop and Total_Va" sheetId="1" state="hidden" r:id="rId15"/>
    <sheet name="Sheet1" sheetId="26" state="hidden" r:id="rId16"/>
  </sheets>
  <definedNames>
    <definedName name="_xlcn.WorksheetConnection_Table11" hidden="1">Table1[]</definedName>
    <definedName name="_xlcn.WorksheetConnection_Table131" hidden="1">Table13[]</definedName>
    <definedName name="Cohort_A__Patients_aged___65_as_of_31st_March_2020">Locality_Graphs!$C$4</definedName>
    <definedName name="Cohort_B__Patients_aged_6m_to_64y_at_clinical_risk__excluding_healthy_pregnant__carers__and_healthy_2_3yr_olds">Locality_Graphs!$C$5</definedName>
    <definedName name="Cohort_C__Patients_aged_2_or_3_as_of_31st_August_2019">Locality_Graphs!$C$6</definedName>
    <definedName name="Cohort_D__All_pregnant_women">Locality_Graphs!$C$7</definedName>
    <definedName name="Cohort_E__Carers">Locality_Graphs!$C$8</definedName>
    <definedName name="Cohort_F__50_64_years_exc_At_Risk">Locality_Graphs!$C$9</definedName>
    <definedName name="SELECTED_COHORT">INDIRECT(Locality_Graphs!$B$1)</definedName>
    <definedName name="Slicer_Locality">#N/A</definedName>
    <definedName name="Slicer_Locality1">#N/A</definedName>
    <definedName name="Slicer_Season">#N/A</definedName>
    <definedName name="Slicer_SFVMonth">#N/A</definedName>
    <definedName name="Slicer_Title">#N/A</definedName>
  </definedNames>
  <calcPr calcId="162913"/>
  <pivotCaches>
    <pivotCache cacheId="17" r:id="rId17"/>
    <pivotCache cacheId="20" r:id="rId18"/>
  </pivotCaches>
  <extLst>
    <ext xmlns:x14="http://schemas.microsoft.com/office/spreadsheetml/2009/9/main" uri="{BBE1A952-AA13-448e-AADC-164F8A28A991}">
      <x14:slicerCaches>
        <x14:slicerCache r:id="rId19"/>
        <x14:slicerCache r:id="rId20"/>
        <x14:slicerCache r:id="rId21"/>
        <x14:slicerCache r:id="rId22"/>
        <x14:slicerCache r:id="rId23"/>
      </x14:slicerCaches>
    </ext>
    <ext xmlns:x14="http://schemas.microsoft.com/office/spreadsheetml/2009/9/main" uri="{79F54976-1DA5-4618-B147-4CDE4B953A38}">
      <x14:workbookPr/>
    </ext>
    <ext xmlns:x15="http://schemas.microsoft.com/office/spreadsheetml/2010/11/main" uri="{FCE2AD5D-F65C-4FA6-A056-5C36A1767C68}">
      <x15:dataModel>
        <x15:modelTables>
          <x15:modelTable id="Table13" name="Table13" connection="WorksheetConnection_Table13"/>
          <x15:modelTable id="Table1" name="Table1" connection="WorksheetConnection_Table1"/>
        </x15:modelTables>
      </x15:dataModel>
    </ext>
  </extLst>
</workbook>
</file>

<file path=xl/calcChain.xml><?xml version="1.0" encoding="utf-8"?>
<calcChain xmlns="http://schemas.openxmlformats.org/spreadsheetml/2006/main">
  <c r="V225" i="1" l="1"/>
  <c r="V226" i="1"/>
  <c r="V227" i="1"/>
  <c r="V228" i="1"/>
  <c r="V229" i="1"/>
  <c r="W229" i="1" s="1"/>
  <c r="V230" i="1"/>
  <c r="V231" i="1"/>
  <c r="W231" i="1" s="1"/>
  <c r="W225" i="1"/>
  <c r="W226" i="1"/>
  <c r="W227" i="1"/>
  <c r="W228" i="1"/>
  <c r="W230" i="1"/>
  <c r="V224" i="1" l="1"/>
  <c r="W224" i="1" s="1"/>
  <c r="V221" i="1"/>
  <c r="W221" i="1" s="1"/>
  <c r="V222" i="1"/>
  <c r="W222" i="1" s="1"/>
  <c r="V223" i="1"/>
  <c r="W223" i="1" s="1"/>
  <c r="V220" i="1"/>
  <c r="W220" i="1" s="1"/>
  <c r="V218" i="1"/>
  <c r="W218" i="1" s="1"/>
  <c r="V219" i="1"/>
  <c r="W219" i="1" s="1"/>
  <c r="V217" i="1" l="1"/>
  <c r="W217" i="1" s="1"/>
  <c r="V216" i="1"/>
  <c r="W216" i="1" s="1"/>
  <c r="V215" i="1"/>
  <c r="W215" i="1" s="1"/>
  <c r="V214" i="1"/>
  <c r="W214" i="1" s="1"/>
  <c r="V213" i="1"/>
  <c r="W213" i="1" s="1"/>
  <c r="V212" i="1"/>
  <c r="W212" i="1" s="1"/>
  <c r="V211" i="1"/>
  <c r="W211" i="1" s="1"/>
  <c r="V210" i="1" l="1"/>
  <c r="W210" i="1" s="1"/>
  <c r="V209" i="1"/>
  <c r="W209" i="1" s="1"/>
  <c r="V208" i="1"/>
  <c r="W208" i="1" s="1"/>
  <c r="V207" i="1"/>
  <c r="W207" i="1" s="1"/>
  <c r="V206" i="1"/>
  <c r="W206" i="1" s="1"/>
  <c r="V205" i="1"/>
  <c r="W205" i="1" s="1"/>
  <c r="V204" i="1"/>
  <c r="W204" i="1" s="1"/>
  <c r="V203" i="1" l="1"/>
  <c r="W203" i="1" s="1"/>
  <c r="V202" i="1"/>
  <c r="W202" i="1" s="1"/>
  <c r="V201" i="1"/>
  <c r="W201" i="1" s="1"/>
  <c r="V200" i="1"/>
  <c r="W200" i="1" s="1"/>
  <c r="V199" i="1"/>
  <c r="W199" i="1" s="1"/>
  <c r="V198" i="1"/>
  <c r="W198" i="1" s="1"/>
  <c r="V197" i="1"/>
  <c r="W197" i="1" s="1"/>
  <c r="V190" i="1" l="1"/>
  <c r="W190" i="1" s="1"/>
  <c r="V191" i="1"/>
  <c r="W191" i="1" s="1"/>
  <c r="V192" i="1"/>
  <c r="W192" i="1" s="1"/>
  <c r="V193" i="1"/>
  <c r="V194" i="1"/>
  <c r="W194" i="1" s="1"/>
  <c r="V195" i="1"/>
  <c r="W195" i="1" s="1"/>
  <c r="V196" i="1"/>
  <c r="W196" i="1" s="1"/>
  <c r="W193" i="1"/>
  <c r="V176" i="1" l="1"/>
  <c r="W176" i="1" s="1"/>
  <c r="V177" i="1"/>
  <c r="W177" i="1" s="1"/>
  <c r="V178" i="1"/>
  <c r="W178" i="1" s="1"/>
  <c r="V179" i="1"/>
  <c r="W179" i="1" s="1"/>
  <c r="V180" i="1"/>
  <c r="W180" i="1" s="1"/>
  <c r="V181" i="1"/>
  <c r="W181" i="1" s="1"/>
  <c r="V182" i="1"/>
  <c r="W182" i="1" s="1"/>
  <c r="V183" i="1"/>
  <c r="W183" i="1" s="1"/>
  <c r="V184" i="1"/>
  <c r="W184" i="1" s="1"/>
  <c r="V185" i="1"/>
  <c r="W185" i="1" s="1"/>
  <c r="V186" i="1"/>
  <c r="W186" i="1" s="1"/>
  <c r="V187" i="1"/>
  <c r="W187" i="1" s="1"/>
  <c r="V188" i="1"/>
  <c r="W188" i="1" s="1"/>
  <c r="V189" i="1"/>
  <c r="W189" i="1" s="1"/>
  <c r="V169" i="1" l="1"/>
  <c r="W169" i="1" s="1"/>
  <c r="V170" i="1"/>
  <c r="W170" i="1" s="1"/>
  <c r="V171" i="1"/>
  <c r="W171" i="1" s="1"/>
  <c r="V172" i="1"/>
  <c r="W172" i="1" s="1"/>
  <c r="V173" i="1"/>
  <c r="W173" i="1" s="1"/>
  <c r="V174" i="1"/>
  <c r="W174" i="1" s="1"/>
  <c r="V175" i="1"/>
  <c r="W175" i="1" s="1"/>
  <c r="S3" i="21" l="1"/>
  <c r="V168" i="1" l="1"/>
  <c r="W168" i="1" s="1"/>
  <c r="H8" i="28"/>
  <c r="H9" i="28"/>
  <c r="G9" i="28" l="1"/>
  <c r="V165" i="1"/>
  <c r="W165" i="1" s="1"/>
  <c r="V166" i="1"/>
  <c r="W166" i="1" s="1"/>
  <c r="V167" i="1"/>
  <c r="W167" i="1" s="1"/>
  <c r="V162" i="1" l="1"/>
  <c r="W162" i="1" s="1"/>
  <c r="V163" i="1"/>
  <c r="W163" i="1" s="1"/>
  <c r="V164" i="1"/>
  <c r="W164" i="1" s="1"/>
  <c r="B1" i="19" l="1"/>
  <c r="Z20" i="21" l="1"/>
  <c r="Y20" i="21"/>
  <c r="X20" i="21"/>
  <c r="V155" i="1" l="1"/>
  <c r="W155" i="1" s="1"/>
  <c r="V156" i="1"/>
  <c r="W156" i="1" s="1"/>
  <c r="V157" i="1"/>
  <c r="W157" i="1" s="1"/>
  <c r="V158" i="1"/>
  <c r="W158" i="1" s="1"/>
  <c r="V159" i="1"/>
  <c r="W159" i="1" s="1"/>
  <c r="V160" i="1"/>
  <c r="W160" i="1" s="1"/>
  <c r="V161" i="1"/>
  <c r="W161" i="1" s="1"/>
  <c r="V148" i="1" l="1"/>
  <c r="W148" i="1" s="1"/>
  <c r="V149" i="1"/>
  <c r="W149" i="1" s="1"/>
  <c r="V150" i="1"/>
  <c r="W150" i="1" s="1"/>
  <c r="V151" i="1"/>
  <c r="W151" i="1" s="1"/>
  <c r="V152" i="1"/>
  <c r="W152" i="1" s="1"/>
  <c r="V153" i="1"/>
  <c r="W153" i="1" s="1"/>
  <c r="V154" i="1"/>
  <c r="W154" i="1" s="1"/>
  <c r="V141" i="1" l="1"/>
  <c r="W141" i="1" s="1"/>
  <c r="V142" i="1"/>
  <c r="W142" i="1" s="1"/>
  <c r="V143" i="1"/>
  <c r="W143" i="1" s="1"/>
  <c r="V144" i="1"/>
  <c r="W144" i="1" s="1"/>
  <c r="V145" i="1"/>
  <c r="W145" i="1" s="1"/>
  <c r="V146" i="1"/>
  <c r="W146" i="1" s="1"/>
  <c r="V147" i="1"/>
  <c r="W147" i="1" s="1"/>
  <c r="V134" i="1" l="1"/>
  <c r="W134" i="1" s="1"/>
  <c r="V135" i="1"/>
  <c r="W135" i="1" s="1"/>
  <c r="V136" i="1"/>
  <c r="W136" i="1" s="1"/>
  <c r="V137" i="1"/>
  <c r="W137" i="1" s="1"/>
  <c r="V138" i="1"/>
  <c r="W138" i="1" s="1"/>
  <c r="V139" i="1"/>
  <c r="W139" i="1" s="1"/>
  <c r="V140" i="1"/>
  <c r="W140" i="1" s="1"/>
  <c r="V127" i="1" l="1"/>
  <c r="W127" i="1" s="1"/>
  <c r="V128" i="1"/>
  <c r="W128" i="1" s="1"/>
  <c r="V129" i="1"/>
  <c r="W129" i="1" s="1"/>
  <c r="V130" i="1"/>
  <c r="W130" i="1" s="1"/>
  <c r="V131" i="1"/>
  <c r="W131" i="1" s="1"/>
  <c r="V132" i="1"/>
  <c r="W132" i="1" s="1"/>
  <c r="V133" i="1"/>
  <c r="W133" i="1" s="1"/>
  <c r="V120" i="1" l="1"/>
  <c r="W120" i="1" s="1"/>
  <c r="V121" i="1"/>
  <c r="W121" i="1" s="1"/>
  <c r="V122" i="1"/>
  <c r="W122" i="1" s="1"/>
  <c r="V123" i="1"/>
  <c r="W123" i="1" s="1"/>
  <c r="V124" i="1"/>
  <c r="W124" i="1" s="1"/>
  <c r="V125" i="1"/>
  <c r="W125" i="1" s="1"/>
  <c r="V126" i="1"/>
  <c r="W126" i="1" s="1"/>
  <c r="V113" i="1" l="1"/>
  <c r="W113" i="1" s="1"/>
  <c r="V114" i="1"/>
  <c r="W114" i="1" s="1"/>
  <c r="V115" i="1"/>
  <c r="W115" i="1" s="1"/>
  <c r="V116" i="1"/>
  <c r="W116" i="1" s="1"/>
  <c r="V117" i="1"/>
  <c r="W117" i="1" s="1"/>
  <c r="V118" i="1"/>
  <c r="W118" i="1" s="1"/>
  <c r="V119" i="1"/>
  <c r="W119" i="1" s="1"/>
  <c r="V106" i="1" l="1"/>
  <c r="W106" i="1" s="1"/>
  <c r="V107" i="1"/>
  <c r="W107" i="1" s="1"/>
  <c r="V108" i="1"/>
  <c r="W108" i="1" s="1"/>
  <c r="V109" i="1"/>
  <c r="W109" i="1" s="1"/>
  <c r="V110" i="1"/>
  <c r="W110" i="1" s="1"/>
  <c r="V111" i="1"/>
  <c r="W111" i="1" s="1"/>
  <c r="V112" i="1"/>
  <c r="W112" i="1" s="1"/>
  <c r="D3" i="28" l="1"/>
  <c r="V2" i="1"/>
  <c r="W2" i="1" s="1"/>
  <c r="V3" i="1"/>
  <c r="W3" i="1" s="1"/>
  <c r="V4" i="1"/>
  <c r="W4" i="1" s="1"/>
  <c r="V5" i="1"/>
  <c r="W5" i="1" s="1"/>
  <c r="V6" i="1"/>
  <c r="W6" i="1" s="1"/>
  <c r="V7" i="1"/>
  <c r="W7" i="1" s="1"/>
  <c r="V8" i="1"/>
  <c r="W8" i="1" s="1"/>
  <c r="V9" i="1"/>
  <c r="W9" i="1" s="1"/>
  <c r="V10" i="1"/>
  <c r="W10" i="1" s="1"/>
  <c r="V11" i="1"/>
  <c r="W11" i="1" s="1"/>
  <c r="V12" i="1"/>
  <c r="W12" i="1" s="1"/>
  <c r="V13" i="1"/>
  <c r="W13" i="1" s="1"/>
  <c r="V14" i="1"/>
  <c r="W14" i="1" s="1"/>
  <c r="V15" i="1"/>
  <c r="W15" i="1" s="1"/>
  <c r="V16" i="1"/>
  <c r="W16" i="1" s="1"/>
  <c r="V17" i="1"/>
  <c r="W17" i="1" s="1"/>
  <c r="V18" i="1"/>
  <c r="W18" i="1" s="1"/>
  <c r="V19" i="1"/>
  <c r="W19" i="1" s="1"/>
  <c r="V20" i="1"/>
  <c r="W20" i="1" s="1"/>
  <c r="V21" i="1"/>
  <c r="W21" i="1" s="1"/>
  <c r="V22" i="1"/>
  <c r="W22" i="1" s="1"/>
  <c r="V23" i="1"/>
  <c r="W23" i="1" s="1"/>
  <c r="V24" i="1"/>
  <c r="W24" i="1" s="1"/>
  <c r="V25" i="1"/>
  <c r="W25" i="1" s="1"/>
  <c r="V26" i="1"/>
  <c r="W26" i="1" s="1"/>
  <c r="V27" i="1"/>
  <c r="W27" i="1" s="1"/>
  <c r="V28" i="1"/>
  <c r="W28" i="1" s="1"/>
  <c r="V29" i="1"/>
  <c r="W29" i="1" s="1"/>
  <c r="V30" i="1"/>
  <c r="W30" i="1" s="1"/>
  <c r="V31" i="1"/>
  <c r="W31" i="1" s="1"/>
  <c r="V32" i="1"/>
  <c r="W32" i="1" s="1"/>
  <c r="V33" i="1"/>
  <c r="W33" i="1" s="1"/>
  <c r="V34" i="1"/>
  <c r="W34" i="1" s="1"/>
  <c r="V35" i="1"/>
  <c r="W35" i="1" s="1"/>
  <c r="V36" i="1"/>
  <c r="W36" i="1" s="1"/>
  <c r="V37" i="1"/>
  <c r="W37" i="1" s="1"/>
  <c r="V38" i="1"/>
  <c r="W38" i="1" s="1"/>
  <c r="V39" i="1"/>
  <c r="W39" i="1" s="1"/>
  <c r="V40" i="1"/>
  <c r="W40" i="1" s="1"/>
  <c r="V41" i="1"/>
  <c r="W41" i="1" s="1"/>
  <c r="V42" i="1"/>
  <c r="W42" i="1" s="1"/>
  <c r="V43" i="1"/>
  <c r="W43" i="1" s="1"/>
  <c r="V44" i="1"/>
  <c r="W44" i="1" s="1"/>
  <c r="V45" i="1"/>
  <c r="W45" i="1" s="1"/>
  <c r="V46" i="1"/>
  <c r="W46" i="1" s="1"/>
  <c r="V47" i="1"/>
  <c r="W47" i="1" s="1"/>
  <c r="V48" i="1"/>
  <c r="W48" i="1" s="1"/>
  <c r="V49" i="1"/>
  <c r="W49" i="1" s="1"/>
  <c r="V50" i="1"/>
  <c r="W50" i="1" s="1"/>
  <c r="V51" i="1"/>
  <c r="W51" i="1" s="1"/>
  <c r="V52" i="1"/>
  <c r="W52" i="1" s="1"/>
  <c r="V53" i="1"/>
  <c r="W53" i="1" s="1"/>
  <c r="V54" i="1"/>
  <c r="W54" i="1" s="1"/>
  <c r="V55" i="1"/>
  <c r="W55" i="1" s="1"/>
  <c r="V56" i="1"/>
  <c r="W56" i="1" s="1"/>
  <c r="V57" i="1"/>
  <c r="W57" i="1" s="1"/>
  <c r="V58" i="1"/>
  <c r="W58" i="1" s="1"/>
  <c r="V59" i="1"/>
  <c r="W59" i="1" s="1"/>
  <c r="V60" i="1"/>
  <c r="W60" i="1" s="1"/>
  <c r="V61" i="1"/>
  <c r="W61" i="1" s="1"/>
  <c r="V62" i="1"/>
  <c r="W62" i="1" s="1"/>
  <c r="V63" i="1"/>
  <c r="W63" i="1" s="1"/>
  <c r="V64" i="1"/>
  <c r="W64" i="1" s="1"/>
  <c r="V65" i="1"/>
  <c r="W65" i="1" s="1"/>
  <c r="V66" i="1"/>
  <c r="W66" i="1" s="1"/>
  <c r="V67" i="1"/>
  <c r="W67" i="1" s="1"/>
  <c r="V68" i="1"/>
  <c r="W68" i="1" s="1"/>
  <c r="V69" i="1"/>
  <c r="W69" i="1" s="1"/>
  <c r="V70" i="1"/>
  <c r="W70" i="1" s="1"/>
  <c r="V71" i="1"/>
  <c r="W71" i="1" s="1"/>
  <c r="V72" i="1"/>
  <c r="W72" i="1" s="1"/>
  <c r="V73" i="1"/>
  <c r="W73" i="1" s="1"/>
  <c r="V74" i="1"/>
  <c r="W74" i="1" s="1"/>
  <c r="V75" i="1"/>
  <c r="W75" i="1" s="1"/>
  <c r="V76" i="1"/>
  <c r="W76" i="1" s="1"/>
  <c r="V77" i="1"/>
  <c r="W77" i="1" s="1"/>
  <c r="V78" i="1"/>
  <c r="W78" i="1" s="1"/>
  <c r="V79" i="1"/>
  <c r="W79" i="1" s="1"/>
  <c r="V80" i="1"/>
  <c r="W80" i="1" s="1"/>
  <c r="V81" i="1"/>
  <c r="W81" i="1" s="1"/>
  <c r="V82" i="1"/>
  <c r="W82" i="1" s="1"/>
  <c r="V83" i="1"/>
  <c r="W83" i="1" s="1"/>
  <c r="V84" i="1"/>
  <c r="W84" i="1" s="1"/>
  <c r="V85" i="1"/>
  <c r="W85" i="1" s="1"/>
  <c r="V86" i="1"/>
  <c r="W86" i="1" s="1"/>
  <c r="V87" i="1"/>
  <c r="W87" i="1" s="1"/>
  <c r="V88" i="1"/>
  <c r="W88" i="1" s="1"/>
  <c r="V89" i="1"/>
  <c r="W89" i="1" s="1"/>
  <c r="V90" i="1"/>
  <c r="W90" i="1" s="1"/>
  <c r="V91" i="1"/>
  <c r="W91" i="1" s="1"/>
  <c r="V92" i="1"/>
  <c r="W92" i="1" s="1"/>
  <c r="V93" i="1"/>
  <c r="W93" i="1" s="1"/>
  <c r="V94" i="1"/>
  <c r="W94" i="1" s="1"/>
  <c r="V95" i="1"/>
  <c r="W95" i="1" s="1"/>
  <c r="V96" i="1"/>
  <c r="W96" i="1" s="1"/>
  <c r="V97" i="1"/>
  <c r="W97" i="1" s="1"/>
  <c r="V98" i="1"/>
  <c r="W98" i="1" s="1"/>
  <c r="V99" i="1"/>
  <c r="W99" i="1" s="1"/>
  <c r="V100" i="1"/>
  <c r="W100" i="1" s="1"/>
  <c r="V101" i="1"/>
  <c r="W101" i="1" s="1"/>
  <c r="V102" i="1"/>
  <c r="W102" i="1" s="1"/>
  <c r="V103" i="1"/>
  <c r="W103" i="1" s="1"/>
  <c r="V104" i="1"/>
  <c r="W104" i="1" s="1"/>
  <c r="V105" i="1"/>
  <c r="W105" i="1" s="1"/>
  <c r="B13" i="27" l="1"/>
  <c r="B12" i="27"/>
  <c r="B11" i="27"/>
  <c r="B10" i="27"/>
  <c r="B9" i="27"/>
  <c r="B8" i="27"/>
  <c r="B7" i="27"/>
  <c r="A6" i="27"/>
  <c r="G5" i="27"/>
  <c r="F5" i="27"/>
  <c r="E5" i="27"/>
  <c r="D5" i="27"/>
  <c r="C5" i="27"/>
  <c r="B3" i="2"/>
  <c r="W20" i="21"/>
  <c r="V20" i="21"/>
  <c r="U20" i="21"/>
  <c r="T20" i="21"/>
  <c r="S20" i="21"/>
  <c r="R20" i="21"/>
  <c r="Q20" i="21"/>
  <c r="P20" i="21"/>
  <c r="O20" i="21"/>
  <c r="N20" i="21"/>
  <c r="M20" i="21"/>
  <c r="L20" i="21"/>
  <c r="K20" i="21"/>
  <c r="J20" i="21"/>
  <c r="I20" i="21"/>
  <c r="E20" i="21"/>
  <c r="D20" i="21"/>
  <c r="C20" i="21"/>
  <c r="U25" i="21"/>
  <c r="S25" i="21"/>
  <c r="J26" i="21"/>
  <c r="O24" i="21"/>
  <c r="M24" i="21"/>
  <c r="P26" i="21"/>
  <c r="D25" i="21"/>
  <c r="P25" i="21"/>
  <c r="V26" i="21"/>
  <c r="U28" i="21"/>
  <c r="V23" i="21"/>
  <c r="R25" i="21"/>
  <c r="J28" i="21"/>
  <c r="J24" i="21"/>
  <c r="X29" i="21"/>
  <c r="Y23" i="21"/>
  <c r="L24" i="21"/>
  <c r="S27" i="21"/>
  <c r="P23" i="21"/>
  <c r="P27" i="21"/>
  <c r="O29" i="21"/>
  <c r="X28" i="21"/>
  <c r="S24" i="21"/>
  <c r="U27" i="21"/>
  <c r="U23" i="21"/>
  <c r="L25" i="21"/>
  <c r="S29" i="21"/>
  <c r="P29" i="21"/>
  <c r="S28" i="21"/>
  <c r="U29" i="21"/>
  <c r="O23" i="21"/>
  <c r="M27" i="21"/>
  <c r="M26" i="21"/>
  <c r="J23" i="21"/>
  <c r="I28" i="21"/>
  <c r="O26" i="21"/>
  <c r="U24" i="21"/>
  <c r="Y27" i="21"/>
  <c r="R28" i="21"/>
  <c r="C23" i="21"/>
  <c r="C25" i="21"/>
  <c r="S26" i="21"/>
  <c r="O25" i="21"/>
  <c r="R26" i="21"/>
  <c r="I26" i="21"/>
  <c r="Y28" i="21"/>
  <c r="M28" i="21"/>
  <c r="D23" i="21"/>
  <c r="C29" i="21"/>
  <c r="Y25" i="21"/>
  <c r="R23" i="21"/>
  <c r="Y24" i="21"/>
  <c r="J29" i="21"/>
  <c r="D27" i="21"/>
  <c r="D24" i="21"/>
  <c r="I23" i="21"/>
  <c r="D29" i="21"/>
  <c r="C26" i="21"/>
  <c r="X27" i="21"/>
  <c r="I24" i="21"/>
  <c r="M29" i="21"/>
  <c r="X24" i="21"/>
  <c r="C28" i="21"/>
  <c r="C27" i="21"/>
  <c r="P24" i="21"/>
  <c r="L28" i="21"/>
  <c r="V25" i="21"/>
  <c r="P28" i="21"/>
  <c r="C24" i="21"/>
  <c r="V29" i="21"/>
  <c r="I27" i="21"/>
  <c r="M23" i="21"/>
  <c r="R27" i="21"/>
  <c r="R24" i="21"/>
  <c r="J25" i="21"/>
  <c r="S23" i="21"/>
  <c r="D28" i="21"/>
  <c r="X25" i="21"/>
  <c r="R29" i="21"/>
  <c r="Y26" i="21"/>
  <c r="J27" i="21"/>
  <c r="V24" i="21"/>
  <c r="U26" i="21"/>
  <c r="D26" i="21"/>
  <c r="I29" i="21"/>
  <c r="O28" i="21"/>
  <c r="M25" i="21"/>
  <c r="L27" i="21"/>
  <c r="O27" i="21"/>
  <c r="V27" i="21"/>
  <c r="L26" i="21"/>
  <c r="L29" i="21"/>
  <c r="L23" i="21"/>
  <c r="X23" i="21"/>
  <c r="I25" i="21"/>
  <c r="V28" i="21"/>
  <c r="X26" i="21"/>
  <c r="Y29" i="21"/>
  <c r="Z27" i="21" l="1"/>
  <c r="Z29" i="21"/>
  <c r="Z26" i="21"/>
  <c r="X30" i="21"/>
  <c r="Z24" i="21"/>
  <c r="Z28" i="21"/>
  <c r="Z25" i="21"/>
  <c r="Y30" i="21"/>
  <c r="Z23" i="21"/>
  <c r="F26" i="21"/>
  <c r="E10" i="27" s="1"/>
  <c r="B6" i="27"/>
  <c r="F23" i="21"/>
  <c r="F24" i="21"/>
  <c r="E8" i="27" s="1"/>
  <c r="F28" i="21"/>
  <c r="E12" i="27" s="1"/>
  <c r="F29" i="21"/>
  <c r="E13" i="27" s="1"/>
  <c r="F25" i="21"/>
  <c r="E9" i="27" s="1"/>
  <c r="F27" i="21"/>
  <c r="E11" i="27" s="1"/>
  <c r="K27" i="21"/>
  <c r="Q29" i="21"/>
  <c r="O30" i="21"/>
  <c r="K24" i="21"/>
  <c r="N25" i="21"/>
  <c r="P30" i="21"/>
  <c r="Q23" i="21"/>
  <c r="H24" i="21"/>
  <c r="G8" i="27" s="1"/>
  <c r="G24" i="21"/>
  <c r="F8" i="27" s="1"/>
  <c r="C8" i="27"/>
  <c r="T24" i="21"/>
  <c r="W25" i="21"/>
  <c r="D11" i="27"/>
  <c r="E27" i="21"/>
  <c r="K29" i="21"/>
  <c r="I30" i="21"/>
  <c r="D8" i="27"/>
  <c r="E24" i="21"/>
  <c r="K26" i="21"/>
  <c r="N27" i="21"/>
  <c r="Q28" i="21"/>
  <c r="H29" i="21"/>
  <c r="G13" i="27" s="1"/>
  <c r="G29" i="21"/>
  <c r="F13" i="27" s="1"/>
  <c r="C13" i="27"/>
  <c r="T29" i="21"/>
  <c r="J30" i="21"/>
  <c r="K23" i="21"/>
  <c r="R30" i="21"/>
  <c r="N24" i="21"/>
  <c r="Q25" i="21"/>
  <c r="C10" i="27"/>
  <c r="H26" i="21"/>
  <c r="G10" i="27" s="1"/>
  <c r="G26" i="21"/>
  <c r="F10" i="27" s="1"/>
  <c r="T26" i="21"/>
  <c r="W27" i="21"/>
  <c r="D13" i="27"/>
  <c r="E29" i="21"/>
  <c r="C30" i="21"/>
  <c r="C7" i="27"/>
  <c r="H23" i="21"/>
  <c r="G7" i="27" s="1"/>
  <c r="G23" i="21"/>
  <c r="F7" i="27" s="1"/>
  <c r="W24" i="21"/>
  <c r="E26" i="21"/>
  <c r="D10" i="27"/>
  <c r="K28" i="21"/>
  <c r="N29" i="21"/>
  <c r="V30" i="21"/>
  <c r="W23" i="21"/>
  <c r="D9" i="27"/>
  <c r="E25" i="21"/>
  <c r="T23" i="21"/>
  <c r="S30" i="21"/>
  <c r="D30" i="21"/>
  <c r="E23" i="21"/>
  <c r="D7" i="27"/>
  <c r="L30" i="21"/>
  <c r="K25" i="21"/>
  <c r="N26" i="21"/>
  <c r="Q27" i="21"/>
  <c r="C12" i="27"/>
  <c r="H28" i="21"/>
  <c r="G12" i="27" s="1"/>
  <c r="G28" i="21"/>
  <c r="F12" i="27" s="1"/>
  <c r="T28" i="21"/>
  <c r="W29" i="21"/>
  <c r="N23" i="21"/>
  <c r="M30" i="21"/>
  <c r="U30" i="21"/>
  <c r="Q24" i="21"/>
  <c r="H25" i="21"/>
  <c r="G9" i="27" s="1"/>
  <c r="G25" i="21"/>
  <c r="F9" i="27" s="1"/>
  <c r="C9" i="27"/>
  <c r="T25" i="21"/>
  <c r="W26" i="21"/>
  <c r="D12" i="27"/>
  <c r="E28" i="21"/>
  <c r="N28" i="21"/>
  <c r="Q26" i="21"/>
  <c r="H27" i="21"/>
  <c r="G11" i="27" s="1"/>
  <c r="G27" i="21"/>
  <c r="F11" i="27" s="1"/>
  <c r="C11" i="27"/>
  <c r="T27" i="21"/>
  <c r="W28" i="21"/>
  <c r="Z30" i="21" l="1"/>
  <c r="T30" i="21"/>
  <c r="F30" i="21"/>
  <c r="E14" i="27" s="1"/>
  <c r="E6" i="27" s="1"/>
  <c r="E7" i="27"/>
  <c r="H11" i="27"/>
  <c r="H13" i="27"/>
  <c r="W30" i="21"/>
  <c r="Q30" i="21"/>
  <c r="H9" i="27"/>
  <c r="H7" i="27"/>
  <c r="H10" i="27"/>
  <c r="D14" i="27"/>
  <c r="D6" i="27" s="1"/>
  <c r="E30" i="21"/>
  <c r="H30" i="21"/>
  <c r="G14" i="27" s="1"/>
  <c r="G6" i="27" s="1"/>
  <c r="C14" i="27"/>
  <c r="C6" i="27" s="1"/>
  <c r="G30" i="21"/>
  <c r="F14" i="27" s="1"/>
  <c r="F6" i="27" s="1"/>
  <c r="H12" i="27"/>
  <c r="N30" i="21"/>
  <c r="K30" i="21"/>
  <c r="H8" i="27"/>
  <c r="H14" i="27" l="1"/>
  <c r="H6" i="27" s="1"/>
  <c r="G8" i="28"/>
</calcChain>
</file>

<file path=xl/connections.xml><?xml version="1.0" encoding="utf-8"?>
<connections xmlns="http://schemas.openxmlformats.org/spreadsheetml/2006/main">
  <connection id="1" keepAlive="1" name="ThisWorkbookDataModel" description="Data Model" type="5" refreshedVersion="6"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name="WorksheetConnection_Table1" type="102" refreshedVersion="6" minRefreshableVersion="5">
    <extLst>
      <ext xmlns:x15="http://schemas.microsoft.com/office/spreadsheetml/2010/11/main" uri="{DE250136-89BD-433C-8126-D09CA5730AF9}">
        <x15:connection id="Table1">
          <x15:rangePr sourceName="_xlcn.WorksheetConnection_Table11"/>
        </x15:connection>
      </ext>
    </extLst>
  </connection>
  <connection id="3" name="WorksheetConnection_Table13" type="102" refreshedVersion="6" minRefreshableVersion="5">
    <extLst>
      <ext xmlns:x15="http://schemas.microsoft.com/office/spreadsheetml/2010/11/main" uri="{DE250136-89BD-433C-8126-D09CA5730AF9}">
        <x15:connection id="Table13">
          <x15:rangePr sourceName="_xlcn.WorksheetConnection_Table131"/>
        </x15:connection>
      </ext>
    </extLst>
  </connection>
</connections>
</file>

<file path=xl/sharedStrings.xml><?xml version="1.0" encoding="utf-8"?>
<sst xmlns="http://schemas.openxmlformats.org/spreadsheetml/2006/main" count="1164" uniqueCount="116">
  <si>
    <t>Locality</t>
  </si>
  <si>
    <t>Total_Eligible_Pop</t>
  </si>
  <si>
    <t>Total_Vacc</t>
  </si>
  <si>
    <t>City &amp; Hackney</t>
  </si>
  <si>
    <t>Newham</t>
  </si>
  <si>
    <t>Tower Hamlets</t>
  </si>
  <si>
    <t>Waltham Forest</t>
  </si>
  <si>
    <t>Row Labels</t>
  </si>
  <si>
    <t>Grand Total</t>
  </si>
  <si>
    <t>Column Labels</t>
  </si>
  <si>
    <t>Sum of %_Uptake</t>
  </si>
  <si>
    <t>Rel_D</t>
  </si>
  <si>
    <t>Barking</t>
  </si>
  <si>
    <t>Havering</t>
  </si>
  <si>
    <t>Redbridge</t>
  </si>
  <si>
    <t>Season</t>
  </si>
  <si>
    <t>2019-20</t>
  </si>
  <si>
    <t>SFVMonth#</t>
  </si>
  <si>
    <t>-</t>
  </si>
  <si>
    <t>2020-21</t>
  </si>
  <si>
    <t>DayNum</t>
  </si>
  <si>
    <t>_</t>
  </si>
  <si>
    <t>Sum of Cohort A Uptake</t>
  </si>
  <si>
    <t>WeekNum</t>
  </si>
  <si>
    <t>Cohort A Total</t>
  </si>
  <si>
    <t>Cohort B Total</t>
  </si>
  <si>
    <t>Cohort C Total</t>
  </si>
  <si>
    <t>Cohort E Total</t>
  </si>
  <si>
    <t>Cohort A Vaccinated</t>
  </si>
  <si>
    <t>Cohort B Vaccinated</t>
  </si>
  <si>
    <t>Cohort C Vaccinated</t>
  </si>
  <si>
    <t>Cohort D Vaccinated</t>
  </si>
  <si>
    <t>Cohort E Vaccinated</t>
  </si>
  <si>
    <t>Cohort D Total</t>
  </si>
  <si>
    <t>Cohort A: Patients aged &gt;=65 as of 31st March 2020</t>
  </si>
  <si>
    <t>Cohort B: Patients aged 6m to 64y at clinical risk (excluding healthy pregnant, carers, and healthy 2-3yr olds)</t>
  </si>
  <si>
    <t>Cohort C: Patients aged 2 or 3 as of 31st August 2019</t>
  </si>
  <si>
    <t>Cohort D: All pregnant women</t>
  </si>
  <si>
    <t>Cohort E: Carers</t>
  </si>
  <si>
    <t>Cohort_A__Patients_aged___65_as_of_31st_March_2020</t>
  </si>
  <si>
    <t>Cohort_B__Patients_aged_6m_to_64y_at_clinical_risk__excluding_healthy_pregnant__carers__and_healthy_2_3yr_olds</t>
  </si>
  <si>
    <t>Cohort_C__Patients_aged_2_or_3_as_of_31st_August_2019</t>
  </si>
  <si>
    <t>Cohort_D__All_pregnant_women</t>
  </si>
  <si>
    <t>Cohort_E__Carers</t>
  </si>
  <si>
    <t>Title</t>
  </si>
  <si>
    <t>Location</t>
  </si>
  <si>
    <t>2020-21 Total</t>
  </si>
  <si>
    <t>Sum of Cohort B Uptake</t>
  </si>
  <si>
    <t>Sum of Cohort C Uptake</t>
  </si>
  <si>
    <t>Sum of Cohort D Uptake</t>
  </si>
  <si>
    <t>Sum of Cohort E Uptake</t>
  </si>
  <si>
    <t>Seasonal Flu Vaccination programme 2020-2021</t>
  </si>
  <si>
    <t>North East London</t>
  </si>
  <si>
    <t>Interactive Locality Comparison</t>
  </si>
  <si>
    <t>Cohort A: Patients aged &gt;=65 as of 31st March 2021</t>
  </si>
  <si>
    <t>All vaccinations as a proportion of total eligible population</t>
  </si>
  <si>
    <t>Cohort comparison</t>
  </si>
  <si>
    <t>Proportion of each cohort vaccinated</t>
  </si>
  <si>
    <t>%_Uptake</t>
  </si>
  <si>
    <t>Cohort A Uptake</t>
  </si>
  <si>
    <t>Cohort B Uptake</t>
  </si>
  <si>
    <t>Cohort C Uptake</t>
  </si>
  <si>
    <t>Cohort D Uptake</t>
  </si>
  <si>
    <t>Cohort E Uptake</t>
  </si>
  <si>
    <t>Total Eligible Population</t>
  </si>
  <si>
    <t>Total Vaccinated</t>
  </si>
  <si>
    <t>Total Uptake</t>
  </si>
  <si>
    <t xml:space="preserve">Total Seasonal Flu Vaccinations by locality up to </t>
  </si>
  <si>
    <t>Monitoring reports for eligibility and uptake of Seasonal Flu Vaccination within the following cohorts:</t>
  </si>
  <si>
    <t>Barking and Dagenham</t>
  </si>
  <si>
    <t>Hackney</t>
  </si>
  <si>
    <t>Cohort C: All Children aged 2 or 3 as of 31st August 2020</t>
  </si>
  <si>
    <t>Cohort C: All Children aged 2 or 3 as of 31st August 2019</t>
  </si>
  <si>
    <t>Total Declined</t>
  </si>
  <si>
    <t>Unvaccinated</t>
  </si>
  <si>
    <t>Remaining vaccinations required to reach 75% target</t>
  </si>
  <si>
    <t>Total_Declined</t>
  </si>
  <si>
    <t>Lower_</t>
  </si>
  <si>
    <t>Top_25</t>
  </si>
  <si>
    <t>Sum of Total_Vacc</t>
  </si>
  <si>
    <t>Sum of Remaining_Target</t>
  </si>
  <si>
    <t>Values</t>
  </si>
  <si>
    <t>Sum of top_25</t>
  </si>
  <si>
    <t>Sum of Total_Eligible_Pop</t>
  </si>
  <si>
    <t>Day#</t>
  </si>
  <si>
    <t>Cohort F Total</t>
  </si>
  <si>
    <t>Cohort F Vaccinated</t>
  </si>
  <si>
    <t>Cohort F Uptake</t>
  </si>
  <si>
    <t>Cohort F: 50-64 years exc At Risk</t>
  </si>
  <si>
    <t>Sum of Cohort F Uptake</t>
  </si>
  <si>
    <t>Cohort_F__50_64_years_exc_At_Risk</t>
  </si>
  <si>
    <t>2020</t>
  </si>
  <si>
    <t>Qtr3</t>
  </si>
  <si>
    <t>Sep</t>
  </si>
  <si>
    <t>Qtr4</t>
  </si>
  <si>
    <t>Oct</t>
  </si>
  <si>
    <t>Nov</t>
  </si>
  <si>
    <t>2019</t>
  </si>
  <si>
    <t>Qtr1</t>
  </si>
  <si>
    <t>Dec</t>
  </si>
  <si>
    <t>Jan</t>
  </si>
  <si>
    <t>Feb</t>
  </si>
  <si>
    <t>Barking Total</t>
  </si>
  <si>
    <t>City &amp; Hackney Total</t>
  </si>
  <si>
    <t>Havering Total</t>
  </si>
  <si>
    <t>Newham Total</t>
  </si>
  <si>
    <t>Redbridge Total</t>
  </si>
  <si>
    <t>Tower Hamlets Total</t>
  </si>
  <si>
    <t>Waltham Forest Total</t>
  </si>
  <si>
    <t>(All)</t>
  </si>
  <si>
    <t>Cohort F: 50-64 years exc At Risk (Not included in Total Eligible population or vaccinations due to later start date)</t>
  </si>
  <si>
    <t>Borough Level Comparison: Total uptake of vaccination (Exc 50-64 at Risk due to later start date)</t>
  </si>
  <si>
    <t>Day Text</t>
  </si>
  <si>
    <t>2021</t>
  </si>
  <si>
    <t>Mar</t>
  </si>
  <si>
    <t>02 Mar 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</si>
</sst>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0.0%"/>
    <numFmt numFmtId="166" formatCode="_-* #,##0_-;\-* #,##0_-;_-* &quot;-&quot;??_-;_-@_-"/>
  </numFmts>
  <fonts count="32"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2"/>
      <color theme="1"/>
      <name val="Calibri"/>
      <family val="2"/>
      <scheme val="minor"/>
    </font>
    <font>
      <b/>
      <sz val="16"/>
      <color theme="1"/>
      <name val="Calibri"/>
      <family val="2"/>
      <scheme val="minor"/>
    </font>
    <font>
      <sz val="8"/>
      <color theme="1"/>
      <name val="Calibri"/>
      <family val="2"/>
      <scheme val="minor"/>
    </font>
    <font>
      <sz val="16"/>
      <color theme="1"/>
      <name val="Calibri"/>
      <family val="2"/>
      <scheme val="minor"/>
    </font>
    <font>
      <sz val="14"/>
      <color theme="1"/>
      <name val="Calibri"/>
      <family val="2"/>
      <scheme val="minor"/>
    </font>
    <font>
      <sz val="20"/>
      <color theme="1"/>
      <name val="Calibri"/>
      <family val="2"/>
      <scheme val="minor"/>
    </font>
    <font>
      <sz val="26"/>
      <color theme="1"/>
      <name val="Calibri"/>
      <family val="2"/>
      <scheme val="minor"/>
    </font>
    <font>
      <u/>
      <sz val="11"/>
      <color theme="10"/>
      <name val="Calibri"/>
      <family val="2"/>
      <scheme val="minor"/>
    </font>
    <font>
      <b/>
      <i/>
      <sz val="11"/>
      <color theme="1"/>
      <name val="Calibri"/>
      <family val="2"/>
      <scheme val="minor"/>
    </font>
    <font>
      <i/>
      <sz val="11"/>
      <color theme="1"/>
      <name val="Calibri"/>
      <family val="2"/>
      <scheme val="minor"/>
    </font>
    <font>
      <u/>
      <sz val="16"/>
      <color theme="10"/>
      <name val="Calibri"/>
      <family val="2"/>
      <scheme val="minor"/>
    </font>
    <font>
      <b/>
      <sz val="26"/>
      <color theme="1"/>
      <name val="Calibri"/>
      <family val="2"/>
      <scheme val="minor"/>
    </font>
    <font>
      <sz val="12"/>
      <color theme="1"/>
      <name val="Calibri"/>
      <family val="2"/>
      <scheme val="minor"/>
    </font>
    <font>
      <b/>
      <i/>
      <sz val="12"/>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3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45">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164" fontId="1" fillId="0" borderId="0" applyFont="0" applyFill="0" applyBorder="0" applyAlignment="0" applyProtection="0"/>
    <xf numFmtId="0" fontId="25" fillId="0" borderId="0" applyNumberFormat="0" applyFill="0" applyBorder="0" applyAlignment="0" applyProtection="0"/>
    <xf numFmtId="9" fontId="1" fillId="0" borderId="0" applyFont="0" applyFill="0" applyBorder="0" applyAlignment="0" applyProtection="0"/>
  </cellStyleXfs>
  <cellXfs count="88">
    <xf numFmtId="0" fontId="0" fillId="0" borderId="0" xfId="0"/>
    <xf numFmtId="0" fontId="0" fillId="0" borderId="0" xfId="0" pivotButton="1"/>
    <xf numFmtId="0" fontId="0" fillId="0" borderId="0" xfId="0" applyNumberFormat="1"/>
    <xf numFmtId="0" fontId="0" fillId="0" borderId="0" xfId="0" applyAlignment="1">
      <alignment horizontal="left"/>
    </xf>
    <xf numFmtId="14" fontId="0" fillId="0" borderId="0" xfId="0" applyNumberFormat="1"/>
    <xf numFmtId="0" fontId="0" fillId="0" borderId="0" xfId="0" applyAlignment="1">
      <alignment horizontal="left" indent="1"/>
    </xf>
    <xf numFmtId="0" fontId="18" fillId="0" borderId="0" xfId="0" applyFont="1"/>
    <xf numFmtId="9" fontId="0" fillId="0" borderId="0" xfId="0" applyNumberFormat="1" applyAlignment="1">
      <alignment horizontal="center" vertical="center"/>
    </xf>
    <xf numFmtId="0" fontId="0" fillId="0" borderId="0" xfId="0" pivotButton="1" applyAlignment="1">
      <alignment horizontal="center"/>
    </xf>
    <xf numFmtId="0" fontId="0" fillId="0" borderId="0" xfId="0" applyBorder="1"/>
    <xf numFmtId="0" fontId="20" fillId="0" borderId="0" xfId="0" applyFont="1" applyAlignment="1">
      <alignment horizontal="right" indent="2"/>
    </xf>
    <xf numFmtId="0" fontId="20" fillId="0" borderId="0" xfId="0" applyFont="1" applyBorder="1" applyAlignment="1">
      <alignment horizontal="right" indent="2"/>
    </xf>
    <xf numFmtId="0" fontId="0" fillId="0" borderId="0" xfId="0" applyAlignment="1">
      <alignment horizontal="left" indent="2"/>
    </xf>
    <xf numFmtId="0" fontId="0" fillId="0" borderId="0" xfId="0" applyAlignment="1">
      <alignment horizontal="left" vertical="top" wrapText="1"/>
    </xf>
    <xf numFmtId="0" fontId="0" fillId="0" borderId="0" xfId="0" applyAlignment="1">
      <alignment vertical="top" wrapText="1"/>
    </xf>
    <xf numFmtId="0" fontId="21" fillId="0" borderId="0" xfId="0" applyFont="1" applyAlignment="1">
      <alignment vertical="top"/>
    </xf>
    <xf numFmtId="0" fontId="0" fillId="0" borderId="0" xfId="0" applyAlignment="1"/>
    <xf numFmtId="0" fontId="16" fillId="0" borderId="0" xfId="0" applyFont="1" applyBorder="1" applyAlignment="1">
      <alignment vertical="top"/>
    </xf>
    <xf numFmtId="0" fontId="16" fillId="0" borderId="0" xfId="0" applyFont="1" applyAlignment="1">
      <alignment vertical="top"/>
    </xf>
    <xf numFmtId="0" fontId="0" fillId="0" borderId="0" xfId="0" applyAlignment="1">
      <alignment vertical="top"/>
    </xf>
    <xf numFmtId="0" fontId="0" fillId="0" borderId="0" xfId="0" applyAlignment="1">
      <alignment horizontal="center" vertical="center" wrapText="1"/>
    </xf>
    <xf numFmtId="0" fontId="24" fillId="0" borderId="0" xfId="0" applyFont="1" applyAlignment="1">
      <alignment horizontal="left" indent="10"/>
    </xf>
    <xf numFmtId="0" fontId="0" fillId="0" borderId="0" xfId="0" applyAlignment="1">
      <alignment horizontal="left" indent="10"/>
    </xf>
    <xf numFmtId="0" fontId="23" fillId="0" borderId="0" xfId="0" applyFont="1" applyAlignment="1">
      <alignment horizontal="left" indent="10"/>
    </xf>
    <xf numFmtId="0" fontId="22" fillId="0" borderId="0" xfId="0" applyFont="1" applyAlignment="1">
      <alignment horizontal="left" indent="10"/>
    </xf>
    <xf numFmtId="166" fontId="0" fillId="0" borderId="10" xfId="42" applyNumberFormat="1" applyFont="1" applyBorder="1"/>
    <xf numFmtId="0" fontId="27" fillId="0" borderId="0" xfId="0" applyFont="1"/>
    <xf numFmtId="0" fontId="19" fillId="0" borderId="0" xfId="0" applyFont="1"/>
    <xf numFmtId="0" fontId="28" fillId="0" borderId="0" xfId="43" applyFont="1" applyAlignment="1">
      <alignment horizontal="left" indent="10"/>
    </xf>
    <xf numFmtId="0" fontId="16" fillId="33" borderId="0" xfId="0" applyFont="1" applyFill="1"/>
    <xf numFmtId="166" fontId="0" fillId="0" borderId="14" xfId="42" applyNumberFormat="1" applyFont="1" applyBorder="1"/>
    <xf numFmtId="165" fontId="27" fillId="0" borderId="15" xfId="0" applyNumberFormat="1" applyFont="1" applyBorder="1"/>
    <xf numFmtId="0" fontId="16" fillId="0" borderId="20" xfId="0" applyFont="1" applyBorder="1" applyAlignment="1">
      <alignment horizontal="center" vertical="center" wrapText="1"/>
    </xf>
    <xf numFmtId="0" fontId="16" fillId="0" borderId="21" xfId="0" applyFont="1" applyBorder="1" applyAlignment="1">
      <alignment horizontal="center" vertical="center" wrapText="1"/>
    </xf>
    <xf numFmtId="0" fontId="26" fillId="0" borderId="22" xfId="0" applyFont="1" applyBorder="1" applyAlignment="1">
      <alignment horizontal="center" vertical="center" wrapText="1"/>
    </xf>
    <xf numFmtId="166" fontId="0" fillId="0" borderId="11" xfId="42" applyNumberFormat="1" applyFont="1" applyBorder="1"/>
    <xf numFmtId="166" fontId="0" fillId="0" borderId="12" xfId="42" applyNumberFormat="1" applyFont="1" applyBorder="1"/>
    <xf numFmtId="165" fontId="27" fillId="0" borderId="13" xfId="0" applyNumberFormat="1" applyFont="1" applyBorder="1"/>
    <xf numFmtId="166" fontId="0" fillId="0" borderId="16" xfId="42" applyNumberFormat="1" applyFont="1" applyBorder="1"/>
    <xf numFmtId="166" fontId="0" fillId="0" borderId="17" xfId="42" applyNumberFormat="1" applyFont="1" applyBorder="1"/>
    <xf numFmtId="165" fontId="27" fillId="0" borderId="18" xfId="0" applyNumberFormat="1" applyFont="1" applyBorder="1"/>
    <xf numFmtId="0" fontId="0" fillId="0" borderId="0" xfId="0" applyAlignment="1">
      <alignment horizontal="center" vertical="center" wrapText="1"/>
    </xf>
    <xf numFmtId="0" fontId="16" fillId="0" borderId="0" xfId="0" applyFont="1" applyBorder="1" applyAlignment="1">
      <alignment horizontal="center" vertical="center" wrapText="1"/>
    </xf>
    <xf numFmtId="0" fontId="0" fillId="0" borderId="0" xfId="0" applyAlignment="1">
      <alignment vertical="center"/>
    </xf>
    <xf numFmtId="166" fontId="0" fillId="0" borderId="0" xfId="0" applyNumberFormat="1" applyAlignment="1">
      <alignment vertical="center"/>
    </xf>
    <xf numFmtId="166" fontId="0" fillId="0" borderId="0" xfId="42" applyNumberFormat="1" applyFont="1" applyBorder="1" applyAlignment="1">
      <alignment vertical="center"/>
    </xf>
    <xf numFmtId="0" fontId="16" fillId="0" borderId="0" xfId="0" applyFont="1" applyAlignment="1">
      <alignment vertical="center"/>
    </xf>
    <xf numFmtId="166" fontId="16" fillId="0" borderId="0" xfId="0" applyNumberFormat="1" applyFont="1" applyAlignment="1">
      <alignment vertical="center"/>
    </xf>
    <xf numFmtId="166" fontId="18" fillId="0" borderId="0" xfId="42" applyNumberFormat="1" applyFont="1" applyBorder="1" applyAlignment="1">
      <alignment vertical="center"/>
    </xf>
    <xf numFmtId="0" fontId="0" fillId="0" borderId="0" xfId="0" applyAlignment="1">
      <alignment horizontal="center" vertical="center" wrapText="1"/>
    </xf>
    <xf numFmtId="0" fontId="13" fillId="0" borderId="0" xfId="0" applyFont="1" applyFill="1" applyBorder="1" applyAlignment="1">
      <alignment horizontal="center" vertical="center" wrapText="1"/>
    </xf>
    <xf numFmtId="166" fontId="17" fillId="0" borderId="0" xfId="0" applyNumberFormat="1" applyFont="1"/>
    <xf numFmtId="0" fontId="17" fillId="0" borderId="0" xfId="0" applyFont="1"/>
    <xf numFmtId="166" fontId="0" fillId="0" borderId="0" xfId="42" applyNumberFormat="1" applyFont="1" applyFill="1" applyBorder="1" applyAlignment="1">
      <alignment vertical="center"/>
    </xf>
    <xf numFmtId="166" fontId="16" fillId="0" borderId="14" xfId="42" applyNumberFormat="1" applyFont="1" applyBorder="1"/>
    <xf numFmtId="166" fontId="16" fillId="0" borderId="16" xfId="42" applyNumberFormat="1" applyFont="1" applyBorder="1"/>
    <xf numFmtId="166" fontId="0" fillId="0" borderId="27" xfId="42" applyNumberFormat="1" applyFont="1" applyBorder="1"/>
    <xf numFmtId="166" fontId="0" fillId="0" borderId="28" xfId="42" applyNumberFormat="1" applyFont="1" applyBorder="1"/>
    <xf numFmtId="165" fontId="27" fillId="0" borderId="29" xfId="0" applyNumberFormat="1" applyFont="1" applyBorder="1"/>
    <xf numFmtId="0" fontId="16" fillId="0" borderId="30" xfId="0" applyFont="1" applyBorder="1" applyAlignment="1">
      <alignment horizontal="center" vertical="center" wrapText="1"/>
    </xf>
    <xf numFmtId="0" fontId="16" fillId="0" borderId="31" xfId="0" applyFont="1" applyBorder="1" applyAlignment="1">
      <alignment horizontal="center" vertical="center" wrapText="1"/>
    </xf>
    <xf numFmtId="0" fontId="26" fillId="0" borderId="32" xfId="0" applyFont="1" applyBorder="1" applyAlignment="1">
      <alignment horizontal="center" vertical="center" wrapText="1"/>
    </xf>
    <xf numFmtId="0" fontId="16" fillId="0" borderId="32" xfId="0" applyFont="1" applyBorder="1" applyAlignment="1">
      <alignment horizontal="center" vertical="center" wrapText="1"/>
    </xf>
    <xf numFmtId="0" fontId="29" fillId="0" borderId="0" xfId="0" applyFont="1" applyAlignment="1">
      <alignment vertical="top"/>
    </xf>
    <xf numFmtId="0" fontId="30" fillId="0" borderId="0" xfId="0" applyFont="1"/>
    <xf numFmtId="165" fontId="0" fillId="0" borderId="0" xfId="44" applyNumberFormat="1" applyFont="1"/>
    <xf numFmtId="22" fontId="0" fillId="0" borderId="0" xfId="0" applyNumberFormat="1"/>
    <xf numFmtId="0" fontId="0" fillId="0" borderId="0" xfId="0" applyAlignment="1">
      <alignment horizontal="center" vertical="center" wrapText="1"/>
    </xf>
    <xf numFmtId="0" fontId="18" fillId="0" borderId="23" xfId="0" applyFont="1" applyBorder="1" applyAlignment="1">
      <alignment horizontal="left"/>
    </xf>
    <xf numFmtId="166" fontId="18" fillId="0" borderId="24" xfId="42" applyNumberFormat="1" applyFont="1" applyBorder="1"/>
    <xf numFmtId="166" fontId="18" fillId="0" borderId="25" xfId="42" applyNumberFormat="1" applyFont="1" applyBorder="1"/>
    <xf numFmtId="165" fontId="31" fillId="0" borderId="26" xfId="0" applyNumberFormat="1" applyFont="1" applyBorder="1"/>
    <xf numFmtId="0" fontId="30" fillId="0" borderId="19" xfId="0" applyFont="1" applyBorder="1" applyAlignment="1">
      <alignment horizontal="center"/>
    </xf>
    <xf numFmtId="14" fontId="18" fillId="0" borderId="0" xfId="0" applyNumberFormat="1" applyFont="1"/>
    <xf numFmtId="22" fontId="0" fillId="0" borderId="0" xfId="0" applyNumberFormat="1" applyAlignment="1">
      <alignment horizontal="left" indent="1"/>
    </xf>
    <xf numFmtId="1" fontId="0" fillId="0" borderId="0" xfId="0" applyNumberFormat="1" applyAlignment="1">
      <alignment horizontal="left" indent="1"/>
    </xf>
    <xf numFmtId="49" fontId="0" fillId="0" borderId="0" xfId="0" applyNumberFormat="1" applyAlignment="1">
      <alignment horizontal="left" indent="2"/>
    </xf>
    <xf numFmtId="14" fontId="0" fillId="0" borderId="0" xfId="0" applyNumberFormat="1" applyAlignment="1">
      <alignment horizontal="left" indent="1"/>
    </xf>
    <xf numFmtId="3" fontId="0" fillId="0" borderId="0" xfId="0" applyNumberFormat="1"/>
    <xf numFmtId="166" fontId="16" fillId="0" borderId="27" xfId="42" applyNumberFormat="1" applyFont="1" applyBorder="1"/>
    <xf numFmtId="0" fontId="16" fillId="0" borderId="33"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xf>
    <xf numFmtId="14" fontId="0" fillId="0" borderId="0" xfId="0" applyNumberFormat="1" applyAlignment="1">
      <alignment horizontal="center" vertical="center" wrapText="1"/>
    </xf>
    <xf numFmtId="0" fontId="0" fillId="0" borderId="0" xfId="0" applyAlignment="1">
      <alignment horizontal="center" vertical="center" wrapText="1"/>
    </xf>
    <xf numFmtId="0" fontId="0" fillId="0" borderId="0" xfId="0" applyAlignment="1">
      <alignment horizontal="center"/>
    </xf>
    <xf numFmtId="14" fontId="0" fillId="0" borderId="0" xfId="0" applyNumberFormat="1" applyAlignment="1">
      <alignment horizontal="center" vertical="center" wrapText="1"/>
    </xf>
    <xf numFmtId="14" fontId="0" fillId="0" borderId="0" xfId="0" applyNumberFormat="1" applyAlignment="1">
      <alignment horizontal="center"/>
    </xf>
  </cellXfs>
  <cellStyles count="45">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xfId="42" builtinId="3"/>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3"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Percent" xfId="44" builtinId="5"/>
    <cellStyle name="Title" xfId="1" builtinId="15" customBuiltin="1"/>
    <cellStyle name="Total" xfId="17" builtinId="25" customBuiltin="1"/>
    <cellStyle name="Warning Text" xfId="14" builtinId="11" customBuiltin="1"/>
  </cellStyles>
  <dxfs count="18">
    <dxf>
      <numFmt numFmtId="0" formatCode="General"/>
    </dxf>
    <dxf>
      <numFmt numFmtId="0" formatCode="General"/>
    </dxf>
    <dxf>
      <numFmt numFmtId="0" formatCode="General"/>
    </dxf>
    <dxf>
      <numFmt numFmtId="0" formatCode="General"/>
    </dxf>
    <dxf>
      <numFmt numFmtId="27" formatCode="dd/mm/yyyy\ hh:mm"/>
    </dxf>
    <dxf>
      <numFmt numFmtId="0" formatCode="General"/>
    </dxf>
    <dxf>
      <numFmt numFmtId="0" formatCode="General"/>
    </dxf>
    <dxf>
      <numFmt numFmtId="167" formatCode="m/d/yyyy"/>
    </dxf>
    <dxf>
      <numFmt numFmtId="0" formatCode="General"/>
    </dxf>
    <dxf>
      <numFmt numFmtId="0" formatCode="General"/>
    </dxf>
    <dxf>
      <alignment vertical="center" readingOrder="0"/>
    </dxf>
    <dxf>
      <alignment horizontal="center" readingOrder="0"/>
    </dxf>
    <dxf>
      <alignment horizontal="left" readingOrder="0"/>
    </dxf>
    <dxf>
      <alignment horizontal="center" readingOrder="0"/>
    </dxf>
    <dxf>
      <numFmt numFmtId="13" formatCode="0%"/>
    </dxf>
    <dxf>
      <font>
        <b/>
        <i val="0"/>
        <color theme="0"/>
      </font>
      <fill>
        <patternFill>
          <bgColor rgb="FF92D050"/>
        </patternFill>
      </fill>
    </dxf>
    <dxf>
      <font>
        <b/>
        <i val="0"/>
        <color theme="0"/>
      </font>
      <fill>
        <patternFill>
          <bgColor rgb="FF92D050"/>
        </patternFill>
      </fill>
    </dxf>
    <dxf>
      <font>
        <b/>
        <i val="0"/>
        <color theme="0"/>
      </font>
      <fill>
        <patternFill>
          <bgColor rgb="FF92D050"/>
        </patternFill>
      </fill>
    </dxf>
  </dxfs>
  <tableStyles count="0" defaultTableStyle="TableStyleMedium2" defaultPivotStyle="PivotStyleLight16"/>
  <colors>
    <mruColors>
      <color rgb="FFE0772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pivotCacheDefinition" Target="pivotCache/pivotCacheDefinition2.xml"/><Relationship Id="rId26" Type="http://schemas.openxmlformats.org/officeDocument/2006/relationships/styles" Target="styles.xml"/><Relationship Id="rId21" Type="http://schemas.microsoft.com/office/2007/relationships/slicerCache" Target="slicerCaches/slicerCache3.xml"/><Relationship Id="rId34" Type="http://schemas.openxmlformats.org/officeDocument/2006/relationships/customXml" Target="../customXml/item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pivotCacheDefinition" Target="pivotCache/pivotCacheDefinition1.xml"/><Relationship Id="rId25" Type="http://schemas.openxmlformats.org/officeDocument/2006/relationships/connections" Target="connections.xml"/><Relationship Id="rId33"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microsoft.com/office/2007/relationships/slicerCache" Target="slicerCaches/slicerCache2.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32" Type="http://schemas.openxmlformats.org/officeDocument/2006/relationships/customXml" Target="../customXml/item3.xml"/><Relationship Id="rId37" Type="http://schemas.openxmlformats.org/officeDocument/2006/relationships/customXml" Target="../customXml/item8.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07/relationships/slicerCache" Target="slicerCaches/slicerCache5.xml"/><Relationship Id="rId28" Type="http://schemas.openxmlformats.org/officeDocument/2006/relationships/powerPivotData" Target="model/item.data"/><Relationship Id="rId36" Type="http://schemas.openxmlformats.org/officeDocument/2006/relationships/customXml" Target="../customXml/item7.xml"/><Relationship Id="rId10" Type="http://schemas.openxmlformats.org/officeDocument/2006/relationships/worksheet" Target="worksheets/sheet10.xml"/><Relationship Id="rId19" Type="http://schemas.microsoft.com/office/2007/relationships/slicerCache" Target="slicerCaches/slicerCache1.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07/relationships/slicerCache" Target="slicerCaches/slicerCache4.xml"/><Relationship Id="rId27" Type="http://schemas.openxmlformats.org/officeDocument/2006/relationships/sharedStrings" Target="sharedStrings.xml"/><Relationship Id="rId30" Type="http://schemas.openxmlformats.org/officeDocument/2006/relationships/customXml" Target="../customXml/item1.xml"/><Relationship Id="rId35" Type="http://schemas.openxmlformats.org/officeDocument/2006/relationships/customXml" Target="../customXml/item6.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[NEL Seasonal Flu Vaccination Borough Level wc 03-03-2021.xlsx]COVER_GRAPH!PivotTable1</c:name>
    <c:fmtId val="7"/>
  </c:pivotSource>
  <c:chart>
    <c:autoTitleDeleted val="1"/>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
        <c:spPr>
          <a:noFill/>
          <a:ln w="19050">
            <a:solidFill>
              <a:schemeClr val="lt1"/>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gradFill>
            <a:gsLst>
              <a:gs pos="0">
                <a:schemeClr val="accent6"/>
              </a:gs>
              <a:gs pos="74000">
                <a:schemeClr val="accent6">
                  <a:lumMod val="20000"/>
                  <a:lumOff val="80000"/>
                </a:schemeClr>
              </a:gs>
              <a:gs pos="62000">
                <a:schemeClr val="accent6">
                  <a:lumMod val="40000"/>
                  <a:lumOff val="60000"/>
                </a:schemeClr>
              </a:gs>
              <a:gs pos="100000">
                <a:schemeClr val="accent6">
                  <a:lumMod val="20000"/>
                  <a:lumOff val="80000"/>
                </a:schemeClr>
              </a:gs>
            </a:gsLst>
            <a:lin ang="5400000" scaled="1"/>
          </a:gradFill>
          <a:ln w="19050">
            <a:solidFill>
              <a:schemeClr val="lt1"/>
            </a:solidFill>
          </a:ln>
          <a:effectLst/>
        </c:spPr>
        <c:dLbl>
          <c:idx val="0"/>
          <c:layout>
            <c:manualLayout>
              <c:x val="-0.15352260778128288"/>
              <c:y val="0"/>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
        <c:spPr>
          <a:solidFill>
            <a:schemeClr val="accent4">
              <a:lumMod val="20000"/>
              <a:lumOff val="80000"/>
            </a:schemeClr>
          </a:solidFill>
          <a:ln w="19050">
            <a:solidFill>
              <a:schemeClr val="lt1"/>
            </a:solidFill>
          </a:ln>
          <a:effectLst/>
        </c:spPr>
        <c:dLbl>
          <c:idx val="0"/>
          <c:layout>
            <c:manualLayout>
              <c:x val="-0.24815983175604628"/>
              <c:y val="-5.0914876690533024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
        <c:spPr>
          <a:pattFill prst="ltHorz">
            <a:fgClr>
              <a:schemeClr val="accent1"/>
            </a:fgClr>
            <a:bgClr>
              <a:schemeClr val="bg1"/>
            </a:bgClr>
          </a:pattFill>
          <a:ln w="19050">
            <a:solidFill>
              <a:schemeClr val="lt1"/>
            </a:solidFill>
          </a:ln>
          <a:effectLst/>
        </c:spPr>
        <c:dLbl>
          <c:idx val="0"/>
          <c:layout>
            <c:manualLayout>
              <c:x val="0.1558182435397468"/>
              <c:y val="5.2482162879997997E-2"/>
            </c:manualLayout>
          </c:layout>
          <c:tx>
            <c:rich>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1"/>
          <c:showSerName val="0"/>
          <c:showPercent val="0"/>
          <c:showBubbleSize val="0"/>
          <c:extLst>
            <c:ext xmlns:c15="http://schemas.microsoft.com/office/drawing/2012/chart" uri="{CE6537A1-D6FC-4f65-9D91-7224C49458BB}"/>
          </c:extLst>
        </c:dLbl>
      </c:pivotFmt>
      <c:pivotFmt>
        <c:idx val="6"/>
        <c:spPr>
          <a:noFill/>
          <a:ln w="19050">
            <a:solidFill>
              <a:schemeClr val="lt1"/>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pattFill prst="wdUpDiag">
            <a:fgClr>
              <a:srgbClr val="00B050"/>
            </a:fgClr>
            <a:bgClr>
              <a:sysClr val="window" lastClr="FFFFFF"/>
            </a:bgClr>
          </a:pattFill>
          <a:ln w="19050">
            <a:solidFill>
              <a:schemeClr val="lt1"/>
            </a:solidFill>
          </a:ln>
          <a:effectLst/>
        </c:spPr>
        <c:dLbl>
          <c:idx val="0"/>
          <c:layout>
            <c:manualLayout>
              <c:x val="0.10714285714285714"/>
              <c:y val="-0.12222222222222226"/>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1"/>
          <c:showBubbleSize val="0"/>
          <c:extLst>
            <c:ext xmlns:c15="http://schemas.microsoft.com/office/drawing/2012/chart" uri="{CE6537A1-D6FC-4f65-9D91-7224C49458BB}"/>
          </c:extLst>
        </c:dLbl>
      </c:pivotFmt>
      <c:pivotFmt>
        <c:idx val="8"/>
        <c:spPr>
          <a:pattFill prst="pct25">
            <a:fgClr>
              <a:srgbClr val="00B050"/>
            </a:fgClr>
            <a:bgClr>
              <a:sysClr val="window" lastClr="FFFFFF"/>
            </a:bgClr>
          </a:pattFill>
          <a:ln w="19050">
            <a:solidFill>
              <a:schemeClr val="lt1"/>
            </a:solidFill>
          </a:ln>
          <a:effectLst/>
        </c:spPr>
        <c:dLbl>
          <c:idx val="0"/>
          <c:layout>
            <c:manualLayout>
              <c:x val="-0.2904761904761905"/>
              <c:y val="-5.185185185185185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1"/>
          <c:showBubbleSize val="0"/>
          <c:extLst>
            <c:ext xmlns:c15="http://schemas.microsoft.com/office/drawing/2012/chart" uri="{CE6537A1-D6FC-4f65-9D91-7224C49458BB}"/>
          </c:extLst>
        </c:dLbl>
      </c:pivotFmt>
      <c:pivotFmt>
        <c:idx val="9"/>
        <c:spPr>
          <a:solidFill>
            <a:srgbClr val="FFC000">
              <a:lumMod val="60000"/>
              <a:lumOff val="40000"/>
            </a:srgbClr>
          </a:solidFill>
          <a:ln w="19050">
            <a:solidFill>
              <a:schemeClr val="lt1"/>
            </a:solidFill>
          </a:ln>
          <a:effectLst/>
        </c:spPr>
        <c:dLbl>
          <c:idx val="0"/>
          <c:layout>
            <c:manualLayout>
              <c:x val="-0.15000000000000002"/>
              <c:y val="-9.6296296296296297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1"/>
          <c:showBubbleSize val="0"/>
          <c:extLst>
            <c:ext xmlns:c15="http://schemas.microsoft.com/office/drawing/2012/chart" uri="{CE6537A1-D6FC-4f65-9D91-7224C49458BB}"/>
          </c:extLst>
        </c:dLbl>
      </c:pivotFmt>
      <c:pivotFmt>
        <c:idx val="1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1"/>
          <c:showSerName val="0"/>
          <c:showPercent val="0"/>
          <c:showBubbleSize val="0"/>
          <c:extLst>
            <c:ext xmlns:c15="http://schemas.microsoft.com/office/drawing/2012/chart" uri="{CE6537A1-D6FC-4f65-9D91-7224C49458BB}"/>
          </c:extLst>
        </c:dLbl>
      </c:pivotFmt>
      <c:pivotFmt>
        <c:idx val="11"/>
        <c:spPr>
          <a:noFill/>
          <a:ln w="19050">
            <a:solidFill>
              <a:schemeClr val="lt1"/>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rgbClr val="FFC000">
              <a:lumMod val="60000"/>
              <a:lumOff val="40000"/>
            </a:srgbClr>
          </a:solidFill>
          <a:ln w="19050">
            <a:solidFill>
              <a:schemeClr val="lt1"/>
            </a:solidFill>
          </a:ln>
          <a:effectLst/>
        </c:spPr>
        <c:dLbl>
          <c:idx val="0"/>
          <c:layout>
            <c:manualLayout>
              <c:x val="-0.15000000000000002"/>
              <c:y val="-9.6296296296296297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1"/>
          <c:showBubbleSize val="0"/>
          <c:extLst>
            <c:ext xmlns:c15="http://schemas.microsoft.com/office/drawing/2012/chart" uri="{CE6537A1-D6FC-4f65-9D91-7224C49458BB}"/>
          </c:extLst>
        </c:dLbl>
      </c:pivotFmt>
      <c:pivotFmt>
        <c:idx val="13"/>
        <c:spPr>
          <a:pattFill prst="pct25">
            <a:fgClr>
              <a:srgbClr val="00B050"/>
            </a:fgClr>
            <a:bgClr>
              <a:sysClr val="window" lastClr="FFFFFF"/>
            </a:bgClr>
          </a:pattFill>
          <a:ln w="19050">
            <a:solidFill>
              <a:schemeClr val="lt1"/>
            </a:solidFill>
          </a:ln>
          <a:effectLst/>
        </c:spPr>
        <c:dLbl>
          <c:idx val="0"/>
          <c:layout>
            <c:manualLayout>
              <c:x val="-0.2904761904761905"/>
              <c:y val="-5.185185185185185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1"/>
          <c:showBubbleSize val="0"/>
          <c:extLst>
            <c:ext xmlns:c15="http://schemas.microsoft.com/office/drawing/2012/chart" uri="{CE6537A1-D6FC-4f65-9D91-7224C49458BB}"/>
          </c:extLst>
        </c:dLbl>
      </c:pivotFmt>
      <c:pivotFmt>
        <c:idx val="14"/>
        <c:spPr>
          <a:pattFill prst="wdUpDiag">
            <a:fgClr>
              <a:srgbClr val="00B050"/>
            </a:fgClr>
            <a:bgClr>
              <a:sysClr val="window" lastClr="FFFFFF"/>
            </a:bgClr>
          </a:pattFill>
          <a:ln w="19050">
            <a:solidFill>
              <a:schemeClr val="lt1"/>
            </a:solidFill>
          </a:ln>
          <a:effectLst/>
        </c:spPr>
        <c:dLbl>
          <c:idx val="0"/>
          <c:layout>
            <c:manualLayout>
              <c:x val="0.10714285714285714"/>
              <c:y val="-0.12222222222222226"/>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1"/>
          <c:showBubbleSize val="0"/>
          <c:extLst>
            <c:ext xmlns:c15="http://schemas.microsoft.com/office/drawing/2012/chart" uri="{CE6537A1-D6FC-4f65-9D91-7224C49458BB}"/>
          </c:extLst>
        </c:dLbl>
      </c:pivotFmt>
      <c:pivotFmt>
        <c:idx val="15"/>
        <c:spPr>
          <a:solidFill>
            <a:schemeClr val="accent1"/>
          </a:solidFill>
          <a:ln w="19050">
            <a:solidFill>
              <a:schemeClr val="lt1"/>
            </a:solidFill>
          </a:ln>
          <a:effectLst/>
        </c:spPr>
        <c:marker>
          <c:symbol val="none"/>
        </c:marker>
      </c:pivotFmt>
      <c:pivotFmt>
        <c:idx val="16"/>
        <c:spPr>
          <a:noFill/>
          <a:ln w="19050">
            <a:solidFill>
              <a:schemeClr val="lt1"/>
            </a:solidFill>
          </a:ln>
          <a:effectLst/>
        </c:spPr>
      </c:pivotFmt>
      <c:pivotFmt>
        <c:idx val="17"/>
        <c:spPr>
          <a:solidFill>
            <a:srgbClr val="FFC000">
              <a:lumMod val="60000"/>
              <a:lumOff val="40000"/>
            </a:srgbClr>
          </a:solidFill>
          <a:ln w="19050">
            <a:solidFill>
              <a:schemeClr val="lt1"/>
            </a:solidFill>
          </a:ln>
          <a:effectLst/>
        </c:spPr>
      </c:pivotFmt>
      <c:pivotFmt>
        <c:idx val="18"/>
        <c:spPr>
          <a:pattFill prst="pct25">
            <a:fgClr>
              <a:srgbClr val="00B050"/>
            </a:fgClr>
            <a:bgClr>
              <a:sysClr val="window" lastClr="FFFFFF"/>
            </a:bgClr>
          </a:pattFill>
          <a:ln w="19050">
            <a:solidFill>
              <a:schemeClr val="lt1"/>
            </a:solidFill>
          </a:ln>
          <a:effectLst/>
        </c:spPr>
      </c:pivotFmt>
      <c:pivotFmt>
        <c:idx val="19"/>
        <c:spPr>
          <a:pattFill prst="wdUpDiag">
            <a:fgClr>
              <a:srgbClr val="00B050"/>
            </a:fgClr>
            <a:bgClr>
              <a:sysClr val="window" lastClr="FFFFFF"/>
            </a:bgClr>
          </a:pattFill>
          <a:ln w="19050">
            <a:solidFill>
              <a:schemeClr val="lt1"/>
            </a:solidFill>
          </a:ln>
          <a:effectLst/>
        </c:spPr>
      </c:pivotFmt>
      <c:pivotFmt>
        <c:idx val="2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noFill/>
          <a:ln w="19050">
            <a:solidFill>
              <a:schemeClr val="lt1"/>
            </a:solidFill>
          </a:ln>
          <a:effectLst/>
        </c:spPr>
      </c:pivotFmt>
      <c:pivotFmt>
        <c:idx val="22"/>
        <c:spPr>
          <a:solidFill>
            <a:srgbClr val="FFC000">
              <a:lumMod val="60000"/>
              <a:lumOff val="40000"/>
            </a:srgbClr>
          </a:solidFill>
          <a:ln w="19050">
            <a:solidFill>
              <a:schemeClr val="lt1"/>
            </a:solidFill>
          </a:ln>
          <a:effectLst/>
        </c:spPr>
      </c:pivotFmt>
      <c:pivotFmt>
        <c:idx val="23"/>
        <c:spPr>
          <a:pattFill prst="pct25">
            <a:fgClr>
              <a:srgbClr val="00B050"/>
            </a:fgClr>
            <a:bgClr>
              <a:sysClr val="window" lastClr="FFFFFF"/>
            </a:bgClr>
          </a:pattFill>
          <a:ln w="19050">
            <a:solidFill>
              <a:schemeClr val="lt1"/>
            </a:solidFill>
          </a:ln>
          <a:effectLst/>
        </c:spPr>
      </c:pivotFmt>
      <c:pivotFmt>
        <c:idx val="24"/>
        <c:spPr>
          <a:pattFill prst="wdUpDiag">
            <a:fgClr>
              <a:srgbClr val="00B050"/>
            </a:fgClr>
            <a:bgClr>
              <a:sysClr val="window" lastClr="FFFFFF"/>
            </a:bgClr>
          </a:pattFill>
          <a:ln w="19050">
            <a:solidFill>
              <a:schemeClr val="lt1"/>
            </a:solidFill>
          </a:ln>
          <a:effectLst/>
        </c:spPr>
      </c:pivotFmt>
      <c:pivotFmt>
        <c:idx val="25"/>
        <c:spPr>
          <a:solidFill>
            <a:schemeClr val="accent1"/>
          </a:solidFill>
          <a:ln w="19050">
            <a:noFill/>
          </a:ln>
          <a:effectLst/>
        </c:spPr>
        <c:marker>
          <c:symbol val="none"/>
        </c:marker>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6"/>
        <c:spPr>
          <a:noFill/>
          <a:ln w="19050">
            <a:noFill/>
          </a:ln>
          <a:effectLst/>
        </c:spPr>
        <c:dLbl>
          <c:idx val="0"/>
          <c:tx>
            <c:rich>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r>
                  <a:rPr lang="en-US"/>
                  <a:t>Add text</a:t>
                </a:r>
              </a:p>
            </c:rich>
          </c:tx>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gradFill>
            <a:gsLst>
              <a:gs pos="0">
                <a:srgbClr val="00B050"/>
              </a:gs>
              <a:gs pos="32000">
                <a:srgbClr val="FFC000"/>
              </a:gs>
              <a:gs pos="100000">
                <a:srgbClr val="FFFF00"/>
              </a:gs>
            </a:gsLst>
            <a:lin ang="5400000" scaled="1"/>
          </a:gradFill>
          <a:ln w="19050">
            <a:noFill/>
          </a:ln>
          <a:effectLst/>
        </c:spPr>
        <c:dLbl>
          <c:idx val="0"/>
          <c:layout>
            <c:manualLayout>
              <c:x val="-0.14356681682111017"/>
              <c:y val="-8.6148653231998995E-2"/>
            </c:manualLayout>
          </c:layout>
          <c:tx>
            <c:rich>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r>
                  <a:rPr lang="en-US"/>
                  <a:t>Add text</a:t>
                </a:r>
              </a:p>
            </c:rich>
          </c:tx>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8"/>
        <c:spPr>
          <a:pattFill prst="pct10">
            <a:fgClr>
              <a:srgbClr val="FF0000"/>
            </a:fgClr>
            <a:bgClr>
              <a:sysClr val="window" lastClr="FFFFFF"/>
            </a:bgClr>
          </a:pattFill>
          <a:ln w="19050">
            <a:noFill/>
          </a:ln>
          <a:effectLst/>
        </c:spPr>
        <c:dLbl>
          <c:idx val="0"/>
          <c:layout>
            <c:manualLayout>
              <c:x val="0.32767017637702911"/>
              <c:y val="-7.4805977606210536E-2"/>
            </c:manualLayout>
          </c:layout>
          <c:tx>
            <c:rich>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r>
                  <a:rPr lang="en-US"/>
                  <a:t>Add text</a:t>
                </a:r>
              </a:p>
            </c:rich>
          </c:tx>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9"/>
        <c:spPr>
          <a:pattFill prst="wdUpDiag">
            <a:fgClr>
              <a:srgbClr val="00B050"/>
            </a:fgClr>
            <a:bgClr>
              <a:sysClr val="window" lastClr="FFFFFF"/>
            </a:bgClr>
          </a:pattFill>
          <a:ln w="19050">
            <a:noFill/>
          </a:ln>
          <a:effectLst/>
        </c:spPr>
        <c:dLbl>
          <c:idx val="0"/>
          <c:tx>
            <c:rich>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r>
                  <a:rPr lang="en-US"/>
                  <a:t>Add text</a:t>
                </a:r>
              </a:p>
            </c:rich>
          </c:tx>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19050">
            <a:noFill/>
          </a:ln>
          <a:effectLst/>
        </c:spPr>
        <c:marker>
          <c:symbol val="none"/>
        </c:marker>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4"/>
        <c:spPr>
          <a:noFill/>
          <a:ln w="19050">
            <a:noFill/>
          </a:ln>
          <a:effectLst/>
        </c:spPr>
        <c:dLbl>
          <c:idx val="0"/>
          <c:tx>
            <c:rich>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r>
                  <a:rPr lang="en-US"/>
                  <a:t>Add text</a:t>
                </a:r>
              </a:p>
            </c:rich>
          </c:tx>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gradFill>
            <a:gsLst>
              <a:gs pos="0">
                <a:srgbClr val="00B050"/>
              </a:gs>
              <a:gs pos="32000">
                <a:srgbClr val="FFC000"/>
              </a:gs>
              <a:gs pos="100000">
                <a:srgbClr val="FFFF00"/>
              </a:gs>
            </a:gsLst>
            <a:lin ang="5400000" scaled="1"/>
          </a:gradFill>
          <a:ln w="19050">
            <a:noFill/>
          </a:ln>
          <a:effectLst/>
        </c:spPr>
        <c:dLbl>
          <c:idx val="0"/>
          <c:layout>
            <c:manualLayout>
              <c:x val="-0.14356681682111017"/>
              <c:y val="-8.6148653231998995E-2"/>
            </c:manualLayout>
          </c:layout>
          <c:tx>
            <c:rich>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r>
                  <a:rPr lang="en-US"/>
                  <a:t>Add text</a:t>
                </a:r>
              </a:p>
            </c:rich>
          </c:tx>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6"/>
        <c:spPr>
          <a:pattFill prst="pct10">
            <a:fgClr>
              <a:srgbClr val="FF0000"/>
            </a:fgClr>
            <a:bgClr>
              <a:sysClr val="window" lastClr="FFFFFF"/>
            </a:bgClr>
          </a:pattFill>
          <a:ln w="19050">
            <a:noFill/>
          </a:ln>
          <a:effectLst/>
        </c:spPr>
        <c:dLbl>
          <c:idx val="0"/>
          <c:layout>
            <c:manualLayout>
              <c:x val="0.32767017637702911"/>
              <c:y val="-7.4805977606210536E-2"/>
            </c:manualLayout>
          </c:layout>
          <c:tx>
            <c:rich>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r>
                  <a:rPr lang="en-US"/>
                  <a:t>Add text</a:t>
                </a:r>
              </a:p>
            </c:rich>
          </c:tx>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7"/>
        <c:spPr>
          <a:pattFill prst="wdUpDiag">
            <a:fgClr>
              <a:srgbClr val="00B050"/>
            </a:fgClr>
            <a:bgClr>
              <a:sysClr val="window" lastClr="FFFFFF"/>
            </a:bgClr>
          </a:pattFill>
          <a:ln w="19050">
            <a:noFill/>
          </a:ln>
          <a:effectLst/>
        </c:spPr>
        <c:dLbl>
          <c:idx val="0"/>
          <c:tx>
            <c:rich>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r>
                  <a:rPr lang="en-US"/>
                  <a:t>Add text</a:t>
                </a:r>
              </a:p>
            </c:rich>
          </c:tx>
          <c:numFmt formatCode="#,000" sourceLinked="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noFill/>
          <a:ln w="19050">
            <a:noFill/>
          </a:ln>
          <a:effectLst/>
        </c:spPr>
        <c:dLbl>
          <c:idx val="0"/>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fld id="{856CDECC-07EB-4D68-8E53-FE3C635E79E9}" type="CELLRANGE">
                  <a:rPr lang="en-US"/>
                  <a:pPr>
                    <a:defRPr/>
                  </a:pPr>
                  <a:t>[CELLRANGE]</a:t>
                </a:fld>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layout/>
              <c15:dlblFieldTable/>
              <c15:showDataLabelsRange val="1"/>
            </c:ext>
          </c:extLst>
        </c:dLbl>
      </c:pivotFmt>
      <c:pivotFmt>
        <c:idx val="39"/>
        <c:spPr>
          <a:gradFill>
            <a:gsLst>
              <a:gs pos="0">
                <a:srgbClr val="FFC000"/>
              </a:gs>
              <a:gs pos="74000">
                <a:srgbClr val="70AD47">
                  <a:lumMod val="20000"/>
                  <a:lumOff val="80000"/>
                </a:srgbClr>
              </a:gs>
              <a:gs pos="83000">
                <a:srgbClr val="70AD47">
                  <a:lumMod val="20000"/>
                  <a:lumOff val="80000"/>
                </a:srgbClr>
              </a:gs>
              <a:gs pos="100000">
                <a:sysClr val="window" lastClr="FFFFFF"/>
              </a:gs>
            </a:gsLst>
            <a:lin ang="5400000" scaled="1"/>
          </a:gradFill>
          <a:ln w="19050">
            <a:solidFill>
              <a:schemeClr val="lt1"/>
            </a:solidFill>
          </a:ln>
          <a:effectLst/>
        </c:spPr>
        <c:dLbl>
          <c:idx val="0"/>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fld id="{54EC6CD4-9D9C-454D-BFC7-2AE7178F4F6A}" type="CELLRANGE">
                  <a:rPr lang="en-US"/>
                  <a:pPr>
                    <a:defRPr/>
                  </a:pPr>
                  <a:t>[CELLRANGE]</a:t>
                </a:fld>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layout/>
              <c15:dlblFieldTable/>
              <c15:showDataLabelsRange val="1"/>
            </c:ext>
          </c:extLst>
        </c:dLbl>
      </c:pivotFmt>
      <c:pivotFmt>
        <c:idx val="40"/>
        <c:spPr>
          <a:pattFill prst="pct10">
            <a:fgClr>
              <a:srgbClr val="5B9BD5"/>
            </a:fgClr>
            <a:bgClr>
              <a:sysClr val="window" lastClr="FFFFFF"/>
            </a:bgClr>
          </a:pattFill>
          <a:ln w="19050">
            <a:solidFill>
              <a:schemeClr val="lt1"/>
            </a:solidFill>
          </a:ln>
          <a:effectLst/>
        </c:spPr>
        <c:dLbl>
          <c:idx val="0"/>
          <c:layout>
            <c:manualLayout>
              <c:x val="-0.41130238822037901"/>
              <c:y val="-3.824748229171685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fld id="{DAA837CC-6AA9-4D87-B272-4A86A66B75B8}" type="CELLRANGE">
                  <a:rPr lang="en-US"/>
                  <a:pPr>
                    <a:defRPr/>
                  </a:pPr>
                  <a:t>[CELLRANGE]</a:t>
                </a:fld>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layout/>
              <c15:dlblFieldTable/>
              <c15:showDataLabelsRange val="1"/>
            </c:ext>
          </c:extLst>
        </c:dLbl>
      </c:pivotFmt>
      <c:pivotFmt>
        <c:idx val="41"/>
        <c:spPr>
          <a:solidFill>
            <a:srgbClr val="92D050"/>
          </a:solidFill>
          <a:ln w="19050">
            <a:solidFill>
              <a:schemeClr val="lt1"/>
            </a:solidFill>
          </a:ln>
          <a:effectLst/>
        </c:spPr>
        <c:dLbl>
          <c:idx val="0"/>
          <c:layout>
            <c:manualLayout>
              <c:x val="-1.8013243279724631E-2"/>
              <c:y val="-0.25766724912314515"/>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fld id="{6FE09A47-017D-4B6C-AAC2-8F40C5DD0047}" type="CELLRANGE">
                  <a:rPr lang="en-US"/>
                  <a:pPr>
                    <a:defRPr/>
                  </a:pPr>
                  <a:t>[CELLRANGE]</a:t>
                </a:fld>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layout/>
              <c15:dlblFieldTable/>
              <c15:showDataLabelsRange val="1"/>
            </c:ext>
          </c:extLst>
        </c:dLbl>
      </c:pivotFmt>
      <c:pivotFmt>
        <c:idx val="42"/>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7417553502514324"/>
          <c:y val="3.3062397606520771E-2"/>
          <c:w val="0.56887720284964383"/>
          <c:h val="0.8849200933216681"/>
        </c:manualLayout>
      </c:layout>
      <c:doughnutChart>
        <c:varyColors val="1"/>
        <c:ser>
          <c:idx val="0"/>
          <c:order val="0"/>
          <c:tx>
            <c:strRef>
              <c:f>COVER_GRAPH!$G$6:$G$9</c:f>
              <c:strCache>
                <c:ptCount val="1"/>
                <c:pt idx="0">
                  <c:v>Total</c:v>
                </c:pt>
              </c:strCache>
            </c:strRef>
          </c:tx>
          <c:dPt>
            <c:idx val="0"/>
            <c:bubble3D val="0"/>
            <c:spPr>
              <a:noFill/>
              <a:ln w="19050">
                <a:noFill/>
              </a:ln>
              <a:effectLst/>
            </c:spPr>
            <c:extLst>
              <c:ext xmlns:c16="http://schemas.microsoft.com/office/drawing/2014/chart" uri="{C3380CC4-5D6E-409C-BE32-E72D297353CC}">
                <c16:uniqueId val="{00000001-3494-42A8-ABF3-19BCC5A5B7BF}"/>
              </c:ext>
            </c:extLst>
          </c:dPt>
          <c:dPt>
            <c:idx val="1"/>
            <c:bubble3D val="0"/>
            <c:spPr>
              <a:gradFill>
                <a:gsLst>
                  <a:gs pos="0">
                    <a:srgbClr val="FFC000"/>
                  </a:gs>
                  <a:gs pos="74000">
                    <a:srgbClr val="70AD47">
                      <a:lumMod val="20000"/>
                      <a:lumOff val="80000"/>
                    </a:srgbClr>
                  </a:gs>
                  <a:gs pos="83000">
                    <a:srgbClr val="70AD47">
                      <a:lumMod val="20000"/>
                      <a:lumOff val="80000"/>
                    </a:srgbClr>
                  </a:gs>
                  <a:gs pos="100000">
                    <a:sysClr val="window" lastClr="FFFFFF"/>
                  </a:gs>
                </a:gsLst>
                <a:lin ang="5400000" scaled="1"/>
              </a:gradFill>
              <a:ln w="19050">
                <a:solidFill>
                  <a:schemeClr val="lt1"/>
                </a:solidFill>
              </a:ln>
              <a:effectLst/>
            </c:spPr>
            <c:extLst>
              <c:ext xmlns:c16="http://schemas.microsoft.com/office/drawing/2014/chart" uri="{C3380CC4-5D6E-409C-BE32-E72D297353CC}">
                <c16:uniqueId val="{00000003-3494-42A8-ABF3-19BCC5A5B7BF}"/>
              </c:ext>
            </c:extLst>
          </c:dPt>
          <c:dPt>
            <c:idx val="2"/>
            <c:bubble3D val="0"/>
            <c:spPr>
              <a:pattFill prst="pct10">
                <a:fgClr>
                  <a:srgbClr val="5B9BD5"/>
                </a:fgClr>
                <a:bgClr>
                  <a:sysClr val="window" lastClr="FFFFFF"/>
                </a:bgClr>
              </a:pattFill>
              <a:ln w="19050">
                <a:solidFill>
                  <a:schemeClr val="lt1"/>
                </a:solidFill>
              </a:ln>
              <a:effectLst/>
            </c:spPr>
            <c:extLst>
              <c:ext xmlns:c16="http://schemas.microsoft.com/office/drawing/2014/chart" uri="{C3380CC4-5D6E-409C-BE32-E72D297353CC}">
                <c16:uniqueId val="{00000005-3494-42A8-ABF3-19BCC5A5B7BF}"/>
              </c:ext>
            </c:extLst>
          </c:dPt>
          <c:dPt>
            <c:idx val="3"/>
            <c:bubble3D val="0"/>
            <c:spPr>
              <a:solidFill>
                <a:srgbClr val="92D050"/>
              </a:solidFill>
              <a:ln w="19050">
                <a:solidFill>
                  <a:schemeClr val="lt1"/>
                </a:solidFill>
              </a:ln>
              <a:effectLst/>
            </c:spPr>
            <c:extLst>
              <c:ext xmlns:c16="http://schemas.microsoft.com/office/drawing/2014/chart" uri="{C3380CC4-5D6E-409C-BE32-E72D297353CC}">
                <c16:uniqueId val="{00000007-3494-42A8-ABF3-19BCC5A5B7BF}"/>
              </c:ext>
            </c:extLst>
          </c:dPt>
          <c:dLbls>
            <c:dLbl>
              <c:idx val="0"/>
              <c:layout/>
              <c:tx>
                <c:rich>
                  <a:bodyPr/>
                  <a:lstStyle/>
                  <a:p>
                    <a:fld id="{856CDECC-07EB-4D68-8E53-FE3C635E79E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showDataLabelsRange val="1"/>
                </c:ext>
                <c:ext xmlns:c16="http://schemas.microsoft.com/office/drawing/2014/chart" uri="{C3380CC4-5D6E-409C-BE32-E72D297353CC}">
                  <c16:uniqueId val="{00000001-3494-42A8-ABF3-19BCC5A5B7BF}"/>
                </c:ext>
              </c:extLst>
            </c:dLbl>
            <c:dLbl>
              <c:idx val="1"/>
              <c:layout/>
              <c:tx>
                <c:rich>
                  <a:bodyPr/>
                  <a:lstStyle/>
                  <a:p>
                    <a:fld id="{54EC6CD4-9D9C-454D-BFC7-2AE7178F4F6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showDataLabelsRange val="1"/>
                </c:ext>
                <c:ext xmlns:c16="http://schemas.microsoft.com/office/drawing/2014/chart" uri="{C3380CC4-5D6E-409C-BE32-E72D297353CC}">
                  <c16:uniqueId val="{00000003-3494-42A8-ABF3-19BCC5A5B7BF}"/>
                </c:ext>
              </c:extLst>
            </c:dLbl>
            <c:dLbl>
              <c:idx val="2"/>
              <c:layout>
                <c:manualLayout>
                  <c:x val="-0.41130238822037901"/>
                  <c:y val="-3.8247482291716858E-2"/>
                </c:manualLayout>
              </c:layout>
              <c:tx>
                <c:rich>
                  <a:bodyPr/>
                  <a:lstStyle/>
                  <a:p>
                    <a:fld id="{DAA837CC-6AA9-4D87-B272-4A86A66B75B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showDataLabelsRange val="1"/>
                </c:ext>
                <c:ext xmlns:c16="http://schemas.microsoft.com/office/drawing/2014/chart" uri="{C3380CC4-5D6E-409C-BE32-E72D297353CC}">
                  <c16:uniqueId val="{00000005-3494-42A8-ABF3-19BCC5A5B7BF}"/>
                </c:ext>
              </c:extLst>
            </c:dLbl>
            <c:dLbl>
              <c:idx val="3"/>
              <c:layout>
                <c:manualLayout>
                  <c:x val="-1.8013243279724631E-2"/>
                  <c:y val="-0.25766724912314515"/>
                </c:manualLayout>
              </c:layout>
              <c:tx>
                <c:rich>
                  <a:bodyPr/>
                  <a:lstStyle/>
                  <a:p>
                    <a:fld id="{6FE09A47-017D-4B6C-AAC2-8F40C5DD004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showDataLabelsRange val="1"/>
                </c:ext>
                <c:ext xmlns:c16="http://schemas.microsoft.com/office/drawing/2014/chart" uri="{C3380CC4-5D6E-409C-BE32-E72D297353CC}">
                  <c16:uniqueId val="{00000007-3494-42A8-ABF3-19BCC5A5B7B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1"/>
            <c:leaderLines>
              <c:spPr>
                <a:ln w="9525" cap="flat" cmpd="sng" algn="ctr">
                  <a:noFill/>
                  <a:round/>
                </a:ln>
                <a:effectLst/>
              </c:spPr>
            </c:leaderLines>
            <c:extLst>
              <c:ext xmlns:c15="http://schemas.microsoft.com/office/drawing/2012/chart" uri="{CE6537A1-D6FC-4f65-9D91-7224C49458BB}">
                <c15:showDataLabelsRange val="1"/>
              </c:ext>
            </c:extLst>
          </c:dLbls>
          <c:cat>
            <c:strRef>
              <c:f>COVER_GRAPH!$G$6:$G$9</c:f>
              <c:strCache>
                <c:ptCount val="4"/>
                <c:pt idx="0">
                  <c:v>Sum of Total_Eligible_Pop</c:v>
                </c:pt>
                <c:pt idx="1">
                  <c:v>Sum of Total_Vacc</c:v>
                </c:pt>
                <c:pt idx="2">
                  <c:v>Sum of Remaining_Target</c:v>
                </c:pt>
                <c:pt idx="3">
                  <c:v>Sum of top_25</c:v>
                </c:pt>
              </c:strCache>
            </c:strRef>
          </c:cat>
          <c:val>
            <c:numRef>
              <c:f>COVER_GRAPH!$G$6:$G$9</c:f>
              <c:numCache>
                <c:formatCode>General</c:formatCode>
                <c:ptCount val="4"/>
                <c:pt idx="0">
                  <c:v>549435</c:v>
                </c:pt>
                <c:pt idx="1">
                  <c:v>326374</c:v>
                </c:pt>
                <c:pt idx="2">
                  <c:v>85702</c:v>
                </c:pt>
                <c:pt idx="3">
                  <c:v>137359</c:v>
                </c:pt>
              </c:numCache>
            </c:numRef>
          </c:val>
          <c:extLst>
            <c:ext xmlns:c15="http://schemas.microsoft.com/office/drawing/2012/chart" uri="{02D57815-91ED-43cb-92C2-25804820EDAC}">
              <c15:datalabelsRange>
                <c15:f>COVER_GRAPH!$G$6:$G$9</c15:f>
                <c15:dlblRangeCache>
                  <c:ptCount val="4"/>
                  <c:pt idx="2">
                    <c:v>Total Vaccinated (59%)</c:v>
                  </c:pt>
                  <c:pt idx="3">
                    <c:v>Remaining vaccinations required to reach 75% target (85,702)</c:v>
                  </c:pt>
                </c15:dlblRangeCache>
              </c15:datalabelsRange>
            </c:ext>
            <c:ext xmlns:c16="http://schemas.microsoft.com/office/drawing/2014/chart" uri="{C3380CC4-5D6E-409C-BE32-E72D297353CC}">
              <c16:uniqueId val="{00000008-3494-42A8-ABF3-19BCC5A5B7BF}"/>
            </c:ext>
          </c:extLst>
        </c:ser>
        <c:dLbls>
          <c:showLegendKey val="0"/>
          <c:showVal val="0"/>
          <c:showCatName val="0"/>
          <c:showSerName val="0"/>
          <c:showPercent val="0"/>
          <c:showBubbleSize val="0"/>
          <c:showLeaderLines val="1"/>
        </c:dLbls>
        <c:firstSliceAng val="90"/>
        <c:holeSize val="75"/>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Seasonal Flu Vaccination Borough Level wc 03-03-2021.xlsx]TOTAL UPTAKE PIVOT!Season_Comp</c:name>
    <c:fmtId val="0"/>
  </c:pivotSource>
  <c:chart>
    <c:autoTitleDeleted val="1"/>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pivotFmt>
      <c:pivotFmt>
        <c:idx val="45"/>
      </c:pivotFmt>
      <c:pivotFmt>
        <c:idx val="46"/>
      </c:pivotFmt>
      <c:pivotFmt>
        <c:idx val="47"/>
      </c:pivotFmt>
      <c:pivotFmt>
        <c:idx val="48"/>
      </c:pivotFmt>
      <c:pivotFmt>
        <c:idx val="49"/>
      </c:pivotFmt>
      <c:pivotFmt>
        <c:idx val="50"/>
      </c:pivotFmt>
      <c:pivotFmt>
        <c:idx val="51"/>
      </c:pivotFmt>
      <c:pivotFmt>
        <c:idx val="52"/>
      </c:pivotFmt>
      <c:pivotFmt>
        <c:idx val="53"/>
      </c:pivotFmt>
      <c:pivotFmt>
        <c:idx val="54"/>
      </c:pivotFmt>
      <c:pivotFmt>
        <c:idx val="55"/>
      </c:pivotFmt>
      <c:pivotFmt>
        <c:idx val="56"/>
      </c:pivotFmt>
      <c:pivotFmt>
        <c:idx val="57"/>
      </c:pivotFmt>
      <c:pivotFmt>
        <c:idx val="58"/>
      </c:pivotFmt>
      <c:pivotFmt>
        <c:idx val="59"/>
      </c:pivotFmt>
      <c:pivotFmt>
        <c:idx val="60"/>
      </c:pivotFmt>
      <c:pivotFmt>
        <c:idx val="61"/>
      </c:pivotFmt>
      <c:pivotFmt>
        <c:idx val="62"/>
      </c:pivotFmt>
      <c:pivotFmt>
        <c:idx val="63"/>
      </c:pivotFmt>
      <c:pivotFmt>
        <c:idx val="64"/>
      </c:pivotFmt>
      <c:pivotFmt>
        <c:idx val="65"/>
      </c:pivotFmt>
      <c:pivotFmt>
        <c:idx val="66"/>
      </c:pivotFmt>
      <c:pivotFmt>
        <c:idx val="67"/>
      </c:pivotFmt>
      <c:pivotFmt>
        <c:idx val="68"/>
      </c:pivotFmt>
      <c:pivotFmt>
        <c:idx val="69"/>
      </c:pivotFmt>
      <c:pivotFmt>
        <c:idx val="70"/>
      </c:pivotFmt>
      <c:pivotFmt>
        <c:idx val="71"/>
      </c:pivotFmt>
      <c:pivotFmt>
        <c:idx val="72"/>
      </c:pivotFmt>
      <c:pivotFmt>
        <c:idx val="73"/>
      </c:pivotFmt>
      <c:pivotFmt>
        <c:idx val="74"/>
      </c:pivotFmt>
      <c:pivotFmt>
        <c:idx val="75"/>
      </c:pivotFmt>
      <c:pivotFmt>
        <c:idx val="76"/>
      </c:pivotFmt>
      <c:pivotFmt>
        <c:idx val="77"/>
      </c:pivotFmt>
      <c:pivotFmt>
        <c:idx val="78"/>
      </c:pivotFmt>
      <c:pivotFmt>
        <c:idx val="79"/>
      </c:pivotFmt>
      <c:pivotFmt>
        <c:idx val="80"/>
      </c:pivotFmt>
      <c:pivotFmt>
        <c:idx val="81"/>
      </c:pivotFmt>
      <c:pivotFmt>
        <c:idx val="82"/>
      </c:pivotFmt>
      <c:pivotFmt>
        <c:idx val="83"/>
      </c:pivotFmt>
      <c:pivotFmt>
        <c:idx val="84"/>
      </c:pivotFmt>
      <c:pivotFmt>
        <c:idx val="85"/>
      </c:pivotFmt>
      <c:pivotFmt>
        <c:idx val="86"/>
      </c:pivotFmt>
      <c:pivotFmt>
        <c:idx val="87"/>
      </c:pivotFmt>
      <c:pivotFmt>
        <c:idx val="88"/>
      </c:pivotFmt>
      <c:pivotFmt>
        <c:idx val="89"/>
      </c:pivotFmt>
      <c:pivotFmt>
        <c:idx val="90"/>
      </c:pivotFmt>
      <c:pivotFmt>
        <c:idx val="91"/>
      </c:pivotFmt>
      <c:pivotFmt>
        <c:idx val="92"/>
      </c:pivotFmt>
      <c:pivotFmt>
        <c:idx val="93"/>
      </c:pivotFmt>
      <c:pivotFmt>
        <c:idx val="94"/>
      </c:pivotFmt>
      <c:pivotFmt>
        <c:idx val="95"/>
      </c:pivotFmt>
      <c:pivotFmt>
        <c:idx val="96"/>
      </c:pivotFmt>
      <c:pivotFmt>
        <c:idx val="97"/>
      </c:pivotFmt>
      <c:pivotFmt>
        <c:idx val="98"/>
      </c:pivotFmt>
      <c:pivotFmt>
        <c:idx val="99"/>
      </c:pivotFmt>
      <c:pivotFmt>
        <c:idx val="100"/>
      </c:pivotFmt>
      <c:pivotFmt>
        <c:idx val="101"/>
      </c:pivotFmt>
      <c:pivotFmt>
        <c:idx val="102"/>
      </c:pivotFmt>
      <c:pivotFmt>
        <c:idx val="103"/>
      </c:pivotFmt>
      <c:pivotFmt>
        <c:idx val="104"/>
      </c:pivotFmt>
      <c:pivotFmt>
        <c:idx val="105"/>
      </c:pivotFmt>
      <c:pivotFmt>
        <c:idx val="106"/>
      </c:pivotFmt>
      <c:pivotFmt>
        <c:idx val="107"/>
      </c:pivotFmt>
      <c:pivotFmt>
        <c:idx val="108"/>
      </c:pivotFmt>
      <c:pivotFmt>
        <c:idx val="109"/>
      </c:pivotFmt>
      <c:pivotFmt>
        <c:idx val="110"/>
      </c:pivotFmt>
      <c:pivotFmt>
        <c:idx val="111"/>
      </c:pivotFmt>
      <c:pivotFmt>
        <c:idx val="112"/>
      </c:pivotFmt>
      <c:pivotFmt>
        <c:idx val="113"/>
      </c:pivotFmt>
      <c:pivotFmt>
        <c:idx val="114"/>
      </c:pivotFmt>
      <c:pivotFmt>
        <c:idx val="115"/>
      </c:pivotFmt>
      <c:pivotFmt>
        <c:idx val="116"/>
      </c:pivotFmt>
      <c:pivotFmt>
        <c:idx val="117"/>
      </c:pivotFmt>
      <c:pivotFmt>
        <c:idx val="118"/>
      </c:pivotFmt>
      <c:pivotFmt>
        <c:idx val="119"/>
      </c:pivotFmt>
      <c:pivotFmt>
        <c:idx val="120"/>
      </c:pivotFmt>
      <c:pivotFmt>
        <c:idx val="121"/>
      </c:pivotFmt>
      <c:pivotFmt>
        <c:idx val="122"/>
      </c:pivotFmt>
      <c:pivotFmt>
        <c:idx val="123"/>
      </c:pivotFmt>
      <c:pivotFmt>
        <c:idx val="124"/>
      </c:pivotFmt>
      <c:pivotFmt>
        <c:idx val="125"/>
      </c:pivotFmt>
      <c:pivotFmt>
        <c:idx val="126"/>
      </c:pivotFmt>
      <c:pivotFmt>
        <c:idx val="127"/>
      </c:pivotFmt>
      <c:pivotFmt>
        <c:idx val="128"/>
      </c:pivotFmt>
      <c:pivotFmt>
        <c:idx val="129"/>
      </c:pivotFmt>
      <c:pivotFmt>
        <c:idx val="130"/>
      </c:pivotFmt>
      <c:pivotFmt>
        <c:idx val="131"/>
      </c:pivotFmt>
      <c:pivotFmt>
        <c:idx val="132"/>
      </c:pivotFmt>
      <c:pivotFmt>
        <c:idx val="133"/>
      </c:pivotFmt>
      <c:pivotFmt>
        <c:idx val="134"/>
      </c:pivotFmt>
      <c:pivotFmt>
        <c:idx val="135"/>
      </c:pivotFmt>
      <c:pivotFmt>
        <c:idx val="136"/>
      </c:pivotFmt>
      <c:pivotFmt>
        <c:idx val="137"/>
      </c:pivotFmt>
      <c:pivotFmt>
        <c:idx val="138"/>
      </c:pivotFmt>
      <c:pivotFmt>
        <c:idx val="139"/>
      </c:pivotFmt>
      <c:pivotFmt>
        <c:idx val="140"/>
      </c:pivotFmt>
      <c:pivotFmt>
        <c:idx val="141"/>
      </c:pivotFmt>
      <c:pivotFmt>
        <c:idx val="142"/>
      </c:pivotFmt>
      <c:pivotFmt>
        <c:idx val="143"/>
      </c:pivotFmt>
      <c:pivotFmt>
        <c:idx val="144"/>
      </c:pivotFmt>
      <c:pivotFmt>
        <c:idx val="145"/>
      </c:pivotFmt>
      <c:pivotFmt>
        <c:idx val="146"/>
      </c:pivotFmt>
      <c:pivotFmt>
        <c:idx val="147"/>
      </c:pivotFmt>
      <c:pivotFmt>
        <c:idx val="148"/>
      </c:pivotFmt>
      <c:pivotFmt>
        <c:idx val="149"/>
      </c:pivotFmt>
      <c:pivotFmt>
        <c:idx val="150"/>
      </c:pivotFmt>
      <c:pivotFmt>
        <c:idx val="151"/>
      </c:pivotFmt>
      <c:pivotFmt>
        <c:idx val="152"/>
      </c:pivotFmt>
      <c:pivotFmt>
        <c:idx val="153"/>
      </c:pivotFmt>
      <c:pivotFmt>
        <c:idx val="154"/>
      </c:pivotFmt>
      <c:pivotFmt>
        <c:idx val="155"/>
      </c:pivotFmt>
      <c:pivotFmt>
        <c:idx val="156"/>
      </c:pivotFmt>
      <c:pivotFmt>
        <c:idx val="157"/>
      </c:pivotFmt>
      <c:pivotFmt>
        <c:idx val="158"/>
      </c:pivotFmt>
      <c:pivotFmt>
        <c:idx val="159"/>
      </c:pivotFmt>
      <c:pivotFmt>
        <c:idx val="160"/>
      </c:pivotFmt>
      <c:pivotFmt>
        <c:idx val="161"/>
      </c:pivotFmt>
      <c:pivotFmt>
        <c:idx val="162"/>
      </c:pivotFmt>
      <c:pivotFmt>
        <c:idx val="163"/>
      </c:pivotFmt>
      <c:pivotFmt>
        <c:idx val="164"/>
      </c:pivotFmt>
      <c:pivotFmt>
        <c:idx val="165"/>
      </c:pivotFmt>
      <c:pivotFmt>
        <c:idx val="166"/>
      </c:pivotFmt>
      <c:pivotFmt>
        <c:idx val="167"/>
      </c:pivotFmt>
      <c:pivotFmt>
        <c:idx val="168"/>
      </c:pivotFmt>
      <c:pivotFmt>
        <c:idx val="169"/>
      </c:pivotFmt>
      <c:pivotFmt>
        <c:idx val="170"/>
      </c:pivotFmt>
      <c:pivotFmt>
        <c:idx val="171"/>
      </c:pivotFmt>
      <c:pivotFmt>
        <c:idx val="172"/>
      </c:pivotFmt>
      <c:pivotFmt>
        <c:idx val="173"/>
      </c:pivotFmt>
      <c:pivotFmt>
        <c:idx val="174"/>
      </c:pivotFmt>
      <c:pivotFmt>
        <c:idx val="175"/>
      </c:pivotFmt>
      <c:pivotFmt>
        <c:idx val="176"/>
      </c:pivotFmt>
      <c:pivotFmt>
        <c:idx val="177"/>
      </c:pivotFmt>
      <c:pivotFmt>
        <c:idx val="178"/>
      </c:pivotFmt>
      <c:pivotFmt>
        <c:idx val="179"/>
      </c:pivotFmt>
      <c:pivotFmt>
        <c:idx val="180"/>
      </c:pivotFmt>
      <c:pivotFmt>
        <c:idx val="181"/>
      </c:pivotFmt>
      <c:pivotFmt>
        <c:idx val="182"/>
      </c:pivotFmt>
      <c:pivotFmt>
        <c:idx val="183"/>
      </c:pivotFmt>
      <c:pivotFmt>
        <c:idx val="184"/>
      </c:pivotFmt>
      <c:pivotFmt>
        <c:idx val="185"/>
      </c:pivotFmt>
      <c:pivotFmt>
        <c:idx val="186"/>
      </c:pivotFmt>
      <c:pivotFmt>
        <c:idx val="187"/>
      </c:pivotFmt>
      <c:pivotFmt>
        <c:idx val="188"/>
      </c:pivotFmt>
      <c:pivotFmt>
        <c:idx val="189"/>
      </c:pivotFmt>
      <c:pivotFmt>
        <c:idx val="190"/>
      </c:pivotFmt>
      <c:pivotFmt>
        <c:idx val="191"/>
      </c:pivotFmt>
      <c:pivotFmt>
        <c:idx val="192"/>
      </c:pivotFmt>
      <c:pivotFmt>
        <c:idx val="193"/>
      </c:pivotFmt>
      <c:pivotFmt>
        <c:idx val="194"/>
      </c:pivotFmt>
      <c:pivotFmt>
        <c:idx val="195"/>
      </c:pivotFmt>
      <c:pivotFmt>
        <c:idx val="196"/>
      </c:pivotFmt>
      <c:pivotFmt>
        <c:idx val="197"/>
      </c:pivotFmt>
      <c:pivotFmt>
        <c:idx val="198"/>
      </c:pivotFmt>
      <c:pivotFmt>
        <c:idx val="199"/>
      </c:pivotFmt>
      <c:pivotFmt>
        <c:idx val="200"/>
      </c:pivotFmt>
      <c:pivotFmt>
        <c:idx val="201"/>
      </c:pivotFmt>
      <c:pivotFmt>
        <c:idx val="202"/>
      </c:pivotFmt>
      <c:pivotFmt>
        <c:idx val="203"/>
      </c:pivotFmt>
      <c:pivotFmt>
        <c:idx val="204"/>
      </c:pivotFmt>
      <c:pivotFmt>
        <c:idx val="205"/>
      </c:pivotFmt>
      <c:pivotFmt>
        <c:idx val="206"/>
      </c:pivotFmt>
      <c:pivotFmt>
        <c:idx val="207"/>
      </c:pivotFmt>
      <c:pivotFmt>
        <c:idx val="208"/>
      </c:pivotFmt>
      <c:pivotFmt>
        <c:idx val="209"/>
      </c:pivotFmt>
      <c:pivotFmt>
        <c:idx val="210"/>
      </c:pivotFmt>
      <c:pivotFmt>
        <c:idx val="211"/>
      </c:pivotFmt>
      <c:pivotFmt>
        <c:idx val="212"/>
      </c:pivotFmt>
      <c:pivotFmt>
        <c:idx val="213"/>
      </c:pivotFmt>
      <c:pivotFmt>
        <c:idx val="214"/>
      </c:pivotFmt>
      <c:pivotFmt>
        <c:idx val="215"/>
      </c:pivotFmt>
      <c:pivotFmt>
        <c:idx val="216"/>
      </c:pivotFmt>
      <c:pivotFmt>
        <c:idx val="217"/>
        <c:spPr>
          <a:solidFill>
            <a:schemeClr val="accent1"/>
          </a:solidFill>
          <a:ln w="22225" cap="rnd">
            <a:solidFill>
              <a:schemeClr val="accent1"/>
            </a:solidFill>
            <a:round/>
          </a:ln>
          <a:effectLst/>
        </c:spPr>
        <c:marker>
          <c:spPr>
            <a:solidFill>
              <a:schemeClr val="lt1"/>
            </a:solidFill>
            <a:ln w="15875">
              <a:solidFill>
                <a:schemeClr val="accent1"/>
              </a:solidFill>
              <a:round/>
            </a:ln>
            <a:effectLst/>
          </c:spPr>
        </c:marker>
      </c:pivotFmt>
      <c:pivotFmt>
        <c:idx val="21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19"/>
        <c:spPr>
          <a:solidFill>
            <a:schemeClr val="accent1"/>
          </a:solidFill>
          <a:ln w="22225" cap="rnd">
            <a:solidFill>
              <a:schemeClr val="accent1"/>
            </a:solidFill>
            <a:round/>
          </a:ln>
          <a:effectLst/>
        </c:spPr>
        <c:marker>
          <c:spPr>
            <a:solidFill>
              <a:schemeClr val="lt1"/>
            </a:solidFill>
            <a:ln w="15875">
              <a:solidFill>
                <a:schemeClr val="accent1"/>
              </a:solidFill>
              <a:round/>
            </a:ln>
            <a:effectLst/>
          </c:spPr>
        </c:marker>
      </c:pivotFmt>
      <c:pivotFmt>
        <c:idx val="220"/>
        <c:spPr>
          <a:solidFill>
            <a:schemeClr val="accent1"/>
          </a:solidFill>
          <a:ln w="22225" cap="rnd">
            <a:solidFill>
              <a:schemeClr val="accent1"/>
            </a:solidFill>
            <a:round/>
          </a:ln>
          <a:effectLst/>
        </c:spPr>
        <c:marker>
          <c:spPr>
            <a:solidFill>
              <a:schemeClr val="lt1"/>
            </a:solidFill>
            <a:ln w="15875">
              <a:solidFill>
                <a:schemeClr val="accent1"/>
              </a:solidFill>
              <a:round/>
            </a:ln>
            <a:effectLst/>
          </c:spPr>
        </c:marker>
      </c:pivotFmt>
      <c:pivotFmt>
        <c:idx val="221"/>
        <c:spPr>
          <a:solidFill>
            <a:schemeClr val="accent1"/>
          </a:solidFill>
          <a:ln w="22225" cap="rnd">
            <a:solidFill>
              <a:schemeClr val="accent1"/>
            </a:solidFill>
            <a:round/>
          </a:ln>
          <a:effectLst/>
        </c:spPr>
        <c:marker>
          <c:spPr>
            <a:solidFill>
              <a:schemeClr val="lt1"/>
            </a:solidFill>
            <a:ln w="15875">
              <a:solidFill>
                <a:schemeClr val="accent1"/>
              </a:solidFill>
              <a:round/>
            </a:ln>
            <a:effectLst/>
          </c:spPr>
        </c:marker>
      </c:pivotFmt>
      <c:pivotFmt>
        <c:idx val="222"/>
        <c:spPr>
          <a:solidFill>
            <a:schemeClr val="accent1"/>
          </a:solidFill>
          <a:ln w="22225" cap="rnd">
            <a:solidFill>
              <a:schemeClr val="accent1"/>
            </a:solidFill>
            <a:round/>
          </a:ln>
          <a:effectLst/>
        </c:spPr>
        <c:marker>
          <c:spPr>
            <a:solidFill>
              <a:schemeClr val="lt1"/>
            </a:solidFill>
            <a:ln w="15875">
              <a:solidFill>
                <a:schemeClr val="accent1"/>
              </a:solidFill>
              <a:round/>
            </a:ln>
            <a:effectLst/>
          </c:spPr>
        </c:marker>
      </c:pivotFmt>
      <c:pivotFmt>
        <c:idx val="223"/>
        <c:spPr>
          <a:solidFill>
            <a:schemeClr val="accent1"/>
          </a:solidFill>
          <a:ln w="22225" cap="rnd">
            <a:solidFill>
              <a:schemeClr val="accent1"/>
            </a:solidFill>
            <a:round/>
          </a:ln>
          <a:effectLst/>
        </c:spPr>
        <c:marker>
          <c:spPr>
            <a:solidFill>
              <a:schemeClr val="lt1"/>
            </a:solidFill>
            <a:ln w="15875">
              <a:solidFill>
                <a:schemeClr val="accent1"/>
              </a:solidFill>
              <a:round/>
            </a:ln>
            <a:effectLst/>
          </c:spPr>
        </c:marker>
      </c:pivotFmt>
      <c:pivotFmt>
        <c:idx val="22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2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2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2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2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2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3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4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5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6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7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8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29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0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1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29"/>
      </c:pivotFmt>
      <c:pivotFmt>
        <c:idx val="33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3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4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5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5"/>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6"/>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7"/>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8"/>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69"/>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70"/>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371"/>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s>
    <c:plotArea>
      <c:layout>
        <c:manualLayout>
          <c:layoutTarget val="inner"/>
          <c:xMode val="edge"/>
          <c:yMode val="edge"/>
          <c:x val="5.7437544672957787E-2"/>
          <c:y val="1.6240306037688636E-2"/>
          <c:w val="0.70931218695558906"/>
          <c:h val="0.80521272412437139"/>
        </c:manualLayout>
      </c:layout>
      <c:lineChart>
        <c:grouping val="standard"/>
        <c:varyColors val="0"/>
        <c:ser>
          <c:idx val="0"/>
          <c:order val="0"/>
          <c:tx>
            <c:strRef>
              <c:f>'TOTAL UPTAKE PIVOT'!$B$3:$B$5</c:f>
              <c:strCache>
                <c:ptCount val="1"/>
                <c:pt idx="0">
                  <c:v>Barking - 2020-21</c:v>
                </c:pt>
              </c:strCache>
            </c:strRef>
          </c:tx>
          <c:spPr>
            <a:ln w="22225" cap="rnd">
              <a:solidFill>
                <a:schemeClr val="accent1"/>
              </a:solidFill>
              <a:round/>
            </a:ln>
            <a:effectLst/>
          </c:spPr>
          <c:marker>
            <c:symbol val="circle"/>
            <c:size val="6"/>
            <c:spPr>
              <a:solidFill>
                <a:schemeClr val="lt1"/>
              </a:solidFill>
              <a:ln w="15875">
                <a:solidFill>
                  <a:schemeClr val="accent1"/>
                </a:solidFill>
                <a:round/>
              </a:ln>
              <a:effectLst/>
            </c:spPr>
          </c:marker>
          <c:cat>
            <c:multiLvlStrRef>
              <c:f>'TOTAL UPTAKE PIVOT'!$A$6:$A$40</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'TOTAL UPTAKE PIVOT'!$B$6:$B$40</c:f>
              <c:numCache>
                <c:formatCode>General</c:formatCode>
                <c:ptCount val="23"/>
                <c:pt idx="0">
                  <c:v>7.9793895588077431E-3</c:v>
                </c:pt>
                <c:pt idx="1">
                  <c:v>3.6355051935788481E-2</c:v>
                </c:pt>
                <c:pt idx="2">
                  <c:v>7.7188772542175682E-2</c:v>
                </c:pt>
                <c:pt idx="3">
                  <c:v>0.1257926773871173</c:v>
                </c:pt>
                <c:pt idx="4">
                  <c:v>0.18180662270902584</c:v>
                </c:pt>
                <c:pt idx="5">
                  <c:v>0.24231592698769822</c:v>
                </c:pt>
                <c:pt idx="6">
                  <c:v>0.29967160767095452</c:v>
                </c:pt>
                <c:pt idx="7">
                  <c:v>0.34510465053715228</c:v>
                </c:pt>
                <c:pt idx="8">
                  <c:v>0.38096946003622473</c:v>
                </c:pt>
                <c:pt idx="9">
                  <c:v>0.40942624383762805</c:v>
                </c:pt>
                <c:pt idx="10">
                  <c:v>0.43863024240092341</c:v>
                </c:pt>
                <c:pt idx="11">
                  <c:v>0.46465265258257049</c:v>
                </c:pt>
                <c:pt idx="12">
                  <c:v>0.4949447243212986</c:v>
                </c:pt>
                <c:pt idx="13">
                  <c:v>0.51482687392780868</c:v>
                </c:pt>
                <c:pt idx="14">
                  <c:v>0.53275529865125237</c:v>
                </c:pt>
                <c:pt idx="15">
                  <c:v>0.54310359941792175</c:v>
                </c:pt>
                <c:pt idx="16">
                  <c:v>0.54895497264693505</c:v>
                </c:pt>
                <c:pt idx="17">
                  <c:v>0.55116536013047823</c:v>
                </c:pt>
                <c:pt idx="18">
                  <c:v>0.55458009235685568</c:v>
                </c:pt>
                <c:pt idx="19">
                  <c:v>0.55669668720703636</c:v>
                </c:pt>
                <c:pt idx="20">
                  <c:v>0.55993385638391446</c:v>
                </c:pt>
                <c:pt idx="21">
                  <c:v>0.56333984959757666</c:v>
                </c:pt>
                <c:pt idx="22">
                  <c:v>0.57081159215907484</c:v>
                </c:pt>
              </c:numCache>
            </c:numRef>
          </c:val>
          <c:smooth val="0"/>
          <c:extLst>
            <c:ext xmlns:c16="http://schemas.microsoft.com/office/drawing/2014/chart" uri="{C3380CC4-5D6E-409C-BE32-E72D297353CC}">
              <c16:uniqueId val="{00000000-66D9-4A11-81B8-E89CCFE154FA}"/>
            </c:ext>
          </c:extLst>
        </c:ser>
        <c:ser>
          <c:idx val="1"/>
          <c:order val="1"/>
          <c:tx>
            <c:strRef>
              <c:f>'TOTAL UPTAKE PIVOT'!$D$3:$D$5</c:f>
              <c:strCache>
                <c:ptCount val="1"/>
                <c:pt idx="0">
                  <c:v>City &amp; Hackney - 2020-21</c:v>
                </c:pt>
              </c:strCache>
            </c:strRef>
          </c:tx>
          <c:spPr>
            <a:ln w="22225" cap="rnd">
              <a:solidFill>
                <a:schemeClr val="accent2"/>
              </a:solidFill>
              <a:round/>
            </a:ln>
            <a:effectLst/>
          </c:spPr>
          <c:marker>
            <c:symbol val="circle"/>
            <c:size val="6"/>
            <c:spPr>
              <a:solidFill>
                <a:schemeClr val="lt1"/>
              </a:solidFill>
              <a:ln w="15875">
                <a:solidFill>
                  <a:schemeClr val="accent2"/>
                </a:solidFill>
                <a:round/>
              </a:ln>
              <a:effectLst/>
            </c:spPr>
          </c:marker>
          <c:cat>
            <c:multiLvlStrRef>
              <c:f>'TOTAL UPTAKE PIVOT'!$A$6:$A$40</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'TOTAL UPTAKE PIVOT'!$D$6:$D$40</c:f>
              <c:numCache>
                <c:formatCode>General</c:formatCode>
                <c:ptCount val="23"/>
                <c:pt idx="0">
                  <c:v>1.9507331048817481E-2</c:v>
                </c:pt>
                <c:pt idx="1">
                  <c:v>4.845864450558706E-2</c:v>
                </c:pt>
                <c:pt idx="2">
                  <c:v>8.3464412111679126E-2</c:v>
                </c:pt>
                <c:pt idx="3">
                  <c:v>0.13183306860829597</c:v>
                </c:pt>
                <c:pt idx="4">
                  <c:v>0.20743499648629657</c:v>
                </c:pt>
                <c:pt idx="5">
                  <c:v>0.26749637472018473</c:v>
                </c:pt>
                <c:pt idx="6">
                  <c:v>0.32080518018018017</c:v>
                </c:pt>
                <c:pt idx="7">
                  <c:v>0.35983749274521182</c:v>
                </c:pt>
                <c:pt idx="8">
                  <c:v>0.39251548330015484</c:v>
                </c:pt>
                <c:pt idx="9">
                  <c:v>0.4212287567238685</c:v>
                </c:pt>
                <c:pt idx="10">
                  <c:v>0.43736257657682576</c:v>
                </c:pt>
                <c:pt idx="11">
                  <c:v>0.45985754788742134</c:v>
                </c:pt>
                <c:pt idx="12">
                  <c:v>0.4776051251539345</c:v>
                </c:pt>
                <c:pt idx="13">
                  <c:v>0.49279012482355872</c:v>
                </c:pt>
                <c:pt idx="14">
                  <c:v>0.50600107977906061</c:v>
                </c:pt>
                <c:pt idx="15">
                  <c:v>0.51633489299260782</c:v>
                </c:pt>
                <c:pt idx="16">
                  <c:v>0.52165782438254071</c:v>
                </c:pt>
                <c:pt idx="17">
                  <c:v>0.52275308129067999</c:v>
                </c:pt>
                <c:pt idx="18">
                  <c:v>0.52639895762582645</c:v>
                </c:pt>
                <c:pt idx="19">
                  <c:v>0.52951367233517666</c:v>
                </c:pt>
                <c:pt idx="20">
                  <c:v>0.53206944444444448</c:v>
                </c:pt>
                <c:pt idx="21">
                  <c:v>0.53441104046966514</c:v>
                </c:pt>
                <c:pt idx="22">
                  <c:v>0.53919445647466435</c:v>
                </c:pt>
              </c:numCache>
            </c:numRef>
          </c:val>
          <c:smooth val="0"/>
          <c:extLst>
            <c:ext xmlns:c16="http://schemas.microsoft.com/office/drawing/2014/chart" uri="{C3380CC4-5D6E-409C-BE32-E72D297353CC}">
              <c16:uniqueId val="{00000000-C7AF-4EC4-BBB6-CF3F99D3BE11}"/>
            </c:ext>
          </c:extLst>
        </c:ser>
        <c:ser>
          <c:idx val="2"/>
          <c:order val="2"/>
          <c:tx>
            <c:strRef>
              <c:f>'TOTAL UPTAKE PIVOT'!$F$3:$F$5</c:f>
              <c:strCache>
                <c:ptCount val="1"/>
                <c:pt idx="0">
                  <c:v>Havering - 2020-21</c:v>
                </c:pt>
              </c:strCache>
            </c:strRef>
          </c:tx>
          <c:spPr>
            <a:ln w="22225" cap="rnd">
              <a:solidFill>
                <a:schemeClr val="accent3"/>
              </a:solidFill>
              <a:round/>
            </a:ln>
            <a:effectLst/>
          </c:spPr>
          <c:marker>
            <c:symbol val="circle"/>
            <c:size val="6"/>
            <c:spPr>
              <a:solidFill>
                <a:schemeClr val="lt1"/>
              </a:solidFill>
              <a:ln w="15875">
                <a:solidFill>
                  <a:schemeClr val="accent3"/>
                </a:solidFill>
                <a:round/>
              </a:ln>
              <a:effectLst/>
            </c:spPr>
          </c:marker>
          <c:cat>
            <c:multiLvlStrRef>
              <c:f>'TOTAL UPTAKE PIVOT'!$A$6:$A$40</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'TOTAL UPTAKE PIVOT'!$F$6:$F$40</c:f>
              <c:numCache>
                <c:formatCode>General</c:formatCode>
                <c:ptCount val="23"/>
                <c:pt idx="0">
                  <c:v>1.0199251679213813E-2</c:v>
                </c:pt>
                <c:pt idx="1">
                  <c:v>3.7438035150968905E-2</c:v>
                </c:pt>
                <c:pt idx="2">
                  <c:v>8.9518592409743122E-2</c:v>
                </c:pt>
                <c:pt idx="3">
                  <c:v>0.14403338596886983</c:v>
                </c:pt>
                <c:pt idx="4">
                  <c:v>0.21191754251432179</c:v>
                </c:pt>
                <c:pt idx="5">
                  <c:v>0.30953644627632543</c:v>
                </c:pt>
                <c:pt idx="6">
                  <c:v>0.38668188650670765</c:v>
                </c:pt>
                <c:pt idx="7">
                  <c:v>0.43839750493627716</c:v>
                </c:pt>
                <c:pt idx="8">
                  <c:v>0.47765682863876108</c:v>
                </c:pt>
                <c:pt idx="9">
                  <c:v>0.51394954586790309</c:v>
                </c:pt>
                <c:pt idx="10">
                  <c:v>0.54299257528614919</c:v>
                </c:pt>
                <c:pt idx="11">
                  <c:v>0.564331267504246</c:v>
                </c:pt>
                <c:pt idx="12">
                  <c:v>0.58848570849381709</c:v>
                </c:pt>
                <c:pt idx="13">
                  <c:v>0.61437186496082963</c:v>
                </c:pt>
                <c:pt idx="14">
                  <c:v>0.62976780883678996</c:v>
                </c:pt>
                <c:pt idx="15">
                  <c:v>0.64049241740386353</c:v>
                </c:pt>
                <c:pt idx="16">
                  <c:v>0.64454297253999415</c:v>
                </c:pt>
                <c:pt idx="17">
                  <c:v>0.64656593716828148</c:v>
                </c:pt>
                <c:pt idx="18">
                  <c:v>0.65007688133140373</c:v>
                </c:pt>
                <c:pt idx="19">
                  <c:v>0.65266804011681878</c:v>
                </c:pt>
                <c:pt idx="20">
                  <c:v>0.65491657510505985</c:v>
                </c:pt>
                <c:pt idx="21">
                  <c:v>0.65706342902530357</c:v>
                </c:pt>
                <c:pt idx="22">
                  <c:v>0.66300283028518814</c:v>
                </c:pt>
              </c:numCache>
            </c:numRef>
          </c:val>
          <c:smooth val="0"/>
          <c:extLst>
            <c:ext xmlns:c16="http://schemas.microsoft.com/office/drawing/2014/chart" uri="{C3380CC4-5D6E-409C-BE32-E72D297353CC}">
              <c16:uniqueId val="{00000001-C7AF-4EC4-BBB6-CF3F99D3BE11}"/>
            </c:ext>
          </c:extLst>
        </c:ser>
        <c:ser>
          <c:idx val="3"/>
          <c:order val="3"/>
          <c:tx>
            <c:strRef>
              <c:f>'TOTAL UPTAKE PIVOT'!$H$3:$H$5</c:f>
              <c:strCache>
                <c:ptCount val="1"/>
                <c:pt idx="0">
                  <c:v>Newham - 2020-21</c:v>
                </c:pt>
              </c:strCache>
            </c:strRef>
          </c:tx>
          <c:spPr>
            <a:ln w="22225" cap="rnd">
              <a:solidFill>
                <a:schemeClr val="accent4"/>
              </a:solidFill>
              <a:round/>
            </a:ln>
            <a:effectLst/>
          </c:spPr>
          <c:marker>
            <c:symbol val="circle"/>
            <c:size val="6"/>
            <c:spPr>
              <a:solidFill>
                <a:schemeClr val="lt1"/>
              </a:solidFill>
              <a:ln w="15875">
                <a:solidFill>
                  <a:schemeClr val="accent4"/>
                </a:solidFill>
                <a:round/>
              </a:ln>
              <a:effectLst/>
            </c:spPr>
          </c:marker>
          <c:cat>
            <c:multiLvlStrRef>
              <c:f>'TOTAL UPTAKE PIVOT'!$A$6:$A$40</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'TOTAL UPTAKE PIVOT'!$H$6:$H$40</c:f>
              <c:numCache>
                <c:formatCode>General</c:formatCode>
                <c:ptCount val="23"/>
                <c:pt idx="0">
                  <c:v>7.6746638258090461E-3</c:v>
                </c:pt>
                <c:pt idx="1">
                  <c:v>3.802835275700122E-2</c:v>
                </c:pt>
                <c:pt idx="2">
                  <c:v>9.9523073237657619E-2</c:v>
                </c:pt>
                <c:pt idx="3">
                  <c:v>0.14822799281398008</c:v>
                </c:pt>
                <c:pt idx="4">
                  <c:v>0.20026919653518008</c:v>
                </c:pt>
                <c:pt idx="5">
                  <c:v>0.28346303291374886</c:v>
                </c:pt>
                <c:pt idx="6">
                  <c:v>0.33345946764114431</c:v>
                </c:pt>
                <c:pt idx="7">
                  <c:v>0.37733094993812338</c:v>
                </c:pt>
                <c:pt idx="8">
                  <c:v>0.41151767107782466</c:v>
                </c:pt>
                <c:pt idx="9">
                  <c:v>0.43624594100039138</c:v>
                </c:pt>
                <c:pt idx="10">
                  <c:v>0.46259825881159666</c:v>
                </c:pt>
                <c:pt idx="11">
                  <c:v>0.48371994715984146</c:v>
                </c:pt>
                <c:pt idx="12">
                  <c:v>0.50523714997677072</c:v>
                </c:pt>
                <c:pt idx="13">
                  <c:v>0.52411694472914006</c:v>
                </c:pt>
                <c:pt idx="14">
                  <c:v>0.53665515748571913</c:v>
                </c:pt>
                <c:pt idx="15">
                  <c:v>0.54433708221130994</c:v>
                </c:pt>
                <c:pt idx="16">
                  <c:v>0.54858947412891712</c:v>
                </c:pt>
                <c:pt idx="17">
                  <c:v>0.55096966683242166</c:v>
                </c:pt>
                <c:pt idx="18">
                  <c:v>0.55334410885388607</c:v>
                </c:pt>
                <c:pt idx="19">
                  <c:v>0.55797592094962023</c:v>
                </c:pt>
                <c:pt idx="20">
                  <c:v>0.56319163792556226</c:v>
                </c:pt>
                <c:pt idx="21">
                  <c:v>0.56799474559572871</c:v>
                </c:pt>
                <c:pt idx="22">
                  <c:v>0.57355970355269581</c:v>
                </c:pt>
              </c:numCache>
            </c:numRef>
          </c:val>
          <c:smooth val="0"/>
          <c:extLst>
            <c:ext xmlns:c16="http://schemas.microsoft.com/office/drawing/2014/chart" uri="{C3380CC4-5D6E-409C-BE32-E72D297353CC}">
              <c16:uniqueId val="{00000002-C7AF-4EC4-BBB6-CF3F99D3BE11}"/>
            </c:ext>
          </c:extLst>
        </c:ser>
        <c:ser>
          <c:idx val="4"/>
          <c:order val="4"/>
          <c:tx>
            <c:strRef>
              <c:f>'TOTAL UPTAKE PIVOT'!$J$3:$J$5</c:f>
              <c:strCache>
                <c:ptCount val="1"/>
                <c:pt idx="0">
                  <c:v>Redbridge - 2020-21</c:v>
                </c:pt>
              </c:strCache>
            </c:strRef>
          </c:tx>
          <c:spPr>
            <a:ln w="22225" cap="rnd">
              <a:solidFill>
                <a:schemeClr val="accent5"/>
              </a:solidFill>
              <a:round/>
            </a:ln>
            <a:effectLst/>
          </c:spPr>
          <c:marker>
            <c:symbol val="circle"/>
            <c:size val="6"/>
            <c:spPr>
              <a:solidFill>
                <a:schemeClr val="lt1"/>
              </a:solidFill>
              <a:ln w="15875">
                <a:solidFill>
                  <a:schemeClr val="accent5"/>
                </a:solidFill>
                <a:round/>
              </a:ln>
              <a:effectLst/>
            </c:spPr>
          </c:marker>
          <c:cat>
            <c:multiLvlStrRef>
              <c:f>'TOTAL UPTAKE PIVOT'!$A$6:$A$40</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'TOTAL UPTAKE PIVOT'!$J$6:$J$40</c:f>
              <c:numCache>
                <c:formatCode>General</c:formatCode>
                <c:ptCount val="23"/>
                <c:pt idx="0">
                  <c:v>1.032084361678259E-2</c:v>
                </c:pt>
                <c:pt idx="1">
                  <c:v>3.4380889319003717E-2</c:v>
                </c:pt>
                <c:pt idx="2">
                  <c:v>0.12028409300722541</c:v>
                </c:pt>
                <c:pt idx="3">
                  <c:v>0.21678433494870974</c:v>
                </c:pt>
                <c:pt idx="4">
                  <c:v>0.29228517666736359</c:v>
                </c:pt>
                <c:pt idx="5">
                  <c:v>0.3723327060964961</c:v>
                </c:pt>
                <c:pt idx="6">
                  <c:v>0.44439804978692571</c:v>
                </c:pt>
                <c:pt idx="7">
                  <c:v>0.48824593128390598</c:v>
                </c:pt>
                <c:pt idx="8">
                  <c:v>0.52188666044776122</c:v>
                </c:pt>
                <c:pt idx="9">
                  <c:v>0.55065137079525572</c:v>
                </c:pt>
                <c:pt idx="10">
                  <c:v>0.57044247572520568</c:v>
                </c:pt>
                <c:pt idx="11">
                  <c:v>0.59627179795550211</c:v>
                </c:pt>
                <c:pt idx="12">
                  <c:v>0.60908648308455937</c:v>
                </c:pt>
                <c:pt idx="13">
                  <c:v>0.60108555760729676</c:v>
                </c:pt>
                <c:pt idx="14">
                  <c:v>0.61630977154236866</c:v>
                </c:pt>
                <c:pt idx="15">
                  <c:v>0.62504196038939241</c:v>
                </c:pt>
                <c:pt idx="16">
                  <c:v>0.62960310622251558</c:v>
                </c:pt>
                <c:pt idx="17">
                  <c:v>0.63123789911922379</c:v>
                </c:pt>
                <c:pt idx="18">
                  <c:v>0.63478270606810516</c:v>
                </c:pt>
                <c:pt idx="19">
                  <c:v>0.63791964715496297</c:v>
                </c:pt>
                <c:pt idx="20">
                  <c:v>0.64168085678436992</c:v>
                </c:pt>
                <c:pt idx="21">
                  <c:v>0.6431704751460352</c:v>
                </c:pt>
                <c:pt idx="22">
                  <c:v>0.64573117485054077</c:v>
                </c:pt>
              </c:numCache>
            </c:numRef>
          </c:val>
          <c:smooth val="0"/>
          <c:extLst>
            <c:ext xmlns:c16="http://schemas.microsoft.com/office/drawing/2014/chart" uri="{C3380CC4-5D6E-409C-BE32-E72D297353CC}">
              <c16:uniqueId val="{00000003-C7AF-4EC4-BBB6-CF3F99D3BE11}"/>
            </c:ext>
          </c:extLst>
        </c:ser>
        <c:ser>
          <c:idx val="5"/>
          <c:order val="5"/>
          <c:tx>
            <c:strRef>
              <c:f>'TOTAL UPTAKE PIVOT'!$L$3:$L$5</c:f>
              <c:strCache>
                <c:ptCount val="1"/>
                <c:pt idx="0">
                  <c:v>Tower Hamlets - 2020-21</c:v>
                </c:pt>
              </c:strCache>
            </c:strRef>
          </c:tx>
          <c:spPr>
            <a:ln w="22225" cap="rnd">
              <a:solidFill>
                <a:schemeClr val="accent6"/>
              </a:solidFill>
              <a:round/>
            </a:ln>
            <a:effectLst/>
          </c:spPr>
          <c:marker>
            <c:symbol val="circle"/>
            <c:size val="6"/>
            <c:spPr>
              <a:solidFill>
                <a:schemeClr val="lt1"/>
              </a:solidFill>
              <a:ln w="15875">
                <a:solidFill>
                  <a:schemeClr val="accent6"/>
                </a:solidFill>
                <a:round/>
              </a:ln>
              <a:effectLst/>
            </c:spPr>
          </c:marker>
          <c:cat>
            <c:multiLvlStrRef>
              <c:f>'TOTAL UPTAKE PIVOT'!$A$6:$A$40</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'TOTAL UPTAKE PIVOT'!$L$6:$L$40</c:f>
              <c:numCache>
                <c:formatCode>General</c:formatCode>
                <c:ptCount val="23"/>
                <c:pt idx="0">
                  <c:v>1.1718006181248261E-2</c:v>
                </c:pt>
                <c:pt idx="1">
                  <c:v>3.2141916220251164E-2</c:v>
                </c:pt>
                <c:pt idx="2">
                  <c:v>7.0507195507195503E-2</c:v>
                </c:pt>
                <c:pt idx="3">
                  <c:v>0.11950688056623916</c:v>
                </c:pt>
                <c:pt idx="4">
                  <c:v>0.18756946475577654</c:v>
                </c:pt>
                <c:pt idx="5">
                  <c:v>0.25733703595439927</c:v>
                </c:pt>
                <c:pt idx="6">
                  <c:v>0.33072524386855229</c:v>
                </c:pt>
                <c:pt idx="7">
                  <c:v>0.37824474660074164</c:v>
                </c:pt>
                <c:pt idx="8">
                  <c:v>0.41062108002787534</c:v>
                </c:pt>
                <c:pt idx="9">
                  <c:v>0.43708656376698202</c:v>
                </c:pt>
                <c:pt idx="10">
                  <c:v>0.46756553028686837</c:v>
                </c:pt>
                <c:pt idx="11">
                  <c:v>0.49341468965124879</c:v>
                </c:pt>
                <c:pt idx="12">
                  <c:v>0.51629831896919531</c:v>
                </c:pt>
                <c:pt idx="13">
                  <c:v>0.5353986708599564</c:v>
                </c:pt>
                <c:pt idx="14">
                  <c:v>0.55349346530710919</c:v>
                </c:pt>
                <c:pt idx="15">
                  <c:v>0.56323916601437418</c:v>
                </c:pt>
                <c:pt idx="16">
                  <c:v>0.56833489641060619</c:v>
                </c:pt>
                <c:pt idx="17">
                  <c:v>0.57005242743276074</c:v>
                </c:pt>
                <c:pt idx="18">
                  <c:v>0.57452032243415074</c:v>
                </c:pt>
                <c:pt idx="19">
                  <c:v>0.5789779903219856</c:v>
                </c:pt>
                <c:pt idx="20">
                  <c:v>0.58366906883050562</c:v>
                </c:pt>
                <c:pt idx="21">
                  <c:v>0.5871511396578184</c:v>
                </c:pt>
                <c:pt idx="22">
                  <c:v>0.59271410311035366</c:v>
                </c:pt>
              </c:numCache>
            </c:numRef>
          </c:val>
          <c:smooth val="0"/>
          <c:extLst>
            <c:ext xmlns:c16="http://schemas.microsoft.com/office/drawing/2014/chart" uri="{C3380CC4-5D6E-409C-BE32-E72D297353CC}">
              <c16:uniqueId val="{00000004-C7AF-4EC4-BBB6-CF3F99D3BE11}"/>
            </c:ext>
          </c:extLst>
        </c:ser>
        <c:ser>
          <c:idx val="6"/>
          <c:order val="6"/>
          <c:tx>
            <c:strRef>
              <c:f>'TOTAL UPTAKE PIVOT'!$N$3:$N$5</c:f>
              <c:strCache>
                <c:ptCount val="1"/>
                <c:pt idx="0">
                  <c:v>Waltham Forest - 2020-21</c:v>
                </c:pt>
              </c:strCache>
            </c:strRef>
          </c:tx>
          <c:spPr>
            <a:ln w="22225" cap="rnd">
              <a:solidFill>
                <a:schemeClr val="accent1">
                  <a:lumMod val="60000"/>
                </a:schemeClr>
              </a:solidFill>
              <a:round/>
            </a:ln>
            <a:effectLst/>
          </c:spPr>
          <c:marker>
            <c:symbol val="circle"/>
            <c:size val="6"/>
            <c:spPr>
              <a:solidFill>
                <a:schemeClr val="lt1"/>
              </a:solidFill>
              <a:ln w="15875">
                <a:solidFill>
                  <a:schemeClr val="accent1">
                    <a:lumMod val="60000"/>
                  </a:schemeClr>
                </a:solidFill>
                <a:round/>
              </a:ln>
              <a:effectLst/>
            </c:spPr>
          </c:marker>
          <c:cat>
            <c:multiLvlStrRef>
              <c:f>'TOTAL UPTAKE PIVOT'!$A$6:$A$40</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'TOTAL UPTAKE PIVOT'!$N$6:$N$40</c:f>
              <c:numCache>
                <c:formatCode>General</c:formatCode>
                <c:ptCount val="23"/>
                <c:pt idx="0">
                  <c:v>5.7286572586279167E-3</c:v>
                </c:pt>
                <c:pt idx="1">
                  <c:v>4.2376972129773129E-2</c:v>
                </c:pt>
                <c:pt idx="2">
                  <c:v>8.8518631487977228E-2</c:v>
                </c:pt>
                <c:pt idx="3">
                  <c:v>0.12200890019071838</c:v>
                </c:pt>
                <c:pt idx="4">
                  <c:v>0.17068456921981487</c:v>
                </c:pt>
                <c:pt idx="5">
                  <c:v>0.2304743712193569</c:v>
                </c:pt>
                <c:pt idx="6">
                  <c:v>0.32259375952840735</c:v>
                </c:pt>
                <c:pt idx="7">
                  <c:v>0.35734286714335717</c:v>
                </c:pt>
                <c:pt idx="8">
                  <c:v>0.3914506184419515</c:v>
                </c:pt>
                <c:pt idx="9">
                  <c:v>0.41717445977903178</c:v>
                </c:pt>
                <c:pt idx="10">
                  <c:v>0.44502860290159851</c:v>
                </c:pt>
                <c:pt idx="11">
                  <c:v>0.46661639962299717</c:v>
                </c:pt>
                <c:pt idx="12">
                  <c:v>0.48482980703917078</c:v>
                </c:pt>
                <c:pt idx="13">
                  <c:v>0.50389440438891198</c:v>
                </c:pt>
                <c:pt idx="14">
                  <c:v>0.51889511105518149</c:v>
                </c:pt>
                <c:pt idx="15">
                  <c:v>0.52752951839077566</c:v>
                </c:pt>
                <c:pt idx="16">
                  <c:v>0.5327936955536533</c:v>
                </c:pt>
                <c:pt idx="17">
                  <c:v>0.53465633465633466</c:v>
                </c:pt>
                <c:pt idx="18">
                  <c:v>0.53803189812771857</c:v>
                </c:pt>
                <c:pt idx="19">
                  <c:v>0.54133878127522195</c:v>
                </c:pt>
                <c:pt idx="20">
                  <c:v>0.54351474466554783</c:v>
                </c:pt>
                <c:pt idx="21">
                  <c:v>0.54467635136836279</c:v>
                </c:pt>
                <c:pt idx="22">
                  <c:v>0.55074018450976181</c:v>
                </c:pt>
              </c:numCache>
            </c:numRef>
          </c:val>
          <c:smooth val="0"/>
          <c:extLst>
            <c:ext xmlns:c16="http://schemas.microsoft.com/office/drawing/2014/chart" uri="{C3380CC4-5D6E-409C-BE32-E72D297353CC}">
              <c16:uniqueId val="{00000005-C7AF-4EC4-BBB6-CF3F99D3BE11}"/>
            </c:ext>
          </c:extLst>
        </c:ser>
        <c:dLbls>
          <c:showLegendKey val="0"/>
          <c:showVal val="0"/>
          <c:showCatName val="0"/>
          <c:showSerName val="0"/>
          <c:showPercent val="0"/>
          <c:showBubbleSize val="0"/>
        </c:dLbls>
        <c:marker val="1"/>
        <c:smooth val="0"/>
        <c:axId val="1005553631"/>
        <c:axId val="1005543647"/>
      </c:lineChart>
      <c:catAx>
        <c:axId val="1005553631"/>
        <c:scaling>
          <c:orientation val="minMax"/>
        </c:scaling>
        <c:delete val="0"/>
        <c:axPos val="b"/>
        <c:majorGridlines>
          <c:spPr>
            <a:ln w="9525" cap="flat" cmpd="sng" algn="ctr">
              <a:solidFill>
                <a:schemeClr val="dk1">
                  <a:lumMod val="15000"/>
                  <a:lumOff val="85000"/>
                  <a:alpha val="54000"/>
                </a:schemeClr>
              </a:solidFill>
              <a:round/>
            </a:ln>
            <a:effectLst/>
          </c:spPr>
        </c:majorGridlines>
        <c:minorGridlines>
          <c:spPr>
            <a:ln w="9525" cap="flat" cmpd="sng" algn="ctr">
              <a:solidFill>
                <a:schemeClr val="dk1">
                  <a:lumMod val="15000"/>
                  <a:lumOff val="85000"/>
                  <a:alpha val="51000"/>
                </a:schemeClr>
              </a:solidFill>
              <a:round/>
            </a:ln>
            <a:effectLst/>
          </c:spPr>
        </c:minorGridlines>
        <c:numFmt formatCode="m/d/yyyy" sourceLinked="0"/>
        <c:majorTickMark val="out"/>
        <c:minorTickMark val="none"/>
        <c:tickLblPos val="nextTo"/>
        <c:spPr>
          <a:noFill/>
          <a:ln w="9525" cap="flat" cmpd="sng" algn="ctr">
            <a:solidFill>
              <a:schemeClr val="dk1">
                <a:lumMod val="15000"/>
                <a:lumOff val="85000"/>
              </a:schemeClr>
            </a:solidFill>
            <a:round/>
          </a:ln>
          <a:effectLst/>
        </c:spPr>
        <c:txPr>
          <a:bodyPr rot="5400000" spcFirstLastPara="1" vertOverflow="ellipsis" wrap="square" anchor="ctr" anchorCtr="1"/>
          <a:lstStyle/>
          <a:p>
            <a:pPr>
              <a:defRPr sz="1100" b="0" i="0" u="none" strike="noStrike" kern="1200" cap="none" spc="0" normalizeH="0" baseline="0">
                <a:solidFill>
                  <a:schemeClr val="dk1">
                    <a:lumMod val="65000"/>
                    <a:lumOff val="35000"/>
                  </a:schemeClr>
                </a:solidFill>
                <a:latin typeface="+mn-lt"/>
                <a:ea typeface="+mn-ea"/>
                <a:cs typeface="+mn-cs"/>
              </a:defRPr>
            </a:pPr>
            <a:endParaRPr lang="en-US"/>
          </a:p>
        </c:txPr>
        <c:crossAx val="1005543647"/>
        <c:crosses val="autoZero"/>
        <c:auto val="1"/>
        <c:lblAlgn val="ctr"/>
        <c:lblOffset val="100"/>
        <c:tickLblSkip val="1"/>
        <c:noMultiLvlLbl val="0"/>
      </c:catAx>
      <c:valAx>
        <c:axId val="1005543647"/>
        <c:scaling>
          <c:orientation val="minMax"/>
          <c:max val="1"/>
        </c:scaling>
        <c:delete val="0"/>
        <c:axPos val="l"/>
        <c:majorGridlines>
          <c:spPr>
            <a:ln w="9525" cap="flat" cmpd="sng" algn="ctr">
              <a:solidFill>
                <a:schemeClr val="dk1">
                  <a:lumMod val="15000"/>
                  <a:lumOff val="85000"/>
                  <a:alpha val="54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dk1">
                    <a:lumMod val="65000"/>
                    <a:lumOff val="35000"/>
                  </a:schemeClr>
                </a:solidFill>
                <a:latin typeface="+mn-lt"/>
                <a:ea typeface="+mn-ea"/>
                <a:cs typeface="+mn-cs"/>
              </a:defRPr>
            </a:pPr>
            <a:endParaRPr lang="en-US"/>
          </a:p>
        </c:txPr>
        <c:crossAx val="1005553631"/>
        <c:crosses val="autoZero"/>
        <c:crossBetween val="between"/>
      </c:valAx>
      <c:spPr>
        <a:pattFill prst="ltDnDiag">
          <a:fgClr>
            <a:schemeClr val="dk1">
              <a:lumMod val="15000"/>
              <a:lumOff val="85000"/>
            </a:schemeClr>
          </a:fgClr>
          <a:bgClr>
            <a:schemeClr val="lt1"/>
          </a:bgClr>
        </a:pattFill>
        <a:ln>
          <a:noFill/>
        </a:ln>
        <a:effectLst/>
      </c:spPr>
    </c:plotArea>
    <c:legend>
      <c:legendPos val="r"/>
      <c:layout>
        <c:manualLayout>
          <c:xMode val="edge"/>
          <c:yMode val="edge"/>
          <c:x val="0.7863186131829889"/>
          <c:y val="0.25412312554780042"/>
          <c:w val="0.19224221772341196"/>
          <c:h val="0.33867022305757483"/>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dk1">
                  <a:lumMod val="65000"/>
                  <a:lumOff val="35000"/>
                </a:schemeClr>
              </a:solidFill>
              <a:latin typeface="+mn-lt"/>
              <a:ea typeface="+mn-ea"/>
              <a:cs typeface="+mn-cs"/>
            </a:defRPr>
          </a:pPr>
          <a:endParaRPr lang="en-US"/>
        </a:p>
      </c:txPr>
    </c:legend>
    <c:plotVisOnly val="1"/>
    <c:dispBlanksAs val="span"/>
    <c:showDLblsOverMax val="0"/>
  </c:chart>
  <c:spPr>
    <a:solidFill>
      <a:schemeClr val="lt1"/>
    </a:solidFill>
    <a:ln w="9525" cap="flat" cmpd="sng" algn="ctr">
      <a:noFill/>
      <a:round/>
    </a:ln>
    <a:effectLst/>
  </c:spPr>
  <c:txPr>
    <a:bodyPr/>
    <a:lstStyle/>
    <a:p>
      <a:pPr>
        <a:defRPr sz="1100"/>
      </a:pPr>
      <a:endParaRPr lang="en-US"/>
    </a:p>
  </c:txPr>
  <c:printSettings>
    <c:headerFooter/>
    <c:pageMargins b="0.75" l="0.7" r="0.7" t="0.75" header="0.3" footer="0.3"/>
    <c:pageSetup orientation="portrait"/>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Seasonal Flu Vaccination Borough Level wc 03-03-2021.xlsx]PIVOT_A!PivotTable1</c:name>
    <c:fmtId val="8"/>
  </c:pivotSource>
  <c:chart>
    <c:autoTitleDeleted val="1"/>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45"/>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46"/>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47"/>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48"/>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49"/>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50"/>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51"/>
        <c:spPr>
          <a:solidFill>
            <a:schemeClr val="accent1"/>
          </a:solidFill>
          <a:ln w="22225" cap="rnd">
            <a:solidFill>
              <a:schemeClr val="accent1"/>
            </a:solidFill>
            <a:round/>
          </a:ln>
          <a:effectLst/>
        </c:spPr>
        <c:marker>
          <c:symbol val="circle"/>
          <c:size val="6"/>
          <c:spPr>
            <a:solidFill>
              <a:schemeClr val="lt1"/>
            </a:solidFill>
            <a:ln w="15875">
              <a:solidFill>
                <a:schemeClr val="accent2">
                  <a:lumMod val="60000"/>
                </a:schemeClr>
              </a:solidFill>
              <a:round/>
            </a:ln>
            <a:effectLst/>
          </c:spPr>
        </c:marker>
      </c:pivotFmt>
      <c:pivotFmt>
        <c:idx val="52"/>
        <c:spPr>
          <a:solidFill>
            <a:schemeClr val="accent1"/>
          </a:solidFill>
          <a:ln w="22225" cap="rnd">
            <a:solidFill>
              <a:schemeClr val="accent1"/>
            </a:solidFill>
            <a:round/>
          </a:ln>
          <a:effectLst/>
        </c:spPr>
        <c:marker>
          <c:symbol val="circle"/>
          <c:size val="6"/>
          <c:spPr>
            <a:solidFill>
              <a:schemeClr val="lt1"/>
            </a:solidFill>
            <a:ln w="15875">
              <a:solidFill>
                <a:schemeClr val="accent3">
                  <a:lumMod val="60000"/>
                </a:schemeClr>
              </a:solidFill>
              <a:round/>
            </a:ln>
            <a:effectLst/>
          </c:spPr>
        </c:marker>
      </c:pivotFmt>
      <c:pivotFmt>
        <c:idx val="53"/>
        <c:spPr>
          <a:solidFill>
            <a:schemeClr val="accent1"/>
          </a:solidFill>
          <a:ln w="22225" cap="rnd">
            <a:solidFill>
              <a:schemeClr val="accent1"/>
            </a:solidFill>
            <a:round/>
          </a:ln>
          <a:effectLst/>
        </c:spPr>
        <c:marker>
          <c:symbol val="circle"/>
          <c:size val="6"/>
          <c:spPr>
            <a:solidFill>
              <a:schemeClr val="lt1"/>
            </a:solidFill>
            <a:ln w="15875">
              <a:solidFill>
                <a:schemeClr val="accent4">
                  <a:lumMod val="60000"/>
                </a:schemeClr>
              </a:solidFill>
              <a:round/>
            </a:ln>
            <a:effectLst/>
          </c:spPr>
        </c:marker>
      </c:pivotFmt>
      <c:pivotFmt>
        <c:idx val="54"/>
        <c:spPr>
          <a:solidFill>
            <a:schemeClr val="accent1"/>
          </a:solidFill>
          <a:ln w="22225" cap="rnd">
            <a:solidFill>
              <a:schemeClr val="accent1"/>
            </a:solidFill>
            <a:round/>
          </a:ln>
          <a:effectLst/>
        </c:spPr>
        <c:marker>
          <c:symbol val="circle"/>
          <c:size val="6"/>
          <c:spPr>
            <a:solidFill>
              <a:schemeClr val="lt1"/>
            </a:solidFill>
            <a:ln w="15875">
              <a:solidFill>
                <a:schemeClr val="accent5">
                  <a:lumMod val="60000"/>
                </a:schemeClr>
              </a:solidFill>
              <a:round/>
            </a:ln>
            <a:effectLst/>
          </c:spPr>
        </c:marker>
      </c:pivotFmt>
      <c:pivotFmt>
        <c:idx val="55"/>
        <c:spPr>
          <a:solidFill>
            <a:schemeClr val="accent1"/>
          </a:solidFill>
          <a:ln w="22225" cap="rnd">
            <a:solidFill>
              <a:schemeClr val="accent1"/>
            </a:solidFill>
            <a:round/>
          </a:ln>
          <a:effectLst/>
        </c:spPr>
        <c:marker>
          <c:symbol val="circle"/>
          <c:size val="6"/>
          <c:spPr>
            <a:solidFill>
              <a:schemeClr val="lt1"/>
            </a:solidFill>
            <a:ln w="15875">
              <a:solidFill>
                <a:schemeClr val="accent6">
                  <a:lumMod val="60000"/>
                </a:schemeClr>
              </a:solidFill>
              <a:round/>
            </a:ln>
            <a:effectLst/>
          </c:spPr>
        </c:marker>
      </c:pivotFmt>
      <c:pivotFmt>
        <c:idx val="56"/>
        <c:spPr>
          <a:solidFill>
            <a:schemeClr val="accent1"/>
          </a:solidFill>
          <a:ln w="22225" cap="rnd">
            <a:solidFill>
              <a:schemeClr val="accent1"/>
            </a:solidFill>
            <a:round/>
          </a:ln>
          <a:effectLst/>
        </c:spPr>
        <c:marker>
          <c:symbol val="circle"/>
          <c:size val="6"/>
          <c:spPr>
            <a:solidFill>
              <a:schemeClr val="lt1"/>
            </a:solidFill>
            <a:ln w="15875">
              <a:solidFill>
                <a:schemeClr val="accent1">
                  <a:lumMod val="80000"/>
                  <a:lumOff val="20000"/>
                </a:schemeClr>
              </a:solidFill>
              <a:round/>
            </a:ln>
            <a:effectLst/>
          </c:spPr>
        </c:marker>
      </c:pivotFmt>
      <c:pivotFmt>
        <c:idx val="57"/>
        <c:spPr>
          <a:solidFill>
            <a:schemeClr val="accent1"/>
          </a:solidFill>
          <a:ln w="22225" cap="rnd">
            <a:solidFill>
              <a:schemeClr val="accent1"/>
            </a:solidFill>
            <a:round/>
          </a:ln>
          <a:effectLst/>
        </c:spPr>
        <c:marker>
          <c:symbol val="circle"/>
          <c:size val="6"/>
          <c:spPr>
            <a:solidFill>
              <a:schemeClr val="lt1"/>
            </a:solidFill>
            <a:ln w="15875">
              <a:solidFill>
                <a:schemeClr val="accent2">
                  <a:lumMod val="80000"/>
                  <a:lumOff val="20000"/>
                </a:schemeClr>
              </a:solidFill>
              <a:round/>
            </a:ln>
            <a:effectLst/>
          </c:spPr>
        </c:marker>
      </c:pivotFmt>
      <c:pivotFmt>
        <c:idx val="5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59"/>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60"/>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61"/>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62"/>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63"/>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64"/>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6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3"/>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74"/>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75"/>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76"/>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77"/>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78"/>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7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0"/>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81"/>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82"/>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83"/>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84"/>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85"/>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8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7"/>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88"/>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89"/>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90"/>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91"/>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92"/>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9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94"/>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95"/>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96"/>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97"/>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98"/>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99"/>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0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01"/>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02"/>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03"/>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04"/>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05"/>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06"/>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0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0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0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4"/>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5"/>
        <c:spPr>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16"/>
        <c:spPr>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17"/>
        <c:spPr>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18"/>
        <c:spPr>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19"/>
        <c:spPr>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20"/>
        <c:spPr>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s>
    <c:plotArea>
      <c:layout/>
      <c:lineChart>
        <c:grouping val="standard"/>
        <c:varyColors val="0"/>
        <c:ser>
          <c:idx val="0"/>
          <c:order val="0"/>
          <c:tx>
            <c:strRef>
              <c:f>PIVOT_A!$B$1:$B$3</c:f>
              <c:strCache>
                <c:ptCount val="1"/>
                <c:pt idx="0">
                  <c:v>2020-21 - Barking</c:v>
                </c:pt>
              </c:strCache>
            </c:strRef>
          </c:tx>
          <c:spPr>
            <a:ln w="22225" cap="rnd">
              <a:solidFill>
                <a:schemeClr val="accent1"/>
              </a:solidFill>
              <a:round/>
            </a:ln>
            <a:effectLst/>
          </c:spPr>
          <c:marker>
            <c:symbol val="circle"/>
            <c:size val="6"/>
            <c:spPr>
              <a:solidFill>
                <a:schemeClr val="lt1"/>
              </a:solidFill>
              <a:ln w="15875">
                <a:solidFill>
                  <a:schemeClr val="accent1"/>
                </a:solidFill>
                <a:round/>
              </a:ln>
              <a:effectLst/>
            </c:spPr>
          </c:marker>
          <c:cat>
            <c:multiLvlStrRef>
              <c:f>PIVOT_A!$A$4:$A$39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PIVOT_A!$B$4:$B$39</c:f>
              <c:numCache>
                <c:formatCode>General</c:formatCode>
                <c:ptCount val="23"/>
                <c:pt idx="0">
                  <c:v>2.136774193548387E-2</c:v>
                </c:pt>
                <c:pt idx="1">
                  <c:v>9.703547707759598E-2</c:v>
                </c:pt>
                <c:pt idx="2">
                  <c:v>0.19512590511185562</c:v>
                </c:pt>
                <c:pt idx="3">
                  <c:v>0.28968575910000544</c:v>
                </c:pt>
                <c:pt idx="4">
                  <c:v>0.37524334847501623</c:v>
                </c:pt>
                <c:pt idx="5">
                  <c:v>0.45349714408880265</c:v>
                </c:pt>
                <c:pt idx="6">
                  <c:v>0.50898203592814373</c:v>
                </c:pt>
                <c:pt idx="7">
                  <c:v>0.55027827308585942</c:v>
                </c:pt>
                <c:pt idx="8">
                  <c:v>0.58152997186756117</c:v>
                </c:pt>
                <c:pt idx="9">
                  <c:v>0.60140262730936311</c:v>
                </c:pt>
                <c:pt idx="10">
                  <c:v>0.62379505448449291</c:v>
                </c:pt>
                <c:pt idx="11">
                  <c:v>0.6419417272584611</c:v>
                </c:pt>
                <c:pt idx="12">
                  <c:v>0.66984542834686922</c:v>
                </c:pt>
                <c:pt idx="13">
                  <c:v>0.6831215208486503</c:v>
                </c:pt>
                <c:pt idx="14">
                  <c:v>0.69162416530837578</c:v>
                </c:pt>
                <c:pt idx="15">
                  <c:v>0.69762168433264782</c:v>
                </c:pt>
                <c:pt idx="16">
                  <c:v>0.69961997255357333</c:v>
                </c:pt>
                <c:pt idx="17">
                  <c:v>0.7</c:v>
                </c:pt>
                <c:pt idx="18">
                  <c:v>0.70154319350904171</c:v>
                </c:pt>
                <c:pt idx="19">
                  <c:v>0.7019783024888322</c:v>
                </c:pt>
                <c:pt idx="20">
                  <c:v>0.70512751964925413</c:v>
                </c:pt>
                <c:pt idx="21">
                  <c:v>0.70877287405812706</c:v>
                </c:pt>
                <c:pt idx="22">
                  <c:v>0.71664673263020551</c:v>
                </c:pt>
              </c:numCache>
            </c:numRef>
          </c:val>
          <c:smooth val="0"/>
          <c:extLst>
            <c:ext xmlns:c16="http://schemas.microsoft.com/office/drawing/2014/chart" uri="{C3380CC4-5D6E-409C-BE32-E72D297353CC}">
              <c16:uniqueId val="{00000000-9200-4A14-9F82-A5BE5EDBF4C6}"/>
            </c:ext>
          </c:extLst>
        </c:ser>
        <c:ser>
          <c:idx val="1"/>
          <c:order val="1"/>
          <c:tx>
            <c:strRef>
              <c:f>PIVOT_A!$C$1:$C$3</c:f>
              <c:strCache>
                <c:ptCount val="1"/>
                <c:pt idx="0">
                  <c:v>2020-21 - City &amp; Hackney</c:v>
                </c:pt>
              </c:strCache>
            </c:strRef>
          </c:tx>
          <c:spPr>
            <a:ln w="22225" cap="rnd">
              <a:solidFill>
                <a:schemeClr val="accent2"/>
              </a:solidFill>
              <a:round/>
            </a:ln>
            <a:effectLst/>
          </c:spPr>
          <c:marker>
            <c:symbol val="circle"/>
            <c:size val="6"/>
            <c:spPr>
              <a:solidFill>
                <a:schemeClr val="lt1"/>
              </a:solidFill>
              <a:ln w="15875">
                <a:solidFill>
                  <a:schemeClr val="accent2"/>
                </a:solidFill>
                <a:round/>
              </a:ln>
              <a:effectLst/>
            </c:spPr>
          </c:marker>
          <c:cat>
            <c:multiLvlStrRef>
              <c:f>PIVOT_A!$A$4:$A$39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PIVOT_A!$C$4:$C$39</c:f>
              <c:numCache>
                <c:formatCode>General</c:formatCode>
                <c:ptCount val="23"/>
                <c:pt idx="0">
                  <c:v>5.2492492492492493E-2</c:v>
                </c:pt>
                <c:pt idx="1">
                  <c:v>0.12431869188842577</c:v>
                </c:pt>
                <c:pt idx="2">
                  <c:v>0.19339055105478464</c:v>
                </c:pt>
                <c:pt idx="3">
                  <c:v>0.27501505117399155</c:v>
                </c:pt>
                <c:pt idx="4">
                  <c:v>0.38124321935146865</c:v>
                </c:pt>
                <c:pt idx="5">
                  <c:v>0.45786381197681908</c:v>
                </c:pt>
                <c:pt idx="6">
                  <c:v>0.5110314840164264</c:v>
                </c:pt>
                <c:pt idx="7">
                  <c:v>0.54528233444843011</c:v>
                </c:pt>
                <c:pt idx="8">
                  <c:v>0.56877218457566958</c:v>
                </c:pt>
                <c:pt idx="9">
                  <c:v>0.59273770094514899</c:v>
                </c:pt>
                <c:pt idx="10">
                  <c:v>0.60402521823472355</c:v>
                </c:pt>
                <c:pt idx="11">
                  <c:v>0.61740784202646382</c:v>
                </c:pt>
                <c:pt idx="12">
                  <c:v>0.6339593558593275</c:v>
                </c:pt>
                <c:pt idx="13">
                  <c:v>0.64546118869762914</c:v>
                </c:pt>
                <c:pt idx="14">
                  <c:v>0.65495792169776801</c:v>
                </c:pt>
                <c:pt idx="15">
                  <c:v>0.66137888956680901</c:v>
                </c:pt>
                <c:pt idx="16">
                  <c:v>0.66585216860109953</c:v>
                </c:pt>
                <c:pt idx="17">
                  <c:v>0.66659879459195304</c:v>
                </c:pt>
                <c:pt idx="18">
                  <c:v>0.66940292411990521</c:v>
                </c:pt>
                <c:pt idx="19">
                  <c:v>0.67114148896983583</c:v>
                </c:pt>
                <c:pt idx="20">
                  <c:v>0.67287376166399471</c:v>
                </c:pt>
                <c:pt idx="21">
                  <c:v>0.67528664521983006</c:v>
                </c:pt>
                <c:pt idx="22">
                  <c:v>0.6795079582761917</c:v>
                </c:pt>
              </c:numCache>
            </c:numRef>
          </c:val>
          <c:smooth val="0"/>
          <c:extLst>
            <c:ext xmlns:c16="http://schemas.microsoft.com/office/drawing/2014/chart" uri="{C3380CC4-5D6E-409C-BE32-E72D297353CC}">
              <c16:uniqueId val="{00000000-9DF7-455F-BE86-0D4DE70619E6}"/>
            </c:ext>
          </c:extLst>
        </c:ser>
        <c:ser>
          <c:idx val="2"/>
          <c:order val="2"/>
          <c:tx>
            <c:strRef>
              <c:f>PIVOT_A!$D$1:$D$3</c:f>
              <c:strCache>
                <c:ptCount val="1"/>
                <c:pt idx="0">
                  <c:v>2020-21 - Havering</c:v>
                </c:pt>
              </c:strCache>
            </c:strRef>
          </c:tx>
          <c:spPr>
            <a:ln w="22225" cap="rnd">
              <a:solidFill>
                <a:schemeClr val="accent3"/>
              </a:solidFill>
              <a:round/>
            </a:ln>
            <a:effectLst/>
          </c:spPr>
          <c:marker>
            <c:symbol val="circle"/>
            <c:size val="6"/>
            <c:spPr>
              <a:solidFill>
                <a:schemeClr val="lt1"/>
              </a:solidFill>
              <a:ln w="15875">
                <a:solidFill>
                  <a:schemeClr val="accent3"/>
                </a:solidFill>
                <a:round/>
              </a:ln>
              <a:effectLst/>
            </c:spPr>
          </c:marker>
          <c:cat>
            <c:multiLvlStrRef>
              <c:f>PIVOT_A!$A$4:$A$39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PIVOT_A!$D$4:$D$39</c:f>
              <c:numCache>
                <c:formatCode>General</c:formatCode>
                <c:ptCount val="23"/>
                <c:pt idx="0">
                  <c:v>1.7006530187091862E-2</c:v>
                </c:pt>
                <c:pt idx="1">
                  <c:v>6.0052899450967819E-2</c:v>
                </c:pt>
                <c:pt idx="2">
                  <c:v>0.12991857526773895</c:v>
                </c:pt>
                <c:pt idx="3">
                  <c:v>0.20674351353522372</c:v>
                </c:pt>
                <c:pt idx="4">
                  <c:v>0.29524364279114612</c:v>
                </c:pt>
                <c:pt idx="5">
                  <c:v>0.41632603749270081</c:v>
                </c:pt>
                <c:pt idx="6">
                  <c:v>0.50273224043715847</c:v>
                </c:pt>
                <c:pt idx="7">
                  <c:v>0.55582470376874782</c:v>
                </c:pt>
                <c:pt idx="8">
                  <c:v>0.59781840218159776</c:v>
                </c:pt>
                <c:pt idx="9">
                  <c:v>0.6342558873512989</c:v>
                </c:pt>
                <c:pt idx="10">
                  <c:v>0.66470874179696993</c:v>
                </c:pt>
                <c:pt idx="11">
                  <c:v>0.68511043952700645</c:v>
                </c:pt>
                <c:pt idx="12">
                  <c:v>0.70769824818111615</c:v>
                </c:pt>
                <c:pt idx="13">
                  <c:v>0.7265583648874232</c:v>
                </c:pt>
                <c:pt idx="14">
                  <c:v>0.73589058965004184</c:v>
                </c:pt>
                <c:pt idx="15">
                  <c:v>0.7423836864796387</c:v>
                </c:pt>
                <c:pt idx="16">
                  <c:v>0.74434199497066222</c:v>
                </c:pt>
                <c:pt idx="17">
                  <c:v>0.74579186632264405</c:v>
                </c:pt>
                <c:pt idx="18">
                  <c:v>0.74737685057801684</c:v>
                </c:pt>
                <c:pt idx="19">
                  <c:v>0.74864074470714226</c:v>
                </c:pt>
                <c:pt idx="20">
                  <c:v>0.74951496388028893</c:v>
                </c:pt>
                <c:pt idx="21">
                  <c:v>0.7506987722313091</c:v>
                </c:pt>
                <c:pt idx="22">
                  <c:v>0.75383139765216123</c:v>
                </c:pt>
              </c:numCache>
            </c:numRef>
          </c:val>
          <c:smooth val="0"/>
          <c:extLst>
            <c:ext xmlns:c16="http://schemas.microsoft.com/office/drawing/2014/chart" uri="{C3380CC4-5D6E-409C-BE32-E72D297353CC}">
              <c16:uniqueId val="{00000001-9DF7-455F-BE86-0D4DE70619E6}"/>
            </c:ext>
          </c:extLst>
        </c:ser>
        <c:ser>
          <c:idx val="3"/>
          <c:order val="3"/>
          <c:tx>
            <c:strRef>
              <c:f>PIVOT_A!$E$1:$E$3</c:f>
              <c:strCache>
                <c:ptCount val="1"/>
                <c:pt idx="0">
                  <c:v>2020-21 - Newham</c:v>
                </c:pt>
              </c:strCache>
            </c:strRef>
          </c:tx>
          <c:spPr>
            <a:ln w="22225" cap="rnd">
              <a:solidFill>
                <a:schemeClr val="accent4"/>
              </a:solidFill>
              <a:round/>
            </a:ln>
            <a:effectLst/>
          </c:spPr>
          <c:marker>
            <c:symbol val="circle"/>
            <c:size val="6"/>
            <c:spPr>
              <a:solidFill>
                <a:schemeClr val="lt1"/>
              </a:solidFill>
              <a:ln w="15875">
                <a:solidFill>
                  <a:schemeClr val="accent4"/>
                </a:solidFill>
                <a:round/>
              </a:ln>
              <a:effectLst/>
            </c:spPr>
          </c:marker>
          <c:cat>
            <c:multiLvlStrRef>
              <c:f>PIVOT_A!$A$4:$A$39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PIVOT_A!$E$4:$E$39</c:f>
              <c:numCache>
                <c:formatCode>General</c:formatCode>
                <c:ptCount val="23"/>
                <c:pt idx="0">
                  <c:v>2.1063047780605033E-2</c:v>
                </c:pt>
                <c:pt idx="1">
                  <c:v>8.5207184273794367E-2</c:v>
                </c:pt>
                <c:pt idx="2">
                  <c:v>0.18674506747901243</c:v>
                </c:pt>
                <c:pt idx="3">
                  <c:v>0.26308701045543148</c:v>
                </c:pt>
                <c:pt idx="4">
                  <c:v>0.34832174496170543</c:v>
                </c:pt>
                <c:pt idx="5">
                  <c:v>0.44609600112446413</c:v>
                </c:pt>
                <c:pt idx="6">
                  <c:v>0.49824277781682719</c:v>
                </c:pt>
                <c:pt idx="7">
                  <c:v>0.5308390182150643</c:v>
                </c:pt>
                <c:pt idx="8">
                  <c:v>0.55639680247913514</c:v>
                </c:pt>
                <c:pt idx="9">
                  <c:v>0.5727730973950439</c:v>
                </c:pt>
                <c:pt idx="10">
                  <c:v>0.58972549573071764</c:v>
                </c:pt>
                <c:pt idx="11">
                  <c:v>0.60291413212618472</c:v>
                </c:pt>
                <c:pt idx="12">
                  <c:v>0.62321813872873266</c:v>
                </c:pt>
                <c:pt idx="13">
                  <c:v>0.63779164598255444</c:v>
                </c:pt>
                <c:pt idx="14">
                  <c:v>0.64693573556532846</c:v>
                </c:pt>
                <c:pt idx="15">
                  <c:v>0.6516410912190963</c:v>
                </c:pt>
                <c:pt idx="16">
                  <c:v>0.65425248105858502</c:v>
                </c:pt>
                <c:pt idx="17">
                  <c:v>0.65647193176546159</c:v>
                </c:pt>
                <c:pt idx="18">
                  <c:v>0.65828571428571425</c:v>
                </c:pt>
                <c:pt idx="19">
                  <c:v>0.66363995262534548</c:v>
                </c:pt>
                <c:pt idx="20">
                  <c:v>0.66865779057214825</c:v>
                </c:pt>
                <c:pt idx="21">
                  <c:v>0.67472495657209031</c:v>
                </c:pt>
                <c:pt idx="22">
                  <c:v>0.68225463607710912</c:v>
                </c:pt>
              </c:numCache>
            </c:numRef>
          </c:val>
          <c:smooth val="0"/>
          <c:extLst>
            <c:ext xmlns:c16="http://schemas.microsoft.com/office/drawing/2014/chart" uri="{C3380CC4-5D6E-409C-BE32-E72D297353CC}">
              <c16:uniqueId val="{00000002-9DF7-455F-BE86-0D4DE70619E6}"/>
            </c:ext>
          </c:extLst>
        </c:ser>
        <c:ser>
          <c:idx val="4"/>
          <c:order val="4"/>
          <c:tx>
            <c:strRef>
              <c:f>PIVOT_A!$F$1:$F$3</c:f>
              <c:strCache>
                <c:ptCount val="1"/>
                <c:pt idx="0">
                  <c:v>2020-21 - Redbridge</c:v>
                </c:pt>
              </c:strCache>
            </c:strRef>
          </c:tx>
          <c:spPr>
            <a:ln w="22225" cap="rnd">
              <a:solidFill>
                <a:schemeClr val="accent5"/>
              </a:solidFill>
              <a:round/>
            </a:ln>
            <a:effectLst/>
          </c:spPr>
          <c:marker>
            <c:symbol val="circle"/>
            <c:size val="6"/>
            <c:spPr>
              <a:solidFill>
                <a:schemeClr val="lt1"/>
              </a:solidFill>
              <a:ln w="15875">
                <a:solidFill>
                  <a:schemeClr val="accent5"/>
                </a:solidFill>
                <a:round/>
              </a:ln>
              <a:effectLst/>
            </c:spPr>
          </c:marker>
          <c:cat>
            <c:multiLvlStrRef>
              <c:f>PIVOT_A!$A$4:$A$39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PIVOT_A!$F$4:$F$39</c:f>
              <c:numCache>
                <c:formatCode>General</c:formatCode>
                <c:ptCount val="23"/>
                <c:pt idx="0">
                  <c:v>2.0197769829581318E-2</c:v>
                </c:pt>
                <c:pt idx="1">
                  <c:v>6.3173756810015066E-2</c:v>
                </c:pt>
                <c:pt idx="2">
                  <c:v>0.21484080496433336</c:v>
                </c:pt>
                <c:pt idx="3">
                  <c:v>0.36373390557939916</c:v>
                </c:pt>
                <c:pt idx="4">
                  <c:v>0.4618419144307469</c:v>
                </c:pt>
                <c:pt idx="5">
                  <c:v>0.55647782679359181</c:v>
                </c:pt>
                <c:pt idx="6">
                  <c:v>0.64360635732341576</c:v>
                </c:pt>
                <c:pt idx="7">
                  <c:v>0.68272391424498935</c:v>
                </c:pt>
                <c:pt idx="8">
                  <c:v>0.71258182625097077</c:v>
                </c:pt>
                <c:pt idx="9">
                  <c:v>0.74256212810640532</c:v>
                </c:pt>
                <c:pt idx="10">
                  <c:v>0.76087464237753255</c:v>
                </c:pt>
                <c:pt idx="11">
                  <c:v>0.79231938274491465</c:v>
                </c:pt>
                <c:pt idx="12">
                  <c:v>0.78542983653123177</c:v>
                </c:pt>
                <c:pt idx="13">
                  <c:v>0.72776997189883585</c:v>
                </c:pt>
                <c:pt idx="14">
                  <c:v>0.73715936204947885</c:v>
                </c:pt>
                <c:pt idx="15">
                  <c:v>0.74224781832356712</c:v>
                </c:pt>
                <c:pt idx="16">
                  <c:v>0.74400463021213414</c:v>
                </c:pt>
                <c:pt idx="17">
                  <c:v>0.74496965423455641</c:v>
                </c:pt>
                <c:pt idx="18">
                  <c:v>0.74834604312913489</c:v>
                </c:pt>
                <c:pt idx="19">
                  <c:v>0.75060091592237432</c:v>
                </c:pt>
                <c:pt idx="20">
                  <c:v>0.75331033433108419</c:v>
                </c:pt>
                <c:pt idx="21">
                  <c:v>0.75584534664561154</c:v>
                </c:pt>
                <c:pt idx="22">
                  <c:v>0.75827356557377046</c:v>
                </c:pt>
              </c:numCache>
            </c:numRef>
          </c:val>
          <c:smooth val="0"/>
          <c:extLst>
            <c:ext xmlns:c16="http://schemas.microsoft.com/office/drawing/2014/chart" uri="{C3380CC4-5D6E-409C-BE32-E72D297353CC}">
              <c16:uniqueId val="{00000003-9DF7-455F-BE86-0D4DE70619E6}"/>
            </c:ext>
          </c:extLst>
        </c:ser>
        <c:ser>
          <c:idx val="5"/>
          <c:order val="5"/>
          <c:tx>
            <c:strRef>
              <c:f>PIVOT_A!$G$1:$G$3</c:f>
              <c:strCache>
                <c:ptCount val="1"/>
                <c:pt idx="0">
                  <c:v>2020-21 - Tower Hamlets</c:v>
                </c:pt>
              </c:strCache>
            </c:strRef>
          </c:tx>
          <c:spPr>
            <a:ln w="22225" cap="rnd">
              <a:solidFill>
                <a:schemeClr val="accent6"/>
              </a:solidFill>
              <a:round/>
            </a:ln>
            <a:effectLst/>
          </c:spPr>
          <c:marker>
            <c:symbol val="circle"/>
            <c:size val="6"/>
            <c:spPr>
              <a:solidFill>
                <a:schemeClr val="lt1"/>
              </a:solidFill>
              <a:ln w="15875">
                <a:solidFill>
                  <a:schemeClr val="accent6"/>
                </a:solidFill>
                <a:round/>
              </a:ln>
              <a:effectLst/>
            </c:spPr>
          </c:marker>
          <c:cat>
            <c:multiLvlStrRef>
              <c:f>PIVOT_A!$A$4:$A$39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PIVOT_A!$G$4:$G$39</c:f>
              <c:numCache>
                <c:formatCode>General</c:formatCode>
                <c:ptCount val="23"/>
                <c:pt idx="0">
                  <c:v>3.7222619899785252E-2</c:v>
                </c:pt>
                <c:pt idx="1">
                  <c:v>8.2992431990182039E-2</c:v>
                </c:pt>
                <c:pt idx="2">
                  <c:v>0.16305015353121802</c:v>
                </c:pt>
                <c:pt idx="3">
                  <c:v>0.24245838668373879</c:v>
                </c:pt>
                <c:pt idx="4">
                  <c:v>0.35605128205128206</c:v>
                </c:pt>
                <c:pt idx="5">
                  <c:v>0.44774127310061601</c:v>
                </c:pt>
                <c:pt idx="6">
                  <c:v>0.51854328481045209</c:v>
                </c:pt>
                <c:pt idx="7">
                  <c:v>0.56539214675873439</c:v>
                </c:pt>
                <c:pt idx="8">
                  <c:v>0.58718200113524954</c:v>
                </c:pt>
                <c:pt idx="9">
                  <c:v>0.60746939408027278</c:v>
                </c:pt>
                <c:pt idx="10">
                  <c:v>0.62985568716702012</c:v>
                </c:pt>
                <c:pt idx="11">
                  <c:v>0.64635789037405456</c:v>
                </c:pt>
                <c:pt idx="12">
                  <c:v>0.66633827646997823</c:v>
                </c:pt>
                <c:pt idx="13">
                  <c:v>0.68002491694352163</c:v>
                </c:pt>
                <c:pt idx="14">
                  <c:v>0.69001714909317668</c:v>
                </c:pt>
                <c:pt idx="15">
                  <c:v>0.69652803081567849</c:v>
                </c:pt>
                <c:pt idx="16">
                  <c:v>0.69955250286190029</c:v>
                </c:pt>
                <c:pt idx="17">
                  <c:v>0.70018748047078427</c:v>
                </c:pt>
                <c:pt idx="18">
                  <c:v>0.70203549060542803</c:v>
                </c:pt>
                <c:pt idx="19">
                  <c:v>0.70416557505894684</c:v>
                </c:pt>
                <c:pt idx="20">
                  <c:v>0.70713910761154852</c:v>
                </c:pt>
                <c:pt idx="21">
                  <c:v>0.7085003163889475</c:v>
                </c:pt>
                <c:pt idx="22">
                  <c:v>0.71084848163654668</c:v>
                </c:pt>
              </c:numCache>
            </c:numRef>
          </c:val>
          <c:smooth val="0"/>
          <c:extLst>
            <c:ext xmlns:c16="http://schemas.microsoft.com/office/drawing/2014/chart" uri="{C3380CC4-5D6E-409C-BE32-E72D297353CC}">
              <c16:uniqueId val="{00000004-9DF7-455F-BE86-0D4DE70619E6}"/>
            </c:ext>
          </c:extLst>
        </c:ser>
        <c:ser>
          <c:idx val="6"/>
          <c:order val="6"/>
          <c:tx>
            <c:strRef>
              <c:f>PIVOT_A!$H$1:$H$3</c:f>
              <c:strCache>
                <c:ptCount val="1"/>
                <c:pt idx="0">
                  <c:v>2020-21 - Waltham Forest</c:v>
                </c:pt>
              </c:strCache>
            </c:strRef>
          </c:tx>
          <c:spPr>
            <a:ln w="22225" cap="rnd">
              <a:solidFill>
                <a:schemeClr val="accent1">
                  <a:lumMod val="60000"/>
                </a:schemeClr>
              </a:solidFill>
              <a:round/>
            </a:ln>
            <a:effectLst/>
          </c:spPr>
          <c:marker>
            <c:symbol val="circle"/>
            <c:size val="6"/>
            <c:spPr>
              <a:solidFill>
                <a:schemeClr val="lt1"/>
              </a:solidFill>
              <a:ln w="15875">
                <a:solidFill>
                  <a:schemeClr val="accent1">
                    <a:lumMod val="60000"/>
                  </a:schemeClr>
                </a:solidFill>
                <a:round/>
              </a:ln>
              <a:effectLst/>
            </c:spPr>
          </c:marker>
          <c:cat>
            <c:multiLvlStrRef>
              <c:f>PIVOT_A!$A$4:$A$39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PIVOT_A!$H$4:$H$39</c:f>
              <c:numCache>
                <c:formatCode>General</c:formatCode>
                <c:ptCount val="23"/>
                <c:pt idx="0">
                  <c:v>1.2402627157476706E-2</c:v>
                </c:pt>
                <c:pt idx="1">
                  <c:v>8.618845319233473E-2</c:v>
                </c:pt>
                <c:pt idx="2">
                  <c:v>0.17898118402937127</c:v>
                </c:pt>
                <c:pt idx="3">
                  <c:v>0.23618213552990169</c:v>
                </c:pt>
                <c:pt idx="4">
                  <c:v>0.30189603945232335</c:v>
                </c:pt>
                <c:pt idx="5">
                  <c:v>0.36931800766283523</c:v>
                </c:pt>
                <c:pt idx="6">
                  <c:v>0.49596687624597452</c:v>
                </c:pt>
                <c:pt idx="7">
                  <c:v>0.5255293034673213</c:v>
                </c:pt>
                <c:pt idx="8">
                  <c:v>0.55299468362988236</c:v>
                </c:pt>
                <c:pt idx="9">
                  <c:v>0.57603615791415574</c:v>
                </c:pt>
                <c:pt idx="10">
                  <c:v>0.6020637609733559</c:v>
                </c:pt>
                <c:pt idx="11">
                  <c:v>0.61792831143192051</c:v>
                </c:pt>
                <c:pt idx="12">
                  <c:v>0.63780793125830682</c:v>
                </c:pt>
                <c:pt idx="13">
                  <c:v>0.654267839444995</c:v>
                </c:pt>
                <c:pt idx="14">
                  <c:v>0.66361634147098059</c:v>
                </c:pt>
                <c:pt idx="15">
                  <c:v>0.66893402907193444</c:v>
                </c:pt>
                <c:pt idx="16">
                  <c:v>0.67211891286771563</c:v>
                </c:pt>
                <c:pt idx="17">
                  <c:v>0.6729248396537767</c:v>
                </c:pt>
                <c:pt idx="18">
                  <c:v>0.67541311342267207</c:v>
                </c:pt>
                <c:pt idx="19">
                  <c:v>0.67745469341763431</c:v>
                </c:pt>
                <c:pt idx="20">
                  <c:v>0.67864089853799336</c:v>
                </c:pt>
                <c:pt idx="21">
                  <c:v>0.67969437806565214</c:v>
                </c:pt>
                <c:pt idx="22">
                  <c:v>0.68476157238491064</c:v>
                </c:pt>
              </c:numCache>
            </c:numRef>
          </c:val>
          <c:smooth val="0"/>
          <c:extLst>
            <c:ext xmlns:c16="http://schemas.microsoft.com/office/drawing/2014/chart" uri="{C3380CC4-5D6E-409C-BE32-E72D297353CC}">
              <c16:uniqueId val="{00000005-9DF7-455F-BE86-0D4DE70619E6}"/>
            </c:ext>
          </c:extLst>
        </c:ser>
        <c:dLbls>
          <c:showLegendKey val="0"/>
          <c:showVal val="0"/>
          <c:showCatName val="0"/>
          <c:showSerName val="0"/>
          <c:showPercent val="0"/>
          <c:showBubbleSize val="0"/>
        </c:dLbls>
        <c:marker val="1"/>
        <c:smooth val="0"/>
        <c:axId val="1003527552"/>
        <c:axId val="1003504672"/>
      </c:lineChart>
      <c:catAx>
        <c:axId val="1003527552"/>
        <c:scaling>
          <c:orientation val="minMax"/>
        </c:scaling>
        <c:delete val="0"/>
        <c:axPos val="b"/>
        <c:majorGridlines>
          <c:spPr>
            <a:ln w="9525" cap="flat" cmpd="sng" algn="ctr">
              <a:solidFill>
                <a:schemeClr val="dk1">
                  <a:lumMod val="15000"/>
                  <a:lumOff val="85000"/>
                  <a:alpha val="54000"/>
                </a:schemeClr>
              </a:solidFill>
              <a:round/>
            </a:ln>
            <a:effectLst/>
          </c:spPr>
        </c:majorGridlines>
        <c:minorGridlines>
          <c:spPr>
            <a:ln w="9525" cap="flat" cmpd="sng" algn="ctr">
              <a:solidFill>
                <a:schemeClr val="dk1">
                  <a:lumMod val="15000"/>
                  <a:lumOff val="85000"/>
                  <a:alpha val="51000"/>
                </a:schemeClr>
              </a:solidFill>
              <a:round/>
            </a:ln>
            <a:effectLst/>
          </c:spPr>
        </c:min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1003504672"/>
        <c:crosses val="autoZero"/>
        <c:auto val="1"/>
        <c:lblAlgn val="ctr"/>
        <c:lblOffset val="100"/>
        <c:noMultiLvlLbl val="0"/>
      </c:catAx>
      <c:valAx>
        <c:axId val="1003504672"/>
        <c:scaling>
          <c:orientation val="minMax"/>
        </c:scaling>
        <c:delete val="0"/>
        <c:axPos val="l"/>
        <c:majorGridlines>
          <c:spPr>
            <a:ln w="9525" cap="flat" cmpd="sng" algn="ctr">
              <a:solidFill>
                <a:schemeClr val="dk1">
                  <a:lumMod val="15000"/>
                  <a:lumOff val="85000"/>
                  <a:alpha val="54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1003527552"/>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chart>
  <c:spPr>
    <a:solidFill>
      <a:schemeClr val="lt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Seasonal Flu Vaccination Borough Level wc 03-03-2021.xlsx]PIVOT_B!PivotTable1</c:name>
    <c:fmtId val="9"/>
  </c:pivotSource>
  <c:chart>
    <c:autoTitleDeleted val="1"/>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45"/>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46"/>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47"/>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48"/>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49"/>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50"/>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51"/>
        <c:spPr>
          <a:solidFill>
            <a:schemeClr val="accent1"/>
          </a:solidFill>
          <a:ln w="22225" cap="rnd">
            <a:solidFill>
              <a:schemeClr val="accent1"/>
            </a:solidFill>
            <a:round/>
          </a:ln>
          <a:effectLst/>
        </c:spPr>
        <c:marker>
          <c:symbol val="circle"/>
          <c:size val="6"/>
          <c:spPr>
            <a:solidFill>
              <a:schemeClr val="lt1"/>
            </a:solidFill>
            <a:ln w="15875">
              <a:solidFill>
                <a:schemeClr val="accent2">
                  <a:lumMod val="60000"/>
                </a:schemeClr>
              </a:solidFill>
              <a:round/>
            </a:ln>
            <a:effectLst/>
          </c:spPr>
        </c:marker>
      </c:pivotFmt>
      <c:pivotFmt>
        <c:idx val="52"/>
        <c:spPr>
          <a:solidFill>
            <a:schemeClr val="accent1"/>
          </a:solidFill>
          <a:ln w="22225" cap="rnd">
            <a:solidFill>
              <a:schemeClr val="accent1"/>
            </a:solidFill>
            <a:round/>
          </a:ln>
          <a:effectLst/>
        </c:spPr>
        <c:marker>
          <c:symbol val="circle"/>
          <c:size val="6"/>
          <c:spPr>
            <a:solidFill>
              <a:schemeClr val="lt1"/>
            </a:solidFill>
            <a:ln w="15875">
              <a:solidFill>
                <a:schemeClr val="accent3">
                  <a:lumMod val="60000"/>
                </a:schemeClr>
              </a:solidFill>
              <a:round/>
            </a:ln>
            <a:effectLst/>
          </c:spPr>
        </c:marker>
      </c:pivotFmt>
      <c:pivotFmt>
        <c:idx val="53"/>
        <c:spPr>
          <a:solidFill>
            <a:schemeClr val="accent1"/>
          </a:solidFill>
          <a:ln w="22225" cap="rnd">
            <a:solidFill>
              <a:schemeClr val="accent1"/>
            </a:solidFill>
            <a:round/>
          </a:ln>
          <a:effectLst/>
        </c:spPr>
        <c:marker>
          <c:symbol val="circle"/>
          <c:size val="6"/>
          <c:spPr>
            <a:solidFill>
              <a:schemeClr val="lt1"/>
            </a:solidFill>
            <a:ln w="15875">
              <a:solidFill>
                <a:schemeClr val="accent4">
                  <a:lumMod val="60000"/>
                </a:schemeClr>
              </a:solidFill>
              <a:round/>
            </a:ln>
            <a:effectLst/>
          </c:spPr>
        </c:marker>
      </c:pivotFmt>
      <c:pivotFmt>
        <c:idx val="54"/>
        <c:spPr>
          <a:solidFill>
            <a:schemeClr val="accent1"/>
          </a:solidFill>
          <a:ln w="22225" cap="rnd">
            <a:solidFill>
              <a:schemeClr val="accent1"/>
            </a:solidFill>
            <a:round/>
          </a:ln>
          <a:effectLst/>
        </c:spPr>
        <c:marker>
          <c:symbol val="circle"/>
          <c:size val="6"/>
          <c:spPr>
            <a:solidFill>
              <a:schemeClr val="lt1"/>
            </a:solidFill>
            <a:ln w="15875">
              <a:solidFill>
                <a:schemeClr val="accent5">
                  <a:lumMod val="60000"/>
                </a:schemeClr>
              </a:solidFill>
              <a:round/>
            </a:ln>
            <a:effectLst/>
          </c:spPr>
        </c:marker>
      </c:pivotFmt>
      <c:pivotFmt>
        <c:idx val="55"/>
        <c:spPr>
          <a:solidFill>
            <a:schemeClr val="accent1"/>
          </a:solidFill>
          <a:ln w="22225" cap="rnd">
            <a:solidFill>
              <a:schemeClr val="accent1"/>
            </a:solidFill>
            <a:round/>
          </a:ln>
          <a:effectLst/>
        </c:spPr>
        <c:marker>
          <c:symbol val="circle"/>
          <c:size val="6"/>
          <c:spPr>
            <a:solidFill>
              <a:schemeClr val="lt1"/>
            </a:solidFill>
            <a:ln w="15875">
              <a:solidFill>
                <a:schemeClr val="accent6">
                  <a:lumMod val="60000"/>
                </a:schemeClr>
              </a:solidFill>
              <a:round/>
            </a:ln>
            <a:effectLst/>
          </c:spPr>
        </c:marker>
      </c:pivotFmt>
      <c:pivotFmt>
        <c:idx val="56"/>
        <c:spPr>
          <a:solidFill>
            <a:schemeClr val="accent1"/>
          </a:solidFill>
          <a:ln w="22225" cap="rnd">
            <a:solidFill>
              <a:schemeClr val="accent1"/>
            </a:solidFill>
            <a:round/>
          </a:ln>
          <a:effectLst/>
        </c:spPr>
        <c:marker>
          <c:symbol val="circle"/>
          <c:size val="6"/>
          <c:spPr>
            <a:solidFill>
              <a:schemeClr val="lt1"/>
            </a:solidFill>
            <a:ln w="15875">
              <a:solidFill>
                <a:schemeClr val="accent1">
                  <a:lumMod val="80000"/>
                  <a:lumOff val="20000"/>
                </a:schemeClr>
              </a:solidFill>
              <a:round/>
            </a:ln>
            <a:effectLst/>
          </c:spPr>
        </c:marker>
      </c:pivotFmt>
      <c:pivotFmt>
        <c:idx val="57"/>
        <c:spPr>
          <a:solidFill>
            <a:schemeClr val="accent1"/>
          </a:solidFill>
          <a:ln w="22225" cap="rnd">
            <a:solidFill>
              <a:schemeClr val="accent1"/>
            </a:solidFill>
            <a:round/>
          </a:ln>
          <a:effectLst/>
        </c:spPr>
        <c:marker>
          <c:symbol val="circle"/>
          <c:size val="6"/>
          <c:spPr>
            <a:solidFill>
              <a:schemeClr val="lt1"/>
            </a:solidFill>
            <a:ln w="15875">
              <a:solidFill>
                <a:schemeClr val="accent2">
                  <a:lumMod val="80000"/>
                  <a:lumOff val="20000"/>
                </a:schemeClr>
              </a:solidFill>
              <a:round/>
            </a:ln>
            <a:effectLst/>
          </c:spPr>
        </c:marker>
      </c:pivotFmt>
      <c:pivotFmt>
        <c:idx val="5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59"/>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60"/>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61"/>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62"/>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63"/>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64"/>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6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3"/>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74"/>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75"/>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76"/>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77"/>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78"/>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7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0"/>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81"/>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82"/>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83"/>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84"/>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85"/>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8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7"/>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88"/>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89"/>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90"/>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91"/>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92"/>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9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94"/>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95"/>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96"/>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97"/>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98"/>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99"/>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0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01"/>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02"/>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03"/>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04"/>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05"/>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06"/>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0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08"/>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09"/>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10"/>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11"/>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12"/>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13"/>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1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2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21"/>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22"/>
        <c:spPr>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23"/>
        <c:spPr>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24"/>
        <c:spPr>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25"/>
        <c:spPr>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26"/>
        <c:spPr>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27"/>
        <c:spPr>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2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2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3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3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3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3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3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s>
    <c:plotArea>
      <c:layout/>
      <c:lineChart>
        <c:grouping val="standard"/>
        <c:varyColors val="0"/>
        <c:ser>
          <c:idx val="0"/>
          <c:order val="0"/>
          <c:tx>
            <c:strRef>
              <c:f>PIVOT_B!$B$1:$B$3</c:f>
              <c:strCache>
                <c:ptCount val="1"/>
                <c:pt idx="0">
                  <c:v>2020-21 - Barking</c:v>
                </c:pt>
              </c:strCache>
            </c:strRef>
          </c:tx>
          <c:spPr>
            <a:ln w="22225" cap="rnd">
              <a:solidFill>
                <a:schemeClr val="accent1"/>
              </a:solidFill>
              <a:round/>
            </a:ln>
            <a:effectLst/>
          </c:spPr>
          <c:marker>
            <c:symbol val="circle"/>
            <c:size val="6"/>
            <c:spPr>
              <a:solidFill>
                <a:schemeClr val="lt1"/>
              </a:solidFill>
              <a:ln w="15875">
                <a:solidFill>
                  <a:schemeClr val="accent1"/>
                </a:solidFill>
                <a:round/>
              </a:ln>
              <a:effectLst/>
            </c:spPr>
          </c:marker>
          <c:cat>
            <c:multiLvlStrRef>
              <c:f>PIVOT_B!$A$4:$A$39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PIVOT_B!$B$4:$B$39</c:f>
              <c:numCache>
                <c:formatCode>General</c:formatCode>
                <c:ptCount val="23"/>
                <c:pt idx="0">
                  <c:v>2.9285792729801956E-4</c:v>
                </c:pt>
                <c:pt idx="1">
                  <c:v>1.975633849193283E-3</c:v>
                </c:pt>
                <c:pt idx="2">
                  <c:v>1.0202589044101514E-2</c:v>
                </c:pt>
                <c:pt idx="3">
                  <c:v>3.242532680931863E-2</c:v>
                </c:pt>
                <c:pt idx="4">
                  <c:v>7.0844885451627024E-2</c:v>
                </c:pt>
                <c:pt idx="5">
                  <c:v>0.1219618846336042</c:v>
                </c:pt>
                <c:pt idx="6">
                  <c:v>0.1736202126110383</c:v>
                </c:pt>
                <c:pt idx="7">
                  <c:v>0.21662522202486678</c:v>
                </c:pt>
                <c:pt idx="8">
                  <c:v>0.25055880787653007</c:v>
                </c:pt>
                <c:pt idx="9">
                  <c:v>0.28142237640936685</c:v>
                </c:pt>
                <c:pt idx="10">
                  <c:v>0.3127557744329611</c:v>
                </c:pt>
                <c:pt idx="11">
                  <c:v>0.34140915568841462</c:v>
                </c:pt>
                <c:pt idx="12">
                  <c:v>0.37548158689389471</c:v>
                </c:pt>
                <c:pt idx="13">
                  <c:v>0.40018029262880522</c:v>
                </c:pt>
                <c:pt idx="14">
                  <c:v>0.42476771598946056</c:v>
                </c:pt>
                <c:pt idx="15">
                  <c:v>0.43830775094418073</c:v>
                </c:pt>
                <c:pt idx="16">
                  <c:v>0.44601052777392991</c:v>
                </c:pt>
                <c:pt idx="17">
                  <c:v>0.44978362471871214</c:v>
                </c:pt>
                <c:pt idx="18">
                  <c:v>0.45480040162033031</c:v>
                </c:pt>
                <c:pt idx="19">
                  <c:v>0.45866039627926275</c:v>
                </c:pt>
                <c:pt idx="20">
                  <c:v>0.46305589202284131</c:v>
                </c:pt>
                <c:pt idx="21">
                  <c:v>0.46737816461161191</c:v>
                </c:pt>
                <c:pt idx="22">
                  <c:v>0.47680501066831854</c:v>
                </c:pt>
              </c:numCache>
            </c:numRef>
          </c:val>
          <c:smooth val="0"/>
          <c:extLst>
            <c:ext xmlns:c16="http://schemas.microsoft.com/office/drawing/2014/chart" uri="{C3380CC4-5D6E-409C-BE32-E72D297353CC}">
              <c16:uniqueId val="{00000000-C961-4CFB-87B1-3C8B208E8554}"/>
            </c:ext>
          </c:extLst>
        </c:ser>
        <c:ser>
          <c:idx val="1"/>
          <c:order val="1"/>
          <c:tx>
            <c:strRef>
              <c:f>PIVOT_B!$C$1:$C$3</c:f>
              <c:strCache>
                <c:ptCount val="1"/>
                <c:pt idx="0">
                  <c:v>2020-21 - City &amp; Hackney</c:v>
                </c:pt>
              </c:strCache>
            </c:strRef>
          </c:tx>
          <c:spPr>
            <a:ln w="22225" cap="rnd">
              <a:solidFill>
                <a:schemeClr val="accent2"/>
              </a:solidFill>
              <a:round/>
            </a:ln>
            <a:effectLst/>
          </c:spPr>
          <c:marker>
            <c:symbol val="circle"/>
            <c:size val="6"/>
            <c:spPr>
              <a:solidFill>
                <a:schemeClr val="lt1"/>
              </a:solidFill>
              <a:ln w="15875">
                <a:solidFill>
                  <a:schemeClr val="accent2"/>
                </a:solidFill>
                <a:round/>
              </a:ln>
              <a:effectLst/>
            </c:spPr>
          </c:marker>
          <c:cat>
            <c:multiLvlStrRef>
              <c:f>PIVOT_B!$A$4:$A$39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PIVOT_B!$C$4:$C$39</c:f>
              <c:numCache>
                <c:formatCode>General</c:formatCode>
                <c:ptCount val="23"/>
                <c:pt idx="0">
                  <c:v>1.7340539290771942E-4</c:v>
                </c:pt>
                <c:pt idx="1">
                  <c:v>3.9853293672567651E-3</c:v>
                </c:pt>
                <c:pt idx="2">
                  <c:v>1.7354393462504693E-2</c:v>
                </c:pt>
                <c:pt idx="3">
                  <c:v>4.4158020980839811E-2</c:v>
                </c:pt>
                <c:pt idx="4">
                  <c:v>0.10149909014759828</c:v>
                </c:pt>
                <c:pt idx="5">
                  <c:v>0.14963566967383762</c:v>
                </c:pt>
                <c:pt idx="6">
                  <c:v>0.19698239731768649</c:v>
                </c:pt>
                <c:pt idx="7">
                  <c:v>0.23897550111358576</c:v>
                </c:pt>
                <c:pt idx="8">
                  <c:v>0.2708246361080961</c:v>
                </c:pt>
                <c:pt idx="9">
                  <c:v>0.29797712791118286</c:v>
                </c:pt>
                <c:pt idx="10">
                  <c:v>0.31588748679748735</c:v>
                </c:pt>
                <c:pt idx="11">
                  <c:v>0.34189102831263374</c:v>
                </c:pt>
                <c:pt idx="12">
                  <c:v>0.36060471320586929</c:v>
                </c:pt>
                <c:pt idx="13">
                  <c:v>0.37813142254068766</c:v>
                </c:pt>
                <c:pt idx="14">
                  <c:v>0.39409331889971411</c:v>
                </c:pt>
                <c:pt idx="15">
                  <c:v>0.40688966550174738</c:v>
                </c:pt>
                <c:pt idx="16">
                  <c:v>0.41294277551246844</c:v>
                </c:pt>
                <c:pt idx="17">
                  <c:v>0.41463955842787009</c:v>
                </c:pt>
                <c:pt idx="18">
                  <c:v>0.41971713810316141</c:v>
                </c:pt>
                <c:pt idx="19">
                  <c:v>0.42418117888092138</c:v>
                </c:pt>
                <c:pt idx="20">
                  <c:v>0.42824292126115143</c:v>
                </c:pt>
                <c:pt idx="21">
                  <c:v>0.4308400077598869</c:v>
                </c:pt>
                <c:pt idx="22">
                  <c:v>0.43699486182474656</c:v>
                </c:pt>
              </c:numCache>
            </c:numRef>
          </c:val>
          <c:smooth val="0"/>
          <c:extLst>
            <c:ext xmlns:c16="http://schemas.microsoft.com/office/drawing/2014/chart" uri="{C3380CC4-5D6E-409C-BE32-E72D297353CC}">
              <c16:uniqueId val="{00000000-C5E2-469F-AD67-AE08296672BF}"/>
            </c:ext>
          </c:extLst>
        </c:ser>
        <c:ser>
          <c:idx val="2"/>
          <c:order val="2"/>
          <c:tx>
            <c:strRef>
              <c:f>PIVOT_B!$D$1:$D$3</c:f>
              <c:strCache>
                <c:ptCount val="1"/>
                <c:pt idx="0">
                  <c:v>2020-21 - Havering</c:v>
                </c:pt>
              </c:strCache>
            </c:strRef>
          </c:tx>
          <c:spPr>
            <a:ln w="22225" cap="rnd">
              <a:solidFill>
                <a:schemeClr val="accent3"/>
              </a:solidFill>
              <a:round/>
            </a:ln>
            <a:effectLst/>
          </c:spPr>
          <c:marker>
            <c:symbol val="circle"/>
            <c:size val="6"/>
            <c:spPr>
              <a:solidFill>
                <a:schemeClr val="lt1"/>
              </a:solidFill>
              <a:ln w="15875">
                <a:solidFill>
                  <a:schemeClr val="accent3"/>
                </a:solidFill>
                <a:round/>
              </a:ln>
              <a:effectLst/>
            </c:spPr>
          </c:marker>
          <c:cat>
            <c:multiLvlStrRef>
              <c:f>PIVOT_B!$A$4:$A$39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PIVOT_B!$D$4:$D$39</c:f>
              <c:numCache>
                <c:formatCode>General</c:formatCode>
                <c:ptCount val="23"/>
                <c:pt idx="0">
                  <c:v>6.6880684858212943E-5</c:v>
                </c:pt>
                <c:pt idx="1">
                  <c:v>3.5058430717863106E-3</c:v>
                </c:pt>
                <c:pt idx="2">
                  <c:v>2.2211846318036285E-2</c:v>
                </c:pt>
                <c:pt idx="3">
                  <c:v>3.6802453496899791E-2</c:v>
                </c:pt>
                <c:pt idx="4">
                  <c:v>7.1388139712982385E-2</c:v>
                </c:pt>
                <c:pt idx="5">
                  <c:v>0.12978801291224334</c:v>
                </c:pt>
                <c:pt idx="6">
                  <c:v>0.18939595529536987</c:v>
                </c:pt>
                <c:pt idx="7">
                  <c:v>0.23399006783732026</c:v>
                </c:pt>
                <c:pt idx="8">
                  <c:v>0.26392809630422792</c:v>
                </c:pt>
                <c:pt idx="9">
                  <c:v>0.29562315741730649</c:v>
                </c:pt>
                <c:pt idx="10">
                  <c:v>0.32055264349964407</c:v>
                </c:pt>
                <c:pt idx="11">
                  <c:v>0.34061135371179041</c:v>
                </c:pt>
                <c:pt idx="12">
                  <c:v>0.36494224983014656</c:v>
                </c:pt>
                <c:pt idx="13">
                  <c:v>0.40060163022383233</c:v>
                </c:pt>
                <c:pt idx="14">
                  <c:v>0.4261077380183439</c:v>
                </c:pt>
                <c:pt idx="15">
                  <c:v>0.44296731309089737</c:v>
                </c:pt>
                <c:pt idx="16">
                  <c:v>0.44978728890034808</c:v>
                </c:pt>
                <c:pt idx="17">
                  <c:v>0.4526241180450401</c:v>
                </c:pt>
                <c:pt idx="18">
                  <c:v>0.45909134816627489</c:v>
                </c:pt>
                <c:pt idx="19">
                  <c:v>0.46402958675028139</c:v>
                </c:pt>
                <c:pt idx="20">
                  <c:v>0.46825065106259844</c:v>
                </c:pt>
                <c:pt idx="21">
                  <c:v>0.47155072650122154</c:v>
                </c:pt>
                <c:pt idx="22">
                  <c:v>0.48037239658316538</c:v>
                </c:pt>
              </c:numCache>
            </c:numRef>
          </c:val>
          <c:smooth val="0"/>
          <c:extLst>
            <c:ext xmlns:c16="http://schemas.microsoft.com/office/drawing/2014/chart" uri="{C3380CC4-5D6E-409C-BE32-E72D297353CC}">
              <c16:uniqueId val="{00000001-C5E2-469F-AD67-AE08296672BF}"/>
            </c:ext>
          </c:extLst>
        </c:ser>
        <c:ser>
          <c:idx val="3"/>
          <c:order val="3"/>
          <c:tx>
            <c:strRef>
              <c:f>PIVOT_B!$E$1:$E$3</c:f>
              <c:strCache>
                <c:ptCount val="1"/>
                <c:pt idx="0">
                  <c:v>2020-21 - Newham</c:v>
                </c:pt>
              </c:strCache>
            </c:strRef>
          </c:tx>
          <c:spPr>
            <a:ln w="22225" cap="rnd">
              <a:solidFill>
                <a:schemeClr val="accent4"/>
              </a:solidFill>
              <a:round/>
            </a:ln>
            <a:effectLst/>
          </c:spPr>
          <c:marker>
            <c:symbol val="circle"/>
            <c:size val="6"/>
            <c:spPr>
              <a:solidFill>
                <a:schemeClr val="lt1"/>
              </a:solidFill>
              <a:ln w="15875">
                <a:solidFill>
                  <a:schemeClr val="accent4"/>
                </a:solidFill>
                <a:round/>
              </a:ln>
              <a:effectLst/>
            </c:spPr>
          </c:marker>
          <c:cat>
            <c:multiLvlStrRef>
              <c:f>PIVOT_B!$A$4:$A$39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PIVOT_B!$E$4:$E$39</c:f>
              <c:numCache>
                <c:formatCode>General</c:formatCode>
                <c:ptCount val="23"/>
                <c:pt idx="0">
                  <c:v>1.2307439847387746E-4</c:v>
                </c:pt>
                <c:pt idx="1">
                  <c:v>7.7897585174859577E-3</c:v>
                </c:pt>
                <c:pt idx="2">
                  <c:v>4.4939902366985272E-2</c:v>
                </c:pt>
                <c:pt idx="3">
                  <c:v>7.4646127373660817E-2</c:v>
                </c:pt>
                <c:pt idx="4">
                  <c:v>0.10704512967122728</c:v>
                </c:pt>
                <c:pt idx="5">
                  <c:v>0.18425071782027003</c:v>
                </c:pt>
                <c:pt idx="6">
                  <c:v>0.22789516456724909</c:v>
                </c:pt>
                <c:pt idx="7">
                  <c:v>0.2764127764127764</c:v>
                </c:pt>
                <c:pt idx="8">
                  <c:v>0.30976155717761555</c:v>
                </c:pt>
                <c:pt idx="9">
                  <c:v>0.33661325451151214</c:v>
                </c:pt>
                <c:pt idx="10">
                  <c:v>0.36428543711924255</c:v>
                </c:pt>
                <c:pt idx="11">
                  <c:v>0.3881331628105259</c:v>
                </c:pt>
                <c:pt idx="12">
                  <c:v>0.41025442584889232</c:v>
                </c:pt>
                <c:pt idx="13">
                  <c:v>0.43189946834219428</c:v>
                </c:pt>
                <c:pt idx="14">
                  <c:v>0.44665482076637825</c:v>
                </c:pt>
                <c:pt idx="15">
                  <c:v>0.45624698504582728</c:v>
                </c:pt>
                <c:pt idx="16">
                  <c:v>0.46094202059946765</c:v>
                </c:pt>
                <c:pt idx="17">
                  <c:v>0.46343251900737137</c:v>
                </c:pt>
                <c:pt idx="18">
                  <c:v>0.46636874951845286</c:v>
                </c:pt>
                <c:pt idx="19">
                  <c:v>0.47062787608063616</c:v>
                </c:pt>
                <c:pt idx="20">
                  <c:v>0.47653499066787247</c:v>
                </c:pt>
                <c:pt idx="21">
                  <c:v>0.48162464662781979</c:v>
                </c:pt>
                <c:pt idx="22">
                  <c:v>0.48865904206324839</c:v>
                </c:pt>
              </c:numCache>
            </c:numRef>
          </c:val>
          <c:smooth val="0"/>
          <c:extLst>
            <c:ext xmlns:c16="http://schemas.microsoft.com/office/drawing/2014/chart" uri="{C3380CC4-5D6E-409C-BE32-E72D297353CC}">
              <c16:uniqueId val="{00000002-C5E2-469F-AD67-AE08296672BF}"/>
            </c:ext>
          </c:extLst>
        </c:ser>
        <c:ser>
          <c:idx val="4"/>
          <c:order val="4"/>
          <c:tx>
            <c:strRef>
              <c:f>PIVOT_B!$F$1:$F$3</c:f>
              <c:strCache>
                <c:ptCount val="1"/>
                <c:pt idx="0">
                  <c:v>2020-21 - Redbridge</c:v>
                </c:pt>
              </c:strCache>
            </c:strRef>
          </c:tx>
          <c:spPr>
            <a:ln w="22225" cap="rnd">
              <a:solidFill>
                <a:schemeClr val="accent5"/>
              </a:solidFill>
              <a:round/>
            </a:ln>
            <a:effectLst/>
          </c:spPr>
          <c:marker>
            <c:symbol val="circle"/>
            <c:size val="6"/>
            <c:spPr>
              <a:solidFill>
                <a:schemeClr val="lt1"/>
              </a:solidFill>
              <a:ln w="15875">
                <a:solidFill>
                  <a:schemeClr val="accent5"/>
                </a:solidFill>
                <a:round/>
              </a:ln>
              <a:effectLst/>
            </c:spPr>
          </c:marker>
          <c:cat>
            <c:multiLvlStrRef>
              <c:f>PIVOT_B!$A$4:$A$39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PIVOT_B!$F$4:$F$39</c:f>
              <c:numCache>
                <c:formatCode>General</c:formatCode>
                <c:ptCount val="23"/>
                <c:pt idx="0">
                  <c:v>2.8142061124556762E-4</c:v>
                </c:pt>
                <c:pt idx="1">
                  <c:v>5.1021930478890049E-3</c:v>
                </c:pt>
                <c:pt idx="2">
                  <c:v>3.5171048911506929E-2</c:v>
                </c:pt>
                <c:pt idx="3">
                  <c:v>8.518989128900184E-2</c:v>
                </c:pt>
                <c:pt idx="4">
                  <c:v>0.13813729086138307</c:v>
                </c:pt>
                <c:pt idx="5">
                  <c:v>0.20611525996900099</c:v>
                </c:pt>
                <c:pt idx="6">
                  <c:v>0.26019761844438816</c:v>
                </c:pt>
                <c:pt idx="7">
                  <c:v>0.30314895947426068</c:v>
                </c:pt>
                <c:pt idx="8">
                  <c:v>0.33383609854198087</c:v>
                </c:pt>
                <c:pt idx="9">
                  <c:v>0.35948141462213834</c:v>
                </c:pt>
                <c:pt idx="10">
                  <c:v>0.37757305705147481</c:v>
                </c:pt>
                <c:pt idx="11">
                  <c:v>0.40135944762365333</c:v>
                </c:pt>
                <c:pt idx="12">
                  <c:v>0.4163152023074202</c:v>
                </c:pt>
                <c:pt idx="13">
                  <c:v>0.43945831120552309</c:v>
                </c:pt>
                <c:pt idx="14">
                  <c:v>0.46156090058076321</c:v>
                </c:pt>
                <c:pt idx="15">
                  <c:v>0.47304675076857838</c:v>
                </c:pt>
                <c:pt idx="16">
                  <c:v>0.47977858410360991</c:v>
                </c:pt>
                <c:pt idx="17">
                  <c:v>0.48226537045376283</c:v>
                </c:pt>
                <c:pt idx="18">
                  <c:v>0.48615042725998042</c:v>
                </c:pt>
                <c:pt idx="19">
                  <c:v>0.49074636322834436</c:v>
                </c:pt>
                <c:pt idx="20">
                  <c:v>0.49572446555819477</c:v>
                </c:pt>
                <c:pt idx="21">
                  <c:v>0.49777078415945447</c:v>
                </c:pt>
                <c:pt idx="22">
                  <c:v>0.50143723215218983</c:v>
                </c:pt>
              </c:numCache>
            </c:numRef>
          </c:val>
          <c:smooth val="0"/>
          <c:extLst>
            <c:ext xmlns:c16="http://schemas.microsoft.com/office/drawing/2014/chart" uri="{C3380CC4-5D6E-409C-BE32-E72D297353CC}">
              <c16:uniqueId val="{00000003-C5E2-469F-AD67-AE08296672BF}"/>
            </c:ext>
          </c:extLst>
        </c:ser>
        <c:ser>
          <c:idx val="5"/>
          <c:order val="5"/>
          <c:tx>
            <c:strRef>
              <c:f>PIVOT_B!$G$1:$G$3</c:f>
              <c:strCache>
                <c:ptCount val="1"/>
                <c:pt idx="0">
                  <c:v>2020-21 - Tower Hamlets</c:v>
                </c:pt>
              </c:strCache>
            </c:strRef>
          </c:tx>
          <c:spPr>
            <a:ln w="22225" cap="rnd">
              <a:solidFill>
                <a:schemeClr val="accent6"/>
              </a:solidFill>
              <a:round/>
            </a:ln>
            <a:effectLst/>
          </c:spPr>
          <c:marker>
            <c:symbol val="circle"/>
            <c:size val="6"/>
            <c:spPr>
              <a:solidFill>
                <a:schemeClr val="lt1"/>
              </a:solidFill>
              <a:ln w="15875">
                <a:solidFill>
                  <a:schemeClr val="accent6"/>
                </a:solidFill>
                <a:round/>
              </a:ln>
              <a:effectLst/>
            </c:spPr>
          </c:marker>
          <c:cat>
            <c:multiLvlStrRef>
              <c:f>PIVOT_B!$A$4:$A$39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PIVOT_B!$G$4:$G$39</c:f>
              <c:numCache>
                <c:formatCode>General</c:formatCode>
                <c:ptCount val="23"/>
                <c:pt idx="0">
                  <c:v>5.1282051282051282E-4</c:v>
                </c:pt>
                <c:pt idx="1">
                  <c:v>5.7990559676331759E-3</c:v>
                </c:pt>
                <c:pt idx="2">
                  <c:v>2.244375589384346E-2</c:v>
                </c:pt>
                <c:pt idx="3">
                  <c:v>5.3003818641424193E-2</c:v>
                </c:pt>
                <c:pt idx="4">
                  <c:v>9.7196111081269812E-2</c:v>
                </c:pt>
                <c:pt idx="5">
                  <c:v>0.15206372194062273</c:v>
                </c:pt>
                <c:pt idx="6">
                  <c:v>0.22186184898276462</c:v>
                </c:pt>
                <c:pt idx="7">
                  <c:v>0.26908915466849498</c:v>
                </c:pt>
                <c:pt idx="8">
                  <c:v>0.30172676485525646</c:v>
                </c:pt>
                <c:pt idx="9">
                  <c:v>0.32900916452996876</c:v>
                </c:pt>
                <c:pt idx="10">
                  <c:v>0.36017035084161425</c:v>
                </c:pt>
                <c:pt idx="11">
                  <c:v>0.38752343789591043</c:v>
                </c:pt>
                <c:pt idx="12">
                  <c:v>0.40888945169051538</c:v>
                </c:pt>
                <c:pt idx="13">
                  <c:v>0.43103186262094118</c:v>
                </c:pt>
                <c:pt idx="14">
                  <c:v>0.45259056871078729</c:v>
                </c:pt>
                <c:pt idx="15">
                  <c:v>0.46267938950618848</c:v>
                </c:pt>
                <c:pt idx="16">
                  <c:v>0.46825878190548398</c:v>
                </c:pt>
                <c:pt idx="17">
                  <c:v>0.47099967174203977</c:v>
                </c:pt>
                <c:pt idx="18">
                  <c:v>0.4768916567913063</c:v>
                </c:pt>
                <c:pt idx="19">
                  <c:v>0.48199013985310396</c:v>
                </c:pt>
                <c:pt idx="20">
                  <c:v>0.48735418342719228</c:v>
                </c:pt>
                <c:pt idx="21">
                  <c:v>0.49153650745743105</c:v>
                </c:pt>
                <c:pt idx="22">
                  <c:v>0.49973661106233536</c:v>
                </c:pt>
              </c:numCache>
            </c:numRef>
          </c:val>
          <c:smooth val="0"/>
          <c:extLst>
            <c:ext xmlns:c16="http://schemas.microsoft.com/office/drawing/2014/chart" uri="{C3380CC4-5D6E-409C-BE32-E72D297353CC}">
              <c16:uniqueId val="{00000004-C5E2-469F-AD67-AE08296672BF}"/>
            </c:ext>
          </c:extLst>
        </c:ser>
        <c:ser>
          <c:idx val="6"/>
          <c:order val="6"/>
          <c:tx>
            <c:strRef>
              <c:f>PIVOT_B!$H$1:$H$3</c:f>
              <c:strCache>
                <c:ptCount val="1"/>
                <c:pt idx="0">
                  <c:v>2020-21 - Waltham Forest</c:v>
                </c:pt>
              </c:strCache>
            </c:strRef>
          </c:tx>
          <c:spPr>
            <a:ln w="22225" cap="rnd">
              <a:solidFill>
                <a:schemeClr val="accent1">
                  <a:lumMod val="60000"/>
                </a:schemeClr>
              </a:solidFill>
              <a:round/>
            </a:ln>
            <a:effectLst/>
          </c:spPr>
          <c:marker>
            <c:symbol val="circle"/>
            <c:size val="6"/>
            <c:spPr>
              <a:solidFill>
                <a:schemeClr val="lt1"/>
              </a:solidFill>
              <a:ln w="15875">
                <a:solidFill>
                  <a:schemeClr val="accent1">
                    <a:lumMod val="60000"/>
                  </a:schemeClr>
                </a:solidFill>
                <a:round/>
              </a:ln>
              <a:effectLst/>
            </c:spPr>
          </c:marker>
          <c:cat>
            <c:multiLvlStrRef>
              <c:f>PIVOT_B!$A$4:$A$39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PIVOT_B!$H$4:$H$39</c:f>
              <c:numCache>
                <c:formatCode>General</c:formatCode>
                <c:ptCount val="23"/>
                <c:pt idx="0">
                  <c:v>1.1417806068563926E-4</c:v>
                </c:pt>
                <c:pt idx="1">
                  <c:v>6.0495377240041091E-3</c:v>
                </c:pt>
                <c:pt idx="2">
                  <c:v>1.3037400507802471E-2</c:v>
                </c:pt>
                <c:pt idx="3">
                  <c:v>2.6695156695156694E-2</c:v>
                </c:pt>
                <c:pt idx="4">
                  <c:v>6.1024853551726099E-2</c:v>
                </c:pt>
                <c:pt idx="5">
                  <c:v>0.11487893220774036</c:v>
                </c:pt>
                <c:pt idx="6">
                  <c:v>0.16803860346295771</c:v>
                </c:pt>
                <c:pt idx="7">
                  <c:v>0.20705689277899345</c:v>
                </c:pt>
                <c:pt idx="8">
                  <c:v>0.23987530421942083</c:v>
                </c:pt>
                <c:pt idx="9">
                  <c:v>0.26075907861300107</c:v>
                </c:pt>
                <c:pt idx="10">
                  <c:v>0.28652974272136339</c:v>
                </c:pt>
                <c:pt idx="11">
                  <c:v>0.3062902072909221</c:v>
                </c:pt>
                <c:pt idx="12">
                  <c:v>0.32175849554602443</c:v>
                </c:pt>
                <c:pt idx="13">
                  <c:v>0.34332911879500855</c:v>
                </c:pt>
                <c:pt idx="14">
                  <c:v>0.36434087224161149</c:v>
                </c:pt>
                <c:pt idx="15">
                  <c:v>0.37509956329478977</c:v>
                </c:pt>
                <c:pt idx="16">
                  <c:v>0.38171836398572606</c:v>
                </c:pt>
                <c:pt idx="17">
                  <c:v>0.38393274170948155</c:v>
                </c:pt>
                <c:pt idx="18">
                  <c:v>0.3878285227803257</c:v>
                </c:pt>
                <c:pt idx="19">
                  <c:v>0.39221014492753625</c:v>
                </c:pt>
                <c:pt idx="20">
                  <c:v>0.39605700321260878</c:v>
                </c:pt>
                <c:pt idx="21">
                  <c:v>0.39823202008075959</c:v>
                </c:pt>
                <c:pt idx="22">
                  <c:v>0.40710924963964207</c:v>
                </c:pt>
              </c:numCache>
            </c:numRef>
          </c:val>
          <c:smooth val="0"/>
          <c:extLst>
            <c:ext xmlns:c16="http://schemas.microsoft.com/office/drawing/2014/chart" uri="{C3380CC4-5D6E-409C-BE32-E72D297353CC}">
              <c16:uniqueId val="{00000005-C5E2-469F-AD67-AE08296672BF}"/>
            </c:ext>
          </c:extLst>
        </c:ser>
        <c:dLbls>
          <c:showLegendKey val="0"/>
          <c:showVal val="0"/>
          <c:showCatName val="0"/>
          <c:showSerName val="0"/>
          <c:showPercent val="0"/>
          <c:showBubbleSize val="0"/>
        </c:dLbls>
        <c:marker val="1"/>
        <c:smooth val="0"/>
        <c:axId val="1003527552"/>
        <c:axId val="1003504672"/>
      </c:lineChart>
      <c:catAx>
        <c:axId val="1003527552"/>
        <c:scaling>
          <c:orientation val="minMax"/>
        </c:scaling>
        <c:delete val="0"/>
        <c:axPos val="b"/>
        <c:majorGridlines>
          <c:spPr>
            <a:ln w="9525" cap="flat" cmpd="sng" algn="ctr">
              <a:solidFill>
                <a:schemeClr val="dk1">
                  <a:lumMod val="15000"/>
                  <a:lumOff val="85000"/>
                  <a:alpha val="54000"/>
                </a:schemeClr>
              </a:solidFill>
              <a:round/>
            </a:ln>
            <a:effectLst/>
          </c:spPr>
        </c:majorGridlines>
        <c:minorGridlines>
          <c:spPr>
            <a:ln w="9525" cap="flat" cmpd="sng" algn="ctr">
              <a:solidFill>
                <a:schemeClr val="dk1">
                  <a:lumMod val="15000"/>
                  <a:lumOff val="85000"/>
                  <a:alpha val="51000"/>
                </a:schemeClr>
              </a:solidFill>
              <a:round/>
            </a:ln>
            <a:effectLst/>
          </c:spPr>
        </c:min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1003504672"/>
        <c:crosses val="autoZero"/>
        <c:auto val="1"/>
        <c:lblAlgn val="ctr"/>
        <c:lblOffset val="100"/>
        <c:noMultiLvlLbl val="0"/>
      </c:catAx>
      <c:valAx>
        <c:axId val="1003504672"/>
        <c:scaling>
          <c:orientation val="minMax"/>
        </c:scaling>
        <c:delete val="0"/>
        <c:axPos val="l"/>
        <c:majorGridlines>
          <c:spPr>
            <a:ln w="9525" cap="flat" cmpd="sng" algn="ctr">
              <a:solidFill>
                <a:schemeClr val="dk1">
                  <a:lumMod val="15000"/>
                  <a:lumOff val="85000"/>
                  <a:alpha val="54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1003527552"/>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chart>
  <c:spPr>
    <a:solidFill>
      <a:schemeClr val="lt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[NEL Seasonal Flu Vaccination Borough Level wc 03-03-2021.xlsx]PIVOT_C!PivotTable1</c:name>
    <c:fmtId val="10"/>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45"/>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46"/>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47"/>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48"/>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49"/>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50"/>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51"/>
        <c:spPr>
          <a:solidFill>
            <a:schemeClr val="accent1"/>
          </a:solidFill>
          <a:ln w="22225" cap="rnd">
            <a:solidFill>
              <a:schemeClr val="accent1"/>
            </a:solidFill>
            <a:round/>
          </a:ln>
          <a:effectLst/>
        </c:spPr>
        <c:marker>
          <c:symbol val="circle"/>
          <c:size val="6"/>
          <c:spPr>
            <a:solidFill>
              <a:schemeClr val="lt1"/>
            </a:solidFill>
            <a:ln w="15875">
              <a:solidFill>
                <a:schemeClr val="accent2">
                  <a:lumMod val="60000"/>
                </a:schemeClr>
              </a:solidFill>
              <a:round/>
            </a:ln>
            <a:effectLst/>
          </c:spPr>
        </c:marker>
      </c:pivotFmt>
      <c:pivotFmt>
        <c:idx val="52"/>
        <c:spPr>
          <a:solidFill>
            <a:schemeClr val="accent1"/>
          </a:solidFill>
          <a:ln w="22225" cap="rnd">
            <a:solidFill>
              <a:schemeClr val="accent1"/>
            </a:solidFill>
            <a:round/>
          </a:ln>
          <a:effectLst/>
        </c:spPr>
        <c:marker>
          <c:symbol val="circle"/>
          <c:size val="6"/>
          <c:spPr>
            <a:solidFill>
              <a:schemeClr val="lt1"/>
            </a:solidFill>
            <a:ln w="15875">
              <a:solidFill>
                <a:schemeClr val="accent3">
                  <a:lumMod val="60000"/>
                </a:schemeClr>
              </a:solidFill>
              <a:round/>
            </a:ln>
            <a:effectLst/>
          </c:spPr>
        </c:marker>
      </c:pivotFmt>
      <c:pivotFmt>
        <c:idx val="53"/>
        <c:spPr>
          <a:solidFill>
            <a:schemeClr val="accent1"/>
          </a:solidFill>
          <a:ln w="22225" cap="rnd">
            <a:solidFill>
              <a:schemeClr val="accent1"/>
            </a:solidFill>
            <a:round/>
          </a:ln>
          <a:effectLst/>
        </c:spPr>
        <c:marker>
          <c:symbol val="circle"/>
          <c:size val="6"/>
          <c:spPr>
            <a:solidFill>
              <a:schemeClr val="lt1"/>
            </a:solidFill>
            <a:ln w="15875">
              <a:solidFill>
                <a:schemeClr val="accent4">
                  <a:lumMod val="60000"/>
                </a:schemeClr>
              </a:solidFill>
              <a:round/>
            </a:ln>
            <a:effectLst/>
          </c:spPr>
        </c:marker>
      </c:pivotFmt>
      <c:pivotFmt>
        <c:idx val="54"/>
        <c:spPr>
          <a:solidFill>
            <a:schemeClr val="accent1"/>
          </a:solidFill>
          <a:ln w="22225" cap="rnd">
            <a:solidFill>
              <a:schemeClr val="accent1"/>
            </a:solidFill>
            <a:round/>
          </a:ln>
          <a:effectLst/>
        </c:spPr>
        <c:marker>
          <c:symbol val="circle"/>
          <c:size val="6"/>
          <c:spPr>
            <a:solidFill>
              <a:schemeClr val="lt1"/>
            </a:solidFill>
            <a:ln w="15875">
              <a:solidFill>
                <a:schemeClr val="accent5">
                  <a:lumMod val="60000"/>
                </a:schemeClr>
              </a:solidFill>
              <a:round/>
            </a:ln>
            <a:effectLst/>
          </c:spPr>
        </c:marker>
      </c:pivotFmt>
      <c:pivotFmt>
        <c:idx val="55"/>
        <c:spPr>
          <a:solidFill>
            <a:schemeClr val="accent1"/>
          </a:solidFill>
          <a:ln w="22225" cap="rnd">
            <a:solidFill>
              <a:schemeClr val="accent1"/>
            </a:solidFill>
            <a:round/>
          </a:ln>
          <a:effectLst/>
        </c:spPr>
        <c:marker>
          <c:symbol val="circle"/>
          <c:size val="6"/>
          <c:spPr>
            <a:solidFill>
              <a:schemeClr val="lt1"/>
            </a:solidFill>
            <a:ln w="15875">
              <a:solidFill>
                <a:schemeClr val="accent6">
                  <a:lumMod val="60000"/>
                </a:schemeClr>
              </a:solidFill>
              <a:round/>
            </a:ln>
            <a:effectLst/>
          </c:spPr>
        </c:marker>
      </c:pivotFmt>
      <c:pivotFmt>
        <c:idx val="56"/>
        <c:spPr>
          <a:solidFill>
            <a:schemeClr val="accent1"/>
          </a:solidFill>
          <a:ln w="22225" cap="rnd">
            <a:solidFill>
              <a:schemeClr val="accent1"/>
            </a:solidFill>
            <a:round/>
          </a:ln>
          <a:effectLst/>
        </c:spPr>
        <c:marker>
          <c:symbol val="circle"/>
          <c:size val="6"/>
          <c:spPr>
            <a:solidFill>
              <a:schemeClr val="lt1"/>
            </a:solidFill>
            <a:ln w="15875">
              <a:solidFill>
                <a:schemeClr val="accent1">
                  <a:lumMod val="80000"/>
                  <a:lumOff val="20000"/>
                </a:schemeClr>
              </a:solidFill>
              <a:round/>
            </a:ln>
            <a:effectLst/>
          </c:spPr>
        </c:marker>
      </c:pivotFmt>
      <c:pivotFmt>
        <c:idx val="57"/>
        <c:spPr>
          <a:solidFill>
            <a:schemeClr val="accent1"/>
          </a:solidFill>
          <a:ln w="22225" cap="rnd">
            <a:solidFill>
              <a:schemeClr val="accent1"/>
            </a:solidFill>
            <a:round/>
          </a:ln>
          <a:effectLst/>
        </c:spPr>
        <c:marker>
          <c:symbol val="circle"/>
          <c:size val="6"/>
          <c:spPr>
            <a:solidFill>
              <a:schemeClr val="lt1"/>
            </a:solidFill>
            <a:ln w="15875">
              <a:solidFill>
                <a:schemeClr val="accent2">
                  <a:lumMod val="80000"/>
                  <a:lumOff val="20000"/>
                </a:schemeClr>
              </a:solidFill>
              <a:round/>
            </a:ln>
            <a:effectLst/>
          </c:spPr>
        </c:marker>
      </c:pivotFmt>
      <c:pivotFmt>
        <c:idx val="5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59"/>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60"/>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61"/>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62"/>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63"/>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64"/>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6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6"/>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7"/>
        <c:spPr>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88"/>
        <c:spPr>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89"/>
        <c:spPr>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90"/>
        <c:spPr>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91"/>
        <c:spPr>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92"/>
        <c:spPr>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s>
    <c:plotArea>
      <c:layout/>
      <c:lineChart>
        <c:grouping val="standard"/>
        <c:varyColors val="0"/>
        <c:ser>
          <c:idx val="0"/>
          <c:order val="0"/>
          <c:tx>
            <c:strRef>
              <c:f>PIVOT_C!$B$1:$B$3</c:f>
              <c:strCache>
                <c:ptCount val="1"/>
                <c:pt idx="0">
                  <c:v>2020-21 - Barking</c:v>
                </c:pt>
              </c:strCache>
            </c:strRef>
          </c:tx>
          <c:spPr>
            <a:ln w="22225" cap="rnd">
              <a:solidFill>
                <a:schemeClr val="accent1"/>
              </a:solidFill>
              <a:round/>
            </a:ln>
            <a:effectLst/>
          </c:spPr>
          <c:marker>
            <c:symbol val="circle"/>
            <c:size val="6"/>
            <c:spPr>
              <a:solidFill>
                <a:schemeClr val="lt1"/>
              </a:solidFill>
              <a:ln w="15875">
                <a:solidFill>
                  <a:schemeClr val="accent1"/>
                </a:solidFill>
                <a:round/>
              </a:ln>
              <a:effectLst/>
            </c:spPr>
          </c:marker>
          <c:cat>
            <c:multiLvlStrRef>
              <c:f>PIVOT_C!$A$4:$A$39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PIVOT_C!$B$4:$B$39</c:f>
              <c:numCache>
                <c:formatCode>General</c:formatCode>
                <c:ptCount val="23"/>
                <c:pt idx="0">
                  <c:v>0</c:v>
                </c:pt>
                <c:pt idx="1">
                  <c:v>6.5636537672637768E-3</c:v>
                </c:pt>
                <c:pt idx="2">
                  <c:v>1.8614837120175198E-2</c:v>
                </c:pt>
                <c:pt idx="3">
                  <c:v>4.1142700929469658E-2</c:v>
                </c:pt>
                <c:pt idx="4">
                  <c:v>7.4099344978165935E-2</c:v>
                </c:pt>
                <c:pt idx="5">
                  <c:v>0.10614754098360656</c:v>
                </c:pt>
                <c:pt idx="6">
                  <c:v>0.17149494397376333</c:v>
                </c:pt>
                <c:pt idx="7">
                  <c:v>0.22850492880613363</c:v>
                </c:pt>
                <c:pt idx="8">
                  <c:v>0.27185661513202902</c:v>
                </c:pt>
                <c:pt idx="9">
                  <c:v>0.29674306393244876</c:v>
                </c:pt>
                <c:pt idx="10">
                  <c:v>0.32157704170577983</c:v>
                </c:pt>
                <c:pt idx="11">
                  <c:v>0.34079035498995314</c:v>
                </c:pt>
                <c:pt idx="12">
                  <c:v>0.35606364487230913</c:v>
                </c:pt>
                <c:pt idx="13">
                  <c:v>0.36513026052104208</c:v>
                </c:pt>
                <c:pt idx="14">
                  <c:v>0.37382927481937384</c:v>
                </c:pt>
                <c:pt idx="15">
                  <c:v>0.3832351365827531</c:v>
                </c:pt>
                <c:pt idx="16">
                  <c:v>0.39177605143316369</c:v>
                </c:pt>
                <c:pt idx="17">
                  <c:v>0.39340747688597077</c:v>
                </c:pt>
                <c:pt idx="18">
                  <c:v>0.39581937558622537</c:v>
                </c:pt>
                <c:pt idx="19">
                  <c:v>0.39732262382864791</c:v>
                </c:pt>
                <c:pt idx="20">
                  <c:v>0.39858080064265633</c:v>
                </c:pt>
                <c:pt idx="21">
                  <c:v>0.40021430484864717</c:v>
                </c:pt>
                <c:pt idx="22">
                  <c:v>0.40417558886509636</c:v>
                </c:pt>
              </c:numCache>
            </c:numRef>
          </c:val>
          <c:smooth val="0"/>
          <c:extLst>
            <c:ext xmlns:c16="http://schemas.microsoft.com/office/drawing/2014/chart" uri="{C3380CC4-5D6E-409C-BE32-E72D297353CC}">
              <c16:uniqueId val="{00000000-3DF5-41B1-9656-397656952263}"/>
            </c:ext>
          </c:extLst>
        </c:ser>
        <c:ser>
          <c:idx val="1"/>
          <c:order val="1"/>
          <c:tx>
            <c:strRef>
              <c:f>PIVOT_C!$C$1:$C$3</c:f>
              <c:strCache>
                <c:ptCount val="1"/>
                <c:pt idx="0">
                  <c:v>2020-21 - City &amp; Hackney</c:v>
                </c:pt>
              </c:strCache>
            </c:strRef>
          </c:tx>
          <c:spPr>
            <a:ln w="22225" cap="rnd">
              <a:solidFill>
                <a:schemeClr val="accent2"/>
              </a:solidFill>
              <a:round/>
            </a:ln>
            <a:effectLst/>
          </c:spPr>
          <c:marker>
            <c:symbol val="circle"/>
            <c:size val="6"/>
            <c:spPr>
              <a:solidFill>
                <a:schemeClr val="lt1"/>
              </a:solidFill>
              <a:ln w="15875">
                <a:solidFill>
                  <a:schemeClr val="accent2"/>
                </a:solidFill>
                <a:round/>
              </a:ln>
              <a:effectLst/>
            </c:spPr>
          </c:marker>
          <c:cat>
            <c:multiLvlStrRef>
              <c:f>PIVOT_C!$A$4:$A$39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PIVOT_C!$C$4:$C$39</c:f>
              <c:numCache>
                <c:formatCode>General</c:formatCode>
                <c:ptCount val="23"/>
                <c:pt idx="0">
                  <c:v>1.2110936175366356E-4</c:v>
                </c:pt>
                <c:pt idx="1">
                  <c:v>4.4832182236762387E-3</c:v>
                </c:pt>
                <c:pt idx="2">
                  <c:v>1.770126091173618E-2</c:v>
                </c:pt>
                <c:pt idx="3">
                  <c:v>3.9615992222627294E-2</c:v>
                </c:pt>
                <c:pt idx="4">
                  <c:v>6.631783889024094E-2</c:v>
                </c:pt>
                <c:pt idx="5">
                  <c:v>0.101634943875061</c:v>
                </c:pt>
                <c:pt idx="6">
                  <c:v>0.14747894030032963</c:v>
                </c:pt>
                <c:pt idx="7">
                  <c:v>0.18756109481915934</c:v>
                </c:pt>
                <c:pt idx="8">
                  <c:v>0.22791778810863714</c:v>
                </c:pt>
                <c:pt idx="9">
                  <c:v>0.25734214390602056</c:v>
                </c:pt>
                <c:pt idx="10">
                  <c:v>0.270542065244052</c:v>
                </c:pt>
                <c:pt idx="11">
                  <c:v>0.29218308994968706</c:v>
                </c:pt>
                <c:pt idx="12">
                  <c:v>0.30141190914671578</c:v>
                </c:pt>
                <c:pt idx="13">
                  <c:v>0.31090059055118108</c:v>
                </c:pt>
                <c:pt idx="14">
                  <c:v>0.3166913214990138</c:v>
                </c:pt>
                <c:pt idx="15">
                  <c:v>0.3204290469732462</c:v>
                </c:pt>
                <c:pt idx="16">
                  <c:v>0.32387765170202271</c:v>
                </c:pt>
                <c:pt idx="17">
                  <c:v>0.32424429364589757</c:v>
                </c:pt>
                <c:pt idx="18">
                  <c:v>0.3255842710523062</c:v>
                </c:pt>
                <c:pt idx="19">
                  <c:v>0.32759688002971399</c:v>
                </c:pt>
                <c:pt idx="20">
                  <c:v>0.32870599900842834</c:v>
                </c:pt>
                <c:pt idx="21">
                  <c:v>0.32973442541573589</c:v>
                </c:pt>
                <c:pt idx="22">
                  <c:v>0.32989049278247884</c:v>
                </c:pt>
              </c:numCache>
            </c:numRef>
          </c:val>
          <c:smooth val="0"/>
          <c:extLst>
            <c:ext xmlns:c16="http://schemas.microsoft.com/office/drawing/2014/chart" uri="{C3380CC4-5D6E-409C-BE32-E72D297353CC}">
              <c16:uniqueId val="{00000000-9EE1-4539-936F-21F3590184B1}"/>
            </c:ext>
          </c:extLst>
        </c:ser>
        <c:ser>
          <c:idx val="2"/>
          <c:order val="2"/>
          <c:tx>
            <c:strRef>
              <c:f>PIVOT_C!$D$1:$D$3</c:f>
              <c:strCache>
                <c:ptCount val="1"/>
                <c:pt idx="0">
                  <c:v>2020-21 - Havering</c:v>
                </c:pt>
              </c:strCache>
            </c:strRef>
          </c:tx>
          <c:spPr>
            <a:ln w="22225" cap="rnd">
              <a:solidFill>
                <a:schemeClr val="accent3"/>
              </a:solidFill>
              <a:round/>
            </a:ln>
            <a:effectLst/>
          </c:spPr>
          <c:marker>
            <c:symbol val="circle"/>
            <c:size val="6"/>
            <c:spPr>
              <a:solidFill>
                <a:schemeClr val="lt1"/>
              </a:solidFill>
              <a:ln w="15875">
                <a:solidFill>
                  <a:schemeClr val="accent3"/>
                </a:solidFill>
                <a:round/>
              </a:ln>
              <a:effectLst/>
            </c:spPr>
          </c:marker>
          <c:cat>
            <c:multiLvlStrRef>
              <c:f>PIVOT_C!$A$4:$A$39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PIVOT_C!$D$4:$D$39</c:f>
              <c:numCache>
                <c:formatCode>General</c:formatCode>
                <c:ptCount val="23"/>
                <c:pt idx="0">
                  <c:v>0</c:v>
                </c:pt>
                <c:pt idx="1">
                  <c:v>1.1362002013519345E-2</c:v>
                </c:pt>
                <c:pt idx="2">
                  <c:v>5.9482758620689656E-2</c:v>
                </c:pt>
                <c:pt idx="3">
                  <c:v>0.11235793411019997</c:v>
                </c:pt>
                <c:pt idx="4">
                  <c:v>0.15023001725129384</c:v>
                </c:pt>
                <c:pt idx="5">
                  <c:v>0.19237958303378863</c:v>
                </c:pt>
                <c:pt idx="6">
                  <c:v>0.24087905774202814</c:v>
                </c:pt>
                <c:pt idx="7">
                  <c:v>0.29782952422020986</c:v>
                </c:pt>
                <c:pt idx="8">
                  <c:v>0.33845711823013935</c:v>
                </c:pt>
                <c:pt idx="9">
                  <c:v>0.37708453133985048</c:v>
                </c:pt>
                <c:pt idx="10">
                  <c:v>0.39925212138645189</c:v>
                </c:pt>
                <c:pt idx="11">
                  <c:v>0.41315297165059722</c:v>
                </c:pt>
                <c:pt idx="12">
                  <c:v>0.42953890489913543</c:v>
                </c:pt>
                <c:pt idx="13">
                  <c:v>0.44498847926267282</c:v>
                </c:pt>
                <c:pt idx="14">
                  <c:v>0.45361714367898748</c:v>
                </c:pt>
                <c:pt idx="15">
                  <c:v>0.4648252050064739</c:v>
                </c:pt>
                <c:pt idx="16">
                  <c:v>0.47074047447879225</c:v>
                </c:pt>
                <c:pt idx="17">
                  <c:v>0.47337363270005756</c:v>
                </c:pt>
                <c:pt idx="18">
                  <c:v>0.47754749568221072</c:v>
                </c:pt>
                <c:pt idx="19">
                  <c:v>0.47886716503737781</c:v>
                </c:pt>
                <c:pt idx="20">
                  <c:v>0.48016101207590567</c:v>
                </c:pt>
                <c:pt idx="21">
                  <c:v>0.48143350604490504</c:v>
                </c:pt>
                <c:pt idx="22">
                  <c:v>0.48227665706051875</c:v>
                </c:pt>
              </c:numCache>
            </c:numRef>
          </c:val>
          <c:smooth val="0"/>
          <c:extLst>
            <c:ext xmlns:c16="http://schemas.microsoft.com/office/drawing/2014/chart" uri="{C3380CC4-5D6E-409C-BE32-E72D297353CC}">
              <c16:uniqueId val="{00000001-9EE1-4539-936F-21F3590184B1}"/>
            </c:ext>
          </c:extLst>
        </c:ser>
        <c:ser>
          <c:idx val="3"/>
          <c:order val="3"/>
          <c:tx>
            <c:strRef>
              <c:f>PIVOT_C!$E$1:$E$3</c:f>
              <c:strCache>
                <c:ptCount val="1"/>
                <c:pt idx="0">
                  <c:v>2020-21 - Newham</c:v>
                </c:pt>
              </c:strCache>
            </c:strRef>
          </c:tx>
          <c:spPr>
            <a:ln w="22225" cap="rnd">
              <a:solidFill>
                <a:schemeClr val="accent4"/>
              </a:solidFill>
              <a:round/>
            </a:ln>
            <a:effectLst/>
          </c:spPr>
          <c:marker>
            <c:symbol val="circle"/>
            <c:size val="6"/>
            <c:spPr>
              <a:solidFill>
                <a:schemeClr val="lt1"/>
              </a:solidFill>
              <a:ln w="15875">
                <a:solidFill>
                  <a:schemeClr val="accent4"/>
                </a:solidFill>
                <a:round/>
              </a:ln>
              <a:effectLst/>
            </c:spPr>
          </c:marker>
          <c:cat>
            <c:multiLvlStrRef>
              <c:f>PIVOT_C!$A$4:$A$39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PIVOT_C!$E$4:$E$39</c:f>
              <c:numCache>
                <c:formatCode>General</c:formatCode>
                <c:ptCount val="23"/>
                <c:pt idx="0">
                  <c:v>6.4615944666909352E-3</c:v>
                </c:pt>
                <c:pt idx="1">
                  <c:v>4.3403093721565061E-2</c:v>
                </c:pt>
                <c:pt idx="2">
                  <c:v>8.5610200364298727E-2</c:v>
                </c:pt>
                <c:pt idx="3">
                  <c:v>0.1275296262534184</c:v>
                </c:pt>
                <c:pt idx="4">
                  <c:v>0.16125797629899727</c:v>
                </c:pt>
                <c:pt idx="5">
                  <c:v>0.18691929313171798</c:v>
                </c:pt>
                <c:pt idx="6">
                  <c:v>0.23046092184368738</c:v>
                </c:pt>
                <c:pt idx="7">
                  <c:v>0.27285129604365621</c:v>
                </c:pt>
                <c:pt idx="8">
                  <c:v>0.31052056789224608</c:v>
                </c:pt>
                <c:pt idx="9">
                  <c:v>0.3288456290366597</c:v>
                </c:pt>
                <c:pt idx="10">
                  <c:v>0.35320850754408289</c:v>
                </c:pt>
                <c:pt idx="11">
                  <c:v>0.36746933212176286</c:v>
                </c:pt>
                <c:pt idx="12">
                  <c:v>0.37839556645770872</c:v>
                </c:pt>
                <c:pt idx="13">
                  <c:v>0.38935395814376705</c:v>
                </c:pt>
                <c:pt idx="14">
                  <c:v>0.39631043256997456</c:v>
                </c:pt>
                <c:pt idx="15">
                  <c:v>0.40247340183686459</c:v>
                </c:pt>
                <c:pt idx="16">
                  <c:v>0.40685828633800253</c:v>
                </c:pt>
                <c:pt idx="17">
                  <c:v>0.40915710904787911</c:v>
                </c:pt>
                <c:pt idx="18">
                  <c:v>0.41182355616189176</c:v>
                </c:pt>
                <c:pt idx="19">
                  <c:v>0.4154672982328293</c:v>
                </c:pt>
                <c:pt idx="20">
                  <c:v>0.41637075480287716</c:v>
                </c:pt>
                <c:pt idx="21">
                  <c:v>0.41746335245379224</c:v>
                </c:pt>
                <c:pt idx="22">
                  <c:v>0.41991777067153951</c:v>
                </c:pt>
              </c:numCache>
            </c:numRef>
          </c:val>
          <c:smooth val="0"/>
          <c:extLst>
            <c:ext xmlns:c16="http://schemas.microsoft.com/office/drawing/2014/chart" uri="{C3380CC4-5D6E-409C-BE32-E72D297353CC}">
              <c16:uniqueId val="{00000002-9EE1-4539-936F-21F3590184B1}"/>
            </c:ext>
          </c:extLst>
        </c:ser>
        <c:ser>
          <c:idx val="4"/>
          <c:order val="4"/>
          <c:tx>
            <c:strRef>
              <c:f>PIVOT_C!$F$1:$F$3</c:f>
              <c:strCache>
                <c:ptCount val="1"/>
                <c:pt idx="0">
                  <c:v>2020-21 - Redbridge</c:v>
                </c:pt>
              </c:strCache>
            </c:strRef>
          </c:tx>
          <c:spPr>
            <a:ln w="22225" cap="rnd">
              <a:solidFill>
                <a:schemeClr val="accent5"/>
              </a:solidFill>
              <a:round/>
            </a:ln>
            <a:effectLst/>
          </c:spPr>
          <c:marker>
            <c:symbol val="circle"/>
            <c:size val="6"/>
            <c:spPr>
              <a:solidFill>
                <a:schemeClr val="lt1"/>
              </a:solidFill>
              <a:ln w="15875">
                <a:solidFill>
                  <a:schemeClr val="accent5"/>
                </a:solidFill>
                <a:round/>
              </a:ln>
              <a:effectLst/>
            </c:spPr>
          </c:marker>
          <c:cat>
            <c:multiLvlStrRef>
              <c:f>PIVOT_C!$A$4:$A$39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PIVOT_C!$F$4:$F$39</c:f>
              <c:numCache>
                <c:formatCode>General</c:formatCode>
                <c:ptCount val="23"/>
                <c:pt idx="0">
                  <c:v>3.8448490331335519E-3</c:v>
                </c:pt>
                <c:pt idx="1">
                  <c:v>1.9607843137254902E-2</c:v>
                </c:pt>
                <c:pt idx="2">
                  <c:v>4.3502142150939248E-2</c:v>
                </c:pt>
                <c:pt idx="3">
                  <c:v>8.5412773441794002E-2</c:v>
                </c:pt>
                <c:pt idx="4">
                  <c:v>0.12137521968365554</c:v>
                </c:pt>
                <c:pt idx="5">
                  <c:v>0.15762842371576286</c:v>
                </c:pt>
                <c:pt idx="6">
                  <c:v>0.21452944413869016</c:v>
                </c:pt>
                <c:pt idx="7">
                  <c:v>0.27266725352112675</c:v>
                </c:pt>
                <c:pt idx="8">
                  <c:v>0.30388841927303467</c:v>
                </c:pt>
                <c:pt idx="9">
                  <c:v>0.33329665492957744</c:v>
                </c:pt>
                <c:pt idx="10">
                  <c:v>0.35538190622936383</c:v>
                </c:pt>
                <c:pt idx="11">
                  <c:v>0.37502686438856653</c:v>
                </c:pt>
                <c:pt idx="12">
                  <c:v>0.38609996747262282</c:v>
                </c:pt>
                <c:pt idx="13">
                  <c:v>0.39435279187817257</c:v>
                </c:pt>
                <c:pt idx="14">
                  <c:v>0.40352729960925127</c:v>
                </c:pt>
                <c:pt idx="15">
                  <c:v>0.41231126596980255</c:v>
                </c:pt>
                <c:pt idx="16">
                  <c:v>0.41962399662019434</c:v>
                </c:pt>
                <c:pt idx="17">
                  <c:v>0.42151377599493295</c:v>
                </c:pt>
                <c:pt idx="18">
                  <c:v>0.42579896635376013</c:v>
                </c:pt>
                <c:pt idx="19">
                  <c:v>0.42857142857142855</c:v>
                </c:pt>
                <c:pt idx="20">
                  <c:v>0.42953515336776643</c:v>
                </c:pt>
                <c:pt idx="21">
                  <c:v>0.43036241045090601</c:v>
                </c:pt>
                <c:pt idx="22">
                  <c:v>0.43305924520345773</c:v>
                </c:pt>
              </c:numCache>
            </c:numRef>
          </c:val>
          <c:smooth val="0"/>
          <c:extLst>
            <c:ext xmlns:c16="http://schemas.microsoft.com/office/drawing/2014/chart" uri="{C3380CC4-5D6E-409C-BE32-E72D297353CC}">
              <c16:uniqueId val="{00000003-9EE1-4539-936F-21F3590184B1}"/>
            </c:ext>
          </c:extLst>
        </c:ser>
        <c:ser>
          <c:idx val="5"/>
          <c:order val="5"/>
          <c:tx>
            <c:strRef>
              <c:f>PIVOT_C!$G$1:$G$3</c:f>
              <c:strCache>
                <c:ptCount val="1"/>
                <c:pt idx="0">
                  <c:v>2020-21 - Tower Hamlets</c:v>
                </c:pt>
              </c:strCache>
            </c:strRef>
          </c:tx>
          <c:spPr>
            <a:ln w="22225" cap="rnd">
              <a:solidFill>
                <a:schemeClr val="accent6"/>
              </a:solidFill>
              <a:round/>
            </a:ln>
            <a:effectLst/>
          </c:spPr>
          <c:marker>
            <c:symbol val="circle"/>
            <c:size val="6"/>
            <c:spPr>
              <a:solidFill>
                <a:schemeClr val="lt1"/>
              </a:solidFill>
              <a:ln w="15875">
                <a:solidFill>
                  <a:schemeClr val="accent6"/>
                </a:solidFill>
                <a:round/>
              </a:ln>
              <a:effectLst/>
            </c:spPr>
          </c:marker>
          <c:cat>
            <c:multiLvlStrRef>
              <c:f>PIVOT_C!$A$4:$A$39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PIVOT_C!$G$4:$G$39</c:f>
              <c:numCache>
                <c:formatCode>General</c:formatCode>
                <c:ptCount val="23"/>
                <c:pt idx="0">
                  <c:v>0</c:v>
                </c:pt>
                <c:pt idx="1">
                  <c:v>2.5211112470933789E-2</c:v>
                </c:pt>
                <c:pt idx="2">
                  <c:v>5.2850501590408612E-2</c:v>
                </c:pt>
                <c:pt idx="3">
                  <c:v>8.703635695923613E-2</c:v>
                </c:pt>
                <c:pt idx="4">
                  <c:v>0.12230392156862745</c:v>
                </c:pt>
                <c:pt idx="5">
                  <c:v>0.15873988722726159</c:v>
                </c:pt>
                <c:pt idx="6">
                  <c:v>0.20590758671405809</c:v>
                </c:pt>
                <c:pt idx="7">
                  <c:v>0.25033779633951603</c:v>
                </c:pt>
                <c:pt idx="8">
                  <c:v>0.28073846153846155</c:v>
                </c:pt>
                <c:pt idx="9">
                  <c:v>0.29970472440944884</c:v>
                </c:pt>
                <c:pt idx="10">
                  <c:v>0.32136710105729038</c:v>
                </c:pt>
                <c:pt idx="11">
                  <c:v>0.33886838868388686</c:v>
                </c:pt>
                <c:pt idx="12">
                  <c:v>0.35504926108374385</c:v>
                </c:pt>
                <c:pt idx="13">
                  <c:v>0.36344589598225291</c:v>
                </c:pt>
                <c:pt idx="14">
                  <c:v>0.3735518856297757</c:v>
                </c:pt>
                <c:pt idx="15">
                  <c:v>0.38370516455072107</c:v>
                </c:pt>
                <c:pt idx="16">
                  <c:v>0.3914809799335221</c:v>
                </c:pt>
                <c:pt idx="17">
                  <c:v>0.3928176116098881</c:v>
                </c:pt>
                <c:pt idx="18">
                  <c:v>0.39572323952316579</c:v>
                </c:pt>
                <c:pt idx="19">
                  <c:v>0.3995067817509248</c:v>
                </c:pt>
                <c:pt idx="20">
                  <c:v>0.40091256628437538</c:v>
                </c:pt>
                <c:pt idx="21">
                  <c:v>0.4046471387961933</c:v>
                </c:pt>
                <c:pt idx="22">
                  <c:v>0.40670626082652811</c:v>
                </c:pt>
              </c:numCache>
            </c:numRef>
          </c:val>
          <c:smooth val="0"/>
          <c:extLst>
            <c:ext xmlns:c16="http://schemas.microsoft.com/office/drawing/2014/chart" uri="{C3380CC4-5D6E-409C-BE32-E72D297353CC}">
              <c16:uniqueId val="{00000004-9EE1-4539-936F-21F3590184B1}"/>
            </c:ext>
          </c:extLst>
        </c:ser>
        <c:ser>
          <c:idx val="6"/>
          <c:order val="6"/>
          <c:tx>
            <c:strRef>
              <c:f>PIVOT_C!$H$1:$H$3</c:f>
              <c:strCache>
                <c:ptCount val="1"/>
                <c:pt idx="0">
                  <c:v>2020-21 - Waltham Forest</c:v>
                </c:pt>
              </c:strCache>
            </c:strRef>
          </c:tx>
          <c:spPr>
            <a:ln w="22225" cap="rnd">
              <a:solidFill>
                <a:schemeClr val="accent1">
                  <a:lumMod val="60000"/>
                </a:schemeClr>
              </a:solidFill>
              <a:round/>
            </a:ln>
            <a:effectLst/>
          </c:spPr>
          <c:marker>
            <c:symbol val="circle"/>
            <c:size val="6"/>
            <c:spPr>
              <a:solidFill>
                <a:schemeClr val="lt1"/>
              </a:solidFill>
              <a:ln w="15875">
                <a:solidFill>
                  <a:schemeClr val="accent1">
                    <a:lumMod val="60000"/>
                  </a:schemeClr>
                </a:solidFill>
                <a:round/>
              </a:ln>
              <a:effectLst/>
            </c:spPr>
          </c:marker>
          <c:cat>
            <c:multiLvlStrRef>
              <c:f>PIVOT_C!$A$4:$A$39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PIVOT_C!$H$4:$H$39</c:f>
              <c:numCache>
                <c:formatCode>General</c:formatCode>
                <c:ptCount val="23"/>
                <c:pt idx="0">
                  <c:v>2.4590163934426232E-3</c:v>
                </c:pt>
                <c:pt idx="1">
                  <c:v>1.7457527826596368E-2</c:v>
                </c:pt>
                <c:pt idx="2">
                  <c:v>3.0743956817648438E-2</c:v>
                </c:pt>
                <c:pt idx="3">
                  <c:v>4.4883092468570085E-2</c:v>
                </c:pt>
                <c:pt idx="4">
                  <c:v>6.3499529633113824E-2</c:v>
                </c:pt>
                <c:pt idx="5">
                  <c:v>8.2784571966133591E-2</c:v>
                </c:pt>
                <c:pt idx="6">
                  <c:v>0.16764913935392597</c:v>
                </c:pt>
                <c:pt idx="7">
                  <c:v>0.20486480103908372</c:v>
                </c:pt>
                <c:pt idx="8">
                  <c:v>0.2511809163911195</c:v>
                </c:pt>
                <c:pt idx="9">
                  <c:v>0.288570752484619</c:v>
                </c:pt>
                <c:pt idx="10">
                  <c:v>0.32185132575757575</c:v>
                </c:pt>
                <c:pt idx="11">
                  <c:v>0.35296906483347162</c:v>
                </c:pt>
                <c:pt idx="12">
                  <c:v>0.36714861341550131</c:v>
                </c:pt>
                <c:pt idx="13">
                  <c:v>0.37710357904716757</c:v>
                </c:pt>
                <c:pt idx="14">
                  <c:v>0.38265608340244045</c:v>
                </c:pt>
                <c:pt idx="15">
                  <c:v>0.39152622834084977</c:v>
                </c:pt>
                <c:pt idx="16">
                  <c:v>0.39651079990505578</c:v>
                </c:pt>
                <c:pt idx="17">
                  <c:v>0.39869358669833727</c:v>
                </c:pt>
                <c:pt idx="18">
                  <c:v>0.4029939408340264</c:v>
                </c:pt>
                <c:pt idx="19">
                  <c:v>0.40513247000118807</c:v>
                </c:pt>
                <c:pt idx="20">
                  <c:v>0.40594177064765302</c:v>
                </c:pt>
                <c:pt idx="21">
                  <c:v>0.40787439038896156</c:v>
                </c:pt>
                <c:pt idx="22">
                  <c:v>0.41165908546803925</c:v>
                </c:pt>
              </c:numCache>
            </c:numRef>
          </c:val>
          <c:smooth val="0"/>
          <c:extLst>
            <c:ext xmlns:c16="http://schemas.microsoft.com/office/drawing/2014/chart" uri="{C3380CC4-5D6E-409C-BE32-E72D297353CC}">
              <c16:uniqueId val="{00000005-9EE1-4539-936F-21F3590184B1}"/>
            </c:ext>
          </c:extLst>
        </c:ser>
        <c:dLbls>
          <c:showLegendKey val="0"/>
          <c:showVal val="0"/>
          <c:showCatName val="0"/>
          <c:showSerName val="0"/>
          <c:showPercent val="0"/>
          <c:showBubbleSize val="0"/>
        </c:dLbls>
        <c:marker val="1"/>
        <c:smooth val="0"/>
        <c:axId val="1003527552"/>
        <c:axId val="1003504672"/>
      </c:lineChart>
      <c:catAx>
        <c:axId val="1003527552"/>
        <c:scaling>
          <c:orientation val="minMax"/>
        </c:scaling>
        <c:delete val="0"/>
        <c:axPos val="b"/>
        <c:majorGridlines>
          <c:spPr>
            <a:ln w="9525" cap="flat" cmpd="sng" algn="ctr">
              <a:solidFill>
                <a:schemeClr val="dk1">
                  <a:lumMod val="15000"/>
                  <a:lumOff val="85000"/>
                  <a:alpha val="54000"/>
                </a:schemeClr>
              </a:solidFill>
              <a:round/>
            </a:ln>
            <a:effectLst/>
          </c:spPr>
        </c:majorGridlines>
        <c:minorGridlines>
          <c:spPr>
            <a:ln w="9525" cap="flat" cmpd="sng" algn="ctr">
              <a:solidFill>
                <a:schemeClr val="dk1">
                  <a:lumMod val="15000"/>
                  <a:lumOff val="85000"/>
                  <a:alpha val="51000"/>
                </a:schemeClr>
              </a:solidFill>
              <a:round/>
            </a:ln>
            <a:effectLst/>
          </c:spPr>
        </c:min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1003504672"/>
        <c:crosses val="autoZero"/>
        <c:auto val="1"/>
        <c:lblAlgn val="ctr"/>
        <c:lblOffset val="100"/>
        <c:noMultiLvlLbl val="0"/>
      </c:catAx>
      <c:valAx>
        <c:axId val="1003504672"/>
        <c:scaling>
          <c:orientation val="minMax"/>
        </c:scaling>
        <c:delete val="0"/>
        <c:axPos val="l"/>
        <c:majorGridlines>
          <c:spPr>
            <a:ln w="9525" cap="flat" cmpd="sng" algn="ctr">
              <a:solidFill>
                <a:schemeClr val="dk1">
                  <a:lumMod val="15000"/>
                  <a:lumOff val="85000"/>
                  <a:alpha val="54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1003527552"/>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chart>
  <c:spPr>
    <a:solidFill>
      <a:schemeClr val="lt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[NEL Seasonal Flu Vaccination Borough Level wc 03-03-2021.xlsx]PIVOT_D!PivotTable1</c:name>
    <c:fmtId val="11"/>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45"/>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46"/>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47"/>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48"/>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49"/>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50"/>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51"/>
        <c:spPr>
          <a:solidFill>
            <a:schemeClr val="accent1"/>
          </a:solidFill>
          <a:ln w="22225" cap="rnd">
            <a:solidFill>
              <a:schemeClr val="accent1"/>
            </a:solidFill>
            <a:round/>
          </a:ln>
          <a:effectLst/>
        </c:spPr>
        <c:marker>
          <c:symbol val="circle"/>
          <c:size val="6"/>
          <c:spPr>
            <a:solidFill>
              <a:schemeClr val="lt1"/>
            </a:solidFill>
            <a:ln w="15875">
              <a:solidFill>
                <a:schemeClr val="accent2">
                  <a:lumMod val="60000"/>
                </a:schemeClr>
              </a:solidFill>
              <a:round/>
            </a:ln>
            <a:effectLst/>
          </c:spPr>
        </c:marker>
      </c:pivotFmt>
      <c:pivotFmt>
        <c:idx val="52"/>
        <c:spPr>
          <a:solidFill>
            <a:schemeClr val="accent1"/>
          </a:solidFill>
          <a:ln w="22225" cap="rnd">
            <a:solidFill>
              <a:schemeClr val="accent1"/>
            </a:solidFill>
            <a:round/>
          </a:ln>
          <a:effectLst/>
        </c:spPr>
        <c:marker>
          <c:symbol val="circle"/>
          <c:size val="6"/>
          <c:spPr>
            <a:solidFill>
              <a:schemeClr val="lt1"/>
            </a:solidFill>
            <a:ln w="15875">
              <a:solidFill>
                <a:schemeClr val="accent3">
                  <a:lumMod val="60000"/>
                </a:schemeClr>
              </a:solidFill>
              <a:round/>
            </a:ln>
            <a:effectLst/>
          </c:spPr>
        </c:marker>
      </c:pivotFmt>
      <c:pivotFmt>
        <c:idx val="53"/>
        <c:spPr>
          <a:solidFill>
            <a:schemeClr val="accent1"/>
          </a:solidFill>
          <a:ln w="22225" cap="rnd">
            <a:solidFill>
              <a:schemeClr val="accent1"/>
            </a:solidFill>
            <a:round/>
          </a:ln>
          <a:effectLst/>
        </c:spPr>
        <c:marker>
          <c:symbol val="circle"/>
          <c:size val="6"/>
          <c:spPr>
            <a:solidFill>
              <a:schemeClr val="lt1"/>
            </a:solidFill>
            <a:ln w="15875">
              <a:solidFill>
                <a:schemeClr val="accent4">
                  <a:lumMod val="60000"/>
                </a:schemeClr>
              </a:solidFill>
              <a:round/>
            </a:ln>
            <a:effectLst/>
          </c:spPr>
        </c:marker>
      </c:pivotFmt>
      <c:pivotFmt>
        <c:idx val="54"/>
        <c:spPr>
          <a:solidFill>
            <a:schemeClr val="accent1"/>
          </a:solidFill>
          <a:ln w="22225" cap="rnd">
            <a:solidFill>
              <a:schemeClr val="accent1"/>
            </a:solidFill>
            <a:round/>
          </a:ln>
          <a:effectLst/>
        </c:spPr>
        <c:marker>
          <c:symbol val="circle"/>
          <c:size val="6"/>
          <c:spPr>
            <a:solidFill>
              <a:schemeClr val="lt1"/>
            </a:solidFill>
            <a:ln w="15875">
              <a:solidFill>
                <a:schemeClr val="accent5">
                  <a:lumMod val="60000"/>
                </a:schemeClr>
              </a:solidFill>
              <a:round/>
            </a:ln>
            <a:effectLst/>
          </c:spPr>
        </c:marker>
      </c:pivotFmt>
      <c:pivotFmt>
        <c:idx val="55"/>
        <c:spPr>
          <a:solidFill>
            <a:schemeClr val="accent1"/>
          </a:solidFill>
          <a:ln w="22225" cap="rnd">
            <a:solidFill>
              <a:schemeClr val="accent1"/>
            </a:solidFill>
            <a:round/>
          </a:ln>
          <a:effectLst/>
        </c:spPr>
        <c:marker>
          <c:symbol val="circle"/>
          <c:size val="6"/>
          <c:spPr>
            <a:solidFill>
              <a:schemeClr val="lt1"/>
            </a:solidFill>
            <a:ln w="15875">
              <a:solidFill>
                <a:schemeClr val="accent6">
                  <a:lumMod val="60000"/>
                </a:schemeClr>
              </a:solidFill>
              <a:round/>
            </a:ln>
            <a:effectLst/>
          </c:spPr>
        </c:marker>
      </c:pivotFmt>
      <c:pivotFmt>
        <c:idx val="56"/>
        <c:spPr>
          <a:solidFill>
            <a:schemeClr val="accent1"/>
          </a:solidFill>
          <a:ln w="22225" cap="rnd">
            <a:solidFill>
              <a:schemeClr val="accent1"/>
            </a:solidFill>
            <a:round/>
          </a:ln>
          <a:effectLst/>
        </c:spPr>
        <c:marker>
          <c:symbol val="circle"/>
          <c:size val="6"/>
          <c:spPr>
            <a:solidFill>
              <a:schemeClr val="lt1"/>
            </a:solidFill>
            <a:ln w="15875">
              <a:solidFill>
                <a:schemeClr val="accent1">
                  <a:lumMod val="80000"/>
                  <a:lumOff val="20000"/>
                </a:schemeClr>
              </a:solidFill>
              <a:round/>
            </a:ln>
            <a:effectLst/>
          </c:spPr>
        </c:marker>
      </c:pivotFmt>
      <c:pivotFmt>
        <c:idx val="57"/>
        <c:spPr>
          <a:solidFill>
            <a:schemeClr val="accent1"/>
          </a:solidFill>
          <a:ln w="22225" cap="rnd">
            <a:solidFill>
              <a:schemeClr val="accent1"/>
            </a:solidFill>
            <a:round/>
          </a:ln>
          <a:effectLst/>
        </c:spPr>
        <c:marker>
          <c:symbol val="circle"/>
          <c:size val="6"/>
          <c:spPr>
            <a:solidFill>
              <a:schemeClr val="lt1"/>
            </a:solidFill>
            <a:ln w="15875">
              <a:solidFill>
                <a:schemeClr val="accent2">
                  <a:lumMod val="80000"/>
                  <a:lumOff val="20000"/>
                </a:schemeClr>
              </a:solidFill>
              <a:round/>
            </a:ln>
            <a:effectLst/>
          </c:spPr>
        </c:marker>
      </c:pivotFmt>
      <c:pivotFmt>
        <c:idx val="5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59"/>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60"/>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61"/>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62"/>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63"/>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64"/>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6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9"/>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0"/>
        <c:spPr>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81"/>
        <c:spPr>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82"/>
        <c:spPr>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83"/>
        <c:spPr>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84"/>
        <c:spPr>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85"/>
        <c:spPr>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s>
    <c:plotArea>
      <c:layout/>
      <c:lineChart>
        <c:grouping val="standard"/>
        <c:varyColors val="0"/>
        <c:ser>
          <c:idx val="0"/>
          <c:order val="0"/>
          <c:tx>
            <c:strRef>
              <c:f>PIVOT_D!$B$1:$B$3</c:f>
              <c:strCache>
                <c:ptCount val="1"/>
                <c:pt idx="0">
                  <c:v>2020-21 - Barking</c:v>
                </c:pt>
              </c:strCache>
            </c:strRef>
          </c:tx>
          <c:spPr>
            <a:ln w="22225" cap="rnd">
              <a:solidFill>
                <a:schemeClr val="accent1"/>
              </a:solidFill>
              <a:round/>
            </a:ln>
            <a:effectLst/>
          </c:spPr>
          <c:marker>
            <c:symbol val="circle"/>
            <c:size val="6"/>
            <c:spPr>
              <a:solidFill>
                <a:schemeClr val="lt1"/>
              </a:solidFill>
              <a:ln w="15875">
                <a:solidFill>
                  <a:schemeClr val="accent1"/>
                </a:solidFill>
                <a:round/>
              </a:ln>
              <a:effectLst/>
            </c:spPr>
          </c:marker>
          <c:cat>
            <c:multiLvlStrRef>
              <c:f>PIVOT_D!$A$4:$A$39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PIVOT_D!$B$4:$B$39</c:f>
              <c:numCache>
                <c:formatCode>General</c:formatCode>
                <c:ptCount val="23"/>
                <c:pt idx="0">
                  <c:v>1.0554089709762533E-3</c:v>
                </c:pt>
                <c:pt idx="1">
                  <c:v>1.5764582238570678E-3</c:v>
                </c:pt>
                <c:pt idx="2">
                  <c:v>4.3243243243243244E-3</c:v>
                </c:pt>
                <c:pt idx="3">
                  <c:v>1.843817787418655E-2</c:v>
                </c:pt>
                <c:pt idx="4">
                  <c:v>3.8989566172432731E-2</c:v>
                </c:pt>
                <c:pt idx="5">
                  <c:v>6.7484662576687116E-2</c:v>
                </c:pt>
                <c:pt idx="6">
                  <c:v>0.11538461538461539</c:v>
                </c:pt>
                <c:pt idx="7">
                  <c:v>0.15812917594654788</c:v>
                </c:pt>
                <c:pt idx="8">
                  <c:v>0.1815126050420168</c:v>
                </c:pt>
                <c:pt idx="9">
                  <c:v>0.19845218352681041</c:v>
                </c:pt>
                <c:pt idx="10">
                  <c:v>0.22345747637576432</c:v>
                </c:pt>
                <c:pt idx="11">
                  <c:v>0.26823793490460157</c:v>
                </c:pt>
                <c:pt idx="12">
                  <c:v>0.29447852760736198</c:v>
                </c:pt>
                <c:pt idx="13">
                  <c:v>0.32100170745589074</c:v>
                </c:pt>
                <c:pt idx="14">
                  <c:v>0.33542498573873358</c:v>
                </c:pt>
                <c:pt idx="15">
                  <c:v>0.34097421203438394</c:v>
                </c:pt>
                <c:pt idx="16">
                  <c:v>0.34002293577981652</c:v>
                </c:pt>
                <c:pt idx="17">
                  <c:v>0.33964429145152036</c:v>
                </c:pt>
                <c:pt idx="18">
                  <c:v>0.3422857142857143</c:v>
                </c:pt>
                <c:pt idx="19">
                  <c:v>0.33880090497737558</c:v>
                </c:pt>
                <c:pt idx="20">
                  <c:v>0.33558178752107926</c:v>
                </c:pt>
                <c:pt idx="21">
                  <c:v>0.3344556677890011</c:v>
                </c:pt>
                <c:pt idx="22">
                  <c:v>0.32206208425720623</c:v>
                </c:pt>
              </c:numCache>
            </c:numRef>
          </c:val>
          <c:smooth val="0"/>
          <c:extLst>
            <c:ext xmlns:c16="http://schemas.microsoft.com/office/drawing/2014/chart" uri="{C3380CC4-5D6E-409C-BE32-E72D297353CC}">
              <c16:uniqueId val="{00000000-3DF5-41B1-9656-397656952263}"/>
            </c:ext>
          </c:extLst>
        </c:ser>
        <c:ser>
          <c:idx val="1"/>
          <c:order val="1"/>
          <c:tx>
            <c:strRef>
              <c:f>PIVOT_D!$C$1:$C$3</c:f>
              <c:strCache>
                <c:ptCount val="1"/>
                <c:pt idx="0">
                  <c:v>2020-21 - City &amp; Hackney</c:v>
                </c:pt>
              </c:strCache>
            </c:strRef>
          </c:tx>
          <c:spPr>
            <a:ln w="22225" cap="rnd">
              <a:solidFill>
                <a:schemeClr val="accent2"/>
              </a:solidFill>
              <a:round/>
            </a:ln>
            <a:effectLst/>
          </c:spPr>
          <c:marker>
            <c:symbol val="circle"/>
            <c:size val="6"/>
            <c:spPr>
              <a:solidFill>
                <a:schemeClr val="lt1"/>
              </a:solidFill>
              <a:ln w="15875">
                <a:solidFill>
                  <a:schemeClr val="accent2"/>
                </a:solidFill>
                <a:round/>
              </a:ln>
              <a:effectLst/>
            </c:spPr>
          </c:marker>
          <c:cat>
            <c:multiLvlStrRef>
              <c:f>PIVOT_D!$A$4:$A$39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PIVOT_D!$C$4:$C$39</c:f>
              <c:numCache>
                <c:formatCode>General</c:formatCode>
                <c:ptCount val="23"/>
                <c:pt idx="0">
                  <c:v>0</c:v>
                </c:pt>
                <c:pt idx="1">
                  <c:v>1.1750881316098707E-3</c:v>
                </c:pt>
                <c:pt idx="2">
                  <c:v>8.257151282807431E-3</c:v>
                </c:pt>
                <c:pt idx="3">
                  <c:v>2.8563015312131922E-2</c:v>
                </c:pt>
                <c:pt idx="4">
                  <c:v>6.5712616822429903E-2</c:v>
                </c:pt>
                <c:pt idx="5">
                  <c:v>0.10702734489855925</c:v>
                </c:pt>
                <c:pt idx="6">
                  <c:v>0.1619800820152314</c:v>
                </c:pt>
                <c:pt idx="7">
                  <c:v>0.19385685308606201</c:v>
                </c:pt>
                <c:pt idx="8">
                  <c:v>0.23698749636522246</c:v>
                </c:pt>
                <c:pt idx="9">
                  <c:v>0.27175174013921116</c:v>
                </c:pt>
                <c:pt idx="10">
                  <c:v>0.28775094559208614</c:v>
                </c:pt>
                <c:pt idx="11">
                  <c:v>0.31083429895712628</c:v>
                </c:pt>
                <c:pt idx="12">
                  <c:v>0.32731441673832046</c:v>
                </c:pt>
                <c:pt idx="13">
                  <c:v>0.33695652173913043</c:v>
                </c:pt>
                <c:pt idx="14">
                  <c:v>0.3453299057412168</c:v>
                </c:pt>
                <c:pt idx="15">
                  <c:v>0.3569380733944954</c:v>
                </c:pt>
                <c:pt idx="16">
                  <c:v>0.35864250790911706</c:v>
                </c:pt>
                <c:pt idx="17">
                  <c:v>0.35612128146453087</c:v>
                </c:pt>
                <c:pt idx="18">
                  <c:v>0.35213675213675216</c:v>
                </c:pt>
                <c:pt idx="19">
                  <c:v>0.34903518728717364</c:v>
                </c:pt>
                <c:pt idx="20">
                  <c:v>0.34263742523497581</c:v>
                </c:pt>
                <c:pt idx="21">
                  <c:v>0.3397252432741843</c:v>
                </c:pt>
                <c:pt idx="22">
                  <c:v>0.31827338129496402</c:v>
                </c:pt>
              </c:numCache>
            </c:numRef>
          </c:val>
          <c:smooth val="0"/>
          <c:extLst>
            <c:ext xmlns:c16="http://schemas.microsoft.com/office/drawing/2014/chart" uri="{C3380CC4-5D6E-409C-BE32-E72D297353CC}">
              <c16:uniqueId val="{00000000-A562-428E-92D8-875235D59687}"/>
            </c:ext>
          </c:extLst>
        </c:ser>
        <c:ser>
          <c:idx val="2"/>
          <c:order val="2"/>
          <c:tx>
            <c:strRef>
              <c:f>PIVOT_D!$D$1:$D$3</c:f>
              <c:strCache>
                <c:ptCount val="1"/>
                <c:pt idx="0">
                  <c:v>2020-21 - Havering</c:v>
                </c:pt>
              </c:strCache>
            </c:strRef>
          </c:tx>
          <c:spPr>
            <a:ln w="22225" cap="rnd">
              <a:solidFill>
                <a:schemeClr val="accent3"/>
              </a:solidFill>
              <a:round/>
            </a:ln>
            <a:effectLst/>
          </c:spPr>
          <c:marker>
            <c:symbol val="circle"/>
            <c:size val="6"/>
            <c:spPr>
              <a:solidFill>
                <a:schemeClr val="lt1"/>
              </a:solidFill>
              <a:ln w="15875">
                <a:solidFill>
                  <a:schemeClr val="accent3"/>
                </a:solidFill>
                <a:round/>
              </a:ln>
              <a:effectLst/>
            </c:spPr>
          </c:marker>
          <c:cat>
            <c:multiLvlStrRef>
              <c:f>PIVOT_D!$A$4:$A$39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PIVOT_D!$D$4:$D$39</c:f>
              <c:numCache>
                <c:formatCode>General</c:formatCode>
                <c:ptCount val="23"/>
                <c:pt idx="0">
                  <c:v>5.1229508196721314E-4</c:v>
                </c:pt>
                <c:pt idx="1">
                  <c:v>1.0251153254741158E-3</c:v>
                </c:pt>
                <c:pt idx="2">
                  <c:v>1.3068478829064296E-2</c:v>
                </c:pt>
                <c:pt idx="3">
                  <c:v>2.0887728459530026E-2</c:v>
                </c:pt>
                <c:pt idx="4">
                  <c:v>4.2609153077327724E-2</c:v>
                </c:pt>
                <c:pt idx="5">
                  <c:v>9.9046610169491525E-2</c:v>
                </c:pt>
                <c:pt idx="6">
                  <c:v>0.1423200859291085</c:v>
                </c:pt>
                <c:pt idx="7">
                  <c:v>0.18350628072091754</c:v>
                </c:pt>
                <c:pt idx="8">
                  <c:v>0.20821917808219179</c:v>
                </c:pt>
                <c:pt idx="9">
                  <c:v>0.23296703296703297</c:v>
                </c:pt>
                <c:pt idx="10">
                  <c:v>0.24888641425389754</c:v>
                </c:pt>
                <c:pt idx="11">
                  <c:v>0.28333333333333333</c:v>
                </c:pt>
                <c:pt idx="12">
                  <c:v>0.31052328924669348</c:v>
                </c:pt>
                <c:pt idx="13">
                  <c:v>0.33121754183496827</c:v>
                </c:pt>
                <c:pt idx="14">
                  <c:v>0.33620689655172414</c:v>
                </c:pt>
                <c:pt idx="15">
                  <c:v>0.34003446295232626</c:v>
                </c:pt>
                <c:pt idx="16">
                  <c:v>0.33811710677382317</c:v>
                </c:pt>
                <c:pt idx="17">
                  <c:v>0.33929601846508944</c:v>
                </c:pt>
                <c:pt idx="18">
                  <c:v>0.33983926521239954</c:v>
                </c:pt>
                <c:pt idx="19">
                  <c:v>0.34293948126801155</c:v>
                </c:pt>
                <c:pt idx="20">
                  <c:v>0.34611048478015782</c:v>
                </c:pt>
                <c:pt idx="21">
                  <c:v>0.34591549295774648</c:v>
                </c:pt>
                <c:pt idx="22">
                  <c:v>0.35035694673256451</c:v>
                </c:pt>
              </c:numCache>
            </c:numRef>
          </c:val>
          <c:smooth val="0"/>
          <c:extLst>
            <c:ext xmlns:c16="http://schemas.microsoft.com/office/drawing/2014/chart" uri="{C3380CC4-5D6E-409C-BE32-E72D297353CC}">
              <c16:uniqueId val="{00000001-A562-428E-92D8-875235D59687}"/>
            </c:ext>
          </c:extLst>
        </c:ser>
        <c:ser>
          <c:idx val="3"/>
          <c:order val="3"/>
          <c:tx>
            <c:strRef>
              <c:f>PIVOT_D!$E$1:$E$3</c:f>
              <c:strCache>
                <c:ptCount val="1"/>
                <c:pt idx="0">
                  <c:v>2020-21 - Newham</c:v>
                </c:pt>
              </c:strCache>
            </c:strRef>
          </c:tx>
          <c:spPr>
            <a:ln w="22225" cap="rnd">
              <a:solidFill>
                <a:schemeClr val="accent4"/>
              </a:solidFill>
              <a:round/>
            </a:ln>
            <a:effectLst/>
          </c:spPr>
          <c:marker>
            <c:symbol val="circle"/>
            <c:size val="6"/>
            <c:spPr>
              <a:solidFill>
                <a:schemeClr val="lt1"/>
              </a:solidFill>
              <a:ln w="15875">
                <a:solidFill>
                  <a:schemeClr val="accent4"/>
                </a:solidFill>
                <a:round/>
              </a:ln>
              <a:effectLst/>
            </c:spPr>
          </c:marker>
          <c:cat>
            <c:multiLvlStrRef>
              <c:f>PIVOT_D!$A$4:$A$39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PIVOT_D!$E$4:$E$39</c:f>
              <c:numCache>
                <c:formatCode>General</c:formatCode>
                <c:ptCount val="23"/>
                <c:pt idx="0">
                  <c:v>5.0556117290192115E-4</c:v>
                </c:pt>
                <c:pt idx="1">
                  <c:v>1.3747454175152749E-2</c:v>
                </c:pt>
                <c:pt idx="2">
                  <c:v>3.6405886909372583E-2</c:v>
                </c:pt>
                <c:pt idx="3">
                  <c:v>5.3343741868332031E-2</c:v>
                </c:pt>
                <c:pt idx="4">
                  <c:v>7.2151570205035043E-2</c:v>
                </c:pt>
                <c:pt idx="5">
                  <c:v>0.12389610389610389</c:v>
                </c:pt>
                <c:pt idx="6">
                  <c:v>0.16631962519521082</c:v>
                </c:pt>
                <c:pt idx="7">
                  <c:v>0.21786833855799373</c:v>
                </c:pt>
                <c:pt idx="8">
                  <c:v>0.256824807845216</c:v>
                </c:pt>
                <c:pt idx="9">
                  <c:v>0.28852808091562415</c:v>
                </c:pt>
                <c:pt idx="10">
                  <c:v>0.32482721956406169</c:v>
                </c:pt>
                <c:pt idx="11">
                  <c:v>0.35714285714285715</c:v>
                </c:pt>
                <c:pt idx="12">
                  <c:v>0.36822429906542054</c:v>
                </c:pt>
                <c:pt idx="13">
                  <c:v>0.38191089640365</c:v>
                </c:pt>
                <c:pt idx="14">
                  <c:v>0.38997587778075582</c:v>
                </c:pt>
                <c:pt idx="15">
                  <c:v>0.39532383767804352</c:v>
                </c:pt>
                <c:pt idx="16">
                  <c:v>0.39833690987124465</c:v>
                </c:pt>
                <c:pt idx="17">
                  <c:v>0.39506507592190887</c:v>
                </c:pt>
                <c:pt idx="18">
                  <c:v>0.39247598719316967</c:v>
                </c:pt>
                <c:pt idx="19">
                  <c:v>0.39289529914529914</c:v>
                </c:pt>
                <c:pt idx="20">
                  <c:v>0.39385918475383802</c:v>
                </c:pt>
                <c:pt idx="21">
                  <c:v>0.39386730108379592</c:v>
                </c:pt>
                <c:pt idx="22">
                  <c:v>0.36988799166449599</c:v>
                </c:pt>
              </c:numCache>
            </c:numRef>
          </c:val>
          <c:smooth val="0"/>
          <c:extLst>
            <c:ext xmlns:c16="http://schemas.microsoft.com/office/drawing/2014/chart" uri="{C3380CC4-5D6E-409C-BE32-E72D297353CC}">
              <c16:uniqueId val="{00000002-A562-428E-92D8-875235D59687}"/>
            </c:ext>
          </c:extLst>
        </c:ser>
        <c:ser>
          <c:idx val="4"/>
          <c:order val="4"/>
          <c:tx>
            <c:strRef>
              <c:f>PIVOT_D!$F$1:$F$3</c:f>
              <c:strCache>
                <c:ptCount val="1"/>
                <c:pt idx="0">
                  <c:v>2020-21 - Redbridge</c:v>
                </c:pt>
              </c:strCache>
            </c:strRef>
          </c:tx>
          <c:spPr>
            <a:ln w="22225" cap="rnd">
              <a:solidFill>
                <a:schemeClr val="accent5"/>
              </a:solidFill>
              <a:round/>
            </a:ln>
            <a:effectLst/>
          </c:spPr>
          <c:marker>
            <c:symbol val="circle"/>
            <c:size val="6"/>
            <c:spPr>
              <a:solidFill>
                <a:schemeClr val="lt1"/>
              </a:solidFill>
              <a:ln w="15875">
                <a:solidFill>
                  <a:schemeClr val="accent5"/>
                </a:solidFill>
                <a:round/>
              </a:ln>
              <a:effectLst/>
            </c:spPr>
          </c:marker>
          <c:cat>
            <c:multiLvlStrRef>
              <c:f>PIVOT_D!$A$4:$A$39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PIVOT_D!$F$4:$F$39</c:f>
              <c:numCache>
                <c:formatCode>General</c:formatCode>
                <c:ptCount val="23"/>
                <c:pt idx="0">
                  <c:v>0</c:v>
                </c:pt>
                <c:pt idx="1">
                  <c:v>1.8214936247723133E-3</c:v>
                </c:pt>
                <c:pt idx="2">
                  <c:v>2.8045574057843997E-2</c:v>
                </c:pt>
                <c:pt idx="3">
                  <c:v>5.8542931483087597E-2</c:v>
                </c:pt>
                <c:pt idx="4">
                  <c:v>0.11358671909130624</c:v>
                </c:pt>
                <c:pt idx="5">
                  <c:v>0.16820377689942909</c:v>
                </c:pt>
                <c:pt idx="6">
                  <c:v>0.2373022481265612</c:v>
                </c:pt>
                <c:pt idx="7">
                  <c:v>0.2765339966832504</c:v>
                </c:pt>
                <c:pt idx="8">
                  <c:v>0.31227068895230331</c:v>
                </c:pt>
                <c:pt idx="9">
                  <c:v>0.3414012738853503</c:v>
                </c:pt>
                <c:pt idx="10">
                  <c:v>0.3592561284868977</c:v>
                </c:pt>
                <c:pt idx="11">
                  <c:v>0.39759036144578314</c:v>
                </c:pt>
                <c:pt idx="12">
                  <c:v>0.41373390557939915</c:v>
                </c:pt>
                <c:pt idx="13">
                  <c:v>0.44355853965589592</c:v>
                </c:pt>
                <c:pt idx="14">
                  <c:v>0.44621180410213479</c:v>
                </c:pt>
                <c:pt idx="15">
                  <c:v>0.45299500831946754</c:v>
                </c:pt>
                <c:pt idx="16">
                  <c:v>0.45322245322245325</c:v>
                </c:pt>
                <c:pt idx="17">
                  <c:v>0.44876033057851239</c:v>
                </c:pt>
                <c:pt idx="18">
                  <c:v>0.4510532837670384</c:v>
                </c:pt>
                <c:pt idx="19">
                  <c:v>0.44726083401471789</c:v>
                </c:pt>
                <c:pt idx="20">
                  <c:v>0.44219066937119678</c:v>
                </c:pt>
                <c:pt idx="21">
                  <c:v>0.43301049233252625</c:v>
                </c:pt>
                <c:pt idx="22">
                  <c:v>0.41020569620253167</c:v>
                </c:pt>
              </c:numCache>
            </c:numRef>
          </c:val>
          <c:smooth val="0"/>
          <c:extLst>
            <c:ext xmlns:c16="http://schemas.microsoft.com/office/drawing/2014/chart" uri="{C3380CC4-5D6E-409C-BE32-E72D297353CC}">
              <c16:uniqueId val="{00000003-A562-428E-92D8-875235D59687}"/>
            </c:ext>
          </c:extLst>
        </c:ser>
        <c:ser>
          <c:idx val="5"/>
          <c:order val="5"/>
          <c:tx>
            <c:strRef>
              <c:f>PIVOT_D!$G$1:$G$3</c:f>
              <c:strCache>
                <c:ptCount val="1"/>
                <c:pt idx="0">
                  <c:v>2020-21 - Tower Hamlets</c:v>
                </c:pt>
              </c:strCache>
            </c:strRef>
          </c:tx>
          <c:spPr>
            <a:ln w="22225" cap="rnd">
              <a:solidFill>
                <a:schemeClr val="accent6"/>
              </a:solidFill>
              <a:round/>
            </a:ln>
            <a:effectLst/>
          </c:spPr>
          <c:marker>
            <c:symbol val="circle"/>
            <c:size val="6"/>
            <c:spPr>
              <a:solidFill>
                <a:schemeClr val="lt1"/>
              </a:solidFill>
              <a:ln w="15875">
                <a:solidFill>
                  <a:schemeClr val="accent6"/>
                </a:solidFill>
                <a:round/>
              </a:ln>
              <a:effectLst/>
            </c:spPr>
          </c:marker>
          <c:cat>
            <c:multiLvlStrRef>
              <c:f>PIVOT_D!$A$4:$A$39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PIVOT_D!$G$4:$G$39</c:f>
              <c:numCache>
                <c:formatCode>General</c:formatCode>
                <c:ptCount val="23"/>
                <c:pt idx="0">
                  <c:v>8.5689802913453304E-4</c:v>
                </c:pt>
                <c:pt idx="1">
                  <c:v>5.681818181818182E-3</c:v>
                </c:pt>
                <c:pt idx="2">
                  <c:v>1.6351846630955739E-2</c:v>
                </c:pt>
                <c:pt idx="3">
                  <c:v>4.8557554984290201E-2</c:v>
                </c:pt>
                <c:pt idx="4">
                  <c:v>8.6345381526104423E-2</c:v>
                </c:pt>
                <c:pt idx="5">
                  <c:v>0.13991416309012875</c:v>
                </c:pt>
                <c:pt idx="6">
                  <c:v>0.20605187319884727</c:v>
                </c:pt>
                <c:pt idx="7">
                  <c:v>0.25615050651230103</c:v>
                </c:pt>
                <c:pt idx="8">
                  <c:v>0.29250510352872555</c:v>
                </c:pt>
                <c:pt idx="9">
                  <c:v>0.31372549019607843</c:v>
                </c:pt>
                <c:pt idx="10">
                  <c:v>0.3409893992932862</c:v>
                </c:pt>
                <c:pt idx="11">
                  <c:v>0.36803519061583578</c:v>
                </c:pt>
                <c:pt idx="12">
                  <c:v>0.39059304703476483</c:v>
                </c:pt>
                <c:pt idx="13">
                  <c:v>0.39577836411609496</c:v>
                </c:pt>
                <c:pt idx="14">
                  <c:v>0.40413752913752915</c:v>
                </c:pt>
                <c:pt idx="15">
                  <c:v>0.41171328671328672</c:v>
                </c:pt>
                <c:pt idx="16">
                  <c:v>0.41264799306959282</c:v>
                </c:pt>
                <c:pt idx="17">
                  <c:v>0.40498984624310996</c:v>
                </c:pt>
                <c:pt idx="18">
                  <c:v>0.40901312036508841</c:v>
                </c:pt>
                <c:pt idx="19">
                  <c:v>0.41415577032404777</c:v>
                </c:pt>
                <c:pt idx="20">
                  <c:v>0.41748664605004215</c:v>
                </c:pt>
                <c:pt idx="21">
                  <c:v>0.41512085441259133</c:v>
                </c:pt>
                <c:pt idx="22">
                  <c:v>0.40957150806900389</c:v>
                </c:pt>
              </c:numCache>
            </c:numRef>
          </c:val>
          <c:smooth val="0"/>
          <c:extLst>
            <c:ext xmlns:c16="http://schemas.microsoft.com/office/drawing/2014/chart" uri="{C3380CC4-5D6E-409C-BE32-E72D297353CC}">
              <c16:uniqueId val="{00000004-A562-428E-92D8-875235D59687}"/>
            </c:ext>
          </c:extLst>
        </c:ser>
        <c:ser>
          <c:idx val="6"/>
          <c:order val="6"/>
          <c:tx>
            <c:strRef>
              <c:f>PIVOT_D!$H$1:$H$3</c:f>
              <c:strCache>
                <c:ptCount val="1"/>
                <c:pt idx="0">
                  <c:v>2020-21 - Waltham Forest</c:v>
                </c:pt>
              </c:strCache>
            </c:strRef>
          </c:tx>
          <c:spPr>
            <a:ln w="22225" cap="rnd">
              <a:solidFill>
                <a:schemeClr val="accent1">
                  <a:lumMod val="60000"/>
                </a:schemeClr>
              </a:solidFill>
              <a:round/>
            </a:ln>
            <a:effectLst/>
          </c:spPr>
          <c:marker>
            <c:symbol val="circle"/>
            <c:size val="6"/>
            <c:spPr>
              <a:solidFill>
                <a:schemeClr val="lt1"/>
              </a:solidFill>
              <a:ln w="15875">
                <a:solidFill>
                  <a:schemeClr val="accent1">
                    <a:lumMod val="60000"/>
                  </a:schemeClr>
                </a:solidFill>
                <a:round/>
              </a:ln>
              <a:effectLst/>
            </c:spPr>
          </c:marker>
          <c:cat>
            <c:multiLvlStrRef>
              <c:f>PIVOT_D!$A$4:$A$39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PIVOT_D!$H$4:$H$39</c:f>
              <c:numCache>
                <c:formatCode>General</c:formatCode>
                <c:ptCount val="23"/>
                <c:pt idx="0">
                  <c:v>4.1339396444811904E-4</c:v>
                </c:pt>
                <c:pt idx="1">
                  <c:v>7.8382838283828377E-3</c:v>
                </c:pt>
                <c:pt idx="2">
                  <c:v>1.4851485148514851E-2</c:v>
                </c:pt>
                <c:pt idx="3">
                  <c:v>2.7287993282955499E-2</c:v>
                </c:pt>
                <c:pt idx="4">
                  <c:v>5.9202059202059204E-2</c:v>
                </c:pt>
                <c:pt idx="5">
                  <c:v>0.1191598799828547</c:v>
                </c:pt>
                <c:pt idx="6">
                  <c:v>0.18538622129436325</c:v>
                </c:pt>
                <c:pt idx="7">
                  <c:v>0.21918384518300379</c:v>
                </c:pt>
                <c:pt idx="8">
                  <c:v>0.25493490130197394</c:v>
                </c:pt>
                <c:pt idx="9">
                  <c:v>0.29557069846678025</c:v>
                </c:pt>
                <c:pt idx="10">
                  <c:v>0.32372881355932204</c:v>
                </c:pt>
                <c:pt idx="11">
                  <c:v>0.34910485933503838</c:v>
                </c:pt>
                <c:pt idx="12">
                  <c:v>0.36359743040685227</c:v>
                </c:pt>
                <c:pt idx="13">
                  <c:v>0.38097251585623676</c:v>
                </c:pt>
                <c:pt idx="14">
                  <c:v>0.38949124270225188</c:v>
                </c:pt>
                <c:pt idx="15">
                  <c:v>0.39236831190377436</c:v>
                </c:pt>
                <c:pt idx="16">
                  <c:v>0.39636663914120562</c:v>
                </c:pt>
                <c:pt idx="17">
                  <c:v>0.4</c:v>
                </c:pt>
                <c:pt idx="18">
                  <c:v>0.40048543689320387</c:v>
                </c:pt>
                <c:pt idx="19">
                  <c:v>0.40232185748598881</c:v>
                </c:pt>
                <c:pt idx="20">
                  <c:v>0.39590712317985044</c:v>
                </c:pt>
                <c:pt idx="21">
                  <c:v>0.39223300970873787</c:v>
                </c:pt>
                <c:pt idx="22">
                  <c:v>0.37803468208092483</c:v>
                </c:pt>
              </c:numCache>
            </c:numRef>
          </c:val>
          <c:smooth val="0"/>
          <c:extLst>
            <c:ext xmlns:c16="http://schemas.microsoft.com/office/drawing/2014/chart" uri="{C3380CC4-5D6E-409C-BE32-E72D297353CC}">
              <c16:uniqueId val="{00000005-A562-428E-92D8-875235D59687}"/>
            </c:ext>
          </c:extLst>
        </c:ser>
        <c:dLbls>
          <c:showLegendKey val="0"/>
          <c:showVal val="0"/>
          <c:showCatName val="0"/>
          <c:showSerName val="0"/>
          <c:showPercent val="0"/>
          <c:showBubbleSize val="0"/>
        </c:dLbls>
        <c:marker val="1"/>
        <c:smooth val="0"/>
        <c:axId val="1003527552"/>
        <c:axId val="1003504672"/>
      </c:lineChart>
      <c:catAx>
        <c:axId val="1003527552"/>
        <c:scaling>
          <c:orientation val="minMax"/>
        </c:scaling>
        <c:delete val="0"/>
        <c:axPos val="b"/>
        <c:majorGridlines>
          <c:spPr>
            <a:ln w="9525" cap="flat" cmpd="sng" algn="ctr">
              <a:solidFill>
                <a:schemeClr val="dk1">
                  <a:lumMod val="15000"/>
                  <a:lumOff val="85000"/>
                  <a:alpha val="54000"/>
                </a:schemeClr>
              </a:solidFill>
              <a:round/>
            </a:ln>
            <a:effectLst/>
          </c:spPr>
        </c:majorGridlines>
        <c:minorGridlines>
          <c:spPr>
            <a:ln w="9525" cap="flat" cmpd="sng" algn="ctr">
              <a:solidFill>
                <a:schemeClr val="dk1">
                  <a:lumMod val="15000"/>
                  <a:lumOff val="85000"/>
                  <a:alpha val="51000"/>
                </a:schemeClr>
              </a:solidFill>
              <a:round/>
            </a:ln>
            <a:effectLst/>
          </c:spPr>
        </c:min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1003504672"/>
        <c:crosses val="autoZero"/>
        <c:auto val="1"/>
        <c:lblAlgn val="ctr"/>
        <c:lblOffset val="100"/>
        <c:noMultiLvlLbl val="0"/>
      </c:catAx>
      <c:valAx>
        <c:axId val="1003504672"/>
        <c:scaling>
          <c:orientation val="minMax"/>
        </c:scaling>
        <c:delete val="0"/>
        <c:axPos val="l"/>
        <c:majorGridlines>
          <c:spPr>
            <a:ln w="9525" cap="flat" cmpd="sng" algn="ctr">
              <a:solidFill>
                <a:schemeClr val="dk1">
                  <a:lumMod val="15000"/>
                  <a:lumOff val="85000"/>
                  <a:alpha val="54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1003527552"/>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chart>
  <c:spPr>
    <a:solidFill>
      <a:schemeClr val="lt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[NEL Seasonal Flu Vaccination Borough Level wc 03-03-2021.xlsx]PIVOT_E!PivotTable1</c:name>
    <c:fmtId val="24"/>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45"/>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46"/>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47"/>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48"/>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49"/>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50"/>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51"/>
        <c:spPr>
          <a:solidFill>
            <a:schemeClr val="accent1"/>
          </a:solidFill>
          <a:ln w="22225" cap="rnd">
            <a:solidFill>
              <a:schemeClr val="accent1"/>
            </a:solidFill>
            <a:round/>
          </a:ln>
          <a:effectLst/>
        </c:spPr>
        <c:marker>
          <c:symbol val="circle"/>
          <c:size val="6"/>
          <c:spPr>
            <a:solidFill>
              <a:schemeClr val="lt1"/>
            </a:solidFill>
            <a:ln w="15875">
              <a:solidFill>
                <a:schemeClr val="accent2">
                  <a:lumMod val="60000"/>
                </a:schemeClr>
              </a:solidFill>
              <a:round/>
            </a:ln>
            <a:effectLst/>
          </c:spPr>
        </c:marker>
      </c:pivotFmt>
      <c:pivotFmt>
        <c:idx val="52"/>
        <c:spPr>
          <a:solidFill>
            <a:schemeClr val="accent1"/>
          </a:solidFill>
          <a:ln w="22225" cap="rnd">
            <a:solidFill>
              <a:schemeClr val="accent1"/>
            </a:solidFill>
            <a:round/>
          </a:ln>
          <a:effectLst/>
        </c:spPr>
        <c:marker>
          <c:symbol val="circle"/>
          <c:size val="6"/>
          <c:spPr>
            <a:solidFill>
              <a:schemeClr val="lt1"/>
            </a:solidFill>
            <a:ln w="15875">
              <a:solidFill>
                <a:schemeClr val="accent3">
                  <a:lumMod val="60000"/>
                </a:schemeClr>
              </a:solidFill>
              <a:round/>
            </a:ln>
            <a:effectLst/>
          </c:spPr>
        </c:marker>
      </c:pivotFmt>
      <c:pivotFmt>
        <c:idx val="53"/>
        <c:spPr>
          <a:solidFill>
            <a:schemeClr val="accent1"/>
          </a:solidFill>
          <a:ln w="22225" cap="rnd">
            <a:solidFill>
              <a:schemeClr val="accent1"/>
            </a:solidFill>
            <a:round/>
          </a:ln>
          <a:effectLst/>
        </c:spPr>
        <c:marker>
          <c:symbol val="circle"/>
          <c:size val="6"/>
          <c:spPr>
            <a:solidFill>
              <a:schemeClr val="lt1"/>
            </a:solidFill>
            <a:ln w="15875">
              <a:solidFill>
                <a:schemeClr val="accent4">
                  <a:lumMod val="60000"/>
                </a:schemeClr>
              </a:solidFill>
              <a:round/>
            </a:ln>
            <a:effectLst/>
          </c:spPr>
        </c:marker>
      </c:pivotFmt>
      <c:pivotFmt>
        <c:idx val="54"/>
        <c:spPr>
          <a:solidFill>
            <a:schemeClr val="accent1"/>
          </a:solidFill>
          <a:ln w="22225" cap="rnd">
            <a:solidFill>
              <a:schemeClr val="accent1"/>
            </a:solidFill>
            <a:round/>
          </a:ln>
          <a:effectLst/>
        </c:spPr>
        <c:marker>
          <c:symbol val="circle"/>
          <c:size val="6"/>
          <c:spPr>
            <a:solidFill>
              <a:schemeClr val="lt1"/>
            </a:solidFill>
            <a:ln w="15875">
              <a:solidFill>
                <a:schemeClr val="accent5">
                  <a:lumMod val="60000"/>
                </a:schemeClr>
              </a:solidFill>
              <a:round/>
            </a:ln>
            <a:effectLst/>
          </c:spPr>
        </c:marker>
      </c:pivotFmt>
      <c:pivotFmt>
        <c:idx val="55"/>
        <c:spPr>
          <a:solidFill>
            <a:schemeClr val="accent1"/>
          </a:solidFill>
          <a:ln w="22225" cap="rnd">
            <a:solidFill>
              <a:schemeClr val="accent1"/>
            </a:solidFill>
            <a:round/>
          </a:ln>
          <a:effectLst/>
        </c:spPr>
        <c:marker>
          <c:symbol val="circle"/>
          <c:size val="6"/>
          <c:spPr>
            <a:solidFill>
              <a:schemeClr val="lt1"/>
            </a:solidFill>
            <a:ln w="15875">
              <a:solidFill>
                <a:schemeClr val="accent6">
                  <a:lumMod val="60000"/>
                </a:schemeClr>
              </a:solidFill>
              <a:round/>
            </a:ln>
            <a:effectLst/>
          </c:spPr>
        </c:marker>
      </c:pivotFmt>
      <c:pivotFmt>
        <c:idx val="56"/>
        <c:spPr>
          <a:solidFill>
            <a:schemeClr val="accent1"/>
          </a:solidFill>
          <a:ln w="22225" cap="rnd">
            <a:solidFill>
              <a:schemeClr val="accent1"/>
            </a:solidFill>
            <a:round/>
          </a:ln>
          <a:effectLst/>
        </c:spPr>
        <c:marker>
          <c:symbol val="circle"/>
          <c:size val="6"/>
          <c:spPr>
            <a:solidFill>
              <a:schemeClr val="lt1"/>
            </a:solidFill>
            <a:ln w="15875">
              <a:solidFill>
                <a:schemeClr val="accent1">
                  <a:lumMod val="80000"/>
                  <a:lumOff val="20000"/>
                </a:schemeClr>
              </a:solidFill>
              <a:round/>
            </a:ln>
            <a:effectLst/>
          </c:spPr>
        </c:marker>
      </c:pivotFmt>
      <c:pivotFmt>
        <c:idx val="57"/>
        <c:spPr>
          <a:solidFill>
            <a:schemeClr val="accent1"/>
          </a:solidFill>
          <a:ln w="22225" cap="rnd">
            <a:solidFill>
              <a:schemeClr val="accent1"/>
            </a:solidFill>
            <a:round/>
          </a:ln>
          <a:effectLst/>
        </c:spPr>
        <c:marker>
          <c:symbol val="circle"/>
          <c:size val="6"/>
          <c:spPr>
            <a:solidFill>
              <a:schemeClr val="lt1"/>
            </a:solidFill>
            <a:ln w="15875">
              <a:solidFill>
                <a:schemeClr val="accent2">
                  <a:lumMod val="80000"/>
                  <a:lumOff val="20000"/>
                </a:schemeClr>
              </a:solidFill>
              <a:round/>
            </a:ln>
            <a:effectLst/>
          </c:spPr>
        </c:marker>
      </c:pivotFmt>
      <c:pivotFmt>
        <c:idx val="5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59"/>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60"/>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61"/>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62"/>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63"/>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64"/>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6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6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79"/>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6"/>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87"/>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88"/>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89"/>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90"/>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91"/>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92"/>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93"/>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94"/>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95"/>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96"/>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97"/>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98"/>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99"/>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00"/>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01"/>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02"/>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03"/>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04"/>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05"/>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06"/>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07"/>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08"/>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09"/>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10"/>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11"/>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12"/>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13"/>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14"/>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15"/>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16"/>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17"/>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18"/>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19"/>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20"/>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2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22"/>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23"/>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24"/>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25"/>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26"/>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27"/>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28"/>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29"/>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30"/>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31"/>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32"/>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33"/>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34"/>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3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36"/>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37"/>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38"/>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39"/>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40"/>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41"/>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42"/>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43"/>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44"/>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45"/>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46"/>
        <c:spPr>
          <a:solidFill>
            <a:schemeClr val="accent1"/>
          </a:solidFill>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47"/>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48"/>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149"/>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150"/>
        <c:spPr>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151"/>
        <c:spPr>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152"/>
        <c:spPr>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153"/>
        <c:spPr>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154"/>
        <c:spPr>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155"/>
        <c:spPr>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s>
    <c:plotArea>
      <c:layout>
        <c:manualLayout>
          <c:layoutTarget val="inner"/>
          <c:xMode val="edge"/>
          <c:yMode val="edge"/>
          <c:x val="7.6289695317040621E-2"/>
          <c:y val="1.6070066457344576E-2"/>
          <c:w val="0.92371028354551765"/>
          <c:h val="0.80016144030910341"/>
        </c:manualLayout>
      </c:layout>
      <c:lineChart>
        <c:grouping val="standard"/>
        <c:varyColors val="0"/>
        <c:ser>
          <c:idx val="0"/>
          <c:order val="0"/>
          <c:tx>
            <c:strRef>
              <c:f>PIVOT_E!$B$1:$B$3</c:f>
              <c:strCache>
                <c:ptCount val="1"/>
                <c:pt idx="0">
                  <c:v>2020-21 - Barking</c:v>
                </c:pt>
              </c:strCache>
            </c:strRef>
          </c:tx>
          <c:spPr>
            <a:ln w="22225" cap="rnd">
              <a:solidFill>
                <a:schemeClr val="accent1"/>
              </a:solidFill>
              <a:round/>
            </a:ln>
            <a:effectLst/>
          </c:spPr>
          <c:marker>
            <c:symbol val="circle"/>
            <c:size val="6"/>
            <c:spPr>
              <a:solidFill>
                <a:schemeClr val="lt1"/>
              </a:solidFill>
              <a:ln w="15875">
                <a:solidFill>
                  <a:schemeClr val="accent1"/>
                </a:solidFill>
                <a:round/>
              </a:ln>
              <a:effectLst/>
            </c:spPr>
          </c:marker>
          <c:cat>
            <c:multiLvlStrRef>
              <c:f>PIVOT_E!$A$4:$A$39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PIVOT_E!$B$4:$B$39</c:f>
              <c:numCache>
                <c:formatCode>General</c:formatCode>
                <c:ptCount val="23"/>
                <c:pt idx="0">
                  <c:v>6.8642745709828392E-3</c:v>
                </c:pt>
                <c:pt idx="1">
                  <c:v>3.1133250311332503E-2</c:v>
                </c:pt>
                <c:pt idx="2">
                  <c:v>6.5981948334889517E-2</c:v>
                </c:pt>
                <c:pt idx="3">
                  <c:v>0.10696517412935323</c:v>
                </c:pt>
                <c:pt idx="4">
                  <c:v>0.15962732919254657</c:v>
                </c:pt>
                <c:pt idx="5">
                  <c:v>0.21446229913473425</c:v>
                </c:pt>
                <c:pt idx="6">
                  <c:v>0.26208808130582073</c:v>
                </c:pt>
                <c:pt idx="7">
                  <c:v>0.30918022720294752</c:v>
                </c:pt>
                <c:pt idx="8">
                  <c:v>0.34385534783941157</c:v>
                </c:pt>
                <c:pt idx="9">
                  <c:v>0.37742718446601942</c:v>
                </c:pt>
                <c:pt idx="10">
                  <c:v>0.40998487140695916</c:v>
                </c:pt>
                <c:pt idx="11">
                  <c:v>0.43284936479128855</c:v>
                </c:pt>
                <c:pt idx="12">
                  <c:v>0.45377643504531723</c:v>
                </c:pt>
                <c:pt idx="13">
                  <c:v>0.47349288094516812</c:v>
                </c:pt>
                <c:pt idx="14">
                  <c:v>0.49407834801093226</c:v>
                </c:pt>
                <c:pt idx="15">
                  <c:v>0.49923942804989352</c:v>
                </c:pt>
                <c:pt idx="16">
                  <c:v>0.50288490737928937</c:v>
                </c:pt>
                <c:pt idx="17">
                  <c:v>0.50349437860832569</c:v>
                </c:pt>
                <c:pt idx="18">
                  <c:v>0.50576456310679607</c:v>
                </c:pt>
                <c:pt idx="19">
                  <c:v>0.50986941998177948</c:v>
                </c:pt>
                <c:pt idx="20">
                  <c:v>0.51244687310261083</c:v>
                </c:pt>
                <c:pt idx="21">
                  <c:v>0.51528913109294583</c:v>
                </c:pt>
                <c:pt idx="22">
                  <c:v>0.51844140392623439</c:v>
                </c:pt>
              </c:numCache>
            </c:numRef>
          </c:val>
          <c:smooth val="0"/>
          <c:extLst>
            <c:ext xmlns:c16="http://schemas.microsoft.com/office/drawing/2014/chart" uri="{C3380CC4-5D6E-409C-BE32-E72D297353CC}">
              <c16:uniqueId val="{00000000-7453-4A7C-AE6C-0393D947E6C2}"/>
            </c:ext>
          </c:extLst>
        </c:ser>
        <c:ser>
          <c:idx val="1"/>
          <c:order val="1"/>
          <c:tx>
            <c:strRef>
              <c:f>PIVOT_E!$C$1:$C$3</c:f>
              <c:strCache>
                <c:ptCount val="1"/>
                <c:pt idx="0">
                  <c:v>2020-21 - City &amp; Hackney</c:v>
                </c:pt>
              </c:strCache>
            </c:strRef>
          </c:tx>
          <c:spPr>
            <a:ln w="22225" cap="rnd">
              <a:solidFill>
                <a:schemeClr val="accent2"/>
              </a:solidFill>
              <a:round/>
            </a:ln>
            <a:effectLst/>
          </c:spPr>
          <c:marker>
            <c:symbol val="circle"/>
            <c:size val="6"/>
            <c:spPr>
              <a:solidFill>
                <a:schemeClr val="lt1"/>
              </a:solidFill>
              <a:ln w="15875">
                <a:solidFill>
                  <a:schemeClr val="accent2"/>
                </a:solidFill>
                <a:round/>
              </a:ln>
              <a:effectLst/>
            </c:spPr>
          </c:marker>
          <c:cat>
            <c:multiLvlStrRef>
              <c:f>PIVOT_E!$A$4:$A$39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PIVOT_E!$C$4:$C$39</c:f>
              <c:numCache>
                <c:formatCode>General</c:formatCode>
                <c:ptCount val="23"/>
                <c:pt idx="0">
                  <c:v>1.2478031634446397E-2</c:v>
                </c:pt>
                <c:pt idx="1">
                  <c:v>3.0015797788309637E-2</c:v>
                </c:pt>
                <c:pt idx="2">
                  <c:v>6.0606060606060608E-2</c:v>
                </c:pt>
                <c:pt idx="3">
                  <c:v>9.7428958051420836E-2</c:v>
                </c:pt>
                <c:pt idx="4">
                  <c:v>0.16632962588473205</c:v>
                </c:pt>
                <c:pt idx="5">
                  <c:v>0.21067699562142136</c:v>
                </c:pt>
                <c:pt idx="6">
                  <c:v>0.25563025210084034</c:v>
                </c:pt>
                <c:pt idx="7">
                  <c:v>0.28856138000334952</c:v>
                </c:pt>
                <c:pt idx="8">
                  <c:v>0.31769866711658512</c:v>
                </c:pt>
                <c:pt idx="9">
                  <c:v>0.34327101229577228</c:v>
                </c:pt>
                <c:pt idx="10">
                  <c:v>0.35725113693784738</c:v>
                </c:pt>
                <c:pt idx="11">
                  <c:v>0.37611588344281621</c:v>
                </c:pt>
                <c:pt idx="12">
                  <c:v>0.38986190636577972</c:v>
                </c:pt>
                <c:pt idx="13">
                  <c:v>0.40361242403781228</c:v>
                </c:pt>
                <c:pt idx="14">
                  <c:v>0.41641337386018235</c:v>
                </c:pt>
                <c:pt idx="15">
                  <c:v>0.42637622424856469</c:v>
                </c:pt>
                <c:pt idx="16">
                  <c:v>0.4307198377830348</c:v>
                </c:pt>
                <c:pt idx="17">
                  <c:v>0.4322177146720757</c:v>
                </c:pt>
                <c:pt idx="18">
                  <c:v>0.43531792882442233</c:v>
                </c:pt>
                <c:pt idx="19">
                  <c:v>0.43956228956228954</c:v>
                </c:pt>
                <c:pt idx="20">
                  <c:v>0.44205214465937764</c:v>
                </c:pt>
                <c:pt idx="21">
                  <c:v>0.44457487841690424</c:v>
                </c:pt>
                <c:pt idx="22">
                  <c:v>0.44338862940892254</c:v>
                </c:pt>
              </c:numCache>
            </c:numRef>
          </c:val>
          <c:smooth val="0"/>
          <c:extLst>
            <c:ext xmlns:c16="http://schemas.microsoft.com/office/drawing/2014/chart" uri="{C3380CC4-5D6E-409C-BE32-E72D297353CC}">
              <c16:uniqueId val="{00000000-DCFC-4FB8-A28C-8EDF7B542E3D}"/>
            </c:ext>
          </c:extLst>
        </c:ser>
        <c:ser>
          <c:idx val="2"/>
          <c:order val="2"/>
          <c:tx>
            <c:strRef>
              <c:f>PIVOT_E!$D$1:$D$3</c:f>
              <c:strCache>
                <c:ptCount val="1"/>
                <c:pt idx="0">
                  <c:v>2020-21 - Havering</c:v>
                </c:pt>
              </c:strCache>
            </c:strRef>
          </c:tx>
          <c:spPr>
            <a:ln w="22225" cap="rnd">
              <a:solidFill>
                <a:schemeClr val="accent3"/>
              </a:solidFill>
              <a:round/>
            </a:ln>
            <a:effectLst/>
          </c:spPr>
          <c:marker>
            <c:symbol val="circle"/>
            <c:size val="6"/>
            <c:spPr>
              <a:solidFill>
                <a:schemeClr val="lt1"/>
              </a:solidFill>
              <a:ln w="15875">
                <a:solidFill>
                  <a:schemeClr val="accent3"/>
                </a:solidFill>
                <a:round/>
              </a:ln>
              <a:effectLst/>
            </c:spPr>
          </c:marker>
          <c:cat>
            <c:multiLvlStrRef>
              <c:f>PIVOT_E!$A$4:$A$39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PIVOT_E!$D$4:$D$39</c:f>
              <c:numCache>
                <c:formatCode>General</c:formatCode>
                <c:ptCount val="23"/>
                <c:pt idx="0">
                  <c:v>1.1551874455100261E-2</c:v>
                </c:pt>
                <c:pt idx="1">
                  <c:v>3.0434782608695653E-2</c:v>
                </c:pt>
                <c:pt idx="2">
                  <c:v>7.7823542163451123E-2</c:v>
                </c:pt>
                <c:pt idx="3">
                  <c:v>0.11920242739488514</c:v>
                </c:pt>
                <c:pt idx="4">
                  <c:v>0.17817709460922276</c:v>
                </c:pt>
                <c:pt idx="5">
                  <c:v>0.28232758620689657</c:v>
                </c:pt>
                <c:pt idx="6">
                  <c:v>0.35306735306735304</c:v>
                </c:pt>
                <c:pt idx="7">
                  <c:v>0.41106128550074739</c:v>
                </c:pt>
                <c:pt idx="8">
                  <c:v>0.44783443567313846</c:v>
                </c:pt>
                <c:pt idx="9">
                  <c:v>0.47959183673469385</c:v>
                </c:pt>
                <c:pt idx="10">
                  <c:v>0.50613367174280877</c:v>
                </c:pt>
                <c:pt idx="11">
                  <c:v>0.52685906888561196</c:v>
                </c:pt>
                <c:pt idx="12">
                  <c:v>0.5524049569418189</c:v>
                </c:pt>
                <c:pt idx="13">
                  <c:v>0.58039462636439965</c:v>
                </c:pt>
                <c:pt idx="14">
                  <c:v>0.59483843894250943</c:v>
                </c:pt>
                <c:pt idx="15">
                  <c:v>0.60381711409395977</c:v>
                </c:pt>
                <c:pt idx="16">
                  <c:v>0.60854987426655494</c:v>
                </c:pt>
                <c:pt idx="17">
                  <c:v>0.61019081568462985</c:v>
                </c:pt>
                <c:pt idx="18">
                  <c:v>0.61300439054986411</c:v>
                </c:pt>
                <c:pt idx="19">
                  <c:v>0.61757322175732221</c:v>
                </c:pt>
                <c:pt idx="20">
                  <c:v>0.62221296103354862</c:v>
                </c:pt>
                <c:pt idx="21">
                  <c:v>0.62481902792140642</c:v>
                </c:pt>
                <c:pt idx="22">
                  <c:v>0.61395708486371547</c:v>
                </c:pt>
              </c:numCache>
            </c:numRef>
          </c:val>
          <c:smooth val="0"/>
          <c:extLst>
            <c:ext xmlns:c16="http://schemas.microsoft.com/office/drawing/2014/chart" uri="{C3380CC4-5D6E-409C-BE32-E72D297353CC}">
              <c16:uniqueId val="{00000001-DCFC-4FB8-A28C-8EDF7B542E3D}"/>
            </c:ext>
          </c:extLst>
        </c:ser>
        <c:ser>
          <c:idx val="3"/>
          <c:order val="3"/>
          <c:tx>
            <c:strRef>
              <c:f>PIVOT_E!$E$1:$E$3</c:f>
              <c:strCache>
                <c:ptCount val="1"/>
                <c:pt idx="0">
                  <c:v>2020-21 - Newham</c:v>
                </c:pt>
              </c:strCache>
            </c:strRef>
          </c:tx>
          <c:spPr>
            <a:ln w="22225" cap="rnd">
              <a:solidFill>
                <a:schemeClr val="accent4"/>
              </a:solidFill>
              <a:round/>
            </a:ln>
            <a:effectLst/>
          </c:spPr>
          <c:marker>
            <c:symbol val="circle"/>
            <c:size val="6"/>
            <c:spPr>
              <a:solidFill>
                <a:schemeClr val="lt1"/>
              </a:solidFill>
              <a:ln w="15875">
                <a:solidFill>
                  <a:schemeClr val="accent4"/>
                </a:solidFill>
                <a:round/>
              </a:ln>
              <a:effectLst/>
            </c:spPr>
          </c:marker>
          <c:cat>
            <c:multiLvlStrRef>
              <c:f>PIVOT_E!$A$4:$A$39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PIVOT_E!$E$4:$E$39</c:f>
              <c:numCache>
                <c:formatCode>General</c:formatCode>
                <c:ptCount val="23"/>
                <c:pt idx="0">
                  <c:v>4.1065041727381107E-3</c:v>
                </c:pt>
                <c:pt idx="1">
                  <c:v>2.3421992854307266E-2</c:v>
                </c:pt>
                <c:pt idx="2">
                  <c:v>7.8783873099801713E-2</c:v>
                </c:pt>
                <c:pt idx="3">
                  <c:v>0.12419333596733834</c:v>
                </c:pt>
                <c:pt idx="4">
                  <c:v>0.16926503340757237</c:v>
                </c:pt>
                <c:pt idx="5">
                  <c:v>0.2493823950071512</c:v>
                </c:pt>
                <c:pt idx="6">
                  <c:v>0.2949165696546372</c:v>
                </c:pt>
                <c:pt idx="7">
                  <c:v>0.33195503294999351</c:v>
                </c:pt>
                <c:pt idx="8">
                  <c:v>0.36219354838709678</c:v>
                </c:pt>
                <c:pt idx="9">
                  <c:v>0.38588782631170843</c:v>
                </c:pt>
                <c:pt idx="10">
                  <c:v>0.42519685039370081</c:v>
                </c:pt>
                <c:pt idx="11">
                  <c:v>0.44839713242256191</c:v>
                </c:pt>
                <c:pt idx="12">
                  <c:v>0.47549488054607508</c:v>
                </c:pt>
                <c:pt idx="13">
                  <c:v>0.48858821921552548</c:v>
                </c:pt>
                <c:pt idx="14">
                  <c:v>0.4972013651877133</c:v>
                </c:pt>
                <c:pt idx="15">
                  <c:v>0.50364762560220233</c:v>
                </c:pt>
                <c:pt idx="16">
                  <c:v>0.50839988983751028</c:v>
                </c:pt>
                <c:pt idx="17">
                  <c:v>0.5121379310344828</c:v>
                </c:pt>
                <c:pt idx="18">
                  <c:v>0.51467144234743079</c:v>
                </c:pt>
                <c:pt idx="19">
                  <c:v>0.52068965517241383</c:v>
                </c:pt>
                <c:pt idx="20">
                  <c:v>0.52519566112865579</c:v>
                </c:pt>
                <c:pt idx="21">
                  <c:v>0.5305616740088106</c:v>
                </c:pt>
                <c:pt idx="22">
                  <c:v>0.53129233270116505</c:v>
                </c:pt>
              </c:numCache>
            </c:numRef>
          </c:val>
          <c:smooth val="0"/>
          <c:extLst>
            <c:ext xmlns:c16="http://schemas.microsoft.com/office/drawing/2014/chart" uri="{C3380CC4-5D6E-409C-BE32-E72D297353CC}">
              <c16:uniqueId val="{00000002-DCFC-4FB8-A28C-8EDF7B542E3D}"/>
            </c:ext>
          </c:extLst>
        </c:ser>
        <c:ser>
          <c:idx val="4"/>
          <c:order val="4"/>
          <c:tx>
            <c:strRef>
              <c:f>PIVOT_E!$F$1:$F$3</c:f>
              <c:strCache>
                <c:ptCount val="1"/>
                <c:pt idx="0">
                  <c:v>2020-21 - Redbridge</c:v>
                </c:pt>
              </c:strCache>
            </c:strRef>
          </c:tx>
          <c:spPr>
            <a:ln w="22225" cap="rnd">
              <a:solidFill>
                <a:schemeClr val="accent5"/>
              </a:solidFill>
              <a:round/>
            </a:ln>
            <a:effectLst/>
          </c:spPr>
          <c:marker>
            <c:symbol val="circle"/>
            <c:size val="6"/>
            <c:spPr>
              <a:solidFill>
                <a:schemeClr val="lt1"/>
              </a:solidFill>
              <a:ln w="15875">
                <a:solidFill>
                  <a:schemeClr val="accent5"/>
                </a:solidFill>
                <a:round/>
              </a:ln>
              <a:effectLst/>
            </c:spPr>
          </c:marker>
          <c:cat>
            <c:multiLvlStrRef>
              <c:f>PIVOT_E!$A$4:$A$39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PIVOT_E!$F$4:$F$39</c:f>
              <c:numCache>
                <c:formatCode>General</c:formatCode>
                <c:ptCount val="23"/>
                <c:pt idx="0">
                  <c:v>1.1405445180279618E-2</c:v>
                </c:pt>
                <c:pt idx="1">
                  <c:v>3.3747450398664933E-2</c:v>
                </c:pt>
                <c:pt idx="2">
                  <c:v>0.12038728534892218</c:v>
                </c:pt>
                <c:pt idx="3">
                  <c:v>0.21005647658954271</c:v>
                </c:pt>
                <c:pt idx="4">
                  <c:v>0.2863085548923856</c:v>
                </c:pt>
                <c:pt idx="5">
                  <c:v>0.35469931580842634</c:v>
                </c:pt>
                <c:pt idx="6">
                  <c:v>0.40815227150296285</c:v>
                </c:pt>
                <c:pt idx="7">
                  <c:v>0.45599569815379098</c:v>
                </c:pt>
                <c:pt idx="8">
                  <c:v>0.49315308988764045</c:v>
                </c:pt>
                <c:pt idx="9">
                  <c:v>0.51503221188260562</c:v>
                </c:pt>
                <c:pt idx="10">
                  <c:v>0.53350008933357151</c:v>
                </c:pt>
                <c:pt idx="11">
                  <c:v>0.54894980420078321</c:v>
                </c:pt>
                <c:pt idx="12">
                  <c:v>0.57212971078001751</c:v>
                </c:pt>
                <c:pt idx="13">
                  <c:v>0.58819420188613347</c:v>
                </c:pt>
                <c:pt idx="14">
                  <c:v>0.60143156424581001</c:v>
                </c:pt>
                <c:pt idx="15">
                  <c:v>0.61059787345302419</c:v>
                </c:pt>
                <c:pt idx="16">
                  <c:v>0.61408401603625584</c:v>
                </c:pt>
                <c:pt idx="17">
                  <c:v>0.61592057132903677</c:v>
                </c:pt>
                <c:pt idx="18">
                  <c:v>0.61772901428073845</c:v>
                </c:pt>
                <c:pt idx="19">
                  <c:v>0.62095933263816472</c:v>
                </c:pt>
                <c:pt idx="20">
                  <c:v>0.62579645255725846</c:v>
                </c:pt>
                <c:pt idx="21">
                  <c:v>0.62785114045618251</c:v>
                </c:pt>
                <c:pt idx="22">
                  <c:v>0.61875620244789942</c:v>
                </c:pt>
              </c:numCache>
            </c:numRef>
          </c:val>
          <c:smooth val="0"/>
          <c:extLst>
            <c:ext xmlns:c16="http://schemas.microsoft.com/office/drawing/2014/chart" uri="{C3380CC4-5D6E-409C-BE32-E72D297353CC}">
              <c16:uniqueId val="{00000003-DCFC-4FB8-A28C-8EDF7B542E3D}"/>
            </c:ext>
          </c:extLst>
        </c:ser>
        <c:ser>
          <c:idx val="5"/>
          <c:order val="5"/>
          <c:tx>
            <c:strRef>
              <c:f>PIVOT_E!$G$1:$G$3</c:f>
              <c:strCache>
                <c:ptCount val="1"/>
                <c:pt idx="0">
                  <c:v>2020-21 - Tower Hamlets</c:v>
                </c:pt>
              </c:strCache>
            </c:strRef>
          </c:tx>
          <c:spPr>
            <a:ln w="22225" cap="rnd">
              <a:solidFill>
                <a:schemeClr val="accent6"/>
              </a:solidFill>
              <a:round/>
            </a:ln>
            <a:effectLst/>
          </c:spPr>
          <c:marker>
            <c:symbol val="circle"/>
            <c:size val="6"/>
            <c:spPr>
              <a:solidFill>
                <a:schemeClr val="lt1"/>
              </a:solidFill>
              <a:ln w="15875">
                <a:solidFill>
                  <a:schemeClr val="accent6"/>
                </a:solidFill>
                <a:round/>
              </a:ln>
              <a:effectLst/>
            </c:spPr>
          </c:marker>
          <c:cat>
            <c:multiLvlStrRef>
              <c:f>PIVOT_E!$A$4:$A$39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PIVOT_E!$G$4:$G$39</c:f>
              <c:numCache>
                <c:formatCode>General</c:formatCode>
                <c:ptCount val="23"/>
                <c:pt idx="0">
                  <c:v>6.9705841349505093E-3</c:v>
                </c:pt>
                <c:pt idx="1">
                  <c:v>1.839464882943144E-2</c:v>
                </c:pt>
                <c:pt idx="2">
                  <c:v>4.3514644351464432E-2</c:v>
                </c:pt>
                <c:pt idx="3">
                  <c:v>8.1683858377474217E-2</c:v>
                </c:pt>
                <c:pt idx="4">
                  <c:v>0.13415820937022105</c:v>
                </c:pt>
                <c:pt idx="5">
                  <c:v>0.19855695851255722</c:v>
                </c:pt>
                <c:pt idx="6">
                  <c:v>0.25725739563173899</c:v>
                </c:pt>
                <c:pt idx="7">
                  <c:v>0.29464656245677134</c:v>
                </c:pt>
                <c:pt idx="8">
                  <c:v>0.32109838553884368</c:v>
                </c:pt>
                <c:pt idx="9">
                  <c:v>0.34384467088956211</c:v>
                </c:pt>
                <c:pt idx="10">
                  <c:v>0.37422552664188352</c:v>
                </c:pt>
                <c:pt idx="11">
                  <c:v>0.40196078431372551</c:v>
                </c:pt>
                <c:pt idx="12">
                  <c:v>0.42514805123261257</c:v>
                </c:pt>
                <c:pt idx="13">
                  <c:v>0.44129387474191328</c:v>
                </c:pt>
                <c:pt idx="14">
                  <c:v>0.45790413404752095</c:v>
                </c:pt>
                <c:pt idx="15">
                  <c:v>0.46520247083047356</c:v>
                </c:pt>
                <c:pt idx="16">
                  <c:v>0.46831275720164611</c:v>
                </c:pt>
                <c:pt idx="17">
                  <c:v>0.47099163352077905</c:v>
                </c:pt>
                <c:pt idx="18">
                  <c:v>0.47491088565944611</c:v>
                </c:pt>
                <c:pt idx="19">
                  <c:v>0.48044999314034847</c:v>
                </c:pt>
                <c:pt idx="20">
                  <c:v>0.48577680525164113</c:v>
                </c:pt>
                <c:pt idx="21">
                  <c:v>0.49110563765736182</c:v>
                </c:pt>
                <c:pt idx="22">
                  <c:v>0.49409368635437884</c:v>
                </c:pt>
              </c:numCache>
            </c:numRef>
          </c:val>
          <c:smooth val="0"/>
          <c:extLst>
            <c:ext xmlns:c16="http://schemas.microsoft.com/office/drawing/2014/chart" uri="{C3380CC4-5D6E-409C-BE32-E72D297353CC}">
              <c16:uniqueId val="{00000004-DCFC-4FB8-A28C-8EDF7B542E3D}"/>
            </c:ext>
          </c:extLst>
        </c:ser>
        <c:ser>
          <c:idx val="6"/>
          <c:order val="6"/>
          <c:tx>
            <c:strRef>
              <c:f>PIVOT_E!$H$1:$H$3</c:f>
              <c:strCache>
                <c:ptCount val="1"/>
                <c:pt idx="0">
                  <c:v>2020-21 - Waltham Forest</c:v>
                </c:pt>
              </c:strCache>
            </c:strRef>
          </c:tx>
          <c:spPr>
            <a:ln w="22225" cap="rnd">
              <a:solidFill>
                <a:schemeClr val="accent1">
                  <a:lumMod val="60000"/>
                </a:schemeClr>
              </a:solidFill>
              <a:round/>
            </a:ln>
            <a:effectLst/>
          </c:spPr>
          <c:marker>
            <c:symbol val="circle"/>
            <c:size val="6"/>
            <c:spPr>
              <a:solidFill>
                <a:schemeClr val="lt1"/>
              </a:solidFill>
              <a:ln w="15875">
                <a:solidFill>
                  <a:schemeClr val="accent1">
                    <a:lumMod val="60000"/>
                  </a:schemeClr>
                </a:solidFill>
                <a:round/>
              </a:ln>
              <a:effectLst/>
            </c:spPr>
          </c:marker>
          <c:cat>
            <c:multiLvlStrRef>
              <c:f>PIVOT_E!$A$4:$A$39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PIVOT_E!$H$4:$H$39</c:f>
              <c:numCache>
                <c:formatCode>General</c:formatCode>
                <c:ptCount val="23"/>
                <c:pt idx="0">
                  <c:v>2.8627391893927979E-3</c:v>
                </c:pt>
                <c:pt idx="1">
                  <c:v>2.0481927710843374E-2</c:v>
                </c:pt>
                <c:pt idx="2">
                  <c:v>5.4159771325409958E-2</c:v>
                </c:pt>
                <c:pt idx="3">
                  <c:v>7.5229911050806578E-2</c:v>
                </c:pt>
                <c:pt idx="4">
                  <c:v>0.11228493812254754</c:v>
                </c:pt>
                <c:pt idx="5">
                  <c:v>0.15664103723805217</c:v>
                </c:pt>
                <c:pt idx="6">
                  <c:v>0.21637515078407721</c:v>
                </c:pt>
                <c:pt idx="7">
                  <c:v>0.24682587666263603</c:v>
                </c:pt>
                <c:pt idx="8">
                  <c:v>0.27427961579509069</c:v>
                </c:pt>
                <c:pt idx="9">
                  <c:v>0.29655808236017211</c:v>
                </c:pt>
                <c:pt idx="10">
                  <c:v>0.32480818414322249</c:v>
                </c:pt>
                <c:pt idx="11">
                  <c:v>0.34482208393170577</c:v>
                </c:pt>
                <c:pt idx="12">
                  <c:v>0.36209108402822321</c:v>
                </c:pt>
                <c:pt idx="13">
                  <c:v>0.37720990035358404</c:v>
                </c:pt>
                <c:pt idx="14">
                  <c:v>0.39193130265716136</c:v>
                </c:pt>
                <c:pt idx="15">
                  <c:v>0.40094186424163691</c:v>
                </c:pt>
                <c:pt idx="16">
                  <c:v>0.40729285365456619</c:v>
                </c:pt>
                <c:pt idx="17">
                  <c:v>0.40993485342019542</c:v>
                </c:pt>
                <c:pt idx="18">
                  <c:v>0.41873459326211998</c:v>
                </c:pt>
                <c:pt idx="19">
                  <c:v>0.42345597897503284</c:v>
                </c:pt>
                <c:pt idx="20">
                  <c:v>0.42838283828382839</c:v>
                </c:pt>
                <c:pt idx="21">
                  <c:v>0.43075909764531534</c:v>
                </c:pt>
                <c:pt idx="22">
                  <c:v>0.44214190981432361</c:v>
                </c:pt>
              </c:numCache>
            </c:numRef>
          </c:val>
          <c:smooth val="0"/>
          <c:extLst>
            <c:ext xmlns:c16="http://schemas.microsoft.com/office/drawing/2014/chart" uri="{C3380CC4-5D6E-409C-BE32-E72D297353CC}">
              <c16:uniqueId val="{00000005-DCFC-4FB8-A28C-8EDF7B542E3D}"/>
            </c:ext>
          </c:extLst>
        </c:ser>
        <c:dLbls>
          <c:showLegendKey val="0"/>
          <c:showVal val="0"/>
          <c:showCatName val="0"/>
          <c:showSerName val="0"/>
          <c:showPercent val="0"/>
          <c:showBubbleSize val="0"/>
        </c:dLbls>
        <c:marker val="1"/>
        <c:smooth val="0"/>
        <c:axId val="1003527552"/>
        <c:axId val="1003504672"/>
      </c:lineChart>
      <c:catAx>
        <c:axId val="1003527552"/>
        <c:scaling>
          <c:orientation val="minMax"/>
        </c:scaling>
        <c:delete val="0"/>
        <c:axPos val="b"/>
        <c:majorGridlines>
          <c:spPr>
            <a:ln w="9525" cap="flat" cmpd="sng" algn="ctr">
              <a:solidFill>
                <a:schemeClr val="dk1">
                  <a:lumMod val="15000"/>
                  <a:lumOff val="85000"/>
                  <a:alpha val="54000"/>
                </a:schemeClr>
              </a:solidFill>
              <a:round/>
            </a:ln>
            <a:effectLst/>
          </c:spPr>
        </c:majorGridlines>
        <c:minorGridlines>
          <c:spPr>
            <a:ln w="9525" cap="flat" cmpd="sng" algn="ctr">
              <a:solidFill>
                <a:schemeClr val="dk1">
                  <a:lumMod val="15000"/>
                  <a:lumOff val="85000"/>
                  <a:alpha val="51000"/>
                </a:schemeClr>
              </a:solidFill>
              <a:round/>
            </a:ln>
            <a:effectLst/>
          </c:spPr>
        </c:min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1003504672"/>
        <c:crosses val="autoZero"/>
        <c:auto val="1"/>
        <c:lblAlgn val="ctr"/>
        <c:lblOffset val="100"/>
        <c:noMultiLvlLbl val="0"/>
      </c:catAx>
      <c:valAx>
        <c:axId val="1003504672"/>
        <c:scaling>
          <c:orientation val="minMax"/>
        </c:scaling>
        <c:delete val="0"/>
        <c:axPos val="l"/>
        <c:majorGridlines>
          <c:spPr>
            <a:ln w="9525" cap="flat" cmpd="sng" algn="ctr">
              <a:solidFill>
                <a:schemeClr val="dk1">
                  <a:lumMod val="15000"/>
                  <a:lumOff val="85000"/>
                  <a:alpha val="54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1003527552"/>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chart>
  <c:spPr>
    <a:solidFill>
      <a:schemeClr val="lt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Seasonal Flu Vaccination Borough Level wc 03-03-2021.xlsx]PIVOT_F!PivotTable1</c:name>
    <c:fmtId val="2"/>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dLbl>
          <c:idx val="0"/>
          <c:showLegendKey val="0"/>
          <c:showVal val="0"/>
          <c:showCatName val="0"/>
          <c:showSerName val="0"/>
          <c:showPercent val="0"/>
          <c:showBubbleSize val="0"/>
          <c:extLst>
            <c:ext xmlns:c15="http://schemas.microsoft.com/office/drawing/2012/chart" uri="{CE6537A1-D6FC-4f65-9D91-7224C49458BB}"/>
          </c:extLst>
        </c:dLbl>
      </c:pivotFmt>
      <c:pivotFmt>
        <c:idx val="17"/>
        <c:dLbl>
          <c:idx val="0"/>
          <c:showLegendKey val="0"/>
          <c:showVal val="0"/>
          <c:showCatName val="0"/>
          <c:showSerName val="0"/>
          <c:showPercent val="0"/>
          <c:showBubbleSize val="0"/>
          <c:extLst>
            <c:ext xmlns:c15="http://schemas.microsoft.com/office/drawing/2012/chart" uri="{CE6537A1-D6FC-4f65-9D91-7224C49458BB}"/>
          </c:extLst>
        </c:dLbl>
      </c:pivotFmt>
      <c:pivotFmt>
        <c:idx val="18"/>
        <c:dLbl>
          <c:idx val="0"/>
          <c:showLegendKey val="0"/>
          <c:showVal val="0"/>
          <c:showCatName val="0"/>
          <c:showSerName val="0"/>
          <c:showPercent val="0"/>
          <c:showBubbleSize val="0"/>
          <c:extLst>
            <c:ext xmlns:c15="http://schemas.microsoft.com/office/drawing/2012/chart" uri="{CE6537A1-D6FC-4f65-9D91-7224C49458BB}"/>
          </c:extLst>
        </c:dLbl>
      </c:pivotFmt>
      <c:pivotFmt>
        <c:idx val="19"/>
        <c:dLbl>
          <c:idx val="0"/>
          <c:showLegendKey val="0"/>
          <c:showVal val="0"/>
          <c:showCatName val="0"/>
          <c:showSerName val="0"/>
          <c:showPercent val="0"/>
          <c:showBubbleSize val="0"/>
          <c:extLst>
            <c:ext xmlns:c15="http://schemas.microsoft.com/office/drawing/2012/chart" uri="{CE6537A1-D6FC-4f65-9D91-7224C49458BB}"/>
          </c:extLst>
        </c:dLbl>
      </c:pivotFmt>
      <c:pivotFmt>
        <c:idx val="20"/>
        <c:dLbl>
          <c:idx val="0"/>
          <c:showLegendKey val="0"/>
          <c:showVal val="0"/>
          <c:showCatName val="0"/>
          <c:showSerName val="0"/>
          <c:showPercent val="0"/>
          <c:showBubbleSize val="0"/>
          <c:extLst>
            <c:ext xmlns:c15="http://schemas.microsoft.com/office/drawing/2012/chart" uri="{CE6537A1-D6FC-4f65-9D91-7224C49458BB}"/>
          </c:extLst>
        </c:dLbl>
      </c:pivotFmt>
      <c:pivotFmt>
        <c:idx val="21"/>
        <c:dLbl>
          <c:idx val="0"/>
          <c:showLegendKey val="0"/>
          <c:showVal val="0"/>
          <c:showCatName val="0"/>
          <c:showSerName val="0"/>
          <c:showPercent val="0"/>
          <c:showBubbleSize val="0"/>
          <c:extLst>
            <c:ext xmlns:c15="http://schemas.microsoft.com/office/drawing/2012/chart" uri="{CE6537A1-D6FC-4f65-9D91-7224C49458BB}"/>
          </c:extLst>
        </c:dLbl>
      </c:pivotFmt>
      <c:pivotFmt>
        <c:idx val="22"/>
        <c:dLbl>
          <c:idx val="0"/>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w="22225" cap="rnd">
            <a:solidFill>
              <a:schemeClr val="accent1"/>
            </a:solidFill>
            <a:round/>
          </a:ln>
          <a:effectLst/>
        </c:spPr>
        <c:marker>
          <c:symbol val="none"/>
        </c:marker>
      </c:pivotFmt>
      <c:pivotFmt>
        <c:idx val="24"/>
        <c:spPr>
          <a:solidFill>
            <a:schemeClr val="accent1"/>
          </a:solidFill>
          <a:ln w="22225" cap="rnd">
            <a:solidFill>
              <a:schemeClr val="accent1"/>
            </a:solidFill>
            <a:round/>
          </a:ln>
          <a:effectLst/>
        </c:spPr>
        <c:marker>
          <c:symbol val="none"/>
        </c:marker>
      </c:pivotFmt>
      <c:pivotFmt>
        <c:idx val="25"/>
        <c:spPr>
          <a:solidFill>
            <a:schemeClr val="accent1"/>
          </a:solidFill>
          <a:ln w="22225" cap="rnd">
            <a:solidFill>
              <a:schemeClr val="accent1"/>
            </a:solidFill>
            <a:round/>
          </a:ln>
          <a:effectLst/>
        </c:spPr>
        <c:marker>
          <c:symbol val="none"/>
        </c:marker>
      </c:pivotFmt>
      <c:pivotFmt>
        <c:idx val="26"/>
        <c:spPr>
          <a:solidFill>
            <a:schemeClr val="accent1"/>
          </a:solidFill>
          <a:ln w="22225" cap="rnd">
            <a:solidFill>
              <a:schemeClr val="accent1"/>
            </a:solidFill>
            <a:round/>
          </a:ln>
          <a:effectLst/>
        </c:spPr>
        <c:marker>
          <c:symbol val="none"/>
        </c:marker>
      </c:pivotFmt>
      <c:pivotFmt>
        <c:idx val="27"/>
        <c:spPr>
          <a:solidFill>
            <a:schemeClr val="accent1"/>
          </a:solidFill>
          <a:ln w="22225" cap="rnd">
            <a:solidFill>
              <a:schemeClr val="accent1"/>
            </a:solidFill>
            <a:round/>
          </a:ln>
          <a:effectLst/>
        </c:spPr>
        <c:marker>
          <c:symbol val="none"/>
        </c:marker>
      </c:pivotFmt>
      <c:pivotFmt>
        <c:idx val="28"/>
        <c:spPr>
          <a:solidFill>
            <a:schemeClr val="accent1"/>
          </a:solidFill>
          <a:ln w="22225" cap="rnd">
            <a:solidFill>
              <a:schemeClr val="accent1"/>
            </a:solidFill>
            <a:round/>
          </a:ln>
          <a:effectLst/>
        </c:spPr>
        <c:marker>
          <c:symbol val="none"/>
        </c:marker>
      </c:pivotFmt>
      <c:pivotFmt>
        <c:idx val="29"/>
        <c:spPr>
          <a:solidFill>
            <a:schemeClr val="accent1"/>
          </a:solidFill>
          <a:ln w="22225" cap="rnd">
            <a:solidFill>
              <a:schemeClr val="accent1"/>
            </a:solidFill>
            <a:round/>
          </a:ln>
          <a:effectLst/>
        </c:spPr>
        <c:marker>
          <c:symbol val="none"/>
        </c:marker>
      </c:pivotFmt>
      <c:pivotFmt>
        <c:idx val="30"/>
        <c:spPr>
          <a:solidFill>
            <a:schemeClr val="accent1"/>
          </a:solidFill>
          <a:ln w="22225" cap="rnd">
            <a:solidFill>
              <a:schemeClr val="accent1"/>
            </a:solidFill>
            <a:round/>
          </a:ln>
          <a:effectLst/>
        </c:spPr>
        <c:marker>
          <c:symbol val="none"/>
        </c:marker>
      </c:pivotFmt>
      <c:pivotFmt>
        <c:idx val="31"/>
        <c:spPr>
          <a:solidFill>
            <a:schemeClr val="accent1"/>
          </a:solidFill>
          <a:ln w="22225" cap="rnd">
            <a:solidFill>
              <a:schemeClr val="accent1"/>
            </a:solidFill>
            <a:round/>
          </a:ln>
          <a:effectLst/>
        </c:spPr>
        <c:marker>
          <c:symbol val="none"/>
        </c:marker>
      </c:pivotFmt>
      <c:pivotFmt>
        <c:idx val="32"/>
        <c:spPr>
          <a:solidFill>
            <a:schemeClr val="accent1"/>
          </a:solidFill>
          <a:ln w="22225" cap="rnd">
            <a:solidFill>
              <a:schemeClr val="accent1"/>
            </a:solidFill>
            <a:round/>
          </a:ln>
          <a:effectLst/>
        </c:spPr>
        <c:marker>
          <c:symbol val="none"/>
        </c:marker>
      </c:pivotFmt>
      <c:pivotFmt>
        <c:idx val="33"/>
        <c:spPr>
          <a:solidFill>
            <a:schemeClr val="accent1"/>
          </a:solidFill>
          <a:ln w="22225" cap="rnd">
            <a:solidFill>
              <a:schemeClr val="accent1"/>
            </a:solidFill>
            <a:round/>
          </a:ln>
          <a:effectLst/>
        </c:spPr>
        <c:marker>
          <c:symbol val="none"/>
        </c:marker>
      </c:pivotFmt>
      <c:pivotFmt>
        <c:idx val="34"/>
        <c:spPr>
          <a:solidFill>
            <a:schemeClr val="accent1"/>
          </a:solidFill>
          <a:ln w="22225" cap="rnd">
            <a:solidFill>
              <a:schemeClr val="accent1"/>
            </a:solidFill>
            <a:round/>
          </a:ln>
          <a:effectLst/>
        </c:spPr>
        <c:marker>
          <c:symbol val="none"/>
        </c:marker>
      </c:pivotFmt>
      <c:pivotFmt>
        <c:idx val="35"/>
        <c:spPr>
          <a:solidFill>
            <a:schemeClr val="accent1"/>
          </a:solidFill>
          <a:ln w="22225" cap="rnd">
            <a:solidFill>
              <a:schemeClr val="accent1"/>
            </a:solidFill>
            <a:round/>
          </a:ln>
          <a:effectLst/>
        </c:spPr>
        <c:marker>
          <c:symbol val="none"/>
        </c:marker>
      </c:pivotFmt>
      <c:pivotFmt>
        <c:idx val="36"/>
        <c:spPr>
          <a:solidFill>
            <a:schemeClr val="accent1"/>
          </a:solidFill>
          <a:ln w="22225" cap="rnd">
            <a:solidFill>
              <a:schemeClr val="accent1"/>
            </a:solidFill>
            <a:round/>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pivotFmt>
      <c:pivotFmt>
        <c:idx val="40"/>
        <c:spPr>
          <a:solidFill>
            <a:schemeClr val="accent1"/>
          </a:solidFill>
          <a:ln>
            <a:noFill/>
          </a:ln>
          <a:effectLst/>
        </c:spPr>
        <c:marker>
          <c:symbol val="none"/>
        </c:marker>
      </c:pivotFmt>
      <c:pivotFmt>
        <c:idx val="41"/>
        <c:spPr>
          <a:solidFill>
            <a:schemeClr val="accent1"/>
          </a:solidFill>
          <a:ln>
            <a:noFill/>
          </a:ln>
          <a:effectLst/>
        </c:spPr>
        <c:marker>
          <c:symbol val="none"/>
        </c:marker>
      </c:pivotFmt>
      <c:pivotFmt>
        <c:idx val="42"/>
        <c:spPr>
          <a:solidFill>
            <a:schemeClr val="accent1"/>
          </a:solidFill>
          <a:ln>
            <a:noFill/>
          </a:ln>
          <a:effectLst/>
        </c:spPr>
        <c:marker>
          <c:symbol val="none"/>
        </c:marker>
      </c:pivotFmt>
      <c:pivotFmt>
        <c:idx val="43"/>
        <c:spPr>
          <a:solidFill>
            <a:schemeClr val="accent1"/>
          </a:solidFill>
          <a:ln>
            <a:noFill/>
          </a:ln>
          <a:effectLst/>
        </c:spPr>
        <c:marker>
          <c:symbol val="none"/>
        </c:marker>
      </c:pivotFmt>
      <c:pivotFmt>
        <c:idx val="44"/>
        <c:spPr>
          <a:solidFill>
            <a:schemeClr val="accent1"/>
          </a:solidFill>
          <a:ln>
            <a:noFill/>
          </a:ln>
          <a:effectLst/>
        </c:spPr>
        <c:marker>
          <c:symbol val="none"/>
        </c:marker>
      </c:pivotFmt>
      <c:pivotFmt>
        <c:idx val="45"/>
        <c:spPr>
          <a:solidFill>
            <a:schemeClr val="accent1"/>
          </a:solidFill>
          <a:ln>
            <a:noFill/>
          </a:ln>
          <a:effectLst/>
        </c:spPr>
        <c:marker>
          <c:symbol val="none"/>
        </c:marker>
      </c:pivotFmt>
      <c:pivotFmt>
        <c:idx val="46"/>
        <c:spPr>
          <a:solidFill>
            <a:schemeClr val="accent1"/>
          </a:solidFill>
          <a:ln>
            <a:noFill/>
          </a:ln>
          <a:effectLst/>
        </c:spPr>
        <c:marker>
          <c:symbol val="none"/>
        </c:marker>
      </c:pivotFmt>
      <c:pivotFmt>
        <c:idx val="47"/>
        <c:spPr>
          <a:solidFill>
            <a:schemeClr val="accent1"/>
          </a:solidFill>
          <a:ln>
            <a:noFill/>
          </a:ln>
          <a:effectLst/>
        </c:spPr>
        <c:marker>
          <c:symbol val="none"/>
        </c:marker>
      </c:pivotFmt>
      <c:pivotFmt>
        <c:idx val="48"/>
        <c:spPr>
          <a:solidFill>
            <a:schemeClr val="accent1"/>
          </a:solidFill>
          <a:ln>
            <a:noFill/>
          </a:ln>
          <a:effectLst/>
        </c:spPr>
        <c:marker>
          <c:symbol val="none"/>
        </c:marker>
      </c:pivotFmt>
      <c:pivotFmt>
        <c:idx val="49"/>
        <c:spPr>
          <a:solidFill>
            <a:schemeClr val="accent1"/>
          </a:solidFill>
          <a:ln>
            <a:noFill/>
          </a:ln>
          <a:effectLst/>
        </c:spPr>
        <c:marker>
          <c:symbol val="none"/>
        </c:marker>
      </c:pivotFmt>
      <c:pivotFmt>
        <c:idx val="50"/>
        <c:spPr>
          <a:solidFill>
            <a:schemeClr val="accent1"/>
          </a:solidFill>
          <a:ln>
            <a:noFill/>
          </a:ln>
          <a:effectLst/>
        </c:spPr>
        <c:marker>
          <c:symbol val="none"/>
        </c:marker>
      </c:pivotFmt>
      <c:pivotFmt>
        <c:idx val="51"/>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52"/>
        <c:spPr>
          <a:solidFill>
            <a:schemeClr val="accent1"/>
          </a:solidFill>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53"/>
        <c:spPr>
          <a:solidFill>
            <a:schemeClr val="accent1"/>
          </a:solidFill>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54"/>
        <c:spPr>
          <a:solidFill>
            <a:schemeClr val="accent1"/>
          </a:solidFill>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55"/>
        <c:spPr>
          <a:solidFill>
            <a:schemeClr val="accent1"/>
          </a:solidFill>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56"/>
        <c:spPr>
          <a:solidFill>
            <a:schemeClr val="accent1"/>
          </a:solidFill>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57"/>
        <c:spPr>
          <a:solidFill>
            <a:schemeClr val="accent1"/>
          </a:solidFill>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
        <c:idx val="58"/>
        <c:spPr>
          <a:ln w="22225" cap="rnd">
            <a:solidFill>
              <a:schemeClr val="accent1"/>
            </a:solidFill>
            <a:round/>
          </a:ln>
          <a:effectLst/>
        </c:spPr>
        <c:marker>
          <c:symbol val="circle"/>
          <c:size val="6"/>
          <c:spPr>
            <a:solidFill>
              <a:schemeClr val="lt1"/>
            </a:solidFill>
            <a:ln w="15875">
              <a:solidFill>
                <a:schemeClr val="accent1"/>
              </a:solidFill>
              <a:round/>
            </a:ln>
            <a:effectLst/>
          </c:spPr>
        </c:marker>
      </c:pivotFmt>
      <c:pivotFmt>
        <c:idx val="59"/>
        <c:spPr>
          <a:ln w="22225" cap="rnd">
            <a:solidFill>
              <a:schemeClr val="accent1"/>
            </a:solidFill>
            <a:round/>
          </a:ln>
          <a:effectLst/>
        </c:spPr>
        <c:marker>
          <c:symbol val="circle"/>
          <c:size val="6"/>
          <c:spPr>
            <a:solidFill>
              <a:schemeClr val="lt1"/>
            </a:solidFill>
            <a:ln w="15875">
              <a:solidFill>
                <a:schemeClr val="accent2"/>
              </a:solidFill>
              <a:round/>
            </a:ln>
            <a:effectLst/>
          </c:spPr>
        </c:marker>
      </c:pivotFmt>
      <c:pivotFmt>
        <c:idx val="60"/>
        <c:spPr>
          <a:ln w="22225" cap="rnd">
            <a:solidFill>
              <a:schemeClr val="accent1"/>
            </a:solidFill>
            <a:round/>
          </a:ln>
          <a:effectLst/>
        </c:spPr>
        <c:marker>
          <c:symbol val="circle"/>
          <c:size val="6"/>
          <c:spPr>
            <a:solidFill>
              <a:schemeClr val="lt1"/>
            </a:solidFill>
            <a:ln w="15875">
              <a:solidFill>
                <a:schemeClr val="accent3"/>
              </a:solidFill>
              <a:round/>
            </a:ln>
            <a:effectLst/>
          </c:spPr>
        </c:marker>
      </c:pivotFmt>
      <c:pivotFmt>
        <c:idx val="61"/>
        <c:spPr>
          <a:ln w="22225" cap="rnd">
            <a:solidFill>
              <a:schemeClr val="accent1"/>
            </a:solidFill>
            <a:round/>
          </a:ln>
          <a:effectLst/>
        </c:spPr>
        <c:marker>
          <c:symbol val="circle"/>
          <c:size val="6"/>
          <c:spPr>
            <a:solidFill>
              <a:schemeClr val="lt1"/>
            </a:solidFill>
            <a:ln w="15875">
              <a:solidFill>
                <a:schemeClr val="accent4"/>
              </a:solidFill>
              <a:round/>
            </a:ln>
            <a:effectLst/>
          </c:spPr>
        </c:marker>
      </c:pivotFmt>
      <c:pivotFmt>
        <c:idx val="62"/>
        <c:spPr>
          <a:ln w="22225" cap="rnd">
            <a:solidFill>
              <a:schemeClr val="accent1"/>
            </a:solidFill>
            <a:round/>
          </a:ln>
          <a:effectLst/>
        </c:spPr>
        <c:marker>
          <c:symbol val="circle"/>
          <c:size val="6"/>
          <c:spPr>
            <a:solidFill>
              <a:schemeClr val="lt1"/>
            </a:solidFill>
            <a:ln w="15875">
              <a:solidFill>
                <a:schemeClr val="accent5"/>
              </a:solidFill>
              <a:round/>
            </a:ln>
            <a:effectLst/>
          </c:spPr>
        </c:marker>
      </c:pivotFmt>
      <c:pivotFmt>
        <c:idx val="63"/>
        <c:spPr>
          <a:ln w="22225" cap="rnd">
            <a:solidFill>
              <a:schemeClr val="accent1"/>
            </a:solidFill>
            <a:round/>
          </a:ln>
          <a:effectLst/>
        </c:spPr>
        <c:marker>
          <c:symbol val="circle"/>
          <c:size val="6"/>
          <c:spPr>
            <a:solidFill>
              <a:schemeClr val="lt1"/>
            </a:solidFill>
            <a:ln w="15875">
              <a:solidFill>
                <a:schemeClr val="accent6"/>
              </a:solidFill>
              <a:round/>
            </a:ln>
            <a:effectLst/>
          </c:spPr>
        </c:marker>
      </c:pivotFmt>
      <c:pivotFmt>
        <c:idx val="64"/>
        <c:spPr>
          <a:ln w="22225" cap="rnd">
            <a:solidFill>
              <a:schemeClr val="accent1"/>
            </a:solidFill>
            <a:round/>
          </a:ln>
          <a:effectLst/>
        </c:spPr>
        <c:marker>
          <c:symbol val="circle"/>
          <c:size val="6"/>
          <c:spPr>
            <a:solidFill>
              <a:schemeClr val="lt1"/>
            </a:solidFill>
            <a:ln w="15875">
              <a:solidFill>
                <a:schemeClr val="accent1">
                  <a:lumMod val="60000"/>
                </a:schemeClr>
              </a:solidFill>
              <a:round/>
            </a:ln>
            <a:effectLst/>
          </c:spPr>
        </c:marker>
      </c:pivotFmt>
    </c:pivotFmts>
    <c:plotArea>
      <c:layout>
        <c:manualLayout>
          <c:layoutTarget val="inner"/>
          <c:xMode val="edge"/>
          <c:yMode val="edge"/>
          <c:x val="7.9520675457829107E-2"/>
          <c:y val="3.7037037037037035E-2"/>
          <c:w val="0.91767110343595726"/>
          <c:h val="0.68358887430737825"/>
        </c:manualLayout>
      </c:layout>
      <c:lineChart>
        <c:grouping val="standard"/>
        <c:varyColors val="0"/>
        <c:ser>
          <c:idx val="0"/>
          <c:order val="0"/>
          <c:tx>
            <c:strRef>
              <c:f>PIVOT_F!$B$1:$B$3</c:f>
              <c:strCache>
                <c:ptCount val="1"/>
                <c:pt idx="0">
                  <c:v>2020-21 - Barking</c:v>
                </c:pt>
              </c:strCache>
            </c:strRef>
          </c:tx>
          <c:spPr>
            <a:ln w="22225" cap="rnd">
              <a:solidFill>
                <a:schemeClr val="accent1"/>
              </a:solidFill>
              <a:round/>
            </a:ln>
            <a:effectLst/>
          </c:spPr>
          <c:marker>
            <c:symbol val="circle"/>
            <c:size val="6"/>
            <c:spPr>
              <a:solidFill>
                <a:schemeClr val="lt1"/>
              </a:solidFill>
              <a:ln w="15875">
                <a:solidFill>
                  <a:schemeClr val="accent1"/>
                </a:solidFill>
                <a:round/>
              </a:ln>
              <a:effectLst/>
            </c:spPr>
          </c:marker>
          <c:cat>
            <c:multiLvlStrRef>
              <c:f>PIVOT_F!$A$4:$A$39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PIVOT_F!$B$4:$B$39</c:f>
              <c:numCache>
                <c:formatCode>General</c:formatCode>
                <c:ptCount val="23"/>
                <c:pt idx="13">
                  <c:v>7.6590967964769885E-2</c:v>
                </c:pt>
                <c:pt idx="14">
                  <c:v>9.9969719254228484E-2</c:v>
                </c:pt>
                <c:pt idx="15">
                  <c:v>0.11555689551210267</c:v>
                </c:pt>
                <c:pt idx="16">
                  <c:v>0.12359502174755609</c:v>
                </c:pt>
                <c:pt idx="17">
                  <c:v>0.12784286698828395</c:v>
                </c:pt>
                <c:pt idx="18">
                  <c:v>0.13463528194516297</c:v>
                </c:pt>
                <c:pt idx="19">
                  <c:v>0.14828240980493698</c:v>
                </c:pt>
                <c:pt idx="20">
                  <c:v>0.16174183514774496</c:v>
                </c:pt>
                <c:pt idx="21">
                  <c:v>0.17268588770864948</c:v>
                </c:pt>
                <c:pt idx="22">
                  <c:v>0.19152726482728655</c:v>
                </c:pt>
              </c:numCache>
            </c:numRef>
          </c:val>
          <c:smooth val="0"/>
          <c:extLst>
            <c:ext xmlns:c16="http://schemas.microsoft.com/office/drawing/2014/chart" uri="{C3380CC4-5D6E-409C-BE32-E72D297353CC}">
              <c16:uniqueId val="{00000000-9749-4347-9FDB-9EAFF9C3319C}"/>
            </c:ext>
          </c:extLst>
        </c:ser>
        <c:ser>
          <c:idx val="1"/>
          <c:order val="1"/>
          <c:tx>
            <c:strRef>
              <c:f>PIVOT_F!$C$1:$C$3</c:f>
              <c:strCache>
                <c:ptCount val="1"/>
                <c:pt idx="0">
                  <c:v>2020-21 - City &amp; Hackney</c:v>
                </c:pt>
              </c:strCache>
            </c:strRef>
          </c:tx>
          <c:spPr>
            <a:ln w="22225" cap="rnd">
              <a:solidFill>
                <a:schemeClr val="accent2"/>
              </a:solidFill>
              <a:round/>
            </a:ln>
            <a:effectLst/>
          </c:spPr>
          <c:marker>
            <c:symbol val="circle"/>
            <c:size val="6"/>
            <c:spPr>
              <a:solidFill>
                <a:schemeClr val="lt1"/>
              </a:solidFill>
              <a:ln w="15875">
                <a:solidFill>
                  <a:schemeClr val="accent2"/>
                </a:solidFill>
                <a:round/>
              </a:ln>
              <a:effectLst/>
            </c:spPr>
          </c:marker>
          <c:cat>
            <c:multiLvlStrRef>
              <c:f>PIVOT_F!$A$4:$A$39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PIVOT_F!$C$4:$C$39</c:f>
              <c:numCache>
                <c:formatCode>General</c:formatCode>
                <c:ptCount val="23"/>
                <c:pt idx="13">
                  <c:v>8.0076954615699997E-2</c:v>
                </c:pt>
                <c:pt idx="14">
                  <c:v>0.10281170122124396</c:v>
                </c:pt>
                <c:pt idx="15">
                  <c:v>0.13766446849462027</c:v>
                </c:pt>
                <c:pt idx="16">
                  <c:v>0.14992106094095359</c:v>
                </c:pt>
                <c:pt idx="17">
                  <c:v>0.15380973423394989</c:v>
                </c:pt>
                <c:pt idx="18">
                  <c:v>0.16460853361968228</c:v>
                </c:pt>
                <c:pt idx="19">
                  <c:v>0.17984383397085321</c:v>
                </c:pt>
                <c:pt idx="20">
                  <c:v>0.19361890881439706</c:v>
                </c:pt>
                <c:pt idx="21">
                  <c:v>0.20187093705406692</c:v>
                </c:pt>
                <c:pt idx="22">
                  <c:v>0.21186333036961769</c:v>
                </c:pt>
              </c:numCache>
            </c:numRef>
          </c:val>
          <c:smooth val="0"/>
          <c:extLst>
            <c:ext xmlns:c16="http://schemas.microsoft.com/office/drawing/2014/chart" uri="{C3380CC4-5D6E-409C-BE32-E72D297353CC}">
              <c16:uniqueId val="{00000000-A82E-4CF4-B06A-8369A7274473}"/>
            </c:ext>
          </c:extLst>
        </c:ser>
        <c:ser>
          <c:idx val="2"/>
          <c:order val="2"/>
          <c:tx>
            <c:strRef>
              <c:f>PIVOT_F!$D$1:$D$3</c:f>
              <c:strCache>
                <c:ptCount val="1"/>
                <c:pt idx="0">
                  <c:v>2020-21 - Havering</c:v>
                </c:pt>
              </c:strCache>
            </c:strRef>
          </c:tx>
          <c:spPr>
            <a:ln w="22225" cap="rnd">
              <a:solidFill>
                <a:schemeClr val="accent3"/>
              </a:solidFill>
              <a:round/>
            </a:ln>
            <a:effectLst/>
          </c:spPr>
          <c:marker>
            <c:symbol val="circle"/>
            <c:size val="6"/>
            <c:spPr>
              <a:solidFill>
                <a:schemeClr val="lt1"/>
              </a:solidFill>
              <a:ln w="15875">
                <a:solidFill>
                  <a:schemeClr val="accent3"/>
                </a:solidFill>
                <a:round/>
              </a:ln>
              <a:effectLst/>
            </c:spPr>
          </c:marker>
          <c:cat>
            <c:multiLvlStrRef>
              <c:f>PIVOT_F!$A$4:$A$39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PIVOT_F!$D$4:$D$39</c:f>
              <c:numCache>
                <c:formatCode>General</c:formatCode>
                <c:ptCount val="23"/>
                <c:pt idx="13">
                  <c:v>0.13388737486846011</c:v>
                </c:pt>
                <c:pt idx="14">
                  <c:v>0.1718606535241696</c:v>
                </c:pt>
                <c:pt idx="15">
                  <c:v>0.19515161342630127</c:v>
                </c:pt>
                <c:pt idx="16">
                  <c:v>0.20424001514291124</c:v>
                </c:pt>
                <c:pt idx="17">
                  <c:v>0.20839304545331638</c:v>
                </c:pt>
                <c:pt idx="18">
                  <c:v>0.21873054540533224</c:v>
                </c:pt>
                <c:pt idx="19">
                  <c:v>0.2394320398872751</c:v>
                </c:pt>
                <c:pt idx="20">
                  <c:v>0.2574619784748014</c:v>
                </c:pt>
                <c:pt idx="21">
                  <c:v>0.26762398545020222</c:v>
                </c:pt>
                <c:pt idx="22">
                  <c:v>0.28565591632163873</c:v>
                </c:pt>
              </c:numCache>
            </c:numRef>
          </c:val>
          <c:smooth val="0"/>
          <c:extLst>
            <c:ext xmlns:c16="http://schemas.microsoft.com/office/drawing/2014/chart" uri="{C3380CC4-5D6E-409C-BE32-E72D297353CC}">
              <c16:uniqueId val="{00000001-A82E-4CF4-B06A-8369A7274473}"/>
            </c:ext>
          </c:extLst>
        </c:ser>
        <c:ser>
          <c:idx val="3"/>
          <c:order val="3"/>
          <c:tx>
            <c:strRef>
              <c:f>PIVOT_F!$E$1:$E$3</c:f>
              <c:strCache>
                <c:ptCount val="1"/>
                <c:pt idx="0">
                  <c:v>2020-21 - Newham</c:v>
                </c:pt>
              </c:strCache>
            </c:strRef>
          </c:tx>
          <c:spPr>
            <a:ln w="22225" cap="rnd">
              <a:solidFill>
                <a:schemeClr val="accent4"/>
              </a:solidFill>
              <a:round/>
            </a:ln>
            <a:effectLst/>
          </c:spPr>
          <c:marker>
            <c:symbol val="circle"/>
            <c:size val="6"/>
            <c:spPr>
              <a:solidFill>
                <a:schemeClr val="lt1"/>
              </a:solidFill>
              <a:ln w="15875">
                <a:solidFill>
                  <a:schemeClr val="accent4"/>
                </a:solidFill>
                <a:round/>
              </a:ln>
              <a:effectLst/>
            </c:spPr>
          </c:marker>
          <c:cat>
            <c:multiLvlStrRef>
              <c:f>PIVOT_F!$A$4:$A$39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PIVOT_F!$E$4:$E$39</c:f>
              <c:numCache>
                <c:formatCode>General</c:formatCode>
                <c:ptCount val="23"/>
                <c:pt idx="13">
                  <c:v>6.9572598088875504E-2</c:v>
                </c:pt>
                <c:pt idx="14">
                  <c:v>8.9168834725455295E-2</c:v>
                </c:pt>
                <c:pt idx="15">
                  <c:v>0.11039815728858177</c:v>
                </c:pt>
                <c:pt idx="16">
                  <c:v>0.11938702779757662</c:v>
                </c:pt>
                <c:pt idx="17">
                  <c:v>0.12452695661712281</c:v>
                </c:pt>
                <c:pt idx="18">
                  <c:v>0.13248718440746732</c:v>
                </c:pt>
                <c:pt idx="19">
                  <c:v>0.15581242106419196</c:v>
                </c:pt>
                <c:pt idx="20">
                  <c:v>0.17494636078560818</c:v>
                </c:pt>
                <c:pt idx="21">
                  <c:v>0.18493906137980479</c:v>
                </c:pt>
                <c:pt idx="22">
                  <c:v>0.19809886982232169</c:v>
                </c:pt>
              </c:numCache>
            </c:numRef>
          </c:val>
          <c:smooth val="0"/>
          <c:extLst>
            <c:ext xmlns:c16="http://schemas.microsoft.com/office/drawing/2014/chart" uri="{C3380CC4-5D6E-409C-BE32-E72D297353CC}">
              <c16:uniqueId val="{00000002-A82E-4CF4-B06A-8369A7274473}"/>
            </c:ext>
          </c:extLst>
        </c:ser>
        <c:ser>
          <c:idx val="4"/>
          <c:order val="4"/>
          <c:tx>
            <c:strRef>
              <c:f>PIVOT_F!$F$1:$F$3</c:f>
              <c:strCache>
                <c:ptCount val="1"/>
                <c:pt idx="0">
                  <c:v>2020-21 - Redbridge</c:v>
                </c:pt>
              </c:strCache>
            </c:strRef>
          </c:tx>
          <c:spPr>
            <a:ln w="22225" cap="rnd">
              <a:solidFill>
                <a:schemeClr val="accent5"/>
              </a:solidFill>
              <a:round/>
            </a:ln>
            <a:effectLst/>
          </c:spPr>
          <c:marker>
            <c:symbol val="circle"/>
            <c:size val="6"/>
            <c:spPr>
              <a:solidFill>
                <a:schemeClr val="lt1"/>
              </a:solidFill>
              <a:ln w="15875">
                <a:solidFill>
                  <a:schemeClr val="accent5"/>
                </a:solidFill>
                <a:round/>
              </a:ln>
              <a:effectLst/>
            </c:spPr>
          </c:marker>
          <c:cat>
            <c:multiLvlStrRef>
              <c:f>PIVOT_F!$A$4:$A$39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PIVOT_F!$F$4:$F$39</c:f>
              <c:numCache>
                <c:formatCode>General</c:formatCode>
                <c:ptCount val="23"/>
                <c:pt idx="13">
                  <c:v>0.10735064122614951</c:v>
                </c:pt>
                <c:pt idx="14">
                  <c:v>0.15111695137976347</c:v>
                </c:pt>
                <c:pt idx="15">
                  <c:v>0.18848610067618332</c:v>
                </c:pt>
                <c:pt idx="16">
                  <c:v>0.20508326029798424</c:v>
                </c:pt>
                <c:pt idx="17">
                  <c:v>0.21101864597672382</c:v>
                </c:pt>
                <c:pt idx="18">
                  <c:v>0.21941073439259351</c:v>
                </c:pt>
                <c:pt idx="19">
                  <c:v>0.23959181118136855</c:v>
                </c:pt>
                <c:pt idx="20">
                  <c:v>0.26571061777875193</c:v>
                </c:pt>
                <c:pt idx="21">
                  <c:v>0.27715790133517204</c:v>
                </c:pt>
                <c:pt idx="22">
                  <c:v>0.29381281407035176</c:v>
                </c:pt>
              </c:numCache>
            </c:numRef>
          </c:val>
          <c:smooth val="0"/>
          <c:extLst>
            <c:ext xmlns:c16="http://schemas.microsoft.com/office/drawing/2014/chart" uri="{C3380CC4-5D6E-409C-BE32-E72D297353CC}">
              <c16:uniqueId val="{00000003-A82E-4CF4-B06A-8369A7274473}"/>
            </c:ext>
          </c:extLst>
        </c:ser>
        <c:ser>
          <c:idx val="5"/>
          <c:order val="5"/>
          <c:tx>
            <c:strRef>
              <c:f>PIVOT_F!$G$1:$G$3</c:f>
              <c:strCache>
                <c:ptCount val="1"/>
                <c:pt idx="0">
                  <c:v>2020-21 - Tower Hamlets</c:v>
                </c:pt>
              </c:strCache>
            </c:strRef>
          </c:tx>
          <c:spPr>
            <a:ln w="22225" cap="rnd">
              <a:solidFill>
                <a:schemeClr val="accent6"/>
              </a:solidFill>
              <a:round/>
            </a:ln>
            <a:effectLst/>
          </c:spPr>
          <c:marker>
            <c:symbol val="circle"/>
            <c:size val="6"/>
            <c:spPr>
              <a:solidFill>
                <a:schemeClr val="lt1"/>
              </a:solidFill>
              <a:ln w="15875">
                <a:solidFill>
                  <a:schemeClr val="accent6"/>
                </a:solidFill>
                <a:round/>
              </a:ln>
              <a:effectLst/>
            </c:spPr>
          </c:marker>
          <c:cat>
            <c:multiLvlStrRef>
              <c:f>PIVOT_F!$A$4:$A$39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PIVOT_F!$G$4:$G$39</c:f>
              <c:numCache>
                <c:formatCode>General</c:formatCode>
                <c:ptCount val="23"/>
                <c:pt idx="13">
                  <c:v>9.4824449699836277E-2</c:v>
                </c:pt>
                <c:pt idx="14">
                  <c:v>0.13351820702823111</c:v>
                </c:pt>
                <c:pt idx="15">
                  <c:v>0.14847300490819851</c:v>
                </c:pt>
                <c:pt idx="16">
                  <c:v>0.15844462614699736</c:v>
                </c:pt>
                <c:pt idx="17">
                  <c:v>0.16200889211505309</c:v>
                </c:pt>
                <c:pt idx="18">
                  <c:v>0.17383618149675897</c:v>
                </c:pt>
                <c:pt idx="19">
                  <c:v>0.19774627408215195</c:v>
                </c:pt>
                <c:pt idx="20">
                  <c:v>0.22415046338360894</c:v>
                </c:pt>
                <c:pt idx="21">
                  <c:v>0.23337732671915531</c:v>
                </c:pt>
                <c:pt idx="22">
                  <c:v>0.24482476847648446</c:v>
                </c:pt>
              </c:numCache>
            </c:numRef>
          </c:val>
          <c:smooth val="0"/>
          <c:extLst>
            <c:ext xmlns:c16="http://schemas.microsoft.com/office/drawing/2014/chart" uri="{C3380CC4-5D6E-409C-BE32-E72D297353CC}">
              <c16:uniqueId val="{00000004-A82E-4CF4-B06A-8369A7274473}"/>
            </c:ext>
          </c:extLst>
        </c:ser>
        <c:ser>
          <c:idx val="6"/>
          <c:order val="6"/>
          <c:tx>
            <c:strRef>
              <c:f>PIVOT_F!$H$1:$H$3</c:f>
              <c:strCache>
                <c:ptCount val="1"/>
                <c:pt idx="0">
                  <c:v>2020-21 - Waltham Forest</c:v>
                </c:pt>
              </c:strCache>
            </c:strRef>
          </c:tx>
          <c:spPr>
            <a:ln w="22225" cap="rnd">
              <a:solidFill>
                <a:schemeClr val="accent1">
                  <a:lumMod val="60000"/>
                </a:schemeClr>
              </a:solidFill>
              <a:round/>
            </a:ln>
            <a:effectLst/>
          </c:spPr>
          <c:marker>
            <c:symbol val="circle"/>
            <c:size val="6"/>
            <c:spPr>
              <a:solidFill>
                <a:schemeClr val="lt1"/>
              </a:solidFill>
              <a:ln w="15875">
                <a:solidFill>
                  <a:schemeClr val="accent1">
                    <a:lumMod val="60000"/>
                  </a:schemeClr>
                </a:solidFill>
                <a:round/>
              </a:ln>
              <a:effectLst/>
            </c:spPr>
          </c:marker>
          <c:cat>
            <c:multiLvlStrRef>
              <c:f>PIVOT_F!$A$4:$A$39</c:f>
              <c:multiLvlStrCache>
                <c:ptCount val="23"/>
                <c:lvl>
                  <c:pt idx="0">
                    <c:v>7</c:v>
                  </c:pt>
                  <c:pt idx="1">
                    <c:v>14</c:v>
                  </c:pt>
                  <c:pt idx="2">
                    <c:v>21</c:v>
                  </c:pt>
                  <c:pt idx="3">
                    <c:v>27</c:v>
                  </c:pt>
                  <c:pt idx="4">
                    <c:v>4</c:v>
                  </c:pt>
                  <c:pt idx="5">
                    <c:v>11</c:v>
                  </c:pt>
                  <c:pt idx="6">
                    <c:v>18</c:v>
                  </c:pt>
                  <c:pt idx="7">
                    <c:v>25</c:v>
                  </c:pt>
                  <c:pt idx="8">
                    <c:v>1</c:v>
                  </c:pt>
                  <c:pt idx="9">
                    <c:v>8</c:v>
                  </c:pt>
                  <c:pt idx="10">
                    <c:v>15</c:v>
                  </c:pt>
                  <c:pt idx="11">
                    <c:v>22</c:v>
                  </c:pt>
                  <c:pt idx="12">
                    <c:v>29</c:v>
                  </c:pt>
                  <c:pt idx="13">
                    <c:v>6</c:v>
                  </c:pt>
                  <c:pt idx="14">
                    <c:v>13</c:v>
                  </c:pt>
                  <c:pt idx="15">
                    <c:v>20</c:v>
                  </c:pt>
                  <c:pt idx="16">
                    <c:v>28</c:v>
                  </c:pt>
                  <c:pt idx="17">
                    <c:v>3</c:v>
                  </c:pt>
                  <c:pt idx="18">
                    <c:v>10</c:v>
                  </c:pt>
                  <c:pt idx="19">
                    <c:v>17</c:v>
                  </c:pt>
                  <c:pt idx="20">
                    <c:v>24</c:v>
                  </c:pt>
                  <c:pt idx="21">
                    <c:v>31</c:v>
                  </c:pt>
                  <c:pt idx="22">
                    <c:v>2</c:v>
                  </c:pt>
                </c:lvl>
                <c:lvl>
                  <c:pt idx="0">
                    <c:v>Sep</c:v>
                  </c:pt>
                  <c:pt idx="4">
                    <c:v>Oct</c:v>
                  </c:pt>
                  <c:pt idx="8">
                    <c:v>Nov</c:v>
                  </c:pt>
                  <c:pt idx="13">
                    <c:v>Dec</c:v>
                  </c:pt>
                  <c:pt idx="17">
                    <c:v>Jan</c:v>
                  </c:pt>
                  <c:pt idx="22">
                    <c:v>Mar</c:v>
                  </c:pt>
                </c:lvl>
                <c:lvl>
                  <c:pt idx="0">
                    <c:v>1</c:v>
                  </c:pt>
                  <c:pt idx="4">
                    <c:v>2</c:v>
                  </c:pt>
                  <c:pt idx="8">
                    <c:v>3</c:v>
                  </c:pt>
                  <c:pt idx="13">
                    <c:v>4</c:v>
                  </c:pt>
                  <c:pt idx="17">
                    <c:v>5</c:v>
                  </c:pt>
                  <c:pt idx="22">
                    <c:v>7</c:v>
                  </c:pt>
                </c:lvl>
              </c:multiLvlStrCache>
            </c:multiLvlStrRef>
          </c:cat>
          <c:val>
            <c:numRef>
              <c:f>PIVOT_F!$H$4:$H$39</c:f>
              <c:numCache>
                <c:formatCode>General</c:formatCode>
                <c:ptCount val="23"/>
                <c:pt idx="13">
                  <c:v>7.9244785660153541E-2</c:v>
                </c:pt>
                <c:pt idx="14">
                  <c:v>0.10811878580364785</c:v>
                </c:pt>
                <c:pt idx="15">
                  <c:v>0.12603435202584642</c:v>
                </c:pt>
                <c:pt idx="16">
                  <c:v>0.13714493088317772</c:v>
                </c:pt>
                <c:pt idx="17">
                  <c:v>0.1412925147626431</c:v>
                </c:pt>
                <c:pt idx="18">
                  <c:v>0.148005148005148</c:v>
                </c:pt>
                <c:pt idx="19">
                  <c:v>0.16509916509916511</c:v>
                </c:pt>
                <c:pt idx="20">
                  <c:v>0.18214533328931296</c:v>
                </c:pt>
                <c:pt idx="21">
                  <c:v>0.18937140590918106</c:v>
                </c:pt>
                <c:pt idx="22">
                  <c:v>0.20383390819846112</c:v>
                </c:pt>
              </c:numCache>
            </c:numRef>
          </c:val>
          <c:smooth val="0"/>
          <c:extLst>
            <c:ext xmlns:c16="http://schemas.microsoft.com/office/drawing/2014/chart" uri="{C3380CC4-5D6E-409C-BE32-E72D297353CC}">
              <c16:uniqueId val="{00000005-A82E-4CF4-B06A-8369A7274473}"/>
            </c:ext>
          </c:extLst>
        </c:ser>
        <c:dLbls>
          <c:showLegendKey val="0"/>
          <c:showVal val="0"/>
          <c:showCatName val="0"/>
          <c:showSerName val="0"/>
          <c:showPercent val="0"/>
          <c:showBubbleSize val="0"/>
        </c:dLbls>
        <c:marker val="1"/>
        <c:smooth val="0"/>
        <c:axId val="689375503"/>
        <c:axId val="680892111"/>
      </c:lineChart>
      <c:catAx>
        <c:axId val="689375503"/>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680892111"/>
        <c:crosses val="autoZero"/>
        <c:auto val="1"/>
        <c:lblAlgn val="ctr"/>
        <c:lblOffset val="100"/>
        <c:noMultiLvlLbl val="0"/>
      </c:catAx>
      <c:valAx>
        <c:axId val="680892111"/>
        <c:scaling>
          <c:orientation val="minMax"/>
        </c:scaling>
        <c:delete val="0"/>
        <c:axPos val="l"/>
        <c:majorGridlines>
          <c:spPr>
            <a:ln w="9525" cap="flat" cmpd="sng" algn="ctr">
              <a:solidFill>
                <a:schemeClr val="dk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689375503"/>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span"/>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32">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alpha val="54000"/>
          </a:schemeClr>
        </a:solidFill>
        <a:round/>
      </a:ln>
    </cs:spPr>
  </cs:gridlineMajor>
  <cs:gridlineMinor>
    <cs:lnRef idx="0"/>
    <cs:fillRef idx="0"/>
    <cs:effectRef idx="0"/>
    <cs:fontRef idx="minor">
      <a:schemeClr val="dk1"/>
    </cs:fontRef>
    <cs:spPr>
      <a:ln w="9525" cap="flat" cmpd="sng" algn="ctr">
        <a:solidFill>
          <a:schemeClr val="dk1">
            <a:lumMod val="15000"/>
            <a:lumOff val="85000"/>
            <a:alpha val="51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3.xml><?xml version="1.0" encoding="utf-8"?>
<cs:chartStyle xmlns:cs="http://schemas.microsoft.com/office/drawing/2012/chartStyle" xmlns:a="http://schemas.openxmlformats.org/drawingml/2006/main" id="232">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alpha val="54000"/>
          </a:schemeClr>
        </a:solidFill>
        <a:round/>
      </a:ln>
    </cs:spPr>
  </cs:gridlineMajor>
  <cs:gridlineMinor>
    <cs:lnRef idx="0"/>
    <cs:fillRef idx="0"/>
    <cs:effectRef idx="0"/>
    <cs:fontRef idx="minor">
      <a:schemeClr val="dk1"/>
    </cs:fontRef>
    <cs:spPr>
      <a:ln w="9525" cap="flat" cmpd="sng" algn="ctr">
        <a:solidFill>
          <a:schemeClr val="dk1">
            <a:lumMod val="15000"/>
            <a:lumOff val="85000"/>
            <a:alpha val="51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4.xml><?xml version="1.0" encoding="utf-8"?>
<cs:chartStyle xmlns:cs="http://schemas.microsoft.com/office/drawing/2012/chartStyle" xmlns:a="http://schemas.openxmlformats.org/drawingml/2006/main" id="232">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alpha val="54000"/>
          </a:schemeClr>
        </a:solidFill>
        <a:round/>
      </a:ln>
    </cs:spPr>
  </cs:gridlineMajor>
  <cs:gridlineMinor>
    <cs:lnRef idx="0"/>
    <cs:fillRef idx="0"/>
    <cs:effectRef idx="0"/>
    <cs:fontRef idx="minor">
      <a:schemeClr val="dk1"/>
    </cs:fontRef>
    <cs:spPr>
      <a:ln w="9525" cap="flat" cmpd="sng" algn="ctr">
        <a:solidFill>
          <a:schemeClr val="dk1">
            <a:lumMod val="15000"/>
            <a:lumOff val="85000"/>
            <a:alpha val="51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5.xml><?xml version="1.0" encoding="utf-8"?>
<cs:chartStyle xmlns:cs="http://schemas.microsoft.com/office/drawing/2012/chartStyle" xmlns:a="http://schemas.openxmlformats.org/drawingml/2006/main" id="232">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alpha val="54000"/>
          </a:schemeClr>
        </a:solidFill>
        <a:round/>
      </a:ln>
    </cs:spPr>
  </cs:gridlineMajor>
  <cs:gridlineMinor>
    <cs:lnRef idx="0"/>
    <cs:fillRef idx="0"/>
    <cs:effectRef idx="0"/>
    <cs:fontRef idx="minor">
      <a:schemeClr val="dk1"/>
    </cs:fontRef>
    <cs:spPr>
      <a:ln w="9525" cap="flat" cmpd="sng" algn="ctr">
        <a:solidFill>
          <a:schemeClr val="dk1">
            <a:lumMod val="15000"/>
            <a:lumOff val="85000"/>
            <a:alpha val="51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6.xml><?xml version="1.0" encoding="utf-8"?>
<cs:chartStyle xmlns:cs="http://schemas.microsoft.com/office/drawing/2012/chartStyle" xmlns:a="http://schemas.openxmlformats.org/drawingml/2006/main" id="232">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alpha val="54000"/>
          </a:schemeClr>
        </a:solidFill>
        <a:round/>
      </a:ln>
    </cs:spPr>
  </cs:gridlineMajor>
  <cs:gridlineMinor>
    <cs:lnRef idx="0"/>
    <cs:fillRef idx="0"/>
    <cs:effectRef idx="0"/>
    <cs:fontRef idx="minor">
      <a:schemeClr val="dk1"/>
    </cs:fontRef>
    <cs:spPr>
      <a:ln w="9525" cap="flat" cmpd="sng" algn="ctr">
        <a:solidFill>
          <a:schemeClr val="dk1">
            <a:lumMod val="15000"/>
            <a:lumOff val="85000"/>
            <a:alpha val="51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7.xml><?xml version="1.0" encoding="utf-8"?>
<cs:chartStyle xmlns:cs="http://schemas.microsoft.com/office/drawing/2012/chartStyle" xmlns:a="http://schemas.openxmlformats.org/drawingml/2006/main" id="232">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alpha val="54000"/>
          </a:schemeClr>
        </a:solidFill>
        <a:round/>
      </a:ln>
    </cs:spPr>
  </cs:gridlineMajor>
  <cs:gridlineMinor>
    <cs:lnRef idx="0"/>
    <cs:fillRef idx="0"/>
    <cs:effectRef idx="0"/>
    <cs:fontRef idx="minor">
      <a:schemeClr val="dk1"/>
    </cs:fontRef>
    <cs:spPr>
      <a:ln w="9525" cap="flat" cmpd="sng" algn="ctr">
        <a:solidFill>
          <a:schemeClr val="dk1">
            <a:lumMod val="15000"/>
            <a:lumOff val="85000"/>
            <a:alpha val="51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8.xml><?xml version="1.0" encoding="utf-8"?>
<cs:chartStyle xmlns:cs="http://schemas.microsoft.com/office/drawing/2012/chartStyle" xmlns:a="http://schemas.openxmlformats.org/drawingml/2006/main" id="208">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image" Target="../media/image2.emf"/><Relationship Id="rId2" Type="http://schemas.openxmlformats.org/officeDocument/2006/relationships/image" Target="../media/image1.jpg"/><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chart" Target="../charts/chart3.xml"/><Relationship Id="rId6" Type="http://schemas.openxmlformats.org/officeDocument/2006/relationships/chart" Target="../charts/chart8.xml"/><Relationship Id="rId5" Type="http://schemas.openxmlformats.org/officeDocument/2006/relationships/chart" Target="../charts/chart7.xml"/><Relationship Id="rId4" Type="http://schemas.openxmlformats.org/officeDocument/2006/relationships/chart" Target="../charts/chart6.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1</xdr:col>
      <xdr:colOff>190500</xdr:colOff>
      <xdr:row>1</xdr:row>
      <xdr:rowOff>20172</xdr:rowOff>
    </xdr:from>
    <xdr:to>
      <xdr:col>2</xdr:col>
      <xdr:colOff>339184</xdr:colOff>
      <xdr:row>3</xdr:row>
      <xdr:rowOff>163047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91353" y="210672"/>
          <a:ext cx="1560625" cy="759199"/>
        </a:xfrm>
        <a:prstGeom prst="rect">
          <a:avLst/>
        </a:prstGeom>
      </xdr:spPr>
    </xdr:pic>
    <xdr:clientData/>
  </xdr:twoCellAnchor>
  <xdr:twoCellAnchor editAs="oneCell">
    <xdr:from>
      <xdr:col>12</xdr:col>
      <xdr:colOff>762000</xdr:colOff>
      <xdr:row>3</xdr:row>
      <xdr:rowOff>100853</xdr:rowOff>
    </xdr:from>
    <xdr:to>
      <xdr:col>15</xdr:col>
      <xdr:colOff>136712</xdr:colOff>
      <xdr:row>12</xdr:row>
      <xdr:rowOff>168089</xdr:rowOff>
    </xdr:to>
    <mc:AlternateContent xmlns:mc="http://schemas.openxmlformats.org/markup-compatibility/2006" xmlns:a14="http://schemas.microsoft.com/office/drawing/2010/main">
      <mc:Choice Requires="a14">
        <xdr:graphicFrame macro="">
          <xdr:nvGraphicFramePr>
            <xdr:cNvPr id="5" name="Locality 1"/>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0455088" y="907677"/>
              <a:ext cx="1828800" cy="2140324"/>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xdr:from>
      <xdr:col>15</xdr:col>
      <xdr:colOff>381000</xdr:colOff>
      <xdr:row>3</xdr:row>
      <xdr:rowOff>112058</xdr:rowOff>
    </xdr:from>
    <xdr:to>
      <xdr:col>25</xdr:col>
      <xdr:colOff>750794</xdr:colOff>
      <xdr:row>31</xdr:row>
      <xdr:rowOff>11206</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67236</xdr:colOff>
      <xdr:row>11</xdr:row>
      <xdr:rowOff>78441</xdr:rowOff>
    </xdr:from>
    <xdr:to>
      <xdr:col>9</xdr:col>
      <xdr:colOff>291354</xdr:colOff>
      <xdr:row>37</xdr:row>
      <xdr:rowOff>179295</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xdr:col>
      <xdr:colOff>0</xdr:colOff>
      <xdr:row>5</xdr:row>
      <xdr:rowOff>65555</xdr:rowOff>
    </xdr:from>
    <xdr:to>
      <xdr:col>9</xdr:col>
      <xdr:colOff>0</xdr:colOff>
      <xdr:row>8</xdr:row>
      <xdr:rowOff>44823</xdr:rowOff>
    </xdr:to>
    <mc:AlternateContent xmlns:mc="http://schemas.openxmlformats.org/markup-compatibility/2006" xmlns:a14="http://schemas.microsoft.com/office/drawing/2010/main">
      <mc:Choice Requires="a14">
        <xdr:graphicFrame macro="">
          <xdr:nvGraphicFramePr>
            <xdr:cNvPr id="3" name="Locality"/>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00853" y="1354231"/>
              <a:ext cx="9379323" cy="6404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oneCell">
    <xdr:from>
      <xdr:col>7</xdr:col>
      <xdr:colOff>0</xdr:colOff>
      <xdr:row>12</xdr:row>
      <xdr:rowOff>18490</xdr:rowOff>
    </xdr:from>
    <xdr:to>
      <xdr:col>9</xdr:col>
      <xdr:colOff>0</xdr:colOff>
      <xdr:row>17</xdr:row>
      <xdr:rowOff>0</xdr:rowOff>
    </xdr:to>
    <mc:AlternateContent xmlns:mc="http://schemas.openxmlformats.org/markup-compatibility/2006" xmlns:a14="http://schemas.microsoft.com/office/drawing/2010/main">
      <mc:Choice Requires="a14">
        <xdr:graphicFrame macro="">
          <xdr:nvGraphicFramePr>
            <xdr:cNvPr id="4" name="Season"/>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eason"/>
            </a:graphicData>
          </a:graphic>
        </xdr:graphicFrame>
      </mc:Choice>
      <mc:Fallback xmlns="">
        <xdr:sp macro="" textlink="">
          <xdr:nvSpPr>
            <xdr:cNvPr id="0" name=""/>
            <xdr:cNvSpPr>
              <a:spLocks noTextEdit="1"/>
            </xdr:cNvSpPr>
          </xdr:nvSpPr>
          <xdr:spPr>
            <a:xfrm>
              <a:off x="7720853" y="2483784"/>
              <a:ext cx="1759323" cy="93401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oneCell">
    <xdr:from>
      <xdr:col>1</xdr:col>
      <xdr:colOff>0</xdr:colOff>
      <xdr:row>39</xdr:row>
      <xdr:rowOff>0</xdr:rowOff>
    </xdr:from>
    <xdr:to>
      <xdr:col>9</xdr:col>
      <xdr:colOff>0</xdr:colOff>
      <xdr:row>43</xdr:row>
      <xdr:rowOff>0</xdr:rowOff>
    </xdr:to>
    <mc:AlternateContent xmlns:mc="http://schemas.openxmlformats.org/markup-compatibility/2006" xmlns:a14="http://schemas.microsoft.com/office/drawing/2010/main">
      <mc:Choice Requires="a14">
        <xdr:graphicFrame macro="">
          <xdr:nvGraphicFramePr>
            <xdr:cNvPr id="5" name="SFVMonth#"/>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FVMonth#"/>
            </a:graphicData>
          </a:graphic>
        </xdr:graphicFrame>
      </mc:Choice>
      <mc:Fallback xmlns="">
        <xdr:sp macro="" textlink="">
          <xdr:nvSpPr>
            <xdr:cNvPr id="0" name=""/>
            <xdr:cNvSpPr>
              <a:spLocks noTextEdit="1"/>
            </xdr:cNvSpPr>
          </xdr:nvSpPr>
          <xdr:spPr>
            <a:xfrm>
              <a:off x="100853" y="7608794"/>
              <a:ext cx="9379323" cy="7620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oneCell">
    <xdr:from>
      <xdr:col>10</xdr:col>
      <xdr:colOff>0</xdr:colOff>
      <xdr:row>7</xdr:row>
      <xdr:rowOff>22412</xdr:rowOff>
    </xdr:from>
    <xdr:to>
      <xdr:col>14</xdr:col>
      <xdr:colOff>750794</xdr:colOff>
      <xdr:row>17</xdr:row>
      <xdr:rowOff>123264</xdr:rowOff>
    </xdr:to>
    <mc:AlternateContent xmlns:mc="http://schemas.openxmlformats.org/markup-compatibility/2006" xmlns:a14="http://schemas.microsoft.com/office/drawing/2010/main">
      <mc:Choice Requires="a14">
        <xdr:graphicFrame macro="">
          <xdr:nvGraphicFramePr>
            <xdr:cNvPr id="9" name="Title"/>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Title"/>
            </a:graphicData>
          </a:graphic>
        </xdr:graphicFrame>
      </mc:Choice>
      <mc:Fallback xmlns="">
        <xdr:sp macro="" textlink="">
          <xdr:nvSpPr>
            <xdr:cNvPr id="0" name=""/>
            <xdr:cNvSpPr>
              <a:spLocks noTextEdit="1"/>
            </xdr:cNvSpPr>
          </xdr:nvSpPr>
          <xdr:spPr>
            <a:xfrm>
              <a:off x="9962029" y="1781736"/>
              <a:ext cx="8023412" cy="20954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oneCell">
    <xdr:from>
      <xdr:col>12</xdr:col>
      <xdr:colOff>743170</xdr:colOff>
      <xdr:row>1</xdr:row>
      <xdr:rowOff>38100</xdr:rowOff>
    </xdr:from>
    <xdr:to>
      <xdr:col>15</xdr:col>
      <xdr:colOff>11206</xdr:colOff>
      <xdr:row>4</xdr:row>
      <xdr:rowOff>156883</xdr:rowOff>
    </xdr:to>
    <xdr:pic>
      <xdr:nvPicPr>
        <xdr:cNvPr id="8" name="Picture 7"/>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5893523" y="228600"/>
          <a:ext cx="2114330" cy="1026459"/>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10</xdr:col>
          <xdr:colOff>0</xdr:colOff>
          <xdr:row>19</xdr:row>
          <xdr:rowOff>-1</xdr:rowOff>
        </xdr:from>
        <xdr:to>
          <xdr:col>13</xdr:col>
          <xdr:colOff>899831</xdr:colOff>
          <xdr:row>37</xdr:row>
          <xdr:rowOff>168088</xdr:rowOff>
        </xdr:to>
        <xdr:pic>
          <xdr:nvPicPr>
            <xdr:cNvPr id="6" name="Picture 5"/>
            <xdr:cNvPicPr>
              <a:picLocks noChangeAspect="1"/>
              <a:extLst>
                <a:ext uri="{84589F7E-364E-4C9E-8A38-B11213B215E9}">
                  <a14:cameraTool cellRange="SELECTED_COHORT" spid="_x0000_s1272"/>
                </a:ext>
              </a:extLst>
            </xdr:cNvPicPr>
          </xdr:nvPicPr>
          <xdr:blipFill>
            <a:blip xmlns:r="http://schemas.openxmlformats.org/officeDocument/2006/relationships" r:embed="rId3"/>
            <a:stretch>
              <a:fillRect/>
            </a:stretch>
          </xdr:blipFill>
          <xdr:spPr>
            <a:xfrm>
              <a:off x="9962029" y="4134970"/>
              <a:ext cx="7130302" cy="3597089"/>
            </a:xfrm>
            <a:prstGeom prst="rect">
              <a:avLst/>
            </a:prstGeom>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6404</xdr:colOff>
      <xdr:row>3</xdr:row>
      <xdr:rowOff>4067735</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4</xdr:row>
      <xdr:rowOff>0</xdr:rowOff>
    </xdr:from>
    <xdr:to>
      <xdr:col>3</xdr:col>
      <xdr:colOff>6404</xdr:colOff>
      <xdr:row>4</xdr:row>
      <xdr:rowOff>4067735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5</xdr:row>
      <xdr:rowOff>0</xdr:rowOff>
    </xdr:from>
    <xdr:to>
      <xdr:col>3</xdr:col>
      <xdr:colOff>6404</xdr:colOff>
      <xdr:row>5</xdr:row>
      <xdr:rowOff>4067735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0</xdr:colOff>
      <xdr:row>6</xdr:row>
      <xdr:rowOff>0</xdr:rowOff>
    </xdr:from>
    <xdr:to>
      <xdr:col>3</xdr:col>
      <xdr:colOff>6404</xdr:colOff>
      <xdr:row>6</xdr:row>
      <xdr:rowOff>4067735</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7</xdr:row>
      <xdr:rowOff>0</xdr:rowOff>
    </xdr:from>
    <xdr:to>
      <xdr:col>3</xdr:col>
      <xdr:colOff>0</xdr:colOff>
      <xdr:row>8</xdr:row>
      <xdr:rowOff>0</xdr:rowOff>
    </xdr:to>
    <xdr:graphicFrame macro="">
      <xdr:nvGraphicFramePr>
        <xdr:cNvPr id="11"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xdr:col>
      <xdr:colOff>0</xdr:colOff>
      <xdr:row>8</xdr:row>
      <xdr:rowOff>0</xdr:rowOff>
    </xdr:from>
    <xdr:to>
      <xdr:col>3</xdr:col>
      <xdr:colOff>0</xdr:colOff>
      <xdr:row>9</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OnLoad="1" refreshedBy="CEG Admin" refreshedDate="44259.399484837966" createdVersion="6" refreshedVersion="6" minRefreshableVersion="3" recordCount="230">
  <cacheSource type="worksheet">
    <worksheetSource name="Table1"/>
  </cacheSource>
  <cacheFields count="35">
    <cacheField name="Locality" numFmtId="0">
      <sharedItems containsBlank="1" count="9">
        <s v="Barking"/>
        <s v="Havering"/>
        <s v="Redbridge"/>
        <s v="Waltham Forest"/>
        <s v="Newham"/>
        <s v="City &amp; Hackney"/>
        <s v="Tower Hamlets"/>
        <m u="1"/>
        <s v="Locality" u="1"/>
      </sharedItems>
    </cacheField>
    <cacheField name="WeekNum" numFmtId="0">
      <sharedItems containsSemiMixedTypes="0" containsString="0" containsNumber="1" containsInteger="1" minValue="1" maxValue="53"/>
    </cacheField>
    <cacheField name="DayNum" numFmtId="0">
      <sharedItems containsDate="1" containsString="0" containsBlank="1" containsMixedTypes="1" minDate="1899-12-31T04:01:03" maxDate="1900-01-29T00:00:00" count="37">
        <n v="1"/>
        <n v="15"/>
        <n v="20"/>
        <n v="29"/>
        <n v="12"/>
        <n v="26"/>
        <n v="10"/>
        <n v="2"/>
        <n v="22"/>
        <n v="7"/>
        <n v="14"/>
        <n v="21"/>
        <n v="27"/>
        <n v="4"/>
        <n v="11"/>
        <n v="18"/>
        <n v="25"/>
        <n v="8"/>
        <n v="6"/>
        <n v="13"/>
        <n v="28"/>
        <n v="3"/>
        <n v="17"/>
        <n v="24"/>
        <n v="31"/>
        <d v="1900-01-14T00:00:00" u="1"/>
        <m u="1"/>
        <d v="1899-12-31T00:00:00" u="1"/>
        <d v="1900-01-19T00:00:00" u="1"/>
        <d v="1900-01-01T00:00:00" u="1"/>
        <d v="1900-01-13T00:00:00" u="1"/>
        <d v="1900-01-06T00:00:00" u="1"/>
        <d v="1900-01-25T00:00:00" u="1"/>
        <d v="1900-01-11T00:00:00" u="1"/>
        <d v="1900-01-09T00:00:00" u="1"/>
        <d v="1900-01-28T00:00:00" u="1"/>
        <d v="1900-01-21T00:00:00" u="1"/>
      </sharedItems>
    </cacheField>
    <cacheField name="Season" numFmtId="0">
      <sharedItems containsMixedTypes="1" containsNumber="1" containsInteger="1" minValue="68590" maxValue="69776" count="7">
        <s v="2019-20"/>
        <s v="2020-21"/>
        <n v="69129" u="1"/>
        <n v="69192" u="1"/>
        <n v="69618" u="1"/>
        <n v="68590" u="1"/>
        <n v="69776" u="1"/>
      </sharedItems>
    </cacheField>
    <cacheField name="SFVMonth#" numFmtId="0">
      <sharedItems containsSemiMixedTypes="0" containsString="0" containsNumber="1" containsInteger="1" minValue="1" maxValue="7" count="7">
        <n v="1"/>
        <n v="2"/>
        <n v="3"/>
        <n v="4"/>
        <n v="5"/>
        <n v="6"/>
        <n v="7"/>
      </sharedItems>
    </cacheField>
    <cacheField name="Rel_D" numFmtId="22">
      <sharedItems containsSemiMixedTypes="0" containsNonDate="0" containsDate="1" containsString="0" minDate="2019-09-01T00:00:00" maxDate="2021-03-03T00:00:00" count="38">
        <d v="2019-09-01T00:00:00"/>
        <d v="2019-09-15T00:00:00"/>
        <d v="2019-09-20T00:00:00"/>
        <d v="2019-10-01T00:00:00"/>
        <d v="2019-10-15T00:00:00"/>
        <d v="2019-10-29T00:00:00"/>
        <d v="2019-11-01T00:00:00"/>
        <d v="2019-11-12T00:00:00"/>
        <d v="2019-11-26T00:00:00"/>
        <d v="2019-12-01T00:00:00"/>
        <d v="2019-12-10T00:00:00"/>
        <d v="2020-01-01T00:00:00"/>
        <d v="2020-01-02T00:00:00"/>
        <d v="2020-01-22T00:00:00"/>
        <d v="2020-02-01T00:00:00"/>
        <d v="2020-09-07T00:00:00"/>
        <d v="2020-09-14T00:00:00"/>
        <d v="2020-09-21T00:00:00"/>
        <d v="2020-09-27T00:00:00"/>
        <d v="2020-10-04T00:00:00"/>
        <d v="2020-10-11T00:00:00"/>
        <d v="2020-10-18T00:00:00"/>
        <d v="2020-10-25T00:00:00"/>
        <d v="2020-11-01T00:00:00"/>
        <d v="2020-11-08T00:00:00"/>
        <d v="2020-11-15T00:00:00"/>
        <d v="2020-11-22T00:00:00"/>
        <d v="2020-11-29T00:00:00"/>
        <d v="2020-12-06T00:00:00"/>
        <d v="2020-12-13T00:00:00"/>
        <d v="2020-12-20T00:00:00"/>
        <d v="2020-12-28T00:00:00"/>
        <d v="2021-01-03T00:00:00"/>
        <d v="2021-01-10T00:00:00"/>
        <d v="2021-01-17T00:00:00"/>
        <d v="2021-01-24T00:00:00"/>
        <d v="2021-01-31T00:00:00"/>
        <d v="2021-03-02T00:00:00"/>
      </sharedItems>
      <fieldGroup par="33" base="5">
        <rangePr groupBy="months" startDate="2019-09-01T00:00:00" endDate="2021-03-03T00:00:00"/>
        <groupItems count="14">
          <s v="&lt;01/09/2019"/>
          <s v="Jan"/>
          <s v="Feb"/>
          <s v="Mar"/>
          <s v="Apr"/>
          <s v="May"/>
          <s v="Jun"/>
          <s v="Jul"/>
          <s v="Aug"/>
          <s v="Sep"/>
          <s v="Oct"/>
          <s v="Nov"/>
          <s v="Dec"/>
          <s v="&gt;03/03/2021"/>
        </groupItems>
      </fieldGroup>
    </cacheField>
    <cacheField name="Total_Eligible_Pop" numFmtId="0">
      <sharedItems containsSemiMixedTypes="0" containsString="0" containsNumber="1" containsInteger="1" minValue="50549" maxValue="94708"/>
    </cacheField>
    <cacheField name="Total_Vacc" numFmtId="0">
      <sharedItems containsSemiMixedTypes="0" containsString="0" containsNumber="1" containsInteger="1" minValue="0" maxValue="58329"/>
    </cacheField>
    <cacheField name="Cohort A Total" numFmtId="0">
      <sharedItems containsSemiMixedTypes="0" containsString="0" containsNumber="1" containsInteger="1" minValue="17120" maxValue="49922"/>
    </cacheField>
    <cacheField name="Cohort B Total" numFmtId="0">
      <sharedItems containsSemiMixedTypes="0" containsString="0" containsNumber="1" containsInteger="1" minValue="24308" maxValue="52112"/>
    </cacheField>
    <cacheField name="Cohort C Total" numFmtId="0">
      <sharedItems containsSemiMixedTypes="0" containsString="0" containsNumber="1" containsInteger="1" minValue="6940" maxValue="11118"/>
    </cacheField>
    <cacheField name="Cohort D Total" numFmtId="0">
      <sharedItems containsSemiMixedTypes="0" containsString="0" containsNumber="1" containsInteger="1" minValue="1506" maxValue="6196"/>
    </cacheField>
    <cacheField name="Cohort E Total" numFmtId="0">
      <sharedItems containsSemiMixedTypes="0" containsString="0" containsNumber="1" containsInteger="1" minValue="2816" maxValue="7750"/>
    </cacheField>
    <cacheField name="Cohort A Vaccinated" numFmtId="0">
      <sharedItems containsSemiMixedTypes="0" containsString="0" containsNumber="1" containsInteger="1" minValue="0" maxValue="36420"/>
    </cacheField>
    <cacheField name="Cohort B Vaccinated" numFmtId="0">
      <sharedItems containsSemiMixedTypes="0" containsString="0" containsNumber="1" containsInteger="1" minValue="0" maxValue="25465"/>
    </cacheField>
    <cacheField name="Cohort C Vaccinated" numFmtId="0">
      <sharedItems containsSemiMixedTypes="0" containsString="0" containsNumber="1" containsInteger="1" minValue="0" maxValue="4596"/>
    </cacheField>
    <cacheField name="Cohort D Vaccinated" numFmtId="0">
      <sharedItems containsSemiMixedTypes="0" containsString="0" containsNumber="1" containsInteger="1" minValue="0" maxValue="2698"/>
    </cacheField>
    <cacheField name="Cohort E Vaccinated" numFmtId="0">
      <sharedItems containsSemiMixedTypes="0" containsString="0" containsNumber="1" containsInteger="1" minValue="0" maxValue="3922"/>
    </cacheField>
    <cacheField name="Total_Declined" numFmtId="0">
      <sharedItems containsSemiMixedTypes="0" containsString="0" containsNumber="1" containsInteger="1" minValue="123" maxValue="14961"/>
    </cacheField>
    <cacheField name="Cohort F Total" numFmtId="0">
      <sharedItems containsSemiMixedTypes="0" containsString="0" containsNumber="1" containsInteger="1" minValue="0" maxValue="37061"/>
    </cacheField>
    <cacheField name="Cohort F Vaccinated" numFmtId="0">
      <sharedItems containsSemiMixedTypes="0" containsString="0" containsNumber="1" containsInteger="1" minValue="0" maxValue="10487"/>
    </cacheField>
    <cacheField name="Day#" numFmtId="0">
      <sharedItems containsSemiMixedTypes="0" containsString="0" containsNumber="1" containsInteger="1" minValue="43709" maxValue="44257"/>
    </cacheField>
    <cacheField name="Day Text" numFmtId="0">
      <sharedItems count="39">
        <s v="01 Sep 19"/>
        <s v="15 Sep 19"/>
        <s v="20 Sep 19"/>
        <s v="01 Oct 19"/>
        <s v="15 Oct 19"/>
        <s v="29 Oct 19"/>
        <s v="01 Nov 19"/>
        <s v="12 Nov 19"/>
        <s v="26 Nov 19"/>
        <s v="01 Dec 19"/>
        <s v="10 Dec 19"/>
        <s v="01 Jan 20"/>
        <s v="02 Jan 20"/>
        <s v="22 Jan 20"/>
        <s v="01 Feb 20"/>
        <s v="07 Sep 20"/>
        <s v="14 Sep 20"/>
        <s v="21 Sep 20"/>
        <s v="27 Sep 20"/>
        <s v="04 Oct 20"/>
        <s v="11 Oct 20"/>
        <s v="18 Oct 20"/>
        <s v="25 Oct 20"/>
        <s v="01 Nov 20"/>
        <s v="08 Nov 20"/>
        <s v="15 Nov 20"/>
        <s v="22 Nov 20"/>
        <s v="29 Nov 20"/>
        <s v="06 Dec 20"/>
        <s v="13 Dec 20"/>
        <s v="20 Dec 20"/>
        <s v="28 Dec 20"/>
        <s v="03 Jan 21"/>
        <s v="10 Jan 21"/>
        <s v="17 Jan 21"/>
        <s v="24 Jan 21"/>
        <s v="31 Jan 21"/>
        <s v="02 Mar 21"/>
        <s v="27 Dec 20" u="1"/>
      </sharedItems>
    </cacheField>
    <cacheField name="%_Uptake" numFmtId="0" formula="Total_Vacc/Total_Eligible_Pop" databaseField="0"/>
    <cacheField name="Cohort A Uptake" numFmtId="0" formula="'Cohort A Vaccinated'/'Cohort A Total'" databaseField="0"/>
    <cacheField name="Cohort B Uptake" numFmtId="0" formula="'Cohort B Vaccinated'/'Cohort B Total'" databaseField="0"/>
    <cacheField name="Cohort C Uptake" numFmtId="0" formula="'Cohort C Vaccinated'/'Cohort C Total'" databaseField="0"/>
    <cacheField name="Cohort D Uptake" numFmtId="0" formula="'Cohort D Vaccinated'/'Cohort D Total'" databaseField="0"/>
    <cacheField name="Cohort E Uptake" numFmtId="0" formula="'Cohort E Vaccinated'/'Cohort E Total'" databaseField="0"/>
    <cacheField name="Remaining_Target" numFmtId="0" formula=" ROUND(Total_Eligible_Pop*0.75-Total_Vacc,0)" databaseField="0"/>
    <cacheField name="top_25" numFmtId="0" formula="ROUND(Total_Eligible_Pop*0.25,0)" databaseField="0"/>
    <cacheField name="Cohort F Uptake" numFmtId="0" formula="'Cohort F Vaccinated'/'Cohort F Total'" databaseField="0"/>
    <cacheField name="Quarters" numFmtId="0" databaseField="0">
      <fieldGroup base="5">
        <rangePr groupBy="quarters" startDate="2019-09-01T00:00:00" endDate="2021-03-03T00:00:00"/>
        <groupItems count="6">
          <s v="&lt;01/09/2019"/>
          <s v="Qtr1"/>
          <s v="Qtr2"/>
          <s v="Qtr3"/>
          <s v="Qtr4"/>
          <s v="&gt;03/03/2021"/>
        </groupItems>
      </fieldGroup>
    </cacheField>
    <cacheField name="Years" numFmtId="0" databaseField="0">
      <fieldGroup base="5">
        <rangePr groupBy="years" startDate="2019-09-01T00:00:00" endDate="2021-03-03T00:00:00"/>
        <groupItems count="5">
          <s v="&lt;01/09/2019"/>
          <s v="2019"/>
          <s v="2020"/>
          <s v="2021"/>
          <s v="&gt;03/03/2021"/>
        </groupItems>
      </fieldGroup>
    </cacheField>
    <cacheField name="%minusF" numFmtId="0" formula=" ('Cohort A Vaccinated'+'Cohort B Vaccinated'+'Cohort C Vaccinated'+'Cohort D Vaccinated'+'Cohort E Vaccinated')/ ('Cohort A Total'+'Cohort B Total'+'Cohort C Total'+'Cohort D Total'+'Cohort E Total')" databaseField="0"/>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r:id="rId1" refreshedBy="CEG Admin" refreshedDate="44259.399489236108" createdVersion="6" refreshedVersion="6" minRefreshableVersion="3" recordCount="6">
  <cacheSource type="worksheet">
    <worksheetSource ref="A1:B7" sheet="Locality_Buttons"/>
  </cacheSource>
  <cacheFields count="2">
    <cacheField name="Title" numFmtId="0">
      <sharedItems count="6">
        <s v="Cohort A: Patients aged &gt;=65 as of 31st March 2020"/>
        <s v="Cohort B: Patients aged 6m to 64y at clinical risk (excluding healthy pregnant, carers, and healthy 2-3yr olds)"/>
        <s v="Cohort C: All Children aged 2 or 3 as of 31st August 2019"/>
        <s v="Cohort D: All pregnant women"/>
        <s v="Cohort E: Carers"/>
        <s v="Cohort F: 50-64 years exc At Risk"/>
      </sharedItems>
    </cacheField>
    <cacheField name="Location" numFmtId="0">
      <sharedItems/>
    </cacheField>
  </cacheFields>
  <extLst>
    <ext xmlns:x14="http://schemas.microsoft.com/office/spreadsheetml/2009/9/main" uri="{725AE2AE-9491-48be-B2B4-4EB974FC3084}">
      <x14:pivotCacheDefinition pivotCacheId="3"/>
    </ext>
  </extLst>
</pivotCacheDefinition>
</file>

<file path=xl/pivotCache/pivotCacheRecords1.xml><?xml version="1.0" encoding="utf-8"?>
<pivotCacheRecords xmlns="http://schemas.openxmlformats.org/spreadsheetml/2006/main" xmlns:r="http://schemas.openxmlformats.org/officeDocument/2006/relationships" count="230">
  <r>
    <x v="0"/>
    <n v="36"/>
    <x v="0"/>
    <x v="0"/>
    <x v="0"/>
    <x v="0"/>
    <n v="50549"/>
    <n v="0"/>
    <n v="17623"/>
    <n v="24308"/>
    <n v="6949"/>
    <n v="1669"/>
    <n v="2820"/>
    <n v="0"/>
    <n v="0"/>
    <n v="0"/>
    <n v="0"/>
    <n v="0"/>
    <n v="123"/>
    <n v="0"/>
    <n v="0"/>
    <n v="43709"/>
    <x v="0"/>
  </r>
  <r>
    <x v="1"/>
    <n v="36"/>
    <x v="0"/>
    <x v="0"/>
    <x v="0"/>
    <x v="0"/>
    <n v="83887"/>
    <n v="3"/>
    <n v="48419"/>
    <n v="27006"/>
    <n v="6956"/>
    <n v="1506"/>
    <n v="3956"/>
    <n v="2"/>
    <n v="1"/>
    <n v="0"/>
    <n v="0"/>
    <n v="0"/>
    <n v="388"/>
    <n v="0"/>
    <n v="0"/>
    <n v="43709"/>
    <x v="0"/>
  </r>
  <r>
    <x v="2"/>
    <n v="36"/>
    <x v="0"/>
    <x v="0"/>
    <x v="0"/>
    <x v="0"/>
    <n v="69106"/>
    <n v="3"/>
    <n v="32611"/>
    <n v="27124"/>
    <n v="7522"/>
    <n v="1849"/>
    <n v="4768"/>
    <n v="2"/>
    <n v="1"/>
    <n v="0"/>
    <n v="0"/>
    <n v="0"/>
    <n v="171"/>
    <n v="0"/>
    <n v="0"/>
    <n v="43709"/>
    <x v="0"/>
  </r>
  <r>
    <x v="3"/>
    <n v="36"/>
    <x v="0"/>
    <x v="0"/>
    <x v="0"/>
    <x v="0"/>
    <n v="62198"/>
    <n v="2"/>
    <n v="25766"/>
    <n v="27438"/>
    <n v="7039"/>
    <n v="1955"/>
    <n v="4623"/>
    <n v="1"/>
    <n v="0"/>
    <n v="0"/>
    <n v="0"/>
    <n v="1"/>
    <n v="242"/>
    <n v="0"/>
    <n v="0"/>
    <n v="43709"/>
    <x v="0"/>
  </r>
  <r>
    <x v="0"/>
    <n v="38"/>
    <x v="1"/>
    <x v="0"/>
    <x v="0"/>
    <x v="1"/>
    <n v="50666"/>
    <n v="1054"/>
    <n v="17576"/>
    <n v="24350"/>
    <n v="6956"/>
    <n v="1784"/>
    <n v="2816"/>
    <n v="740"/>
    <n v="248"/>
    <n v="0"/>
    <n v="6"/>
    <n v="60"/>
    <n v="452"/>
    <n v="0"/>
    <n v="0"/>
    <n v="43723"/>
    <x v="1"/>
  </r>
  <r>
    <x v="1"/>
    <n v="38"/>
    <x v="1"/>
    <x v="0"/>
    <x v="0"/>
    <x v="1"/>
    <n v="83997"/>
    <n v="2271"/>
    <n v="48355"/>
    <n v="27050"/>
    <n v="6968"/>
    <n v="1624"/>
    <n v="4127"/>
    <n v="2135"/>
    <n v="61"/>
    <n v="0"/>
    <n v="3"/>
    <n v="72"/>
    <n v="1014"/>
    <n v="0"/>
    <n v="0"/>
    <n v="43723"/>
    <x v="1"/>
  </r>
  <r>
    <x v="2"/>
    <n v="38"/>
    <x v="1"/>
    <x v="0"/>
    <x v="0"/>
    <x v="1"/>
    <n v="69265"/>
    <n v="1700"/>
    <n v="32581"/>
    <n v="27168"/>
    <n v="7536"/>
    <n v="1980"/>
    <n v="4791"/>
    <n v="1216"/>
    <n v="352"/>
    <n v="0"/>
    <n v="21"/>
    <n v="111"/>
    <n v="524"/>
    <n v="0"/>
    <n v="0"/>
    <n v="43723"/>
    <x v="1"/>
  </r>
  <r>
    <x v="4"/>
    <n v="38"/>
    <x v="2"/>
    <x v="0"/>
    <x v="0"/>
    <x v="2"/>
    <n v="88866"/>
    <n v="2864"/>
    <n v="27267"/>
    <n v="46561"/>
    <n v="11118"/>
    <n v="3920"/>
    <n v="7369"/>
    <n v="1124"/>
    <n v="1468"/>
    <n v="0"/>
    <n v="103"/>
    <n v="169"/>
    <n v="817"/>
    <n v="0"/>
    <n v="0"/>
    <n v="43728"/>
    <x v="2"/>
  </r>
  <r>
    <x v="0"/>
    <n v="40"/>
    <x v="0"/>
    <x v="0"/>
    <x v="1"/>
    <x v="3"/>
    <n v="50793"/>
    <n v="5513"/>
    <n v="17524"/>
    <n v="24398"/>
    <n v="6958"/>
    <n v="1913"/>
    <n v="2841"/>
    <n v="3803"/>
    <n v="1346"/>
    <n v="0"/>
    <n v="94"/>
    <n v="270"/>
    <n v="1027"/>
    <n v="0"/>
    <n v="0"/>
    <n v="43739"/>
    <x v="3"/>
  </r>
  <r>
    <x v="5"/>
    <n v="40"/>
    <x v="0"/>
    <x v="0"/>
    <x v="1"/>
    <x v="3"/>
    <n v="70199"/>
    <n v="6876"/>
    <n v="24149"/>
    <n v="34058"/>
    <n v="8433"/>
    <n v="3559"/>
    <n v="5160"/>
    <n v="4668"/>
    <n v="1698"/>
    <n v="2"/>
    <n v="118"/>
    <n v="390"/>
    <n v="1947"/>
    <n v="0"/>
    <n v="0"/>
    <n v="43739"/>
    <x v="3"/>
  </r>
  <r>
    <x v="1"/>
    <n v="40"/>
    <x v="0"/>
    <x v="0"/>
    <x v="1"/>
    <x v="3"/>
    <n v="84091"/>
    <n v="13891"/>
    <n v="48239"/>
    <n v="27129"/>
    <n v="6979"/>
    <n v="1744"/>
    <n v="4156"/>
    <n v="12075"/>
    <n v="1125"/>
    <n v="0"/>
    <n v="58"/>
    <n v="633"/>
    <n v="2006"/>
    <n v="0"/>
    <n v="0"/>
    <n v="43739"/>
    <x v="3"/>
  </r>
  <r>
    <x v="4"/>
    <n v="40"/>
    <x v="0"/>
    <x v="0"/>
    <x v="1"/>
    <x v="3"/>
    <n v="89064"/>
    <n v="8606"/>
    <n v="27246"/>
    <n v="46635"/>
    <n v="11081"/>
    <n v="4102"/>
    <n v="7386"/>
    <n v="4476"/>
    <n v="3279"/>
    <n v="0"/>
    <n v="252"/>
    <n v="599"/>
    <n v="1409"/>
    <n v="0"/>
    <n v="0"/>
    <n v="43739"/>
    <x v="3"/>
  </r>
  <r>
    <x v="2"/>
    <n v="40"/>
    <x v="0"/>
    <x v="0"/>
    <x v="1"/>
    <x v="3"/>
    <n v="69472"/>
    <n v="9605"/>
    <n v="32545"/>
    <n v="27267"/>
    <n v="7540"/>
    <n v="2120"/>
    <n v="4828"/>
    <n v="7172"/>
    <n v="1691"/>
    <n v="0"/>
    <n v="124"/>
    <n v="618"/>
    <n v="1381"/>
    <n v="0"/>
    <n v="0"/>
    <n v="43739"/>
    <x v="3"/>
  </r>
  <r>
    <x v="6"/>
    <n v="40"/>
    <x v="0"/>
    <x v="0"/>
    <x v="1"/>
    <x v="3"/>
    <n v="66484"/>
    <n v="6443"/>
    <n v="19134"/>
    <n v="35179"/>
    <n v="8371"/>
    <n v="3800"/>
    <n v="6964"/>
    <n v="3557"/>
    <n v="2134"/>
    <n v="0"/>
    <n v="241"/>
    <n v="511"/>
    <n v="3386"/>
    <n v="0"/>
    <n v="0"/>
    <n v="43739"/>
    <x v="3"/>
  </r>
  <r>
    <x v="3"/>
    <n v="40"/>
    <x v="0"/>
    <x v="0"/>
    <x v="1"/>
    <x v="3"/>
    <n v="62490"/>
    <n v="8832"/>
    <n v="25711"/>
    <n v="27495"/>
    <n v="7037"/>
    <n v="2247"/>
    <n v="4862"/>
    <n v="6646"/>
    <n v="1546"/>
    <n v="1"/>
    <n v="125"/>
    <n v="514"/>
    <n v="2627"/>
    <n v="0"/>
    <n v="0"/>
    <n v="43739"/>
    <x v="3"/>
  </r>
  <r>
    <x v="0"/>
    <n v="42"/>
    <x v="1"/>
    <x v="0"/>
    <x v="1"/>
    <x v="4"/>
    <n v="50914"/>
    <n v="10254"/>
    <n v="17496"/>
    <n v="24442"/>
    <n v="6953"/>
    <n v="2023"/>
    <n v="2824"/>
    <n v="6637"/>
    <n v="2843"/>
    <n v="1"/>
    <n v="246"/>
    <n v="527"/>
    <n v="1968"/>
    <n v="0"/>
    <n v="0"/>
    <n v="43753"/>
    <x v="4"/>
  </r>
  <r>
    <x v="1"/>
    <n v="42"/>
    <x v="1"/>
    <x v="0"/>
    <x v="1"/>
    <x v="4"/>
    <n v="84183"/>
    <n v="23748"/>
    <n v="48161"/>
    <n v="27190"/>
    <n v="6983"/>
    <n v="1849"/>
    <n v="4181"/>
    <n v="19712"/>
    <n v="2665"/>
    <n v="2"/>
    <n v="197"/>
    <n v="1172"/>
    <n v="2968"/>
    <n v="0"/>
    <n v="0"/>
    <n v="43753"/>
    <x v="4"/>
  </r>
  <r>
    <x v="2"/>
    <n v="42"/>
    <x v="1"/>
    <x v="0"/>
    <x v="1"/>
    <x v="4"/>
    <n v="69697"/>
    <n v="19157"/>
    <n v="32494"/>
    <n v="27360"/>
    <n v="7553"/>
    <n v="2290"/>
    <n v="4865"/>
    <n v="13421"/>
    <n v="4064"/>
    <n v="2"/>
    <n v="323"/>
    <n v="1347"/>
    <n v="2514"/>
    <n v="0"/>
    <n v="0"/>
    <n v="43753"/>
    <x v="4"/>
  </r>
  <r>
    <x v="0"/>
    <n v="44"/>
    <x v="3"/>
    <x v="0"/>
    <x v="1"/>
    <x v="5"/>
    <n v="51087"/>
    <n v="14741"/>
    <n v="17479"/>
    <n v="24509"/>
    <n v="6964"/>
    <n v="2135"/>
    <n v="2843"/>
    <n v="8299"/>
    <n v="5129"/>
    <n v="18"/>
    <n v="464"/>
    <n v="831"/>
    <n v="2802"/>
    <n v="0"/>
    <n v="0"/>
    <n v="43767"/>
    <x v="5"/>
  </r>
  <r>
    <x v="1"/>
    <n v="44"/>
    <x v="3"/>
    <x v="0"/>
    <x v="1"/>
    <x v="5"/>
    <n v="84238"/>
    <n v="32393"/>
    <n v="48053"/>
    <n v="27262"/>
    <n v="6977"/>
    <n v="1946"/>
    <n v="4219"/>
    <n v="24874"/>
    <n v="5475"/>
    <n v="23"/>
    <n v="398"/>
    <n v="1623"/>
    <n v="3857"/>
    <n v="0"/>
    <n v="0"/>
    <n v="43767"/>
    <x v="5"/>
  </r>
  <r>
    <x v="2"/>
    <n v="44"/>
    <x v="3"/>
    <x v="0"/>
    <x v="1"/>
    <x v="5"/>
    <n v="69843"/>
    <n v="25913"/>
    <n v="32442"/>
    <n v="27414"/>
    <n v="7566"/>
    <n v="2421"/>
    <n v="4903"/>
    <n v="16826"/>
    <n v="6652"/>
    <n v="32"/>
    <n v="570"/>
    <n v="1833"/>
    <n v="3340"/>
    <n v="0"/>
    <n v="0"/>
    <n v="43767"/>
    <x v="5"/>
  </r>
  <r>
    <x v="5"/>
    <n v="44"/>
    <x v="0"/>
    <x v="0"/>
    <x v="2"/>
    <x v="6"/>
    <n v="70819"/>
    <n v="22454"/>
    <n v="24129"/>
    <n v="34266"/>
    <n v="8422"/>
    <n v="4002"/>
    <n v="5223"/>
    <n v="11922"/>
    <n v="8205"/>
    <n v="83"/>
    <n v="807"/>
    <n v="1437"/>
    <n v="5169"/>
    <n v="0"/>
    <n v="0"/>
    <n v="43770"/>
    <x v="6"/>
  </r>
  <r>
    <x v="4"/>
    <n v="44"/>
    <x v="0"/>
    <x v="0"/>
    <x v="2"/>
    <x v="6"/>
    <n v="89689"/>
    <n v="30219"/>
    <n v="27091"/>
    <n v="46925"/>
    <n v="11046"/>
    <n v="4627"/>
    <n v="7437"/>
    <n v="13566"/>
    <n v="12763"/>
    <n v="343"/>
    <n v="1238"/>
    <n v="2309"/>
    <n v="4411"/>
    <n v="0"/>
    <n v="0"/>
    <n v="43770"/>
    <x v="6"/>
  </r>
  <r>
    <x v="6"/>
    <n v="44"/>
    <x v="0"/>
    <x v="0"/>
    <x v="2"/>
    <x v="6"/>
    <n v="67002"/>
    <n v="22872"/>
    <n v="19043"/>
    <n v="35405"/>
    <n v="8344"/>
    <n v="4210"/>
    <n v="7059"/>
    <n v="10040"/>
    <n v="9473"/>
    <n v="106"/>
    <n v="1222"/>
    <n v="2031"/>
    <n v="5195"/>
    <n v="0"/>
    <n v="0"/>
    <n v="43770"/>
    <x v="6"/>
  </r>
  <r>
    <x v="0"/>
    <n v="46"/>
    <x v="4"/>
    <x v="0"/>
    <x v="2"/>
    <x v="7"/>
    <n v="51147"/>
    <n v="18103"/>
    <n v="17416"/>
    <n v="24535"/>
    <n v="6976"/>
    <n v="2220"/>
    <n v="2852"/>
    <n v="9204"/>
    <n v="6846"/>
    <n v="423"/>
    <n v="617"/>
    <n v="1013"/>
    <n v="3714"/>
    <n v="0"/>
    <n v="0"/>
    <n v="43781"/>
    <x v="7"/>
  </r>
  <r>
    <x v="5"/>
    <n v="46"/>
    <x v="4"/>
    <x v="0"/>
    <x v="2"/>
    <x v="7"/>
    <n v="71003"/>
    <n v="25870"/>
    <n v="24090"/>
    <n v="34322"/>
    <n v="8419"/>
    <n v="4172"/>
    <n v="5237"/>
    <n v="12907"/>
    <n v="9780"/>
    <n v="584"/>
    <n v="965"/>
    <n v="1634"/>
    <n v="6086"/>
    <n v="0"/>
    <n v="0"/>
    <n v="43781"/>
    <x v="7"/>
  </r>
  <r>
    <x v="1"/>
    <n v="46"/>
    <x v="4"/>
    <x v="0"/>
    <x v="2"/>
    <x v="7"/>
    <n v="84350"/>
    <n v="38128"/>
    <n v="47948"/>
    <n v="27385"/>
    <n v="6972"/>
    <n v="2045"/>
    <n v="4269"/>
    <n v="27972"/>
    <n v="7202"/>
    <n v="493"/>
    <n v="539"/>
    <n v="1922"/>
    <n v="4756"/>
    <n v="0"/>
    <n v="0"/>
    <n v="43781"/>
    <x v="7"/>
  </r>
  <r>
    <x v="2"/>
    <n v="46"/>
    <x v="4"/>
    <x v="0"/>
    <x v="2"/>
    <x v="7"/>
    <n v="70027"/>
    <n v="31342"/>
    <n v="32395"/>
    <n v="27488"/>
    <n v="7586"/>
    <n v="2558"/>
    <n v="4924"/>
    <n v="19105"/>
    <n v="8678"/>
    <n v="620"/>
    <n v="789"/>
    <n v="2150"/>
    <n v="4232"/>
    <n v="0"/>
    <n v="0"/>
    <n v="43781"/>
    <x v="7"/>
  </r>
  <r>
    <x v="6"/>
    <n v="46"/>
    <x v="4"/>
    <x v="0"/>
    <x v="2"/>
    <x v="7"/>
    <n v="67135"/>
    <n v="26911"/>
    <n v="18994"/>
    <n v="35474"/>
    <n v="8305"/>
    <n v="4362"/>
    <n v="7078"/>
    <n v="10998"/>
    <n v="11452"/>
    <n v="611"/>
    <n v="1472"/>
    <n v="2378"/>
    <n v="5718"/>
    <n v="0"/>
    <n v="0"/>
    <n v="43781"/>
    <x v="7"/>
  </r>
  <r>
    <x v="3"/>
    <n v="46"/>
    <x v="4"/>
    <x v="0"/>
    <x v="2"/>
    <x v="7"/>
    <n v="62841"/>
    <n v="24264"/>
    <n v="25684"/>
    <n v="27455"/>
    <n v="7025"/>
    <n v="2677"/>
    <n v="5770"/>
    <n v="13984"/>
    <n v="7240"/>
    <n v="623"/>
    <n v="743"/>
    <n v="1674"/>
    <n v="5394"/>
    <n v="0"/>
    <n v="0"/>
    <n v="43781"/>
    <x v="7"/>
  </r>
  <r>
    <x v="0"/>
    <n v="48"/>
    <x v="5"/>
    <x v="0"/>
    <x v="2"/>
    <x v="8"/>
    <n v="51304"/>
    <n v="20869"/>
    <n v="17392"/>
    <n v="24590"/>
    <n v="6987"/>
    <n v="2335"/>
    <n v="2864"/>
    <n v="9811"/>
    <n v="8273"/>
    <n v="874"/>
    <n v="770"/>
    <n v="1141"/>
    <n v="4359"/>
    <n v="0"/>
    <n v="0"/>
    <n v="43795"/>
    <x v="8"/>
  </r>
  <r>
    <x v="5"/>
    <n v="48"/>
    <x v="5"/>
    <x v="0"/>
    <x v="2"/>
    <x v="8"/>
    <n v="71206"/>
    <n v="28725"/>
    <n v="24042"/>
    <n v="34397"/>
    <n v="8402"/>
    <n v="4365"/>
    <n v="5249"/>
    <n v="13629"/>
    <n v="11178"/>
    <n v="1024"/>
    <n v="1125"/>
    <n v="1769"/>
    <n v="7358"/>
    <n v="0"/>
    <n v="0"/>
    <n v="43795"/>
    <x v="8"/>
  </r>
  <r>
    <x v="1"/>
    <n v="48"/>
    <x v="5"/>
    <x v="0"/>
    <x v="2"/>
    <x v="8"/>
    <n v="84501"/>
    <n v="41875"/>
    <n v="47891"/>
    <n v="27469"/>
    <n v="6993"/>
    <n v="2148"/>
    <n v="4297"/>
    <n v="29645"/>
    <n v="8438"/>
    <n v="1025"/>
    <n v="658"/>
    <n v="2109"/>
    <n v="5740"/>
    <n v="0"/>
    <n v="0"/>
    <n v="43795"/>
    <x v="8"/>
  </r>
  <r>
    <x v="2"/>
    <n v="48"/>
    <x v="5"/>
    <x v="0"/>
    <x v="2"/>
    <x v="8"/>
    <n v="70241"/>
    <n v="34581"/>
    <n v="32359"/>
    <n v="27589"/>
    <n v="7599"/>
    <n v="2694"/>
    <n v="4949"/>
    <n v="20179"/>
    <n v="10015"/>
    <n v="1117"/>
    <n v="922"/>
    <n v="2348"/>
    <n v="5191"/>
    <n v="0"/>
    <n v="0"/>
    <n v="43795"/>
    <x v="8"/>
  </r>
  <r>
    <x v="6"/>
    <n v="48"/>
    <x v="5"/>
    <x v="0"/>
    <x v="2"/>
    <x v="8"/>
    <n v="67471"/>
    <n v="30547"/>
    <n v="18955"/>
    <n v="35584"/>
    <n v="8313"/>
    <n v="4619"/>
    <n v="7110"/>
    <n v="11751"/>
    <n v="13230"/>
    <n v="1144"/>
    <n v="1731"/>
    <n v="2691"/>
    <n v="6986"/>
    <n v="0"/>
    <n v="0"/>
    <n v="43795"/>
    <x v="8"/>
  </r>
  <r>
    <x v="3"/>
    <n v="48"/>
    <x v="5"/>
    <x v="0"/>
    <x v="2"/>
    <x v="8"/>
    <n v="63031"/>
    <n v="27055"/>
    <n v="25668"/>
    <n v="27509"/>
    <n v="7035"/>
    <n v="2819"/>
    <n v="5877"/>
    <n v="14848"/>
    <n v="8387"/>
    <n v="1061"/>
    <n v="880"/>
    <n v="1879"/>
    <n v="6132"/>
    <n v="0"/>
    <n v="0"/>
    <n v="43795"/>
    <x v="8"/>
  </r>
  <r>
    <x v="5"/>
    <n v="49"/>
    <x v="0"/>
    <x v="0"/>
    <x v="3"/>
    <x v="9"/>
    <n v="71334"/>
    <n v="29755"/>
    <n v="24008"/>
    <n v="34512"/>
    <n v="8392"/>
    <n v="4422"/>
    <n v="5161"/>
    <n v="13983"/>
    <n v="11624"/>
    <n v="1127"/>
    <n v="1197"/>
    <n v="1824"/>
    <n v="7871"/>
    <n v="0"/>
    <n v="0"/>
    <n v="43800"/>
    <x v="9"/>
  </r>
  <r>
    <x v="4"/>
    <n v="49"/>
    <x v="0"/>
    <x v="0"/>
    <x v="3"/>
    <x v="9"/>
    <n v="90444"/>
    <n v="39942"/>
    <n v="26995"/>
    <n v="47279"/>
    <n v="11034"/>
    <n v="5136"/>
    <n v="7388"/>
    <n v="15729"/>
    <n v="17787"/>
    <n v="1688"/>
    <n v="1842"/>
    <n v="2896"/>
    <n v="6926"/>
    <n v="0"/>
    <n v="0"/>
    <n v="43800"/>
    <x v="9"/>
  </r>
  <r>
    <x v="6"/>
    <n v="49"/>
    <x v="0"/>
    <x v="0"/>
    <x v="3"/>
    <x v="9"/>
    <n v="67401"/>
    <n v="32142"/>
    <n v="18889"/>
    <n v="35608"/>
    <n v="8274"/>
    <n v="4630"/>
    <n v="6986"/>
    <n v="12021"/>
    <n v="14094"/>
    <n v="1390"/>
    <n v="1835"/>
    <n v="2802"/>
    <n v="6772"/>
    <n v="0"/>
    <n v="0"/>
    <n v="43800"/>
    <x v="9"/>
  </r>
  <r>
    <x v="3"/>
    <n v="49"/>
    <x v="0"/>
    <x v="0"/>
    <x v="3"/>
    <x v="9"/>
    <n v="63235"/>
    <n v="28133"/>
    <n v="25561"/>
    <n v="27777"/>
    <n v="6995"/>
    <n v="2902"/>
    <n v="5355"/>
    <n v="15168"/>
    <n v="8951"/>
    <n v="1218"/>
    <n v="955"/>
    <n v="1841"/>
    <n v="6547"/>
    <n v="0"/>
    <n v="0"/>
    <n v="43800"/>
    <x v="9"/>
  </r>
  <r>
    <x v="0"/>
    <n v="50"/>
    <x v="6"/>
    <x v="0"/>
    <x v="3"/>
    <x v="10"/>
    <n v="51408"/>
    <n v="22665"/>
    <n v="17361"/>
    <n v="24618"/>
    <n v="6980"/>
    <n v="2449"/>
    <n v="2874"/>
    <n v="10212"/>
    <n v="9214"/>
    <n v="1154"/>
    <n v="852"/>
    <n v="1233"/>
    <n v="5207"/>
    <n v="0"/>
    <n v="0"/>
    <n v="43809"/>
    <x v="10"/>
  </r>
  <r>
    <x v="5"/>
    <n v="50"/>
    <x v="6"/>
    <x v="0"/>
    <x v="3"/>
    <x v="10"/>
    <n v="71414"/>
    <n v="30679"/>
    <n v="23999"/>
    <n v="34479"/>
    <n v="8388"/>
    <n v="4548"/>
    <n v="5329"/>
    <n v="14075"/>
    <n v="12142"/>
    <n v="1280"/>
    <n v="1275"/>
    <n v="1907"/>
    <n v="8512"/>
    <n v="0"/>
    <n v="0"/>
    <n v="43809"/>
    <x v="10"/>
  </r>
  <r>
    <x v="1"/>
    <n v="50"/>
    <x v="6"/>
    <x v="0"/>
    <x v="3"/>
    <x v="10"/>
    <n v="84628"/>
    <n v="44805"/>
    <n v="47802"/>
    <n v="27571"/>
    <n v="6999"/>
    <n v="2256"/>
    <n v="4324"/>
    <n v="30805"/>
    <n v="9578"/>
    <n v="1409"/>
    <n v="745"/>
    <n v="2268"/>
    <n v="6629"/>
    <n v="0"/>
    <n v="0"/>
    <n v="43809"/>
    <x v="10"/>
  </r>
  <r>
    <x v="2"/>
    <n v="50"/>
    <x v="6"/>
    <x v="0"/>
    <x v="3"/>
    <x v="10"/>
    <n v="70473"/>
    <n v="36921"/>
    <n v="32343"/>
    <n v="27685"/>
    <n v="7610"/>
    <n v="2835"/>
    <n v="4971"/>
    <n v="20875"/>
    <n v="11058"/>
    <n v="1467"/>
    <n v="1029"/>
    <n v="2492"/>
    <n v="6170"/>
    <n v="0"/>
    <n v="0"/>
    <n v="43809"/>
    <x v="10"/>
  </r>
  <r>
    <x v="6"/>
    <n v="50"/>
    <x v="6"/>
    <x v="0"/>
    <x v="3"/>
    <x v="10"/>
    <n v="67630"/>
    <n v="33512"/>
    <n v="18880"/>
    <n v="35649"/>
    <n v="8292"/>
    <n v="4809"/>
    <n v="7159"/>
    <n v="12271"/>
    <n v="14722"/>
    <n v="1637"/>
    <n v="1940"/>
    <n v="2942"/>
    <n v="7624"/>
    <n v="0"/>
    <n v="0"/>
    <n v="43809"/>
    <x v="10"/>
  </r>
  <r>
    <x v="3"/>
    <n v="50"/>
    <x v="6"/>
    <x v="0"/>
    <x v="3"/>
    <x v="10"/>
    <n v="63173"/>
    <n v="28843"/>
    <n v="25597"/>
    <n v="27584"/>
    <n v="7032"/>
    <n v="2960"/>
    <n v="5956"/>
    <n v="15278"/>
    <n v="9161"/>
    <n v="1378"/>
    <n v="1006"/>
    <n v="2020"/>
    <n v="6961"/>
    <n v="0"/>
    <n v="0"/>
    <n v="43809"/>
    <x v="10"/>
  </r>
  <r>
    <x v="0"/>
    <n v="1"/>
    <x v="0"/>
    <x v="0"/>
    <x v="4"/>
    <x v="11"/>
    <n v="51549"/>
    <n v="24466"/>
    <n v="17284"/>
    <n v="24677"/>
    <n v="6977"/>
    <n v="2611"/>
    <n v="2875"/>
    <n v="10553"/>
    <n v="10094"/>
    <n v="1505"/>
    <n v="995"/>
    <n v="1319"/>
    <n v="6169"/>
    <n v="0"/>
    <n v="0"/>
    <n v="43831"/>
    <x v="11"/>
  </r>
  <r>
    <x v="1"/>
    <n v="1"/>
    <x v="0"/>
    <x v="0"/>
    <x v="4"/>
    <x v="11"/>
    <n v="84666"/>
    <n v="47350"/>
    <n v="47622"/>
    <n v="27670"/>
    <n v="6983"/>
    <n v="2391"/>
    <n v="4349"/>
    <n v="31687"/>
    <n v="10580"/>
    <n v="1824"/>
    <n v="872"/>
    <n v="2387"/>
    <n v="7891"/>
    <n v="0"/>
    <n v="0"/>
    <n v="43831"/>
    <x v="11"/>
  </r>
  <r>
    <x v="2"/>
    <n v="1"/>
    <x v="0"/>
    <x v="0"/>
    <x v="4"/>
    <x v="11"/>
    <n v="70724"/>
    <n v="39156"/>
    <n v="32268"/>
    <n v="27828"/>
    <n v="7621"/>
    <n v="3007"/>
    <n v="4943"/>
    <n v="21444"/>
    <n v="12069"/>
    <n v="1839"/>
    <n v="1166"/>
    <n v="2638"/>
    <n v="7439"/>
    <n v="0"/>
    <n v="0"/>
    <n v="43831"/>
    <x v="11"/>
  </r>
  <r>
    <x v="0"/>
    <n v="1"/>
    <x v="7"/>
    <x v="0"/>
    <x v="4"/>
    <x v="12"/>
    <n v="51536"/>
    <n v="24485"/>
    <n v="17274"/>
    <n v="24676"/>
    <n v="6973"/>
    <n v="2613"/>
    <n v="2876"/>
    <n v="10557"/>
    <n v="10106"/>
    <n v="1505"/>
    <n v="997"/>
    <n v="1320"/>
    <n v="6163"/>
    <n v="0"/>
    <n v="0"/>
    <n v="43832"/>
    <x v="12"/>
  </r>
  <r>
    <x v="5"/>
    <n v="1"/>
    <x v="7"/>
    <x v="0"/>
    <x v="4"/>
    <x v="12"/>
    <n v="71743"/>
    <n v="32393"/>
    <n v="23957"/>
    <n v="34563"/>
    <n v="8379"/>
    <n v="4844"/>
    <n v="5508"/>
    <n v="14430"/>
    <n v="12970"/>
    <n v="1522"/>
    <n v="1425"/>
    <n v="2046"/>
    <n v="9776"/>
    <n v="0"/>
    <n v="0"/>
    <n v="43832"/>
    <x v="12"/>
  </r>
  <r>
    <x v="1"/>
    <n v="1"/>
    <x v="7"/>
    <x v="0"/>
    <x v="4"/>
    <x v="12"/>
    <n v="84609"/>
    <n v="47352"/>
    <n v="47570"/>
    <n v="27669"/>
    <n v="6976"/>
    <n v="2394"/>
    <n v="4347"/>
    <n v="31677"/>
    <n v="10587"/>
    <n v="1824"/>
    <n v="878"/>
    <n v="2386"/>
    <n v="7886"/>
    <n v="0"/>
    <n v="0"/>
    <n v="43832"/>
    <x v="12"/>
  </r>
  <r>
    <x v="4"/>
    <n v="1"/>
    <x v="7"/>
    <x v="0"/>
    <x v="4"/>
    <x v="12"/>
    <n v="90936"/>
    <n v="44777"/>
    <n v="26833"/>
    <n v="47507"/>
    <n v="10993"/>
    <n v="5603"/>
    <n v="7378"/>
    <n v="16646"/>
    <n v="20297"/>
    <n v="2393"/>
    <n v="2272"/>
    <n v="3169"/>
    <n v="9165"/>
    <n v="0"/>
    <n v="0"/>
    <n v="43832"/>
    <x v="12"/>
  </r>
  <r>
    <x v="2"/>
    <n v="1"/>
    <x v="7"/>
    <x v="0"/>
    <x v="4"/>
    <x v="12"/>
    <n v="70686"/>
    <n v="39186"/>
    <n v="32238"/>
    <n v="27825"/>
    <n v="7616"/>
    <n v="3007"/>
    <n v="4942"/>
    <n v="21452"/>
    <n v="12082"/>
    <n v="1840"/>
    <n v="1171"/>
    <n v="2641"/>
    <n v="7428"/>
    <n v="0"/>
    <n v="0"/>
    <n v="43832"/>
    <x v="12"/>
  </r>
  <r>
    <x v="6"/>
    <n v="1"/>
    <x v="7"/>
    <x v="0"/>
    <x v="4"/>
    <x v="12"/>
    <n v="67906"/>
    <n v="35634"/>
    <n v="18805"/>
    <n v="35811"/>
    <n v="8270"/>
    <n v="5020"/>
    <n v="7176"/>
    <n v="12616"/>
    <n v="15798"/>
    <n v="1990"/>
    <n v="2137"/>
    <n v="3093"/>
    <n v="8843"/>
    <n v="0"/>
    <n v="0"/>
    <n v="43832"/>
    <x v="12"/>
  </r>
  <r>
    <x v="3"/>
    <n v="1"/>
    <x v="7"/>
    <x v="0"/>
    <x v="4"/>
    <x v="12"/>
    <n v="63460"/>
    <n v="30642"/>
    <n v="25509"/>
    <n v="27761"/>
    <n v="7021"/>
    <n v="3169"/>
    <n v="5732"/>
    <n v="15672"/>
    <n v="10017"/>
    <n v="1724"/>
    <n v="1155"/>
    <n v="2074"/>
    <n v="7729"/>
    <n v="0"/>
    <n v="0"/>
    <n v="43832"/>
    <x v="12"/>
  </r>
  <r>
    <x v="0"/>
    <n v="4"/>
    <x v="8"/>
    <x v="0"/>
    <x v="4"/>
    <x v="13"/>
    <n v="51706"/>
    <n v="25702"/>
    <n v="17179"/>
    <n v="24758"/>
    <n v="6976"/>
    <n v="2793"/>
    <n v="2857"/>
    <n v="10736"/>
    <n v="10766"/>
    <n v="1752"/>
    <n v="1101"/>
    <n v="1347"/>
    <n v="7464"/>
    <n v="0"/>
    <n v="0"/>
    <n v="43852"/>
    <x v="13"/>
  </r>
  <r>
    <x v="5"/>
    <n v="4"/>
    <x v="8"/>
    <x v="0"/>
    <x v="4"/>
    <x v="13"/>
    <n v="72047"/>
    <n v="33945"/>
    <n v="23866"/>
    <n v="34667"/>
    <n v="8356"/>
    <n v="5158"/>
    <n v="5521"/>
    <n v="14845"/>
    <n v="13714"/>
    <n v="1689"/>
    <n v="1565"/>
    <n v="2132"/>
    <n v="11360"/>
    <n v="0"/>
    <n v="0"/>
    <n v="43852"/>
    <x v="13"/>
  </r>
  <r>
    <x v="1"/>
    <n v="4"/>
    <x v="8"/>
    <x v="0"/>
    <x v="4"/>
    <x v="13"/>
    <n v="84766"/>
    <n v="48862"/>
    <n v="47467"/>
    <n v="27755"/>
    <n v="6990"/>
    <n v="2554"/>
    <n v="4364"/>
    <n v="32139"/>
    <n v="11210"/>
    <n v="2089"/>
    <n v="982"/>
    <n v="2442"/>
    <n v="8980"/>
    <n v="0"/>
    <n v="0"/>
    <n v="43852"/>
    <x v="13"/>
  </r>
  <r>
    <x v="2"/>
    <n v="4"/>
    <x v="8"/>
    <x v="0"/>
    <x v="4"/>
    <x v="13"/>
    <n v="70935"/>
    <n v="40779"/>
    <n v="32111"/>
    <n v="27993"/>
    <n v="7634"/>
    <n v="3197"/>
    <n v="4933"/>
    <n v="21815"/>
    <n v="12841"/>
    <n v="2080"/>
    <n v="1318"/>
    <n v="2725"/>
    <n v="8596"/>
    <n v="0"/>
    <n v="0"/>
    <n v="43852"/>
    <x v="13"/>
  </r>
  <r>
    <x v="6"/>
    <n v="4"/>
    <x v="8"/>
    <x v="0"/>
    <x v="4"/>
    <x v="13"/>
    <n v="68297"/>
    <n v="37317"/>
    <n v="18737"/>
    <n v="35957"/>
    <n v="8256"/>
    <n v="5347"/>
    <n v="7188"/>
    <n v="12833"/>
    <n v="16680"/>
    <n v="2257"/>
    <n v="2361"/>
    <n v="3186"/>
    <n v="10317"/>
    <n v="0"/>
    <n v="0"/>
    <n v="43852"/>
    <x v="13"/>
  </r>
  <r>
    <x v="3"/>
    <n v="4"/>
    <x v="8"/>
    <x v="0"/>
    <x v="4"/>
    <x v="13"/>
    <n v="63751"/>
    <n v="31753"/>
    <n v="25423"/>
    <n v="27891"/>
    <n v="7035"/>
    <n v="3402"/>
    <n v="5867"/>
    <n v="15917"/>
    <n v="10507"/>
    <n v="1856"/>
    <n v="1288"/>
    <n v="2185"/>
    <n v="8643"/>
    <n v="0"/>
    <n v="0"/>
    <n v="43852"/>
    <x v="13"/>
  </r>
  <r>
    <x v="0"/>
    <n v="5"/>
    <x v="0"/>
    <x v="0"/>
    <x v="5"/>
    <x v="14"/>
    <n v="51841"/>
    <n v="26400"/>
    <n v="17120"/>
    <n v="24850"/>
    <n v="6979"/>
    <n v="2892"/>
    <n v="2871"/>
    <n v="10881"/>
    <n v="11129"/>
    <n v="1855"/>
    <n v="1166"/>
    <n v="1369"/>
    <n v="7981"/>
    <n v="0"/>
    <n v="0"/>
    <n v="43862"/>
    <x v="14"/>
  </r>
  <r>
    <x v="5"/>
    <n v="5"/>
    <x v="0"/>
    <x v="0"/>
    <x v="5"/>
    <x v="14"/>
    <n v="72262"/>
    <n v="34630"/>
    <n v="23847"/>
    <n v="34754"/>
    <n v="8356"/>
    <n v="5305"/>
    <n v="5526"/>
    <n v="14994"/>
    <n v="14035"/>
    <n v="1775"/>
    <n v="1652"/>
    <n v="2174"/>
    <n v="12309"/>
    <n v="0"/>
    <n v="0"/>
    <n v="43862"/>
    <x v="14"/>
  </r>
  <r>
    <x v="1"/>
    <n v="5"/>
    <x v="0"/>
    <x v="0"/>
    <x v="5"/>
    <x v="14"/>
    <n v="84817"/>
    <n v="49550"/>
    <n v="47361"/>
    <n v="27820"/>
    <n v="6990"/>
    <n v="2646"/>
    <n v="4373"/>
    <n v="32349"/>
    <n v="11516"/>
    <n v="2155"/>
    <n v="1051"/>
    <n v="2479"/>
    <n v="9804"/>
    <n v="0"/>
    <n v="0"/>
    <n v="43862"/>
    <x v="14"/>
  </r>
  <r>
    <x v="4"/>
    <n v="5"/>
    <x v="0"/>
    <x v="0"/>
    <x v="5"/>
    <x v="14"/>
    <n v="91620"/>
    <n v="48556"/>
    <n v="26657"/>
    <n v="47800"/>
    <n v="10967"/>
    <n v="6196"/>
    <n v="7293"/>
    <n v="17376"/>
    <n v="22220"/>
    <n v="2876"/>
    <n v="2698"/>
    <n v="3386"/>
    <n v="11950"/>
    <n v="0"/>
    <n v="0"/>
    <n v="43862"/>
    <x v="14"/>
  </r>
  <r>
    <x v="2"/>
    <n v="5"/>
    <x v="0"/>
    <x v="0"/>
    <x v="5"/>
    <x v="14"/>
    <n v="70900"/>
    <n v="41399"/>
    <n v="31990"/>
    <n v="28022"/>
    <n v="7613"/>
    <n v="3275"/>
    <n v="4916"/>
    <n v="21935"/>
    <n v="13172"/>
    <n v="2141"/>
    <n v="1390"/>
    <n v="2761"/>
    <n v="9214"/>
    <n v="0"/>
    <n v="0"/>
    <n v="43862"/>
    <x v="14"/>
  </r>
  <r>
    <x v="6"/>
    <n v="5"/>
    <x v="0"/>
    <x v="0"/>
    <x v="5"/>
    <x v="14"/>
    <n v="68406"/>
    <n v="38105"/>
    <n v="18689"/>
    <n v="35996"/>
    <n v="8248"/>
    <n v="5473"/>
    <n v="7197"/>
    <n v="12958"/>
    <n v="17089"/>
    <n v="2339"/>
    <n v="2466"/>
    <n v="3253"/>
    <n v="10950"/>
    <n v="0"/>
    <n v="0"/>
    <n v="43862"/>
    <x v="14"/>
  </r>
  <r>
    <x v="3"/>
    <n v="5"/>
    <x v="0"/>
    <x v="0"/>
    <x v="5"/>
    <x v="14"/>
    <n v="63850"/>
    <n v="32218"/>
    <n v="25376"/>
    <n v="27941"/>
    <n v="7040"/>
    <n v="3493"/>
    <n v="5926"/>
    <n v="16006"/>
    <n v="10728"/>
    <n v="1903"/>
    <n v="1349"/>
    <n v="2232"/>
    <n v="9125"/>
    <n v="0"/>
    <n v="0"/>
    <n v="43862"/>
    <x v="14"/>
  </r>
  <r>
    <x v="0"/>
    <n v="37"/>
    <x v="9"/>
    <x v="1"/>
    <x v="0"/>
    <x v="15"/>
    <n v="55894"/>
    <n v="446"/>
    <n v="19375"/>
    <n v="27317"/>
    <n v="7307"/>
    <n v="1895"/>
    <n v="3205"/>
    <n v="414"/>
    <n v="8"/>
    <n v="0"/>
    <n v="2"/>
    <n v="22"/>
    <n v="415"/>
    <n v="0"/>
    <n v="0"/>
    <n v="44081"/>
    <x v="15"/>
  </r>
  <r>
    <x v="5"/>
    <n v="37"/>
    <x v="9"/>
    <x v="1"/>
    <x v="0"/>
    <x v="15"/>
    <n v="71204"/>
    <n v="1389"/>
    <n v="24975"/>
    <n v="34601"/>
    <n v="8257"/>
    <n v="3371"/>
    <n v="5690"/>
    <n v="1311"/>
    <n v="6"/>
    <n v="1"/>
    <n v="0"/>
    <n v="71"/>
    <n v="552"/>
    <n v="0"/>
    <n v="0"/>
    <n v="44081"/>
    <x v="15"/>
  </r>
  <r>
    <x v="1"/>
    <n v="37"/>
    <x v="9"/>
    <x v="1"/>
    <x v="0"/>
    <x v="15"/>
    <n v="88732"/>
    <n v="905"/>
    <n v="49922"/>
    <n v="29904"/>
    <n v="6954"/>
    <n v="1952"/>
    <n v="4588"/>
    <n v="849"/>
    <n v="2"/>
    <n v="0"/>
    <n v="1"/>
    <n v="53"/>
    <n v="871"/>
    <n v="0"/>
    <n v="0"/>
    <n v="44081"/>
    <x v="15"/>
  </r>
  <r>
    <x v="4"/>
    <n v="37"/>
    <x v="9"/>
    <x v="1"/>
    <x v="0"/>
    <x v="15"/>
    <n v="91991"/>
    <n v="706"/>
    <n v="28296"/>
    <n v="48751"/>
    <n v="10988"/>
    <n v="3956"/>
    <n v="7549"/>
    <n v="596"/>
    <n v="6"/>
    <n v="71"/>
    <n v="2"/>
    <n v="31"/>
    <n v="450"/>
    <n v="0"/>
    <n v="0"/>
    <n v="44081"/>
    <x v="15"/>
  </r>
  <r>
    <x v="2"/>
    <n v="37"/>
    <x v="9"/>
    <x v="1"/>
    <x v="0"/>
    <x v="15"/>
    <n v="84683"/>
    <n v="874"/>
    <n v="38024"/>
    <n v="35534"/>
    <n v="8843"/>
    <n v="2282"/>
    <n v="5436"/>
    <n v="768"/>
    <n v="10"/>
    <n v="34"/>
    <n v="0"/>
    <n v="62"/>
    <n v="355"/>
    <n v="0"/>
    <n v="0"/>
    <n v="44081"/>
    <x v="15"/>
  </r>
  <r>
    <x v="6"/>
    <n v="37"/>
    <x v="9"/>
    <x v="1"/>
    <x v="0"/>
    <x v="15"/>
    <n v="68271"/>
    <n v="800"/>
    <n v="19558"/>
    <n v="37050"/>
    <n v="8162"/>
    <n v="3501"/>
    <n v="7173"/>
    <n v="728"/>
    <n v="19"/>
    <n v="0"/>
    <n v="3"/>
    <n v="50"/>
    <n v="409"/>
    <n v="0"/>
    <n v="0"/>
    <n v="44081"/>
    <x v="15"/>
  </r>
  <r>
    <x v="3"/>
    <n v="37"/>
    <x v="9"/>
    <x v="1"/>
    <x v="0"/>
    <x v="15"/>
    <n v="78727"/>
    <n v="451"/>
    <n v="32735"/>
    <n v="35033"/>
    <n v="8540"/>
    <n v="2419"/>
    <n v="6637"/>
    <n v="406"/>
    <n v="4"/>
    <n v="21"/>
    <n v="1"/>
    <n v="19"/>
    <n v="1033"/>
    <n v="0"/>
    <n v="0"/>
    <n v="44081"/>
    <x v="15"/>
  </r>
  <r>
    <x v="0"/>
    <n v="38"/>
    <x v="10"/>
    <x v="1"/>
    <x v="0"/>
    <x v="16"/>
    <n v="55068"/>
    <n v="2002"/>
    <n v="18519"/>
    <n v="27333"/>
    <n v="7313"/>
    <n v="1903"/>
    <n v="3212"/>
    <n v="1797"/>
    <n v="54"/>
    <n v="48"/>
    <n v="3"/>
    <n v="100"/>
    <n v="847"/>
    <n v="0"/>
    <n v="0"/>
    <n v="44088"/>
    <x v="16"/>
  </r>
  <r>
    <x v="5"/>
    <n v="38"/>
    <x v="10"/>
    <x v="1"/>
    <x v="0"/>
    <x v="16"/>
    <n v="71236"/>
    <n v="3452"/>
    <n v="24952"/>
    <n v="34627"/>
    <n v="8253"/>
    <n v="3404"/>
    <n v="5697"/>
    <n v="3102"/>
    <n v="138"/>
    <n v="37"/>
    <n v="4"/>
    <n v="171"/>
    <n v="979"/>
    <n v="0"/>
    <n v="0"/>
    <n v="44088"/>
    <x v="16"/>
  </r>
  <r>
    <x v="1"/>
    <n v="38"/>
    <x v="10"/>
    <x v="1"/>
    <x v="0"/>
    <x v="16"/>
    <n v="88760"/>
    <n v="3323"/>
    <n v="49906"/>
    <n v="29950"/>
    <n v="6953"/>
    <n v="1951"/>
    <n v="4600"/>
    <n v="2997"/>
    <n v="105"/>
    <n v="79"/>
    <n v="2"/>
    <n v="140"/>
    <n v="1304"/>
    <n v="0"/>
    <n v="0"/>
    <n v="44088"/>
    <x v="16"/>
  </r>
  <r>
    <x v="4"/>
    <n v="38"/>
    <x v="10"/>
    <x v="1"/>
    <x v="0"/>
    <x v="16"/>
    <n v="91984"/>
    <n v="3498"/>
    <n v="28284"/>
    <n v="48782"/>
    <n v="10990"/>
    <n v="3928"/>
    <n v="7557"/>
    <n v="2410"/>
    <n v="380"/>
    <n v="477"/>
    <n v="54"/>
    <n v="177"/>
    <n v="1272"/>
    <n v="0"/>
    <n v="0"/>
    <n v="44088"/>
    <x v="16"/>
  </r>
  <r>
    <x v="2"/>
    <n v="38"/>
    <x v="10"/>
    <x v="1"/>
    <x v="0"/>
    <x v="16"/>
    <n v="78532"/>
    <n v="2700"/>
    <n v="34508"/>
    <n v="33515"/>
    <n v="8313"/>
    <n v="2196"/>
    <n v="5393"/>
    <n v="2180"/>
    <n v="171"/>
    <n v="163"/>
    <n v="4"/>
    <n v="182"/>
    <n v="634"/>
    <n v="0"/>
    <n v="0"/>
    <n v="44088"/>
    <x v="16"/>
  </r>
  <r>
    <x v="6"/>
    <n v="38"/>
    <x v="10"/>
    <x v="1"/>
    <x v="0"/>
    <x v="16"/>
    <n v="68322"/>
    <n v="2196"/>
    <n v="19556"/>
    <n v="37075"/>
    <n v="8171"/>
    <n v="3520"/>
    <n v="7176"/>
    <n v="1623"/>
    <n v="215"/>
    <n v="206"/>
    <n v="20"/>
    <n v="132"/>
    <n v="828"/>
    <n v="0"/>
    <n v="0"/>
    <n v="44088"/>
    <x v="16"/>
  </r>
  <r>
    <x v="3"/>
    <n v="38"/>
    <x v="10"/>
    <x v="1"/>
    <x v="0"/>
    <x v="16"/>
    <n v="78722"/>
    <n v="3336"/>
    <n v="32719"/>
    <n v="35044"/>
    <n v="8535"/>
    <n v="2424"/>
    <n v="6640"/>
    <n v="2820"/>
    <n v="212"/>
    <n v="149"/>
    <n v="19"/>
    <n v="136"/>
    <n v="1702"/>
    <n v="0"/>
    <n v="0"/>
    <n v="44088"/>
    <x v="16"/>
  </r>
  <r>
    <x v="0"/>
    <n v="39"/>
    <x v="11"/>
    <x v="1"/>
    <x v="0"/>
    <x v="17"/>
    <n v="55008"/>
    <n v="4246"/>
    <n v="18506"/>
    <n v="27346"/>
    <n v="7306"/>
    <n v="1850"/>
    <n v="3213"/>
    <n v="3611"/>
    <n v="279"/>
    <n v="136"/>
    <n v="8"/>
    <n v="212"/>
    <n v="1167"/>
    <n v="0"/>
    <n v="0"/>
    <n v="44095"/>
    <x v="17"/>
  </r>
  <r>
    <x v="5"/>
    <n v="39"/>
    <x v="11"/>
    <x v="1"/>
    <x v="0"/>
    <x v="17"/>
    <n v="71204"/>
    <n v="5943"/>
    <n v="24934"/>
    <n v="34631"/>
    <n v="8248"/>
    <n v="3391"/>
    <n v="5709"/>
    <n v="4822"/>
    <n v="601"/>
    <n v="146"/>
    <n v="28"/>
    <n v="346"/>
    <n v="1579"/>
    <n v="0"/>
    <n v="0"/>
    <n v="44095"/>
    <x v="17"/>
  </r>
  <r>
    <x v="1"/>
    <n v="39"/>
    <x v="11"/>
    <x v="1"/>
    <x v="0"/>
    <x v="17"/>
    <n v="88719"/>
    <n v="7942"/>
    <n v="49862"/>
    <n v="29984"/>
    <n v="6960"/>
    <n v="1913"/>
    <n v="4613"/>
    <n v="6478"/>
    <n v="666"/>
    <n v="414"/>
    <n v="25"/>
    <n v="359"/>
    <n v="1854"/>
    <n v="0"/>
    <n v="0"/>
    <n v="44095"/>
    <x v="17"/>
  </r>
  <r>
    <x v="4"/>
    <n v="39"/>
    <x v="11"/>
    <x v="1"/>
    <x v="0"/>
    <x v="17"/>
    <n v="91838"/>
    <n v="9140"/>
    <n v="28231"/>
    <n v="48754"/>
    <n v="10980"/>
    <n v="3873"/>
    <n v="7565"/>
    <n v="5272"/>
    <n v="2191"/>
    <n v="940"/>
    <n v="141"/>
    <n v="596"/>
    <n v="2415"/>
    <n v="0"/>
    <n v="0"/>
    <n v="44095"/>
    <x v="17"/>
  </r>
  <r>
    <x v="2"/>
    <n v="39"/>
    <x v="11"/>
    <x v="1"/>
    <x v="0"/>
    <x v="17"/>
    <n v="81241"/>
    <n v="9772"/>
    <n v="34486"/>
    <n v="35370"/>
    <n v="9103"/>
    <n v="2282"/>
    <n v="5474"/>
    <n v="7409"/>
    <n v="1244"/>
    <n v="396"/>
    <n v="64"/>
    <n v="659"/>
    <n v="1256"/>
    <n v="0"/>
    <n v="0"/>
    <n v="44095"/>
    <x v="17"/>
  </r>
  <r>
    <x v="6"/>
    <n v="39"/>
    <x v="11"/>
    <x v="1"/>
    <x v="0"/>
    <x v="17"/>
    <n v="68376"/>
    <n v="4821"/>
    <n v="19540"/>
    <n v="37115"/>
    <n v="8174"/>
    <n v="3547"/>
    <n v="7170"/>
    <n v="3186"/>
    <n v="833"/>
    <n v="432"/>
    <n v="58"/>
    <n v="312"/>
    <n v="1398"/>
    <n v="0"/>
    <n v="0"/>
    <n v="44095"/>
    <x v="17"/>
  </r>
  <r>
    <x v="3"/>
    <n v="39"/>
    <x v="11"/>
    <x v="1"/>
    <x v="0"/>
    <x v="17"/>
    <n v="78684"/>
    <n v="6965"/>
    <n v="32685"/>
    <n v="35053"/>
    <n v="8522"/>
    <n v="2424"/>
    <n v="6647"/>
    <n v="5850"/>
    <n v="457"/>
    <n v="262"/>
    <n v="36"/>
    <n v="360"/>
    <n v="2245"/>
    <n v="0"/>
    <n v="0"/>
    <n v="44095"/>
    <x v="17"/>
  </r>
  <r>
    <x v="0"/>
    <n v="40"/>
    <x v="12"/>
    <x v="1"/>
    <x v="0"/>
    <x v="18"/>
    <n v="55035"/>
    <n v="6923"/>
    <n v="18489"/>
    <n v="27386"/>
    <n v="7316"/>
    <n v="1844"/>
    <n v="3216"/>
    <n v="5356"/>
    <n v="888"/>
    <n v="301"/>
    <n v="34"/>
    <n v="344"/>
    <n v="1609"/>
    <n v="0"/>
    <n v="0"/>
    <n v="44101"/>
    <x v="18"/>
  </r>
  <r>
    <x v="5"/>
    <n v="40"/>
    <x v="12"/>
    <x v="1"/>
    <x v="0"/>
    <x v="18"/>
    <n v="71143"/>
    <n v="9379"/>
    <n v="24915"/>
    <n v="34603"/>
    <n v="8229"/>
    <n v="3396"/>
    <n v="5912"/>
    <n v="6852"/>
    <n v="1528"/>
    <n v="326"/>
    <n v="97"/>
    <n v="576"/>
    <n v="2190"/>
    <n v="0"/>
    <n v="0"/>
    <n v="44101"/>
    <x v="18"/>
  </r>
  <r>
    <x v="1"/>
    <n v="40"/>
    <x v="12"/>
    <x v="1"/>
    <x v="0"/>
    <x v="18"/>
    <n v="88660"/>
    <n v="12770"/>
    <n v="49796"/>
    <n v="29998"/>
    <n v="6951"/>
    <n v="1915"/>
    <n v="4614"/>
    <n v="10295"/>
    <n v="1104"/>
    <n v="781"/>
    <n v="40"/>
    <n v="550"/>
    <n v="2348"/>
    <n v="0"/>
    <n v="0"/>
    <n v="44101"/>
    <x v="18"/>
  </r>
  <r>
    <x v="4"/>
    <n v="40"/>
    <x v="12"/>
    <x v="1"/>
    <x v="0"/>
    <x v="18"/>
    <n v="91845"/>
    <n v="13614"/>
    <n v="28215"/>
    <n v="48817"/>
    <n v="10970"/>
    <n v="3843"/>
    <n v="7593"/>
    <n v="7423"/>
    <n v="3644"/>
    <n v="1399"/>
    <n v="205"/>
    <n v="943"/>
    <n v="3137"/>
    <n v="0"/>
    <n v="0"/>
    <n v="44101"/>
    <x v="18"/>
  </r>
  <r>
    <x v="2"/>
    <n v="40"/>
    <x v="12"/>
    <x v="1"/>
    <x v="0"/>
    <x v="18"/>
    <n v="81302"/>
    <n v="17625"/>
    <n v="34484"/>
    <n v="35415"/>
    <n v="9097"/>
    <n v="2306"/>
    <n v="5489"/>
    <n v="12543"/>
    <n v="3017"/>
    <n v="777"/>
    <n v="135"/>
    <n v="1153"/>
    <n v="1630"/>
    <n v="0"/>
    <n v="0"/>
    <n v="44101"/>
    <x v="18"/>
  </r>
  <r>
    <x v="6"/>
    <n v="40"/>
    <x v="12"/>
    <x v="1"/>
    <x v="0"/>
    <x v="18"/>
    <n v="68381"/>
    <n v="8172"/>
    <n v="19525"/>
    <n v="37186"/>
    <n v="8169"/>
    <n v="3501"/>
    <n v="7174"/>
    <n v="4734"/>
    <n v="1971"/>
    <n v="711"/>
    <n v="170"/>
    <n v="586"/>
    <n v="1975"/>
    <n v="0"/>
    <n v="0"/>
    <n v="44101"/>
    <x v="18"/>
  </r>
  <r>
    <x v="3"/>
    <n v="40"/>
    <x v="12"/>
    <x v="1"/>
    <x v="0"/>
    <x v="18"/>
    <n v="78650"/>
    <n v="9596"/>
    <n v="32657"/>
    <n v="35100"/>
    <n v="8511"/>
    <n v="2382"/>
    <n v="6633"/>
    <n v="7713"/>
    <n v="937"/>
    <n v="382"/>
    <n v="65"/>
    <n v="499"/>
    <n v="2714"/>
    <n v="0"/>
    <n v="0"/>
    <n v="44101"/>
    <x v="18"/>
  </r>
  <r>
    <x v="0"/>
    <n v="41"/>
    <x v="13"/>
    <x v="1"/>
    <x v="1"/>
    <x v="19"/>
    <n v="55053"/>
    <n v="10009"/>
    <n v="18492"/>
    <n v="27412"/>
    <n v="7328"/>
    <n v="1821"/>
    <n v="3220"/>
    <n v="6939"/>
    <n v="1942"/>
    <n v="543"/>
    <n v="71"/>
    <n v="514"/>
    <n v="2044"/>
    <n v="0"/>
    <n v="0"/>
    <n v="44108"/>
    <x v="19"/>
  </r>
  <r>
    <x v="5"/>
    <n v="41"/>
    <x v="13"/>
    <x v="1"/>
    <x v="1"/>
    <x v="19"/>
    <n v="71150"/>
    <n v="14759"/>
    <n v="24887"/>
    <n v="34621"/>
    <n v="8218"/>
    <n v="3424"/>
    <n v="5934"/>
    <n v="9488"/>
    <n v="3514"/>
    <n v="545"/>
    <n v="225"/>
    <n v="987"/>
    <n v="2691"/>
    <n v="0"/>
    <n v="0"/>
    <n v="44108"/>
    <x v="19"/>
  </r>
  <r>
    <x v="1"/>
    <n v="41"/>
    <x v="13"/>
    <x v="1"/>
    <x v="1"/>
    <x v="19"/>
    <n v="88676"/>
    <n v="18792"/>
    <n v="49786"/>
    <n v="30033"/>
    <n v="6956"/>
    <n v="1901"/>
    <n v="4619"/>
    <n v="14699"/>
    <n v="2144"/>
    <n v="1045"/>
    <n v="81"/>
    <n v="823"/>
    <n v="2852"/>
    <n v="0"/>
    <n v="0"/>
    <n v="44108"/>
    <x v="19"/>
  </r>
  <r>
    <x v="4"/>
    <n v="41"/>
    <x v="13"/>
    <x v="1"/>
    <x v="1"/>
    <x v="19"/>
    <n v="92126"/>
    <n v="18450"/>
    <n v="28333"/>
    <n v="48970"/>
    <n v="10970"/>
    <n v="3853"/>
    <n v="7633"/>
    <n v="9869"/>
    <n v="5242"/>
    <n v="1769"/>
    <n v="278"/>
    <n v="1292"/>
    <n v="3859"/>
    <n v="0"/>
    <n v="0"/>
    <n v="44108"/>
    <x v="19"/>
  </r>
  <r>
    <x v="2"/>
    <n v="41"/>
    <x v="13"/>
    <x v="1"/>
    <x v="1"/>
    <x v="19"/>
    <n v="81311"/>
    <n v="23766"/>
    <n v="34475"/>
    <n v="35443"/>
    <n v="9104"/>
    <n v="2289"/>
    <n v="5529"/>
    <n v="15922"/>
    <n v="4896"/>
    <n v="1105"/>
    <n v="260"/>
    <n v="1583"/>
    <n v="2129"/>
    <n v="0"/>
    <n v="0"/>
    <n v="44108"/>
    <x v="19"/>
  </r>
  <r>
    <x v="6"/>
    <n v="41"/>
    <x v="13"/>
    <x v="1"/>
    <x v="1"/>
    <x v="19"/>
    <n v="68380"/>
    <n v="12826"/>
    <n v="19500"/>
    <n v="37234"/>
    <n v="8160"/>
    <n v="3486"/>
    <n v="7193"/>
    <n v="6943"/>
    <n v="3619"/>
    <n v="998"/>
    <n v="301"/>
    <n v="965"/>
    <n v="2501"/>
    <n v="0"/>
    <n v="0"/>
    <n v="44108"/>
    <x v="19"/>
  </r>
  <r>
    <x v="3"/>
    <n v="41"/>
    <x v="13"/>
    <x v="1"/>
    <x v="1"/>
    <x v="19"/>
    <n v="78648"/>
    <n v="13424"/>
    <n v="32647"/>
    <n v="35166"/>
    <n v="8504"/>
    <n v="2331"/>
    <n v="6626"/>
    <n v="9856"/>
    <n v="2146"/>
    <n v="540"/>
    <n v="138"/>
    <n v="744"/>
    <n v="3234"/>
    <n v="0"/>
    <n v="0"/>
    <n v="44108"/>
    <x v="19"/>
  </r>
  <r>
    <x v="0"/>
    <n v="42"/>
    <x v="14"/>
    <x v="1"/>
    <x v="1"/>
    <x v="20"/>
    <n v="55114"/>
    <n v="13355"/>
    <n v="18558"/>
    <n v="27443"/>
    <n v="7320"/>
    <n v="1793"/>
    <n v="3236"/>
    <n v="8416"/>
    <n v="3347"/>
    <n v="777"/>
    <n v="121"/>
    <n v="694"/>
    <n v="2747"/>
    <n v="0"/>
    <n v="0"/>
    <n v="44115"/>
    <x v="20"/>
  </r>
  <r>
    <x v="5"/>
    <n v="42"/>
    <x v="14"/>
    <x v="1"/>
    <x v="1"/>
    <x v="20"/>
    <n v="71029"/>
    <n v="19000"/>
    <n v="24848"/>
    <n v="34584"/>
    <n v="8196"/>
    <n v="3401"/>
    <n v="5938"/>
    <n v="11377"/>
    <n v="5175"/>
    <n v="833"/>
    <n v="364"/>
    <n v="1251"/>
    <n v="3507"/>
    <n v="0"/>
    <n v="0"/>
    <n v="44115"/>
    <x v="20"/>
  </r>
  <r>
    <x v="1"/>
    <n v="42"/>
    <x v="14"/>
    <x v="1"/>
    <x v="1"/>
    <x v="20"/>
    <n v="88555"/>
    <n v="27411"/>
    <n v="49663"/>
    <n v="30049"/>
    <n v="6955"/>
    <n v="1888"/>
    <n v="4640"/>
    <n v="20676"/>
    <n v="3900"/>
    <n v="1338"/>
    <n v="187"/>
    <n v="1310"/>
    <n v="3087"/>
    <n v="0"/>
    <n v="0"/>
    <n v="44115"/>
    <x v="20"/>
  </r>
  <r>
    <x v="4"/>
    <n v="42"/>
    <x v="14"/>
    <x v="1"/>
    <x v="1"/>
    <x v="20"/>
    <n v="92393"/>
    <n v="26190"/>
    <n v="28458"/>
    <n v="49107"/>
    <n v="10978"/>
    <n v="3850"/>
    <n v="7691"/>
    <n v="12695"/>
    <n v="9048"/>
    <n v="2052"/>
    <n v="477"/>
    <n v="1918"/>
    <n v="4774"/>
    <n v="0"/>
    <n v="0"/>
    <n v="44115"/>
    <x v="20"/>
  </r>
  <r>
    <x v="2"/>
    <n v="42"/>
    <x v="14"/>
    <x v="1"/>
    <x v="1"/>
    <x v="20"/>
    <n v="81309"/>
    <n v="30274"/>
    <n v="34456"/>
    <n v="35485"/>
    <n v="9091"/>
    <n v="2277"/>
    <n v="5554"/>
    <n v="19174"/>
    <n v="7314"/>
    <n v="1433"/>
    <n v="383"/>
    <n v="1970"/>
    <n v="2692"/>
    <n v="0"/>
    <n v="0"/>
    <n v="44115"/>
    <x v="20"/>
  </r>
  <r>
    <x v="6"/>
    <n v="42"/>
    <x v="14"/>
    <x v="1"/>
    <x v="1"/>
    <x v="20"/>
    <n v="68420"/>
    <n v="17607"/>
    <n v="19480"/>
    <n v="37287"/>
    <n v="8158"/>
    <n v="3495"/>
    <n v="7207"/>
    <n v="8722"/>
    <n v="5670"/>
    <n v="1295"/>
    <n v="489"/>
    <n v="1431"/>
    <n v="3068"/>
    <n v="0"/>
    <n v="0"/>
    <n v="44115"/>
    <x v="20"/>
  </r>
  <r>
    <x v="3"/>
    <n v="42"/>
    <x v="14"/>
    <x v="1"/>
    <x v="1"/>
    <x v="20"/>
    <n v="78525"/>
    <n v="18098"/>
    <n v="32625"/>
    <n v="35063"/>
    <n v="8504"/>
    <n v="2333"/>
    <n v="6633"/>
    <n v="12049"/>
    <n v="4028"/>
    <n v="704"/>
    <n v="278"/>
    <n v="1039"/>
    <n v="3730"/>
    <n v="0"/>
    <n v="0"/>
    <n v="44115"/>
    <x v="20"/>
  </r>
  <r>
    <x v="0"/>
    <n v="43"/>
    <x v="15"/>
    <x v="1"/>
    <x v="1"/>
    <x v="21"/>
    <n v="55117"/>
    <n v="16517"/>
    <n v="18537"/>
    <n v="27468"/>
    <n v="7318"/>
    <n v="1794"/>
    <n v="3247"/>
    <n v="9435"/>
    <n v="4769"/>
    <n v="1255"/>
    <n v="207"/>
    <n v="851"/>
    <n v="3345"/>
    <n v="0"/>
    <n v="0"/>
    <n v="44122"/>
    <x v="21"/>
  </r>
  <r>
    <x v="5"/>
    <n v="43"/>
    <x v="15"/>
    <x v="1"/>
    <x v="1"/>
    <x v="21"/>
    <n v="71040"/>
    <n v="22790"/>
    <n v="24838"/>
    <n v="34597"/>
    <n v="8191"/>
    <n v="3414"/>
    <n v="5950"/>
    <n v="12693"/>
    <n v="6815"/>
    <n v="1208"/>
    <n v="553"/>
    <n v="1521"/>
    <n v="4410"/>
    <n v="0"/>
    <n v="0"/>
    <n v="44122"/>
    <x v="21"/>
  </r>
  <r>
    <x v="1"/>
    <n v="43"/>
    <x v="15"/>
    <x v="1"/>
    <x v="1"/>
    <x v="21"/>
    <n v="88481"/>
    <n v="34214"/>
    <n v="49593"/>
    <n v="30064"/>
    <n v="6962"/>
    <n v="1862"/>
    <n v="4662"/>
    <n v="24932"/>
    <n v="5694"/>
    <n v="1677"/>
    <n v="265"/>
    <n v="1646"/>
    <n v="3632"/>
    <n v="0"/>
    <n v="0"/>
    <n v="44122"/>
    <x v="21"/>
  </r>
  <r>
    <x v="4"/>
    <n v="43"/>
    <x v="15"/>
    <x v="1"/>
    <x v="1"/>
    <x v="21"/>
    <n v="92494"/>
    <n v="30843"/>
    <n v="28454"/>
    <n v="49220"/>
    <n v="10978"/>
    <n v="3842"/>
    <n v="7731"/>
    <n v="14177"/>
    <n v="11217"/>
    <n v="2530"/>
    <n v="639"/>
    <n v="2280"/>
    <n v="5577"/>
    <n v="0"/>
    <n v="0"/>
    <n v="44122"/>
    <x v="21"/>
  </r>
  <r>
    <x v="2"/>
    <n v="43"/>
    <x v="15"/>
    <x v="1"/>
    <x v="1"/>
    <x v="21"/>
    <n v="81427"/>
    <n v="36186"/>
    <n v="34417"/>
    <n v="35523"/>
    <n v="9085"/>
    <n v="2402"/>
    <n v="5569"/>
    <n v="22151"/>
    <n v="9243"/>
    <n v="1949"/>
    <n v="570"/>
    <n v="2273"/>
    <n v="3321"/>
    <n v="0"/>
    <n v="0"/>
    <n v="44122"/>
    <x v="21"/>
  </r>
  <r>
    <x v="6"/>
    <n v="43"/>
    <x v="15"/>
    <x v="1"/>
    <x v="1"/>
    <x v="21"/>
    <n v="68377"/>
    <n v="22614"/>
    <n v="19441"/>
    <n v="37307"/>
    <n v="8159"/>
    <n v="3470"/>
    <n v="7234"/>
    <n v="10081"/>
    <n v="8277"/>
    <n v="1680"/>
    <n v="715"/>
    <n v="1861"/>
    <n v="3730"/>
    <n v="0"/>
    <n v="0"/>
    <n v="44122"/>
    <x v="21"/>
  </r>
  <r>
    <x v="3"/>
    <n v="43"/>
    <x v="15"/>
    <x v="1"/>
    <x v="1"/>
    <x v="21"/>
    <n v="78712"/>
    <n v="25392"/>
    <n v="32605"/>
    <n v="35230"/>
    <n v="8482"/>
    <n v="2395"/>
    <n v="6632"/>
    <n v="16171"/>
    <n v="5920"/>
    <n v="1422"/>
    <n v="444"/>
    <n v="1435"/>
    <n v="4274"/>
    <n v="0"/>
    <n v="0"/>
    <n v="44122"/>
    <x v="21"/>
  </r>
  <r>
    <x v="0"/>
    <n v="44"/>
    <x v="16"/>
    <x v="1"/>
    <x v="1"/>
    <x v="22"/>
    <n v="55757"/>
    <n v="19242"/>
    <n v="18507"/>
    <n v="28150"/>
    <n v="7304"/>
    <n v="1796"/>
    <n v="3257"/>
    <n v="10184"/>
    <n v="6098"/>
    <n v="1669"/>
    <n v="284"/>
    <n v="1007"/>
    <n v="3967"/>
    <n v="0"/>
    <n v="0"/>
    <n v="44129"/>
    <x v="22"/>
  </r>
  <r>
    <x v="5"/>
    <n v="44"/>
    <x v="16"/>
    <x v="1"/>
    <x v="1"/>
    <x v="22"/>
    <n v="72366"/>
    <n v="26040"/>
    <n v="24811"/>
    <n v="35920"/>
    <n v="8184"/>
    <n v="3451"/>
    <n v="5971"/>
    <n v="13529"/>
    <n v="8584"/>
    <n v="1535"/>
    <n v="669"/>
    <n v="1723"/>
    <n v="5496"/>
    <n v="0"/>
    <n v="0"/>
    <n v="44129"/>
    <x v="22"/>
  </r>
  <r>
    <x v="1"/>
    <n v="44"/>
    <x v="16"/>
    <x v="1"/>
    <x v="1"/>
    <x v="22"/>
    <n v="89136"/>
    <n v="39077"/>
    <n v="49539"/>
    <n v="30809"/>
    <n v="6957"/>
    <n v="1831"/>
    <n v="4683"/>
    <n v="27535"/>
    <n v="7209"/>
    <n v="2072"/>
    <n v="336"/>
    <n v="1925"/>
    <n v="4116"/>
    <n v="0"/>
    <n v="0"/>
    <n v="44129"/>
    <x v="22"/>
  </r>
  <r>
    <x v="4"/>
    <n v="44"/>
    <x v="16"/>
    <x v="1"/>
    <x v="1"/>
    <x v="22"/>
    <n v="94543"/>
    <n v="35674"/>
    <n v="28438"/>
    <n v="51282"/>
    <n v="10995"/>
    <n v="3828"/>
    <n v="7739"/>
    <n v="15096"/>
    <n v="14175"/>
    <n v="3000"/>
    <n v="834"/>
    <n v="2569"/>
    <n v="6486"/>
    <n v="0"/>
    <n v="0"/>
    <n v="44129"/>
    <x v="22"/>
  </r>
  <r>
    <x v="2"/>
    <n v="44"/>
    <x v="16"/>
    <x v="1"/>
    <x v="1"/>
    <x v="22"/>
    <n v="82397"/>
    <n v="40230"/>
    <n v="34377"/>
    <n v="36520"/>
    <n v="9088"/>
    <n v="2412"/>
    <n v="5579"/>
    <n v="23470"/>
    <n v="11071"/>
    <n v="2478"/>
    <n v="667"/>
    <n v="2544"/>
    <n v="3983"/>
    <n v="0"/>
    <n v="0"/>
    <n v="44129"/>
    <x v="22"/>
  </r>
  <r>
    <x v="6"/>
    <n v="44"/>
    <x v="16"/>
    <x v="1"/>
    <x v="1"/>
    <x v="22"/>
    <n v="70383"/>
    <n v="26622"/>
    <n v="19406"/>
    <n v="39381"/>
    <n v="8141"/>
    <n v="3455"/>
    <n v="7229"/>
    <n v="10972"/>
    <n v="10597"/>
    <n v="2038"/>
    <n v="885"/>
    <n v="2130"/>
    <n v="4621"/>
    <n v="0"/>
    <n v="0"/>
    <n v="44129"/>
    <x v="22"/>
  </r>
  <r>
    <x v="3"/>
    <n v="44"/>
    <x v="16"/>
    <x v="1"/>
    <x v="1"/>
    <x v="22"/>
    <n v="79996"/>
    <n v="28586"/>
    <n v="32590"/>
    <n v="36560"/>
    <n v="8469"/>
    <n v="2377"/>
    <n v="6616"/>
    <n v="17127"/>
    <n v="7570"/>
    <n v="1735"/>
    <n v="521"/>
    <n v="1633"/>
    <n v="5069"/>
    <n v="0"/>
    <n v="0"/>
    <n v="44129"/>
    <x v="22"/>
  </r>
  <r>
    <x v="0"/>
    <n v="45"/>
    <x v="0"/>
    <x v="1"/>
    <x v="2"/>
    <x v="23"/>
    <n v="55763"/>
    <n v="21244"/>
    <n v="18484"/>
    <n v="28185"/>
    <n v="7309"/>
    <n v="1785"/>
    <n v="3263"/>
    <n v="10749"/>
    <n v="7062"/>
    <n v="1987"/>
    <n v="324"/>
    <n v="1122"/>
    <n v="4450"/>
    <n v="0"/>
    <n v="0"/>
    <n v="44136"/>
    <x v="23"/>
  </r>
  <r>
    <x v="5"/>
    <n v="45"/>
    <x v="0"/>
    <x v="1"/>
    <x v="2"/>
    <x v="23"/>
    <n v="72336"/>
    <n v="28393"/>
    <n v="24792"/>
    <n v="35931"/>
    <n v="8174"/>
    <n v="3439"/>
    <n v="5927"/>
    <n v="14101"/>
    <n v="9731"/>
    <n v="1863"/>
    <n v="815"/>
    <n v="1883"/>
    <n v="6879"/>
    <n v="0"/>
    <n v="0"/>
    <n v="44136"/>
    <x v="23"/>
  </r>
  <r>
    <x v="1"/>
    <n v="45"/>
    <x v="0"/>
    <x v="1"/>
    <x v="2"/>
    <x v="23"/>
    <n v="89110"/>
    <n v="42564"/>
    <n v="49505"/>
    <n v="30819"/>
    <n v="6961"/>
    <n v="1825"/>
    <n v="4687"/>
    <n v="29595"/>
    <n v="8134"/>
    <n v="2356"/>
    <n v="380"/>
    <n v="2099"/>
    <n v="4386"/>
    <n v="0"/>
    <n v="0"/>
    <n v="44136"/>
    <x v="23"/>
  </r>
  <r>
    <x v="4"/>
    <n v="45"/>
    <x v="0"/>
    <x v="1"/>
    <x v="2"/>
    <x v="23"/>
    <n v="94533"/>
    <n v="38902"/>
    <n v="28397"/>
    <n v="51375"/>
    <n v="10988"/>
    <n v="3773"/>
    <n v="7750"/>
    <n v="15800"/>
    <n v="15914"/>
    <n v="3412"/>
    <n v="969"/>
    <n v="2807"/>
    <n v="7151"/>
    <n v="0"/>
    <n v="0"/>
    <n v="44136"/>
    <x v="23"/>
  </r>
  <r>
    <x v="2"/>
    <n v="45"/>
    <x v="0"/>
    <x v="1"/>
    <x v="2"/>
    <x v="23"/>
    <n v="85760"/>
    <n v="44757"/>
    <n v="36052"/>
    <n v="37791"/>
    <n v="9464"/>
    <n v="2453"/>
    <n v="5696"/>
    <n v="25690"/>
    <n v="12616"/>
    <n v="2876"/>
    <n v="766"/>
    <n v="2809"/>
    <n v="4669"/>
    <n v="0"/>
    <n v="0"/>
    <n v="44136"/>
    <x v="23"/>
  </r>
  <r>
    <x v="6"/>
    <n v="45"/>
    <x v="0"/>
    <x v="1"/>
    <x v="2"/>
    <x v="23"/>
    <n v="70313"/>
    <n v="28872"/>
    <n v="19379"/>
    <n v="39380"/>
    <n v="8125"/>
    <n v="3429"/>
    <n v="7247"/>
    <n v="11379"/>
    <n v="11882"/>
    <n v="2281"/>
    <n v="1003"/>
    <n v="2327"/>
    <n v="5145"/>
    <n v="0"/>
    <n v="0"/>
    <n v="44136"/>
    <x v="23"/>
  </r>
  <r>
    <x v="3"/>
    <n v="45"/>
    <x v="0"/>
    <x v="1"/>
    <x v="2"/>
    <x v="23"/>
    <n v="79959"/>
    <n v="31300"/>
    <n v="32541"/>
    <n v="36569"/>
    <n v="8468"/>
    <n v="2381"/>
    <n v="6559"/>
    <n v="17995"/>
    <n v="8772"/>
    <n v="2127"/>
    <n v="607"/>
    <n v="1799"/>
    <n v="5647"/>
    <n v="0"/>
    <n v="0"/>
    <n v="44136"/>
    <x v="23"/>
  </r>
  <r>
    <x v="0"/>
    <n v="46"/>
    <x v="17"/>
    <x v="1"/>
    <x v="2"/>
    <x v="24"/>
    <n v="57202"/>
    <n v="23420"/>
    <n v="19107"/>
    <n v="28825"/>
    <n v="7461"/>
    <n v="1809"/>
    <n v="3296"/>
    <n v="11491"/>
    <n v="8112"/>
    <n v="2214"/>
    <n v="359"/>
    <n v="1244"/>
    <n v="5177"/>
    <n v="0"/>
    <n v="0"/>
    <n v="44143"/>
    <x v="24"/>
  </r>
  <r>
    <x v="5"/>
    <n v="46"/>
    <x v="17"/>
    <x v="1"/>
    <x v="2"/>
    <x v="24"/>
    <n v="72317"/>
    <n v="30462"/>
    <n v="24758"/>
    <n v="35939"/>
    <n v="8172"/>
    <n v="3448"/>
    <n v="5937"/>
    <n v="14675"/>
    <n v="10709"/>
    <n v="2103"/>
    <n v="937"/>
    <n v="2038"/>
    <n v="7834"/>
    <n v="0"/>
    <n v="0"/>
    <n v="44143"/>
    <x v="24"/>
  </r>
  <r>
    <x v="1"/>
    <n v="46"/>
    <x v="17"/>
    <x v="1"/>
    <x v="2"/>
    <x v="24"/>
    <n v="89071"/>
    <n v="45778"/>
    <n v="49428"/>
    <n v="30867"/>
    <n v="6956"/>
    <n v="1820"/>
    <n v="4704"/>
    <n v="31350"/>
    <n v="9125"/>
    <n v="2623"/>
    <n v="424"/>
    <n v="2256"/>
    <n v="4793"/>
    <n v="0"/>
    <n v="0"/>
    <n v="44143"/>
    <x v="24"/>
  </r>
  <r>
    <x v="4"/>
    <n v="46"/>
    <x v="17"/>
    <x v="1"/>
    <x v="2"/>
    <x v="24"/>
    <n v="94543"/>
    <n v="41244"/>
    <n v="28369"/>
    <n v="51424"/>
    <n v="10993"/>
    <n v="3757"/>
    <n v="7738"/>
    <n v="16249"/>
    <n v="17310"/>
    <n v="3615"/>
    <n v="1084"/>
    <n v="2986"/>
    <n v="7938"/>
    <n v="0"/>
    <n v="0"/>
    <n v="44143"/>
    <x v="24"/>
  </r>
  <r>
    <x v="2"/>
    <n v="46"/>
    <x v="17"/>
    <x v="1"/>
    <x v="2"/>
    <x v="24"/>
    <n v="82288"/>
    <n v="45312"/>
    <n v="34284"/>
    <n v="36561"/>
    <n v="9088"/>
    <n v="2355"/>
    <n v="5588"/>
    <n v="25458"/>
    <n v="13143"/>
    <n v="3029"/>
    <n v="804"/>
    <n v="2878"/>
    <n v="5305"/>
    <n v="0"/>
    <n v="0"/>
    <n v="44143"/>
    <x v="24"/>
  </r>
  <r>
    <x v="6"/>
    <n v="46"/>
    <x v="17"/>
    <x v="1"/>
    <x v="2"/>
    <x v="24"/>
    <n v="70295"/>
    <n v="30725"/>
    <n v="19359"/>
    <n v="39391"/>
    <n v="8128"/>
    <n v="3417"/>
    <n v="7262"/>
    <n v="11760"/>
    <n v="12960"/>
    <n v="2436"/>
    <n v="1072"/>
    <n v="2497"/>
    <n v="5655"/>
    <n v="0"/>
    <n v="0"/>
    <n v="44143"/>
    <x v="24"/>
  </r>
  <r>
    <x v="3"/>
    <n v="46"/>
    <x v="17"/>
    <x v="1"/>
    <x v="2"/>
    <x v="24"/>
    <n v="79921"/>
    <n v="33341"/>
    <n v="32524"/>
    <n v="36597"/>
    <n v="8452"/>
    <n v="2348"/>
    <n v="6508"/>
    <n v="18735"/>
    <n v="9543"/>
    <n v="2439"/>
    <n v="694"/>
    <n v="1930"/>
    <n v="6321"/>
    <n v="0"/>
    <n v="0"/>
    <n v="44143"/>
    <x v="24"/>
  </r>
  <r>
    <x v="0"/>
    <n v="47"/>
    <x v="1"/>
    <x v="1"/>
    <x v="2"/>
    <x v="25"/>
    <n v="57178"/>
    <n v="25080"/>
    <n v="19088"/>
    <n v="28834"/>
    <n v="7457"/>
    <n v="1799"/>
    <n v="3305"/>
    <n v="11907"/>
    <n v="9018"/>
    <n v="2398"/>
    <n v="402"/>
    <n v="1355"/>
    <n v="5843"/>
    <n v="0"/>
    <n v="0"/>
    <n v="44150"/>
    <x v="25"/>
  </r>
  <r>
    <x v="5"/>
    <n v="47"/>
    <x v="1"/>
    <x v="1"/>
    <x v="2"/>
    <x v="25"/>
    <n v="72313"/>
    <n v="31627"/>
    <n v="24744"/>
    <n v="35978"/>
    <n v="8154"/>
    <n v="3437"/>
    <n v="5937"/>
    <n v="14946"/>
    <n v="11365"/>
    <n v="2206"/>
    <n v="989"/>
    <n v="2121"/>
    <n v="8479"/>
    <n v="0"/>
    <n v="0"/>
    <n v="44150"/>
    <x v="25"/>
  </r>
  <r>
    <x v="1"/>
    <n v="47"/>
    <x v="1"/>
    <x v="1"/>
    <x v="2"/>
    <x v="25"/>
    <n v="89027"/>
    <n v="48341"/>
    <n v="49372"/>
    <n v="30906"/>
    <n v="6953"/>
    <n v="1796"/>
    <n v="4728"/>
    <n v="32818"/>
    <n v="9907"/>
    <n v="2776"/>
    <n v="447"/>
    <n v="2393"/>
    <n v="5242"/>
    <n v="0"/>
    <n v="0"/>
    <n v="44150"/>
    <x v="25"/>
  </r>
  <r>
    <x v="4"/>
    <n v="47"/>
    <x v="1"/>
    <x v="1"/>
    <x v="2"/>
    <x v="25"/>
    <n v="94648"/>
    <n v="43784"/>
    <n v="28342"/>
    <n v="51542"/>
    <n v="11002"/>
    <n v="3762"/>
    <n v="7493"/>
    <n v="16714"/>
    <n v="18776"/>
    <n v="3886"/>
    <n v="1222"/>
    <n v="3186"/>
    <n v="8683"/>
    <n v="0"/>
    <n v="0"/>
    <n v="44150"/>
    <x v="25"/>
  </r>
  <r>
    <x v="2"/>
    <n v="47"/>
    <x v="1"/>
    <x v="1"/>
    <x v="2"/>
    <x v="25"/>
    <n v="82287"/>
    <n v="46940"/>
    <n v="34254"/>
    <n v="36581"/>
    <n v="9086"/>
    <n v="2366"/>
    <n v="5597"/>
    <n v="26063"/>
    <n v="13812"/>
    <n v="3229"/>
    <n v="850"/>
    <n v="2986"/>
    <n v="6130"/>
    <n v="0"/>
    <n v="0"/>
    <n v="44150"/>
    <x v="25"/>
  </r>
  <r>
    <x v="6"/>
    <n v="47"/>
    <x v="1"/>
    <x v="1"/>
    <x v="2"/>
    <x v="25"/>
    <n v="70311"/>
    <n v="32875"/>
    <n v="19333"/>
    <n v="39448"/>
    <n v="8134"/>
    <n v="3396"/>
    <n v="7263"/>
    <n v="12177"/>
    <n v="14208"/>
    <n v="2614"/>
    <n v="1158"/>
    <n v="2718"/>
    <n v="6321"/>
    <n v="0"/>
    <n v="0"/>
    <n v="44150"/>
    <x v="25"/>
  </r>
  <r>
    <x v="3"/>
    <n v="47"/>
    <x v="1"/>
    <x v="1"/>
    <x v="2"/>
    <x v="25"/>
    <n v="79887"/>
    <n v="35552"/>
    <n v="32465"/>
    <n v="36614"/>
    <n v="8448"/>
    <n v="2360"/>
    <n v="6256"/>
    <n v="19546"/>
    <n v="10491"/>
    <n v="2719"/>
    <n v="764"/>
    <n v="2032"/>
    <n v="7066"/>
    <n v="0"/>
    <n v="0"/>
    <n v="44150"/>
    <x v="25"/>
  </r>
  <r>
    <x v="0"/>
    <n v="48"/>
    <x v="8"/>
    <x v="1"/>
    <x v="2"/>
    <x v="26"/>
    <n v="57133"/>
    <n v="26547"/>
    <n v="19117"/>
    <n v="28769"/>
    <n v="7465"/>
    <n v="1782"/>
    <n v="3306"/>
    <n v="12272"/>
    <n v="9822"/>
    <n v="2544"/>
    <n v="478"/>
    <n v="1431"/>
    <n v="6556"/>
    <n v="0"/>
    <n v="0"/>
    <n v="44157"/>
    <x v="26"/>
  </r>
  <r>
    <x v="5"/>
    <n v="48"/>
    <x v="8"/>
    <x v="1"/>
    <x v="2"/>
    <x v="26"/>
    <n v="72305"/>
    <n v="33250"/>
    <n v="24713"/>
    <n v="35991"/>
    <n v="8149"/>
    <n v="3452"/>
    <n v="5937"/>
    <n v="15258"/>
    <n v="12305"/>
    <n v="2381"/>
    <n v="1073"/>
    <n v="2233"/>
    <n v="9561"/>
    <n v="0"/>
    <n v="0"/>
    <n v="44157"/>
    <x v="26"/>
  </r>
  <r>
    <x v="1"/>
    <n v="48"/>
    <x v="8"/>
    <x v="1"/>
    <x v="2"/>
    <x v="26"/>
    <n v="88907"/>
    <n v="50173"/>
    <n v="49303"/>
    <n v="30915"/>
    <n v="6949"/>
    <n v="1740"/>
    <n v="4747"/>
    <n v="33778"/>
    <n v="10530"/>
    <n v="2871"/>
    <n v="493"/>
    <n v="2501"/>
    <n v="6012"/>
    <n v="0"/>
    <n v="0"/>
    <n v="44157"/>
    <x v="26"/>
  </r>
  <r>
    <x v="4"/>
    <n v="48"/>
    <x v="8"/>
    <x v="1"/>
    <x v="2"/>
    <x v="26"/>
    <n v="94625"/>
    <n v="45772"/>
    <n v="28276"/>
    <n v="51606"/>
    <n v="11005"/>
    <n v="3738"/>
    <n v="7393"/>
    <n v="17048"/>
    <n v="20030"/>
    <n v="4044"/>
    <n v="1335"/>
    <n v="3315"/>
    <n v="9732"/>
    <n v="0"/>
    <n v="0"/>
    <n v="44157"/>
    <x v="26"/>
  </r>
  <r>
    <x v="2"/>
    <n v="48"/>
    <x v="8"/>
    <x v="1"/>
    <x v="2"/>
    <x v="26"/>
    <n v="83150"/>
    <n v="49580"/>
    <n v="34216"/>
    <n v="37221"/>
    <n v="9306"/>
    <n v="2407"/>
    <n v="5618"/>
    <n v="27110"/>
    <n v="14939"/>
    <n v="3490"/>
    <n v="957"/>
    <n v="3084"/>
    <n v="6901"/>
    <n v="0"/>
    <n v="0"/>
    <n v="44157"/>
    <x v="26"/>
  </r>
  <r>
    <x v="6"/>
    <n v="48"/>
    <x v="8"/>
    <x v="1"/>
    <x v="2"/>
    <x v="26"/>
    <n v="70308"/>
    <n v="34691"/>
    <n v="19302"/>
    <n v="39466"/>
    <n v="8130"/>
    <n v="3410"/>
    <n v="7242"/>
    <n v="12476"/>
    <n v="15294"/>
    <n v="2755"/>
    <n v="1255"/>
    <n v="2911"/>
    <n v="7170"/>
    <n v="0"/>
    <n v="0"/>
    <n v="44157"/>
    <x v="26"/>
  </r>
  <r>
    <x v="3"/>
    <n v="48"/>
    <x v="8"/>
    <x v="1"/>
    <x v="2"/>
    <x v="26"/>
    <n v="79575"/>
    <n v="37131"/>
    <n v="32418"/>
    <n v="36374"/>
    <n v="8437"/>
    <n v="2346"/>
    <n v="6267"/>
    <n v="20032"/>
    <n v="11141"/>
    <n v="2978"/>
    <n v="819"/>
    <n v="2161"/>
    <n v="7752"/>
    <n v="0"/>
    <n v="0"/>
    <n v="44157"/>
    <x v="26"/>
  </r>
  <r>
    <x v="0"/>
    <n v="49"/>
    <x v="3"/>
    <x v="1"/>
    <x v="2"/>
    <x v="27"/>
    <n v="57168"/>
    <n v="28295"/>
    <n v="19085"/>
    <n v="28811"/>
    <n v="7479"/>
    <n v="1793"/>
    <n v="3310"/>
    <n v="12784"/>
    <n v="10818"/>
    <n v="2663"/>
    <n v="528"/>
    <n v="1502"/>
    <n v="7223"/>
    <n v="0"/>
    <n v="0"/>
    <n v="44164"/>
    <x v="27"/>
  </r>
  <r>
    <x v="5"/>
    <n v="49"/>
    <x v="3"/>
    <x v="1"/>
    <x v="2"/>
    <x v="27"/>
    <n v="72271"/>
    <n v="34517"/>
    <n v="24653"/>
    <n v="35984"/>
    <n v="8145"/>
    <n v="3489"/>
    <n v="5938"/>
    <n v="15629"/>
    <n v="12976"/>
    <n v="2455"/>
    <n v="1142"/>
    <n v="2315"/>
    <n v="10426"/>
    <n v="0"/>
    <n v="0"/>
    <n v="44164"/>
    <x v="27"/>
  </r>
  <r>
    <x v="1"/>
    <n v="49"/>
    <x v="3"/>
    <x v="1"/>
    <x v="2"/>
    <x v="27"/>
    <n v="88794"/>
    <n v="52254"/>
    <n v="49206"/>
    <n v="30909"/>
    <n v="6940"/>
    <n v="1739"/>
    <n v="4761"/>
    <n v="34823"/>
    <n v="11280"/>
    <n v="2981"/>
    <n v="540"/>
    <n v="2630"/>
    <n v="6608"/>
    <n v="0"/>
    <n v="0"/>
    <n v="44164"/>
    <x v="27"/>
  </r>
  <r>
    <x v="4"/>
    <n v="49"/>
    <x v="3"/>
    <x v="1"/>
    <x v="2"/>
    <x v="27"/>
    <n v="94708"/>
    <n v="47850"/>
    <n v="28271"/>
    <n v="51685"/>
    <n v="11007"/>
    <n v="3745"/>
    <n v="7325"/>
    <n v="17619"/>
    <n v="21204"/>
    <n v="4165"/>
    <n v="1379"/>
    <n v="3483"/>
    <n v="10402"/>
    <n v="0"/>
    <n v="0"/>
    <n v="44164"/>
    <x v="27"/>
  </r>
  <r>
    <x v="2"/>
    <n v="49"/>
    <x v="3"/>
    <x v="1"/>
    <x v="2"/>
    <x v="27"/>
    <n v="84213"/>
    <n v="51293"/>
    <n v="35909"/>
    <n v="36751"/>
    <n v="9223"/>
    <n v="2330"/>
    <n v="5705"/>
    <n v="28204"/>
    <n v="15300"/>
    <n v="3561"/>
    <n v="964"/>
    <n v="3264"/>
    <n v="7951"/>
    <n v="0"/>
    <n v="0"/>
    <n v="44164"/>
    <x v="27"/>
  </r>
  <r>
    <x v="6"/>
    <n v="49"/>
    <x v="3"/>
    <x v="1"/>
    <x v="2"/>
    <x v="27"/>
    <n v="70314"/>
    <n v="36303"/>
    <n v="19286"/>
    <n v="39485"/>
    <n v="8120"/>
    <n v="3423"/>
    <n v="7261"/>
    <n v="12851"/>
    <n v="16145"/>
    <n v="2883"/>
    <n v="1337"/>
    <n v="3087"/>
    <n v="7802"/>
    <n v="0"/>
    <n v="0"/>
    <n v="44164"/>
    <x v="27"/>
  </r>
  <r>
    <x v="3"/>
    <n v="49"/>
    <x v="3"/>
    <x v="1"/>
    <x v="2"/>
    <x v="27"/>
    <n v="79498"/>
    <n v="38543"/>
    <n v="32353"/>
    <n v="36372"/>
    <n v="8438"/>
    <n v="2335"/>
    <n v="6236"/>
    <n v="20635"/>
    <n v="11703"/>
    <n v="3098"/>
    <n v="849"/>
    <n v="2258"/>
    <n v="8199"/>
    <n v="0"/>
    <n v="0"/>
    <n v="44164"/>
    <x v="27"/>
  </r>
  <r>
    <x v="0"/>
    <n v="50"/>
    <x v="18"/>
    <x v="1"/>
    <x v="3"/>
    <x v="28"/>
    <n v="57126"/>
    <n v="29410"/>
    <n v="19042"/>
    <n v="28842"/>
    <n v="7485"/>
    <n v="1757"/>
    <n v="3301"/>
    <n v="13008"/>
    <n v="11542"/>
    <n v="2733"/>
    <n v="564"/>
    <n v="1563"/>
    <n v="7714"/>
    <n v="23162"/>
    <n v="1774"/>
    <n v="44171"/>
    <x v="28"/>
  </r>
  <r>
    <x v="5"/>
    <n v="50"/>
    <x v="18"/>
    <x v="1"/>
    <x v="3"/>
    <x v="28"/>
    <n v="72262"/>
    <n v="35610"/>
    <n v="24632"/>
    <n v="36006"/>
    <n v="8128"/>
    <n v="3496"/>
    <n v="5924"/>
    <n v="15899"/>
    <n v="13615"/>
    <n v="2527"/>
    <n v="1178"/>
    <n v="2391"/>
    <n v="11342"/>
    <n v="31707"/>
    <n v="2539"/>
    <n v="44171"/>
    <x v="28"/>
  </r>
  <r>
    <x v="1"/>
    <n v="50"/>
    <x v="18"/>
    <x v="1"/>
    <x v="3"/>
    <x v="28"/>
    <n v="88715"/>
    <n v="54504"/>
    <n v="49122"/>
    <n v="30916"/>
    <n v="6944"/>
    <n v="1733"/>
    <n v="4764"/>
    <n v="35690"/>
    <n v="12385"/>
    <n v="3090"/>
    <n v="574"/>
    <n v="2765"/>
    <n v="7057"/>
    <n v="37061"/>
    <n v="4962"/>
    <n v="44171"/>
    <x v="28"/>
  </r>
  <r>
    <x v="4"/>
    <n v="50"/>
    <x v="18"/>
    <x v="1"/>
    <x v="3"/>
    <x v="28"/>
    <n v="94643"/>
    <n v="49604"/>
    <n v="28202"/>
    <n v="51725"/>
    <n v="10990"/>
    <n v="3726"/>
    <n v="7317"/>
    <n v="17987"/>
    <n v="22340"/>
    <n v="4279"/>
    <n v="1423"/>
    <n v="3575"/>
    <n v="10939"/>
    <n v="36523"/>
    <n v="2541"/>
    <n v="44171"/>
    <x v="28"/>
  </r>
  <r>
    <x v="2"/>
    <n v="50"/>
    <x v="18"/>
    <x v="1"/>
    <x v="3"/>
    <x v="28"/>
    <n v="89355"/>
    <n v="53710"/>
    <n v="39856"/>
    <n v="37660"/>
    <n v="9456"/>
    <n v="2383"/>
    <n v="5726"/>
    <n v="29006"/>
    <n v="16550"/>
    <n v="3729"/>
    <n v="1057"/>
    <n v="3368"/>
    <n v="8630"/>
    <n v="31970"/>
    <n v="3432"/>
    <n v="44171"/>
    <x v="28"/>
  </r>
  <r>
    <x v="6"/>
    <n v="50"/>
    <x v="18"/>
    <x v="1"/>
    <x v="3"/>
    <x v="28"/>
    <n v="70271"/>
    <n v="37623"/>
    <n v="19264"/>
    <n v="39482"/>
    <n v="8114"/>
    <n v="3411"/>
    <n v="7265"/>
    <n v="13100"/>
    <n v="17018"/>
    <n v="2949"/>
    <n v="1350"/>
    <n v="3206"/>
    <n v="8274"/>
    <n v="21988"/>
    <n v="2085"/>
    <n v="44171"/>
    <x v="28"/>
  </r>
  <r>
    <x v="3"/>
    <n v="50"/>
    <x v="18"/>
    <x v="1"/>
    <x v="3"/>
    <x v="28"/>
    <n v="79473"/>
    <n v="40046"/>
    <n v="32288"/>
    <n v="36382"/>
    <n v="8438"/>
    <n v="2365"/>
    <n v="6222"/>
    <n v="21125"/>
    <n v="12491"/>
    <n v="3182"/>
    <n v="901"/>
    <n v="2347"/>
    <n v="9076"/>
    <n v="30349"/>
    <n v="2405"/>
    <n v="44171"/>
    <x v="28"/>
  </r>
  <r>
    <x v="0"/>
    <n v="51"/>
    <x v="19"/>
    <x v="1"/>
    <x v="3"/>
    <x v="29"/>
    <n v="57090"/>
    <n v="30415"/>
    <n v="19019"/>
    <n v="28844"/>
    <n v="7474"/>
    <n v="1753"/>
    <n v="3293"/>
    <n v="13154"/>
    <n v="12252"/>
    <n v="2794"/>
    <n v="588"/>
    <n v="1627"/>
    <n v="8017"/>
    <n v="23117"/>
    <n v="2311"/>
    <n v="44178"/>
    <x v="29"/>
  </r>
  <r>
    <x v="5"/>
    <n v="51"/>
    <x v="19"/>
    <x v="1"/>
    <x v="3"/>
    <x v="29"/>
    <n v="72237"/>
    <n v="36552"/>
    <n v="24597"/>
    <n v="36027"/>
    <n v="8112"/>
    <n v="3501"/>
    <n v="5922"/>
    <n v="16110"/>
    <n v="14198"/>
    <n v="2569"/>
    <n v="1209"/>
    <n v="2466"/>
    <n v="12026"/>
    <n v="31689"/>
    <n v="3258"/>
    <n v="44178"/>
    <x v="29"/>
  </r>
  <r>
    <x v="1"/>
    <n v="51"/>
    <x v="19"/>
    <x v="1"/>
    <x v="3"/>
    <x v="29"/>
    <n v="88720"/>
    <n v="55873"/>
    <n v="49063"/>
    <n v="30964"/>
    <n v="6953"/>
    <n v="1740"/>
    <n v="4766"/>
    <n v="36105"/>
    <n v="13194"/>
    <n v="3154"/>
    <n v="585"/>
    <n v="2835"/>
    <n v="7353"/>
    <n v="37030"/>
    <n v="6364"/>
    <n v="44178"/>
    <x v="29"/>
  </r>
  <r>
    <x v="4"/>
    <n v="51"/>
    <x v="19"/>
    <x v="1"/>
    <x v="3"/>
    <x v="29"/>
    <n v="94707"/>
    <n v="50825"/>
    <n v="28196"/>
    <n v="51776"/>
    <n v="11004"/>
    <n v="3731"/>
    <n v="7325"/>
    <n v="18241"/>
    <n v="23126"/>
    <n v="4361"/>
    <n v="1455"/>
    <n v="3642"/>
    <n v="11331"/>
    <n v="36515"/>
    <n v="3256"/>
    <n v="44178"/>
    <x v="29"/>
  </r>
  <r>
    <x v="2"/>
    <n v="51"/>
    <x v="19"/>
    <x v="1"/>
    <x v="3"/>
    <x v="29"/>
    <n v="89382"/>
    <n v="55087"/>
    <n v="39815"/>
    <n v="37709"/>
    <n v="9469"/>
    <n v="2389"/>
    <n v="5728"/>
    <n v="29350"/>
    <n v="17405"/>
    <n v="3821"/>
    <n v="1066"/>
    <n v="3445"/>
    <n v="9157"/>
    <n v="31962"/>
    <n v="4830"/>
    <n v="44178"/>
    <x v="29"/>
  </r>
  <r>
    <x v="6"/>
    <n v="51"/>
    <x v="19"/>
    <x v="1"/>
    <x v="3"/>
    <x v="29"/>
    <n v="70317"/>
    <n v="38920"/>
    <n v="19243"/>
    <n v="39528"/>
    <n v="8114"/>
    <n v="3432"/>
    <n v="7281"/>
    <n v="13278"/>
    <n v="17890"/>
    <n v="3031"/>
    <n v="1387"/>
    <n v="3334"/>
    <n v="8840"/>
    <n v="21997"/>
    <n v="2937"/>
    <n v="44178"/>
    <x v="29"/>
  </r>
  <r>
    <x v="3"/>
    <n v="51"/>
    <x v="19"/>
    <x v="1"/>
    <x v="3"/>
    <x v="29"/>
    <n v="79465"/>
    <n v="41234"/>
    <n v="32237"/>
    <n v="36389"/>
    <n v="8441"/>
    <n v="2398"/>
    <n v="6172"/>
    <n v="21393"/>
    <n v="13258"/>
    <n v="3230"/>
    <n v="934"/>
    <n v="2419"/>
    <n v="9466"/>
    <n v="30374"/>
    <n v="3284"/>
    <n v="44178"/>
    <x v="29"/>
  </r>
  <r>
    <x v="0"/>
    <n v="52"/>
    <x v="2"/>
    <x v="1"/>
    <x v="3"/>
    <x v="30"/>
    <n v="57037"/>
    <n v="30977"/>
    <n v="18963"/>
    <n v="28861"/>
    <n v="7468"/>
    <n v="1745"/>
    <n v="3287"/>
    <n v="13229"/>
    <n v="12650"/>
    <n v="2862"/>
    <n v="595"/>
    <n v="1641"/>
    <n v="8209"/>
    <n v="23218"/>
    <n v="2683"/>
    <n v="44185"/>
    <x v="30"/>
  </r>
  <r>
    <x v="5"/>
    <n v="52"/>
    <x v="2"/>
    <x v="1"/>
    <x v="3"/>
    <x v="30"/>
    <n v="72238"/>
    <n v="37299"/>
    <n v="24585"/>
    <n v="36054"/>
    <n v="8111"/>
    <n v="3488"/>
    <n v="5922"/>
    <n v="16260"/>
    <n v="14670"/>
    <n v="2599"/>
    <n v="1245"/>
    <n v="2525"/>
    <n v="12745"/>
    <n v="31693"/>
    <n v="4363"/>
    <n v="44185"/>
    <x v="30"/>
  </r>
  <r>
    <x v="1"/>
    <n v="52"/>
    <x v="2"/>
    <x v="1"/>
    <x v="3"/>
    <x v="30"/>
    <n v="88624"/>
    <n v="56763"/>
    <n v="48941"/>
    <n v="30991"/>
    <n v="6951"/>
    <n v="1741"/>
    <n v="4768"/>
    <n v="36333"/>
    <n v="13728"/>
    <n v="3231"/>
    <n v="592"/>
    <n v="2879"/>
    <n v="7600"/>
    <n v="37002"/>
    <n v="7221"/>
    <n v="44185"/>
    <x v="30"/>
  </r>
  <r>
    <x v="4"/>
    <n v="52"/>
    <x v="2"/>
    <x v="1"/>
    <x v="3"/>
    <x v="30"/>
    <n v="94695"/>
    <n v="51546"/>
    <n v="28152"/>
    <n v="51825"/>
    <n v="10997"/>
    <n v="3721"/>
    <n v="7265"/>
    <n v="18345"/>
    <n v="23645"/>
    <n v="4426"/>
    <n v="1471"/>
    <n v="3659"/>
    <n v="11660"/>
    <n v="36468"/>
    <n v="4026"/>
    <n v="44185"/>
    <x v="30"/>
  </r>
  <r>
    <x v="2"/>
    <n v="52"/>
    <x v="2"/>
    <x v="1"/>
    <x v="3"/>
    <x v="30"/>
    <n v="89370"/>
    <n v="55860"/>
    <n v="39763"/>
    <n v="37732"/>
    <n v="9471"/>
    <n v="2404"/>
    <n v="5737"/>
    <n v="29514"/>
    <n v="17849"/>
    <n v="3905"/>
    <n v="1089"/>
    <n v="3503"/>
    <n v="9399"/>
    <n v="31944"/>
    <n v="6021"/>
    <n v="44185"/>
    <x v="30"/>
  </r>
  <r>
    <x v="6"/>
    <n v="52"/>
    <x v="2"/>
    <x v="1"/>
    <x v="3"/>
    <x v="30"/>
    <n v="70265"/>
    <n v="39576"/>
    <n v="19211"/>
    <n v="39509"/>
    <n v="8113"/>
    <n v="3432"/>
    <n v="7285"/>
    <n v="13381"/>
    <n v="18280"/>
    <n v="3113"/>
    <n v="1413"/>
    <n v="3389"/>
    <n v="9114"/>
    <n v="22004"/>
    <n v="3267"/>
    <n v="44185"/>
    <x v="30"/>
  </r>
  <r>
    <x v="3"/>
    <n v="52"/>
    <x v="2"/>
    <x v="1"/>
    <x v="3"/>
    <x v="30"/>
    <n v="79442"/>
    <n v="41908"/>
    <n v="32196"/>
    <n v="36409"/>
    <n v="8426"/>
    <n v="2411"/>
    <n v="6158"/>
    <n v="21537"/>
    <n v="13657"/>
    <n v="3299"/>
    <n v="946"/>
    <n v="2469"/>
    <n v="9797"/>
    <n v="30333"/>
    <n v="3823"/>
    <n v="44185"/>
    <x v="30"/>
  </r>
  <r>
    <x v="0"/>
    <n v="53"/>
    <x v="20"/>
    <x v="1"/>
    <x v="3"/>
    <x v="31"/>
    <n v="57032"/>
    <n v="31308"/>
    <n v="18946"/>
    <n v="28876"/>
    <n v="7466"/>
    <n v="1744"/>
    <n v="3293"/>
    <n v="13255"/>
    <n v="12879"/>
    <n v="2925"/>
    <n v="593"/>
    <n v="1656"/>
    <n v="8319"/>
    <n v="23221"/>
    <n v="2870"/>
    <n v="44193"/>
    <x v="31"/>
  </r>
  <r>
    <x v="5"/>
    <n v="53"/>
    <x v="20"/>
    <x v="1"/>
    <x v="3"/>
    <x v="31"/>
    <n v="72191"/>
    <n v="37659"/>
    <n v="24555"/>
    <n v="36051"/>
    <n v="8108"/>
    <n v="3477"/>
    <n v="5918"/>
    <n v="16350"/>
    <n v="14887"/>
    <n v="2626"/>
    <n v="1247"/>
    <n v="2549"/>
    <n v="13104"/>
    <n v="31670"/>
    <n v="4748"/>
    <n v="44193"/>
    <x v="31"/>
  </r>
  <r>
    <x v="1"/>
    <n v="53"/>
    <x v="20"/>
    <x v="1"/>
    <x v="3"/>
    <x v="31"/>
    <n v="88638"/>
    <n v="57131"/>
    <n v="48913"/>
    <n v="31028"/>
    <n v="6955"/>
    <n v="1742"/>
    <n v="4772"/>
    <n v="36408"/>
    <n v="13956"/>
    <n v="3274"/>
    <n v="589"/>
    <n v="2904"/>
    <n v="7737"/>
    <n v="36981"/>
    <n v="7553"/>
    <n v="44193"/>
    <x v="31"/>
  </r>
  <r>
    <x v="4"/>
    <n v="53"/>
    <x v="20"/>
    <x v="1"/>
    <x v="3"/>
    <x v="31"/>
    <n v="94681"/>
    <n v="51941"/>
    <n v="28113"/>
    <n v="51846"/>
    <n v="10994"/>
    <n v="3728"/>
    <n v="7262"/>
    <n v="18393"/>
    <n v="23898"/>
    <n v="4473"/>
    <n v="1485"/>
    <n v="3692"/>
    <n v="11857"/>
    <n v="36478"/>
    <n v="4355"/>
    <n v="44193"/>
    <x v="31"/>
  </r>
  <r>
    <x v="2"/>
    <n v="53"/>
    <x v="20"/>
    <x v="1"/>
    <x v="3"/>
    <x v="31"/>
    <n v="89369"/>
    <n v="56267"/>
    <n v="39739"/>
    <n v="37757"/>
    <n v="9468"/>
    <n v="2405"/>
    <n v="5737"/>
    <n v="29566"/>
    <n v="18115"/>
    <n v="3973"/>
    <n v="1090"/>
    <n v="3523"/>
    <n v="9532"/>
    <n v="31948"/>
    <n v="6552"/>
    <n v="44193"/>
    <x v="31"/>
  </r>
  <r>
    <x v="6"/>
    <n v="53"/>
    <x v="20"/>
    <x v="1"/>
    <x v="3"/>
    <x v="31"/>
    <n v="70374"/>
    <n v="39996"/>
    <n v="19218"/>
    <n v="39570"/>
    <n v="8123"/>
    <n v="3463"/>
    <n v="7290"/>
    <n v="13444"/>
    <n v="18529"/>
    <n v="3180"/>
    <n v="1429"/>
    <n v="3414"/>
    <n v="9283"/>
    <n v="22014"/>
    <n v="3488"/>
    <n v="44193"/>
    <x v="31"/>
  </r>
  <r>
    <x v="3"/>
    <n v="53"/>
    <x v="20"/>
    <x v="1"/>
    <x v="3"/>
    <x v="31"/>
    <n v="79436"/>
    <n v="42323"/>
    <n v="32158"/>
    <n v="36430"/>
    <n v="8426"/>
    <n v="2422"/>
    <n v="6143"/>
    <n v="21614"/>
    <n v="13906"/>
    <n v="3341"/>
    <n v="960"/>
    <n v="2502"/>
    <n v="10033"/>
    <n v="30311"/>
    <n v="4157"/>
    <n v="44193"/>
    <x v="31"/>
  </r>
  <r>
    <x v="0"/>
    <n v="2"/>
    <x v="21"/>
    <x v="1"/>
    <x v="4"/>
    <x v="32"/>
    <n v="57021"/>
    <n v="31428"/>
    <n v="18930"/>
    <n v="28885"/>
    <n v="7463"/>
    <n v="1743"/>
    <n v="3291"/>
    <n v="13251"/>
    <n v="12992"/>
    <n v="2936"/>
    <n v="592"/>
    <n v="1657"/>
    <n v="8403"/>
    <n v="23216"/>
    <n v="2968"/>
    <n v="44199"/>
    <x v="32"/>
  </r>
  <r>
    <x v="5"/>
    <n v="2"/>
    <x v="21"/>
    <x v="1"/>
    <x v="4"/>
    <x v="32"/>
    <n v="72210"/>
    <n v="37748"/>
    <n v="24556"/>
    <n v="36053"/>
    <n v="8105"/>
    <n v="3496"/>
    <n v="5916"/>
    <n v="16369"/>
    <n v="14949"/>
    <n v="2628"/>
    <n v="1245"/>
    <n v="2557"/>
    <n v="13244"/>
    <n v="31682"/>
    <n v="4873"/>
    <n v="44199"/>
    <x v="32"/>
  </r>
  <r>
    <x v="1"/>
    <n v="2"/>
    <x v="21"/>
    <x v="1"/>
    <x v="4"/>
    <x v="32"/>
    <n v="88554"/>
    <n v="57256"/>
    <n v="48834"/>
    <n v="31039"/>
    <n v="6948"/>
    <n v="1733"/>
    <n v="4769"/>
    <n v="36420"/>
    <n v="14049"/>
    <n v="3289"/>
    <n v="588"/>
    <n v="2910"/>
    <n v="7808"/>
    <n v="36983"/>
    <n v="7707"/>
    <n v="44199"/>
    <x v="32"/>
  </r>
  <r>
    <x v="4"/>
    <n v="2"/>
    <x v="21"/>
    <x v="1"/>
    <x v="4"/>
    <x v="32"/>
    <n v="94517"/>
    <n v="52076"/>
    <n v="28021"/>
    <n v="51822"/>
    <n v="10986"/>
    <n v="3688"/>
    <n v="7250"/>
    <n v="18395"/>
    <n v="24016"/>
    <n v="4495"/>
    <n v="1457"/>
    <n v="3713"/>
    <n v="11911"/>
    <n v="36466"/>
    <n v="4541"/>
    <n v="44199"/>
    <x v="32"/>
  </r>
  <r>
    <x v="2"/>
    <n v="2"/>
    <x v="21"/>
    <x v="1"/>
    <x v="4"/>
    <x v="32"/>
    <n v="89353"/>
    <n v="56403"/>
    <n v="39709"/>
    <n v="37751"/>
    <n v="9473"/>
    <n v="2420"/>
    <n v="5741"/>
    <n v="29582"/>
    <n v="18206"/>
    <n v="3993"/>
    <n v="1086"/>
    <n v="3536"/>
    <n v="9608"/>
    <n v="31964"/>
    <n v="6745"/>
    <n v="44199"/>
    <x v="32"/>
  </r>
  <r>
    <x v="6"/>
    <n v="2"/>
    <x v="21"/>
    <x v="1"/>
    <x v="4"/>
    <x v="32"/>
    <n v="70383"/>
    <n v="40122"/>
    <n v="19202"/>
    <n v="39603"/>
    <n v="8131"/>
    <n v="3447"/>
    <n v="7291"/>
    <n v="13445"/>
    <n v="18653"/>
    <n v="3194"/>
    <n v="1396"/>
    <n v="3434"/>
    <n v="9389"/>
    <n v="22042"/>
    <n v="3571"/>
    <n v="44199"/>
    <x v="32"/>
  </r>
  <r>
    <x v="3"/>
    <n v="2"/>
    <x v="21"/>
    <x v="1"/>
    <x v="4"/>
    <x v="32"/>
    <n v="79365"/>
    <n v="42433"/>
    <n v="32118"/>
    <n v="36397"/>
    <n v="8420"/>
    <n v="2430"/>
    <n v="6140"/>
    <n v="21613"/>
    <n v="13974"/>
    <n v="3357"/>
    <n v="972"/>
    <n v="2517"/>
    <n v="10117"/>
    <n v="30313"/>
    <n v="4283"/>
    <n v="44199"/>
    <x v="32"/>
  </r>
  <r>
    <x v="0"/>
    <n v="3"/>
    <x v="6"/>
    <x v="1"/>
    <x v="4"/>
    <x v="33"/>
    <n v="56953"/>
    <n v="31585"/>
    <n v="18857"/>
    <n v="28883"/>
    <n v="7463"/>
    <n v="1750"/>
    <n v="3296"/>
    <n v="13229"/>
    <n v="13136"/>
    <n v="2954"/>
    <n v="599"/>
    <n v="1667"/>
    <n v="8565"/>
    <n v="23196"/>
    <n v="3123"/>
    <n v="44206"/>
    <x v="33"/>
  </r>
  <r>
    <x v="5"/>
    <n v="3"/>
    <x v="6"/>
    <x v="1"/>
    <x v="4"/>
    <x v="33"/>
    <n v="72143"/>
    <n v="37976"/>
    <n v="24486"/>
    <n v="36060"/>
    <n v="8087"/>
    <n v="3510"/>
    <n v="5929"/>
    <n v="16391"/>
    <n v="15135"/>
    <n v="2633"/>
    <n v="1236"/>
    <n v="2581"/>
    <n v="13517"/>
    <n v="31663"/>
    <n v="5212"/>
    <n v="44206"/>
    <x v="33"/>
  </r>
  <r>
    <x v="1"/>
    <n v="3"/>
    <x v="6"/>
    <x v="1"/>
    <x v="4"/>
    <x v="33"/>
    <n v="88448"/>
    <n v="57498"/>
    <n v="48701"/>
    <n v="31057"/>
    <n v="6948"/>
    <n v="1742"/>
    <n v="4783"/>
    <n v="36398"/>
    <n v="14258"/>
    <n v="3318"/>
    <n v="592"/>
    <n v="2932"/>
    <n v="7968"/>
    <n v="36945"/>
    <n v="8081"/>
    <n v="44206"/>
    <x v="33"/>
  </r>
  <r>
    <x v="4"/>
    <n v="3"/>
    <x v="6"/>
    <x v="1"/>
    <x v="4"/>
    <x v="33"/>
    <n v="94659"/>
    <n v="52379"/>
    <n v="28000"/>
    <n v="51916"/>
    <n v="10995"/>
    <n v="3748"/>
    <n v="7259"/>
    <n v="18432"/>
    <n v="24212"/>
    <n v="4528"/>
    <n v="1471"/>
    <n v="3736"/>
    <n v="12073"/>
    <n v="36479"/>
    <n v="4833"/>
    <n v="44206"/>
    <x v="33"/>
  </r>
  <r>
    <x v="2"/>
    <n v="3"/>
    <x v="6"/>
    <x v="1"/>
    <x v="4"/>
    <x v="33"/>
    <n v="89303"/>
    <n v="56688"/>
    <n v="39602"/>
    <n v="37799"/>
    <n v="9481"/>
    <n v="2421"/>
    <n v="5742"/>
    <n v="29636"/>
    <n v="18376"/>
    <n v="4037"/>
    <n v="1092"/>
    <n v="3547"/>
    <n v="9751"/>
    <n v="31972"/>
    <n v="7015"/>
    <n v="44206"/>
    <x v="33"/>
  </r>
  <r>
    <x v="6"/>
    <n v="3"/>
    <x v="6"/>
    <x v="1"/>
    <x v="4"/>
    <x v="33"/>
    <n v="70464"/>
    <n v="40483"/>
    <n v="19160"/>
    <n v="39661"/>
    <n v="8137"/>
    <n v="3506"/>
    <n v="7294"/>
    <n v="13451"/>
    <n v="18914"/>
    <n v="3220"/>
    <n v="1434"/>
    <n v="3464"/>
    <n v="9683"/>
    <n v="22061"/>
    <n v="3835"/>
    <n v="44206"/>
    <x v="33"/>
  </r>
  <r>
    <x v="3"/>
    <n v="3"/>
    <x v="6"/>
    <x v="1"/>
    <x v="4"/>
    <x v="33"/>
    <n v="79315"/>
    <n v="42674"/>
    <n v="32013"/>
    <n v="36413"/>
    <n v="8417"/>
    <n v="2472"/>
    <n v="6085"/>
    <n v="21622"/>
    <n v="14122"/>
    <n v="3392"/>
    <n v="990"/>
    <n v="2548"/>
    <n v="10300"/>
    <n v="30303"/>
    <n v="4485"/>
    <n v="44206"/>
    <x v="33"/>
  </r>
  <r>
    <x v="0"/>
    <n v="4"/>
    <x v="22"/>
    <x v="1"/>
    <x v="4"/>
    <x v="34"/>
    <n v="56961"/>
    <n v="31710"/>
    <n v="18804"/>
    <n v="28919"/>
    <n v="7470"/>
    <n v="1768"/>
    <n v="3293"/>
    <n v="13200"/>
    <n v="13264"/>
    <n v="2968"/>
    <n v="599"/>
    <n v="1679"/>
    <n v="8694"/>
    <n v="23172"/>
    <n v="3436"/>
    <n v="44213"/>
    <x v="34"/>
  </r>
  <r>
    <x v="5"/>
    <n v="4"/>
    <x v="22"/>
    <x v="1"/>
    <x v="4"/>
    <x v="34"/>
    <n v="72153"/>
    <n v="38206"/>
    <n v="24433"/>
    <n v="36119"/>
    <n v="8077"/>
    <n v="3524"/>
    <n v="5940"/>
    <n v="16398"/>
    <n v="15321"/>
    <n v="2646"/>
    <n v="1230"/>
    <n v="2611"/>
    <n v="13825"/>
    <n v="31633"/>
    <n v="5689"/>
    <n v="44213"/>
    <x v="34"/>
  </r>
  <r>
    <x v="1"/>
    <n v="4"/>
    <x v="22"/>
    <x v="1"/>
    <x v="4"/>
    <x v="34"/>
    <n v="88342"/>
    <n v="57658"/>
    <n v="48556"/>
    <n v="31095"/>
    <n v="6956"/>
    <n v="1735"/>
    <n v="4780"/>
    <n v="36351"/>
    <n v="14429"/>
    <n v="3331"/>
    <n v="595"/>
    <n v="2952"/>
    <n v="8099"/>
    <n v="36904"/>
    <n v="8836"/>
    <n v="44213"/>
    <x v="34"/>
  </r>
  <r>
    <x v="4"/>
    <n v="4"/>
    <x v="22"/>
    <x v="1"/>
    <x v="4"/>
    <x v="34"/>
    <n v="94522"/>
    <n v="52741"/>
    <n v="27863"/>
    <n v="51937"/>
    <n v="10978"/>
    <n v="3744"/>
    <n v="7250"/>
    <n v="18491"/>
    <n v="24443"/>
    <n v="4561"/>
    <n v="1471"/>
    <n v="3775"/>
    <n v="12458"/>
    <n v="36422"/>
    <n v="5675"/>
    <n v="44213"/>
    <x v="34"/>
  </r>
  <r>
    <x v="2"/>
    <n v="4"/>
    <x v="22"/>
    <x v="1"/>
    <x v="4"/>
    <x v="34"/>
    <n v="89331"/>
    <n v="56986"/>
    <n v="39523"/>
    <n v="37877"/>
    <n v="9485"/>
    <n v="2446"/>
    <n v="5754"/>
    <n v="29666"/>
    <n v="18588"/>
    <n v="4065"/>
    <n v="1094"/>
    <n v="3573"/>
    <n v="9942"/>
    <n v="31946"/>
    <n v="7654"/>
    <n v="44213"/>
    <x v="34"/>
  </r>
  <r>
    <x v="6"/>
    <n v="4"/>
    <x v="22"/>
    <x v="1"/>
    <x v="4"/>
    <x v="34"/>
    <n v="70469"/>
    <n v="40800"/>
    <n v="19085"/>
    <n v="39756"/>
    <n v="8110"/>
    <n v="3518"/>
    <n v="7289"/>
    <n v="13439"/>
    <n v="19162"/>
    <n v="3240"/>
    <n v="1457"/>
    <n v="3502"/>
    <n v="10083"/>
    <n v="22008"/>
    <n v="4352"/>
    <n v="44213"/>
    <x v="34"/>
  </r>
  <r>
    <x v="3"/>
    <n v="4"/>
    <x v="22"/>
    <x v="1"/>
    <x v="4"/>
    <x v="34"/>
    <n v="79296"/>
    <n v="42926"/>
    <n v="31949"/>
    <n v="36432"/>
    <n v="8417"/>
    <n v="2498"/>
    <n v="6088"/>
    <n v="21644"/>
    <n v="14289"/>
    <n v="3410"/>
    <n v="1005"/>
    <n v="2578"/>
    <n v="10525"/>
    <n v="30303"/>
    <n v="5003"/>
    <n v="44213"/>
    <x v="34"/>
  </r>
  <r>
    <x v="0"/>
    <n v="5"/>
    <x v="23"/>
    <x v="1"/>
    <x v="4"/>
    <x v="35"/>
    <n v="56846"/>
    <n v="31830"/>
    <n v="18703"/>
    <n v="28895"/>
    <n v="7469"/>
    <n v="1779"/>
    <n v="3294"/>
    <n v="13188"/>
    <n v="13380"/>
    <n v="2977"/>
    <n v="597"/>
    <n v="1688"/>
    <n v="8848"/>
    <n v="23148"/>
    <n v="3744"/>
    <n v="44220"/>
    <x v="35"/>
  </r>
  <r>
    <x v="5"/>
    <n v="5"/>
    <x v="23"/>
    <x v="1"/>
    <x v="4"/>
    <x v="35"/>
    <n v="72000"/>
    <n v="38309"/>
    <n v="24327"/>
    <n v="36094"/>
    <n v="8068"/>
    <n v="3511"/>
    <n v="5945"/>
    <n v="16369"/>
    <n v="15457"/>
    <n v="2652"/>
    <n v="1203"/>
    <n v="2628"/>
    <n v="14112"/>
    <n v="31562"/>
    <n v="6111"/>
    <n v="44220"/>
    <x v="35"/>
  </r>
  <r>
    <x v="1"/>
    <n v="5"/>
    <x v="23"/>
    <x v="1"/>
    <x v="4"/>
    <x v="35"/>
    <n v="88283"/>
    <n v="57818"/>
    <n v="48450"/>
    <n v="31103"/>
    <n v="6956"/>
    <n v="1774"/>
    <n v="4799"/>
    <n v="36314"/>
    <n v="14564"/>
    <n v="3340"/>
    <n v="614"/>
    <n v="2986"/>
    <n v="8199"/>
    <n v="36887"/>
    <n v="9497"/>
    <n v="44220"/>
    <x v="35"/>
  </r>
  <r>
    <x v="4"/>
    <n v="5"/>
    <x v="23"/>
    <x v="1"/>
    <x v="4"/>
    <x v="35"/>
    <n v="94522"/>
    <n v="53234"/>
    <n v="27790"/>
    <n v="51971"/>
    <n v="10983"/>
    <n v="3778"/>
    <n v="7283"/>
    <n v="18582"/>
    <n v="24766"/>
    <n v="4573"/>
    <n v="1488"/>
    <n v="3825"/>
    <n v="12880"/>
    <n v="36354"/>
    <n v="6360"/>
    <n v="44220"/>
    <x v="35"/>
  </r>
  <r>
    <x v="2"/>
    <n v="5"/>
    <x v="23"/>
    <x v="1"/>
    <x v="4"/>
    <x v="35"/>
    <n v="89264"/>
    <n v="57279"/>
    <n v="39422"/>
    <n v="37890"/>
    <n v="9487"/>
    <n v="2465"/>
    <n v="5807"/>
    <n v="29697"/>
    <n v="18783"/>
    <n v="4075"/>
    <n v="1090"/>
    <n v="3634"/>
    <n v="10237"/>
    <n v="31937"/>
    <n v="8486"/>
    <n v="44220"/>
    <x v="35"/>
  </r>
  <r>
    <x v="6"/>
    <n v="5"/>
    <x v="23"/>
    <x v="1"/>
    <x v="4"/>
    <x v="35"/>
    <n v="70492"/>
    <n v="41144"/>
    <n v="19050"/>
    <n v="39776"/>
    <n v="8109"/>
    <n v="3557"/>
    <n v="7312"/>
    <n v="13471"/>
    <n v="19385"/>
    <n v="3251"/>
    <n v="1485"/>
    <n v="3552"/>
    <n v="10478"/>
    <n v="22012"/>
    <n v="4934"/>
    <n v="44220"/>
    <x v="35"/>
  </r>
  <r>
    <x v="3"/>
    <n v="5"/>
    <x v="23"/>
    <x v="1"/>
    <x v="4"/>
    <x v="35"/>
    <n v="79249"/>
    <n v="43073"/>
    <n v="31874"/>
    <n v="36419"/>
    <n v="8415"/>
    <n v="2541"/>
    <n v="6060"/>
    <n v="21631"/>
    <n v="14424"/>
    <n v="3416"/>
    <n v="1006"/>
    <n v="2596"/>
    <n v="10869"/>
    <n v="30289"/>
    <n v="5517"/>
    <n v="44220"/>
    <x v="35"/>
  </r>
  <r>
    <x v="0"/>
    <n v="6"/>
    <x v="24"/>
    <x v="1"/>
    <x v="4"/>
    <x v="36"/>
    <n v="56781"/>
    <n v="31987"/>
    <n v="18580"/>
    <n v="28953"/>
    <n v="7466"/>
    <n v="1782"/>
    <n v="3303"/>
    <n v="13169"/>
    <n v="13532"/>
    <n v="2988"/>
    <n v="596"/>
    <n v="1702"/>
    <n v="9085"/>
    <n v="23065"/>
    <n v="3983"/>
    <n v="44227"/>
    <x v="36"/>
  </r>
  <r>
    <x v="5"/>
    <n v="6"/>
    <x v="24"/>
    <x v="1"/>
    <x v="4"/>
    <x v="36"/>
    <n v="71881"/>
    <n v="38414"/>
    <n v="24246"/>
    <n v="36083"/>
    <n v="8058"/>
    <n v="3494"/>
    <n v="5963"/>
    <n v="16373"/>
    <n v="15546"/>
    <n v="2657"/>
    <n v="1187"/>
    <n v="2651"/>
    <n v="14362"/>
    <n v="31535"/>
    <n v="6366"/>
    <n v="44227"/>
    <x v="36"/>
  </r>
  <r>
    <x v="1"/>
    <n v="6"/>
    <x v="24"/>
    <x v="1"/>
    <x v="4"/>
    <x v="36"/>
    <n v="88130"/>
    <n v="57907"/>
    <n v="48299"/>
    <n v="31108"/>
    <n v="6948"/>
    <n v="1775"/>
    <n v="4835"/>
    <n v="36258"/>
    <n v="14669"/>
    <n v="3345"/>
    <n v="614"/>
    <n v="3021"/>
    <n v="8297"/>
    <n v="36839"/>
    <n v="9859"/>
    <n v="44227"/>
    <x v="36"/>
  </r>
  <r>
    <x v="4"/>
    <n v="6"/>
    <x v="24"/>
    <x v="1"/>
    <x v="4"/>
    <x v="36"/>
    <n v="94397"/>
    <n v="53617"/>
    <n v="27632"/>
    <n v="51999"/>
    <n v="10983"/>
    <n v="3783"/>
    <n v="7264"/>
    <n v="18644"/>
    <n v="25044"/>
    <n v="4585"/>
    <n v="1490"/>
    <n v="3854"/>
    <n v="13339"/>
    <n v="36266"/>
    <n v="6707"/>
    <n v="44227"/>
    <x v="36"/>
  </r>
  <r>
    <x v="2"/>
    <n v="6"/>
    <x v="24"/>
    <x v="1"/>
    <x v="4"/>
    <x v="36"/>
    <n v="89362"/>
    <n v="57475"/>
    <n v="39262"/>
    <n v="38130"/>
    <n v="9492"/>
    <n v="2478"/>
    <n v="5831"/>
    <n v="29676"/>
    <n v="18980"/>
    <n v="4085"/>
    <n v="1073"/>
    <n v="3661"/>
    <n v="10465"/>
    <n v="31906"/>
    <n v="8843"/>
    <n v="44227"/>
    <x v="36"/>
  </r>
  <r>
    <x v="6"/>
    <n v="6"/>
    <x v="24"/>
    <x v="1"/>
    <x v="4"/>
    <x v="36"/>
    <n v="70372"/>
    <n v="41319"/>
    <n v="18964"/>
    <n v="39759"/>
    <n v="8091"/>
    <n v="3558"/>
    <n v="7308"/>
    <n v="13436"/>
    <n v="19543"/>
    <n v="3274"/>
    <n v="1477"/>
    <n v="3589"/>
    <n v="10680"/>
    <n v="21973"/>
    <n v="5128"/>
    <n v="44227"/>
    <x v="36"/>
  </r>
  <r>
    <x v="3"/>
    <n v="6"/>
    <x v="24"/>
    <x v="1"/>
    <x v="4"/>
    <x v="36"/>
    <n v="79438"/>
    <n v="43268"/>
    <n v="31804"/>
    <n v="36652"/>
    <n v="8407"/>
    <n v="2575"/>
    <n v="6073"/>
    <n v="21617"/>
    <n v="14596"/>
    <n v="3429"/>
    <n v="1010"/>
    <n v="2616"/>
    <n v="11140"/>
    <n v="30258"/>
    <n v="5730"/>
    <n v="44227"/>
    <x v="36"/>
  </r>
  <r>
    <x v="0"/>
    <n v="10"/>
    <x v="7"/>
    <x v="1"/>
    <x v="6"/>
    <x v="37"/>
    <n v="56728"/>
    <n v="32381"/>
    <n v="18394"/>
    <n v="29058"/>
    <n v="7472"/>
    <n v="1804"/>
    <n v="3362"/>
    <n v="13182"/>
    <n v="13855"/>
    <n v="3020"/>
    <n v="581"/>
    <n v="1743"/>
    <n v="9794"/>
    <n v="23015"/>
    <n v="4408"/>
    <n v="44257"/>
    <x v="37"/>
  </r>
  <r>
    <x v="5"/>
    <n v="10"/>
    <x v="7"/>
    <x v="1"/>
    <x v="6"/>
    <x v="37"/>
    <n v="71579"/>
    <n v="38595"/>
    <n v="24063"/>
    <n v="36005"/>
    <n v="8036"/>
    <n v="3475"/>
    <n v="6209"/>
    <n v="16351"/>
    <n v="15734"/>
    <n v="2651"/>
    <n v="1106"/>
    <n v="2753"/>
    <n v="14961"/>
    <n v="31492"/>
    <n v="6672"/>
    <n v="44257"/>
    <x v="37"/>
  </r>
  <r>
    <x v="1"/>
    <n v="10"/>
    <x v="7"/>
    <x v="1"/>
    <x v="6"/>
    <x v="37"/>
    <n v="87977"/>
    <n v="58329"/>
    <n v="47959"/>
    <n v="31257"/>
    <n v="6940"/>
    <n v="1821"/>
    <n v="5173"/>
    <n v="36153"/>
    <n v="15015"/>
    <n v="3347"/>
    <n v="638"/>
    <n v="3176"/>
    <n v="8977"/>
    <n v="36712"/>
    <n v="10487"/>
    <n v="44257"/>
    <x v="37"/>
  </r>
  <r>
    <x v="4"/>
    <n v="10"/>
    <x v="7"/>
    <x v="1"/>
    <x v="6"/>
    <x v="37"/>
    <n v="94182"/>
    <n v="54019"/>
    <n v="27286"/>
    <n v="52112"/>
    <n v="10945"/>
    <n v="3839"/>
    <n v="7382"/>
    <n v="18616"/>
    <n v="25465"/>
    <n v="4596"/>
    <n v="1420"/>
    <n v="3922"/>
    <n v="14516"/>
    <n v="36189"/>
    <n v="7169"/>
    <n v="44257"/>
    <x v="37"/>
  </r>
  <r>
    <x v="2"/>
    <n v="10"/>
    <x v="7"/>
    <x v="1"/>
    <x v="6"/>
    <x v="37"/>
    <n v="89322"/>
    <n v="57678"/>
    <n v="39040"/>
    <n v="38268"/>
    <n v="9486"/>
    <n v="2528"/>
    <n v="6046"/>
    <n v="29603"/>
    <n v="19189"/>
    <n v="4108"/>
    <n v="1037"/>
    <n v="3741"/>
    <n v="11065"/>
    <n v="31840"/>
    <n v="9355"/>
    <n v="44257"/>
    <x v="37"/>
  </r>
  <r>
    <x v="6"/>
    <n v="10"/>
    <x v="7"/>
    <x v="1"/>
    <x v="6"/>
    <x v="37"/>
    <n v="70410"/>
    <n v="41733"/>
    <n v="18869"/>
    <n v="39865"/>
    <n v="8082"/>
    <n v="3594"/>
    <n v="7365"/>
    <n v="13413"/>
    <n v="19922"/>
    <n v="3287"/>
    <n v="1472"/>
    <n v="3639"/>
    <n v="11120"/>
    <n v="22028"/>
    <n v="5393"/>
    <n v="44257"/>
    <x v="37"/>
  </r>
  <r>
    <x v="3"/>
    <n v="10"/>
    <x v="7"/>
    <x v="1"/>
    <x v="6"/>
    <x v="37"/>
    <n v="79237"/>
    <n v="43639"/>
    <n v="31519"/>
    <n v="36769"/>
    <n v="8354"/>
    <n v="2595"/>
    <n v="6032"/>
    <n v="21583"/>
    <n v="14969"/>
    <n v="3439"/>
    <n v="981"/>
    <n v="2667"/>
    <n v="12540"/>
    <n v="30152"/>
    <n v="6146"/>
    <n v="44257"/>
    <x v="37"/>
  </r>
</pivotCacheRecords>
</file>

<file path=xl/pivotCache/pivotCacheRecords2.xml><?xml version="1.0" encoding="utf-8"?>
<pivotCacheRecords xmlns="http://schemas.openxmlformats.org/spreadsheetml/2006/main" xmlns:r="http://schemas.openxmlformats.org/officeDocument/2006/relationships" count="6">
  <r>
    <x v="0"/>
    <s v="Cohort_A__Patients_aged___65_as_of_31st_March_2020"/>
  </r>
  <r>
    <x v="1"/>
    <s v="Cohort_B__Patients_aged_6m_to_64y_at_clinical_risk__excluding_healthy_pregnant__carers__and_healthy_2_3yr_olds"/>
  </r>
  <r>
    <x v="2"/>
    <s v="Cohort_C__Patients_aged_2_or_3_as_of_31st_August_2019"/>
  </r>
  <r>
    <x v="3"/>
    <s v="Cohort_D__All_pregnant_women"/>
  </r>
  <r>
    <x v="4"/>
    <s v="Cohort_E__Carers"/>
  </r>
  <r>
    <x v="5"/>
    <s v="Cohort_F__50_64_years_exc_At_Risk"/>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2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15:A17" firstHeaderRow="1" firstDataRow="1" firstDataCol="1"/>
  <pivotFields count="2">
    <pivotField axis="axisRow" showAll="0">
      <items count="7">
        <item x="0"/>
        <item h="1" x="1"/>
        <item h="1" x="3"/>
        <item h="1" x="4"/>
        <item h="1" x="2"/>
        <item h="1" x="5"/>
        <item t="default"/>
      </items>
    </pivotField>
    <pivotField showAll="0"/>
  </pivotFields>
  <rowFields count="1">
    <field x="0"/>
  </rowFields>
  <rowItems count="2">
    <i>
      <x/>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Season_Comp" cacheId="17" applyNumberFormats="0" applyBorderFormats="0" applyFontFormats="0" applyPatternFormats="0" applyAlignmentFormats="0" applyWidthHeightFormats="1" dataCaption="Values" showError="1" missingCaption="0" updatedVersion="6" minRefreshableVersion="3" rowGrandTotals="0" colGrandTotals="0" itemPrintTitles="1" createdVersion="6" indent="0" outline="1" outlineData="1" multipleFieldFilters="0" chartFormat="7" customListSort="0">
  <location ref="A3:O40" firstHeaderRow="1" firstDataRow="3" firstDataCol="1"/>
  <pivotFields count="35">
    <pivotField axis="axisCol" showAll="0">
      <items count="10">
        <item x="0"/>
        <item x="5"/>
        <item x="1"/>
        <item m="1" x="8"/>
        <item x="4"/>
        <item x="2"/>
        <item x="6"/>
        <item x="3"/>
        <item m="1" x="7"/>
        <item t="default"/>
      </items>
    </pivotField>
    <pivotField showAll="0" defaultSubtotal="0"/>
    <pivotField axis="axisRow" numFmtId="49" showAll="0" sortType="ascending" defaultSubtotal="0">
      <items count="37">
        <item x="0"/>
        <item x="7"/>
        <item x="21"/>
        <item x="13"/>
        <item x="18"/>
        <item x="9"/>
        <item x="17"/>
        <item x="6"/>
        <item x="14"/>
        <item x="4"/>
        <item x="19"/>
        <item x="10"/>
        <item x="1"/>
        <item x="22"/>
        <item x="15"/>
        <item x="2"/>
        <item x="11"/>
        <item x="8"/>
        <item x="23"/>
        <item x="16"/>
        <item x="5"/>
        <item x="12"/>
        <item x="20"/>
        <item x="3"/>
        <item x="24"/>
        <item m="1" x="27"/>
        <item m="1" x="29"/>
        <item m="1" x="31"/>
        <item m="1" x="34"/>
        <item m="1" x="33"/>
        <item m="1" x="30"/>
        <item m="1" x="25"/>
        <item m="1" x="28"/>
        <item m="1" x="36"/>
        <item m="1" x="32"/>
        <item m="1" x="35"/>
        <item m="1" x="26"/>
      </items>
    </pivotField>
    <pivotField axis="axisCol" multipleItemSelectionAllowed="1" showAll="0" defaultSubtotal="0">
      <items count="7">
        <item h="1" x="0"/>
        <item h="1" m="1" x="5"/>
        <item h="1" m="1" x="2"/>
        <item h="1" m="1" x="3"/>
        <item h="1" m="1" x="4"/>
        <item h="1" m="1" x="6"/>
        <item x="1"/>
      </items>
    </pivotField>
    <pivotField axis="axisRow" showAll="0" sortType="ascending" defaultSubtotal="0">
      <items count="7">
        <item x="0"/>
        <item x="1"/>
        <item x="2"/>
        <item x="3"/>
        <item x="4"/>
        <item h="1" x="5"/>
        <item x="6"/>
      </items>
    </pivotField>
    <pivotField axis="axisRow" numFmtId="1" showAll="0" sortType="ascending" defaultSubtotal="0">
      <items count="14">
        <item x="0"/>
        <item x="13"/>
        <item x="4"/>
        <item x="8"/>
        <item x="12"/>
        <item x="2"/>
        <item x="1"/>
        <item x="7"/>
        <item x="6"/>
        <item x="3"/>
        <item x="5"/>
        <item x="11"/>
        <item x="10"/>
        <item x="9"/>
      </items>
    </pivotField>
    <pivotField showAl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showAll="0" defaultSubtotal="0">
      <items count="6">
        <item x="0"/>
        <item x="1"/>
        <item x="2"/>
        <item x="3"/>
        <item x="4"/>
        <item x="5"/>
      </items>
    </pivotField>
    <pivotField showAll="0" defaultSubtotal="0">
      <items count="5">
        <item x="0"/>
        <item x="1"/>
        <item x="2"/>
        <item x="3"/>
        <item x="4"/>
      </items>
    </pivotField>
    <pivotField dragToRow="0" dragToCol="0" dragToPage="0" showAll="0" defaultSubtotal="0"/>
  </pivotFields>
  <rowFields count="3">
    <field x="4"/>
    <field x="5"/>
    <field x="2"/>
  </rowFields>
  <rowItems count="35">
    <i>
      <x/>
    </i>
    <i r="1">
      <x v="13"/>
    </i>
    <i r="2">
      <x v="5"/>
    </i>
    <i r="2">
      <x v="11"/>
    </i>
    <i r="2">
      <x v="16"/>
    </i>
    <i r="2">
      <x v="21"/>
    </i>
    <i>
      <x v="1"/>
    </i>
    <i r="1">
      <x v="12"/>
    </i>
    <i r="2">
      <x v="3"/>
    </i>
    <i r="2">
      <x v="8"/>
    </i>
    <i r="2">
      <x v="14"/>
    </i>
    <i r="2">
      <x v="19"/>
    </i>
    <i>
      <x v="2"/>
    </i>
    <i r="1">
      <x v="11"/>
    </i>
    <i r="2">
      <x/>
    </i>
    <i r="2">
      <x v="6"/>
    </i>
    <i r="2">
      <x v="12"/>
    </i>
    <i r="2">
      <x v="17"/>
    </i>
    <i r="2">
      <x v="23"/>
    </i>
    <i>
      <x v="3"/>
    </i>
    <i r="1">
      <x v="4"/>
    </i>
    <i r="2">
      <x v="4"/>
    </i>
    <i r="2">
      <x v="10"/>
    </i>
    <i r="2">
      <x v="15"/>
    </i>
    <i r="2">
      <x v="22"/>
    </i>
    <i>
      <x v="4"/>
    </i>
    <i r="1">
      <x v="6"/>
    </i>
    <i r="2">
      <x v="2"/>
    </i>
    <i r="2">
      <x v="7"/>
    </i>
    <i r="2">
      <x v="13"/>
    </i>
    <i r="2">
      <x v="18"/>
    </i>
    <i r="2">
      <x v="24"/>
    </i>
    <i>
      <x v="6"/>
    </i>
    <i r="1">
      <x v="9"/>
    </i>
    <i r="2">
      <x v="1"/>
    </i>
  </rowItems>
  <colFields count="2">
    <field x="0"/>
    <field x="3"/>
  </colFields>
  <colItems count="14">
    <i>
      <x/>
      <x v="6"/>
    </i>
    <i t="default">
      <x/>
    </i>
    <i>
      <x v="1"/>
      <x v="6"/>
    </i>
    <i t="default">
      <x v="1"/>
    </i>
    <i>
      <x v="2"/>
      <x v="6"/>
    </i>
    <i t="default">
      <x v="2"/>
    </i>
    <i>
      <x v="4"/>
      <x v="6"/>
    </i>
    <i t="default">
      <x v="4"/>
    </i>
    <i>
      <x v="5"/>
      <x v="6"/>
    </i>
    <i t="default">
      <x v="5"/>
    </i>
    <i>
      <x v="6"/>
      <x v="6"/>
    </i>
    <i t="default">
      <x v="6"/>
    </i>
    <i>
      <x v="7"/>
      <x v="6"/>
    </i>
    <i t="default">
      <x v="7"/>
    </i>
  </colItems>
  <dataFields count="1">
    <dataField name="Sum of %_Uptake" fld="23" baseField="0" baseItem="0"/>
  </dataFields>
  <chartFormats count="7">
    <chartFormat chart="0" format="372" series="1">
      <pivotArea type="data" outline="0" fieldPosition="0">
        <references count="3">
          <reference field="4294967294" count="1" selected="0">
            <x v="0"/>
          </reference>
          <reference field="0" count="1" selected="0">
            <x v="0"/>
          </reference>
          <reference field="3" count="1" selected="0">
            <x v="6"/>
          </reference>
        </references>
      </pivotArea>
    </chartFormat>
    <chartFormat chart="0" format="373" series="1">
      <pivotArea type="data" outline="0" fieldPosition="0">
        <references count="3">
          <reference field="4294967294" count="1" selected="0">
            <x v="0"/>
          </reference>
          <reference field="0" count="1" selected="0">
            <x v="1"/>
          </reference>
          <reference field="3" count="1" selected="0">
            <x v="6"/>
          </reference>
        </references>
      </pivotArea>
    </chartFormat>
    <chartFormat chart="0" format="374" series="1">
      <pivotArea type="data" outline="0" fieldPosition="0">
        <references count="3">
          <reference field="4294967294" count="1" selected="0">
            <x v="0"/>
          </reference>
          <reference field="0" count="1" selected="0">
            <x v="2"/>
          </reference>
          <reference field="3" count="1" selected="0">
            <x v="6"/>
          </reference>
        </references>
      </pivotArea>
    </chartFormat>
    <chartFormat chart="0" format="375" series="1">
      <pivotArea type="data" outline="0" fieldPosition="0">
        <references count="3">
          <reference field="4294967294" count="1" selected="0">
            <x v="0"/>
          </reference>
          <reference field="0" count="1" selected="0">
            <x v="4"/>
          </reference>
          <reference field="3" count="1" selected="0">
            <x v="6"/>
          </reference>
        </references>
      </pivotArea>
    </chartFormat>
    <chartFormat chart="0" format="376" series="1">
      <pivotArea type="data" outline="0" fieldPosition="0">
        <references count="3">
          <reference field="4294967294" count="1" selected="0">
            <x v="0"/>
          </reference>
          <reference field="0" count="1" selected="0">
            <x v="5"/>
          </reference>
          <reference field="3" count="1" selected="0">
            <x v="6"/>
          </reference>
        </references>
      </pivotArea>
    </chartFormat>
    <chartFormat chart="0" format="377" series="1">
      <pivotArea type="data" outline="0" fieldPosition="0">
        <references count="3">
          <reference field="4294967294" count="1" selected="0">
            <x v="0"/>
          </reference>
          <reference field="0" count="1" selected="0">
            <x v="6"/>
          </reference>
          <reference field="3" count="1" selected="0">
            <x v="6"/>
          </reference>
        </references>
      </pivotArea>
    </chartFormat>
    <chartFormat chart="0" format="378" series="1">
      <pivotArea type="data" outline="0" fieldPosition="0">
        <references count="3">
          <reference field="4294967294" count="1" selected="0">
            <x v="0"/>
          </reference>
          <reference field="0" count="1" selected="0">
            <x v="7"/>
          </reference>
          <reference field="3"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PivotTable2" cacheId="17" applyNumberFormats="0" applyBorderFormats="0" applyFontFormats="0" applyPatternFormats="0" applyAlignmentFormats="0" applyWidthHeightFormats="1" dataCaption="Values" errorCaption="_" showError="1" missingCaption="_" updatedVersion="6" minRefreshableVersion="3" showDrill="0" showDataTips="0" enableDrill="0" rowGrandTotals="0" colGrandTotals="0" itemPrintTitles="1" mergeItem="1" createdVersion="6" indent="0" showHeaders="0" outline="1" outlineData="1" multipleFieldFilters="0" rowHeaderCaption="-" colHeaderCaption="-">
  <location ref="B3:AN24" firstHeaderRow="1" firstDataRow="6" firstDataCol="1"/>
  <pivotFields count="35">
    <pivotField axis="axisRow" showAll="0">
      <items count="10">
        <item x="0"/>
        <item x="5"/>
        <item x="1"/>
        <item m="1" x="8"/>
        <item x="4"/>
        <item x="2"/>
        <item x="6"/>
        <item x="3"/>
        <item m="1" x="7"/>
        <item t="default"/>
      </items>
    </pivotField>
    <pivotField showAll="0" defaultSubtotal="0"/>
    <pivotField axis="axisCol" showAll="0" defaultSubtotal="0">
      <items count="37">
        <item m="1" x="27"/>
        <item m="1" x="29"/>
        <item m="1" x="36"/>
        <item m="1" x="31"/>
        <item m="1" x="30"/>
        <item m="1" x="25"/>
        <item m="1" x="35"/>
        <item m="1" x="33"/>
        <item m="1" x="32"/>
        <item m="1" x="34"/>
        <item m="1" x="28"/>
        <item x="0"/>
        <item x="7"/>
        <item x="8"/>
        <item x="9"/>
        <item x="10"/>
        <item x="17"/>
        <item x="1"/>
        <item x="3"/>
        <item x="4"/>
        <item x="5"/>
        <item x="6"/>
        <item x="2"/>
        <item x="11"/>
        <item x="12"/>
        <item x="13"/>
        <item x="14"/>
        <item x="15"/>
        <item x="16"/>
        <item m="1" x="26"/>
        <item x="18"/>
        <item x="19"/>
        <item x="20"/>
        <item x="21"/>
        <item x="22"/>
        <item x="23"/>
        <item x="24"/>
      </items>
    </pivotField>
    <pivotField axis="axisRow" showAll="0">
      <items count="8">
        <item h="1" m="1" x="5"/>
        <item h="1" m="1" x="2"/>
        <item h="1" m="1" x="3"/>
        <item h="1" m="1" x="4"/>
        <item h="1" m="1" x="6"/>
        <item x="1"/>
        <item x="0"/>
        <item t="default"/>
      </items>
    </pivotField>
    <pivotField axis="axisCol" showAll="0" defaultSubtotal="0">
      <items count="7">
        <item x="0"/>
        <item x="1"/>
        <item x="2"/>
        <item x="3"/>
        <item x="4"/>
        <item x="5"/>
        <item x="6"/>
      </items>
    </pivotField>
    <pivotField axis="axisCol" numFmtId="14" showAll="0" defaultSubtotal="0">
      <items count="14">
        <item x="0"/>
        <item x="1"/>
        <item x="2"/>
        <item x="3"/>
        <item x="4"/>
        <item x="5"/>
        <item x="6"/>
        <item x="7"/>
        <item x="8"/>
        <item x="9"/>
        <item x="10"/>
        <item x="11"/>
        <item x="12"/>
        <item x="13"/>
      </items>
    </pivotField>
    <pivotField showAl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axis="axisCol" showAll="0" defaultSubtotal="0">
      <items count="6">
        <item x="0"/>
        <item x="1"/>
        <item x="2"/>
        <item x="3"/>
        <item x="4"/>
        <item x="5"/>
      </items>
    </pivotField>
    <pivotField axis="axisCol" showAll="0" defaultSubtotal="0">
      <items count="5">
        <item x="0"/>
        <item x="1"/>
        <item x="2"/>
        <item x="3"/>
        <item x="4"/>
      </items>
    </pivotField>
    <pivotField dragToRow="0" dragToCol="0" dragToPage="0" showAll="0" defaultSubtotal="0"/>
  </pivotFields>
  <rowFields count="2">
    <field x="3"/>
    <field x="0"/>
  </rowFields>
  <rowItems count="16">
    <i>
      <x v="5"/>
    </i>
    <i r="1">
      <x/>
    </i>
    <i r="1">
      <x v="1"/>
    </i>
    <i r="1">
      <x v="2"/>
    </i>
    <i r="1">
      <x v="4"/>
    </i>
    <i r="1">
      <x v="5"/>
    </i>
    <i r="1">
      <x v="6"/>
    </i>
    <i r="1">
      <x v="7"/>
    </i>
    <i>
      <x v="6"/>
    </i>
    <i r="1">
      <x/>
    </i>
    <i r="1">
      <x v="1"/>
    </i>
    <i r="1">
      <x v="2"/>
    </i>
    <i r="1">
      <x v="4"/>
    </i>
    <i r="1">
      <x v="5"/>
    </i>
    <i r="1">
      <x v="6"/>
    </i>
    <i r="1">
      <x v="7"/>
    </i>
  </rowItems>
  <colFields count="5">
    <field x="4"/>
    <field x="33"/>
    <field x="32"/>
    <field x="5"/>
    <field x="2"/>
  </colFields>
  <colItems count="38">
    <i>
      <x/>
      <x v="1"/>
      <x v="3"/>
      <x v="9"/>
      <x v="11"/>
    </i>
    <i r="4">
      <x v="17"/>
    </i>
    <i r="4">
      <x v="22"/>
    </i>
    <i r="1">
      <x v="2"/>
      <x v="3"/>
      <x v="9"/>
      <x v="14"/>
    </i>
    <i r="4">
      <x v="15"/>
    </i>
    <i r="4">
      <x v="23"/>
    </i>
    <i r="4">
      <x v="24"/>
    </i>
    <i>
      <x v="1"/>
      <x v="1"/>
      <x v="4"/>
      <x v="10"/>
      <x v="11"/>
    </i>
    <i r="4">
      <x v="17"/>
    </i>
    <i r="4">
      <x v="18"/>
    </i>
    <i r="1">
      <x v="2"/>
      <x v="4"/>
      <x v="10"/>
      <x v="25"/>
    </i>
    <i r="4">
      <x v="26"/>
    </i>
    <i r="4">
      <x v="27"/>
    </i>
    <i r="4">
      <x v="28"/>
    </i>
    <i>
      <x v="2"/>
      <x v="1"/>
      <x v="4"/>
      <x v="11"/>
      <x v="11"/>
    </i>
    <i r="4">
      <x v="19"/>
    </i>
    <i r="4">
      <x v="20"/>
    </i>
    <i r="1">
      <x v="2"/>
      <x v="4"/>
      <x v="11"/>
      <x v="11"/>
    </i>
    <i r="4">
      <x v="13"/>
    </i>
    <i r="4">
      <x v="16"/>
    </i>
    <i r="4">
      <x v="17"/>
    </i>
    <i r="4">
      <x v="18"/>
    </i>
    <i>
      <x v="3"/>
      <x v="1"/>
      <x v="4"/>
      <x v="12"/>
      <x v="11"/>
    </i>
    <i r="4">
      <x v="21"/>
    </i>
    <i r="1">
      <x v="2"/>
      <x v="4"/>
      <x v="12"/>
      <x v="22"/>
    </i>
    <i r="4">
      <x v="30"/>
    </i>
    <i r="4">
      <x v="31"/>
    </i>
    <i r="4">
      <x v="32"/>
    </i>
    <i>
      <x v="4"/>
      <x v="2"/>
      <x v="1"/>
      <x v="1"/>
      <x v="11"/>
    </i>
    <i r="4">
      <x v="12"/>
    </i>
    <i r="4">
      <x v="13"/>
    </i>
    <i r="1">
      <x v="3"/>
      <x v="1"/>
      <x v="1"/>
      <x v="21"/>
    </i>
    <i r="4">
      <x v="33"/>
    </i>
    <i r="4">
      <x v="34"/>
    </i>
    <i r="4">
      <x v="35"/>
    </i>
    <i r="4">
      <x v="36"/>
    </i>
    <i>
      <x v="5"/>
      <x v="2"/>
      <x v="1"/>
      <x v="2"/>
      <x v="11"/>
    </i>
    <i>
      <x v="6"/>
      <x v="3"/>
      <x v="1"/>
      <x v="3"/>
      <x v="12"/>
    </i>
  </colItems>
  <dataFields count="1">
    <dataField name="-" fld="23" baseField="0" baseItem="0" numFmtId="9"/>
  </dataFields>
  <formats count="5">
    <format dxfId="14">
      <pivotArea outline="0" collapsedLevelsAreSubtotals="1" fieldPosition="0"/>
    </format>
    <format dxfId="13">
      <pivotArea outline="0" collapsedLevelsAreSubtotals="1" fieldPosition="0"/>
    </format>
    <format dxfId="12">
      <pivotArea outline="0" collapsedLevelsAreSubtotals="1" fieldPosition="0"/>
    </format>
    <format dxfId="11">
      <pivotArea outline="0" collapsedLevelsAreSubtotals="1" fieldPosition="0"/>
    </format>
    <format dxfId="10">
      <pivotArea outline="0" collapsedLevelsAreSubtotals="1" fieldPosition="0"/>
    </format>
  </formats>
  <pivotTableStyleInfo name="PivotStyleLight1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PivotTable1" cacheId="17"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9">
  <location ref="A1:J39" firstHeaderRow="1" firstDataRow="3" firstDataCol="1"/>
  <pivotFields count="35">
    <pivotField axis="axisCol" showAll="0">
      <items count="10">
        <item x="0"/>
        <item x="5"/>
        <item x="1"/>
        <item m="1" x="8"/>
        <item x="4"/>
        <item x="2"/>
        <item x="6"/>
        <item x="3"/>
        <item m="1" x="7"/>
        <item t="default"/>
      </items>
    </pivotField>
    <pivotField showAll="0"/>
    <pivotField axis="axisRow" showAll="0" sortType="ascending">
      <items count="38">
        <item x="0"/>
        <item x="7"/>
        <item x="21"/>
        <item x="13"/>
        <item x="18"/>
        <item x="9"/>
        <item x="17"/>
        <item x="6"/>
        <item x="14"/>
        <item x="4"/>
        <item x="19"/>
        <item x="10"/>
        <item x="1"/>
        <item x="22"/>
        <item x="15"/>
        <item x="2"/>
        <item x="11"/>
        <item x="8"/>
        <item x="23"/>
        <item x="16"/>
        <item x="5"/>
        <item x="12"/>
        <item x="20"/>
        <item x="3"/>
        <item x="24"/>
        <item m="1" x="27"/>
        <item m="1" x="29"/>
        <item m="1" x="31"/>
        <item m="1" x="34"/>
        <item m="1" x="33"/>
        <item m="1" x="30"/>
        <item m="1" x="25"/>
        <item m="1" x="28"/>
        <item m="1" x="36"/>
        <item m="1" x="32"/>
        <item m="1" x="35"/>
        <item m="1" x="26"/>
        <item t="default"/>
      </items>
    </pivotField>
    <pivotField axis="axisCol" showAll="0">
      <items count="8">
        <item h="1" m="1" x="5"/>
        <item h="1" m="1" x="2"/>
        <item h="1" m="1" x="3"/>
        <item h="1" m="1" x="4"/>
        <item h="1" m="1" x="6"/>
        <item h="1" x="0"/>
        <item x="1"/>
        <item t="default"/>
      </items>
    </pivotField>
    <pivotField axis="axisRow" showAll="0" sortType="ascending">
      <items count="8">
        <item x="0"/>
        <item x="1"/>
        <item x="2"/>
        <item x="3"/>
        <item x="4"/>
        <item h="1" x="5"/>
        <item x="6"/>
        <item t="default"/>
      </items>
    </pivotField>
    <pivotField axis="axisRow" numFmtId="14" showAll="0" sortType="ascending">
      <items count="15">
        <item x="1"/>
        <item x="2"/>
        <item x="3"/>
        <item x="4"/>
        <item x="5"/>
        <item x="6"/>
        <item x="7"/>
        <item x="8"/>
        <item x="9"/>
        <item x="10"/>
        <item x="11"/>
        <item x="12"/>
        <item x="0"/>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showAll="0" defaultSubtotal="0">
      <items count="6">
        <item x="0"/>
        <item x="1"/>
        <item x="2"/>
        <item x="3"/>
        <item x="4"/>
        <item x="5"/>
      </items>
    </pivotField>
    <pivotField showAll="0" defaultSubtotal="0">
      <items count="5">
        <item x="0"/>
        <item x="1"/>
        <item x="2"/>
        <item x="3"/>
        <item x="4"/>
      </items>
    </pivotField>
    <pivotField dragToRow="0" dragToCol="0" dragToPage="0" showAll="0" defaultSubtotal="0"/>
  </pivotFields>
  <rowFields count="3">
    <field x="4"/>
    <field x="5"/>
    <field x="2"/>
  </rowFields>
  <rowItems count="36">
    <i>
      <x/>
    </i>
    <i r="1">
      <x v="8"/>
    </i>
    <i r="2">
      <x v="5"/>
    </i>
    <i r="2">
      <x v="11"/>
    </i>
    <i r="2">
      <x v="16"/>
    </i>
    <i r="2">
      <x v="21"/>
    </i>
    <i>
      <x v="1"/>
    </i>
    <i r="1">
      <x v="9"/>
    </i>
    <i r="2">
      <x v="3"/>
    </i>
    <i r="2">
      <x v="8"/>
    </i>
    <i r="2">
      <x v="14"/>
    </i>
    <i r="2">
      <x v="19"/>
    </i>
    <i>
      <x v="2"/>
    </i>
    <i r="1">
      <x v="10"/>
    </i>
    <i r="2">
      <x/>
    </i>
    <i r="2">
      <x v="6"/>
    </i>
    <i r="2">
      <x v="12"/>
    </i>
    <i r="2">
      <x v="17"/>
    </i>
    <i r="2">
      <x v="23"/>
    </i>
    <i>
      <x v="3"/>
    </i>
    <i r="1">
      <x v="11"/>
    </i>
    <i r="2">
      <x v="4"/>
    </i>
    <i r="2">
      <x v="10"/>
    </i>
    <i r="2">
      <x v="15"/>
    </i>
    <i r="2">
      <x v="22"/>
    </i>
    <i>
      <x v="4"/>
    </i>
    <i r="1">
      <x/>
    </i>
    <i r="2">
      <x v="2"/>
    </i>
    <i r="2">
      <x v="7"/>
    </i>
    <i r="2">
      <x v="13"/>
    </i>
    <i r="2">
      <x v="18"/>
    </i>
    <i r="2">
      <x v="24"/>
    </i>
    <i>
      <x v="6"/>
    </i>
    <i r="1">
      <x v="2"/>
    </i>
    <i r="2">
      <x v="1"/>
    </i>
    <i t="grand">
      <x/>
    </i>
  </rowItems>
  <colFields count="2">
    <field x="3"/>
    <field x="0"/>
  </colFields>
  <colItems count="9">
    <i>
      <x v="6"/>
      <x/>
    </i>
    <i r="1">
      <x v="1"/>
    </i>
    <i r="1">
      <x v="2"/>
    </i>
    <i r="1">
      <x v="4"/>
    </i>
    <i r="1">
      <x v="5"/>
    </i>
    <i r="1">
      <x v="6"/>
    </i>
    <i r="1">
      <x v="7"/>
    </i>
    <i t="default">
      <x v="6"/>
    </i>
    <i t="grand">
      <x/>
    </i>
  </colItems>
  <dataFields count="1">
    <dataField name="Sum of Cohort A Uptake" fld="24" baseField="0" baseItem="0"/>
  </dataFields>
  <chartFormats count="14">
    <chartFormat chart="8" format="107" series="1">
      <pivotArea type="data" outline="0" fieldPosition="0">
        <references count="3">
          <reference field="4294967294" count="1" selected="0">
            <x v="0"/>
          </reference>
          <reference field="0" count="1" selected="0">
            <x v="0"/>
          </reference>
          <reference field="3" count="1" selected="0">
            <x v="5"/>
          </reference>
        </references>
      </pivotArea>
    </chartFormat>
    <chartFormat chart="8" format="108" series="1">
      <pivotArea type="data" outline="0" fieldPosition="0">
        <references count="3">
          <reference field="4294967294" count="1" selected="0">
            <x v="0"/>
          </reference>
          <reference field="0" count="1" selected="0">
            <x v="1"/>
          </reference>
          <reference field="3" count="1" selected="0">
            <x v="5"/>
          </reference>
        </references>
      </pivotArea>
    </chartFormat>
    <chartFormat chart="8" format="109" series="1">
      <pivotArea type="data" outline="0" fieldPosition="0">
        <references count="3">
          <reference field="4294967294" count="1" selected="0">
            <x v="0"/>
          </reference>
          <reference field="0" count="1" selected="0">
            <x v="2"/>
          </reference>
          <reference field="3" count="1" selected="0">
            <x v="5"/>
          </reference>
        </references>
      </pivotArea>
    </chartFormat>
    <chartFormat chart="8" format="110" series="1">
      <pivotArea type="data" outline="0" fieldPosition="0">
        <references count="3">
          <reference field="4294967294" count="1" selected="0">
            <x v="0"/>
          </reference>
          <reference field="0" count="1" selected="0">
            <x v="4"/>
          </reference>
          <reference field="3" count="1" selected="0">
            <x v="5"/>
          </reference>
        </references>
      </pivotArea>
    </chartFormat>
    <chartFormat chart="8" format="111" series="1">
      <pivotArea type="data" outline="0" fieldPosition="0">
        <references count="3">
          <reference field="4294967294" count="1" selected="0">
            <x v="0"/>
          </reference>
          <reference field="0" count="1" selected="0">
            <x v="5"/>
          </reference>
          <reference field="3" count="1" selected="0">
            <x v="5"/>
          </reference>
        </references>
      </pivotArea>
    </chartFormat>
    <chartFormat chart="8" format="112" series="1">
      <pivotArea type="data" outline="0" fieldPosition="0">
        <references count="3">
          <reference field="4294967294" count="1" selected="0">
            <x v="0"/>
          </reference>
          <reference field="0" count="1" selected="0">
            <x v="6"/>
          </reference>
          <reference field="3" count="1" selected="0">
            <x v="5"/>
          </reference>
        </references>
      </pivotArea>
    </chartFormat>
    <chartFormat chart="8" format="113" series="1">
      <pivotArea type="data" outline="0" fieldPosition="0">
        <references count="3">
          <reference field="4294967294" count="1" selected="0">
            <x v="0"/>
          </reference>
          <reference field="0" count="1" selected="0">
            <x v="7"/>
          </reference>
          <reference field="3" count="1" selected="0">
            <x v="5"/>
          </reference>
        </references>
      </pivotArea>
    </chartFormat>
    <chartFormat chart="8" format="114" series="1">
      <pivotArea type="data" outline="0" fieldPosition="0">
        <references count="3">
          <reference field="4294967294" count="1" selected="0">
            <x v="0"/>
          </reference>
          <reference field="0" count="1" selected="0">
            <x v="0"/>
          </reference>
          <reference field="3" count="1" selected="0">
            <x v="6"/>
          </reference>
        </references>
      </pivotArea>
    </chartFormat>
    <chartFormat chart="8" format="115" series="1">
      <pivotArea type="data" outline="0" fieldPosition="0">
        <references count="3">
          <reference field="4294967294" count="1" selected="0">
            <x v="0"/>
          </reference>
          <reference field="0" count="1" selected="0">
            <x v="1"/>
          </reference>
          <reference field="3" count="1" selected="0">
            <x v="6"/>
          </reference>
        </references>
      </pivotArea>
    </chartFormat>
    <chartFormat chart="8" format="116" series="1">
      <pivotArea type="data" outline="0" fieldPosition="0">
        <references count="3">
          <reference field="4294967294" count="1" selected="0">
            <x v="0"/>
          </reference>
          <reference field="0" count="1" selected="0">
            <x v="2"/>
          </reference>
          <reference field="3" count="1" selected="0">
            <x v="6"/>
          </reference>
        </references>
      </pivotArea>
    </chartFormat>
    <chartFormat chart="8" format="117" series="1">
      <pivotArea type="data" outline="0" fieldPosition="0">
        <references count="3">
          <reference field="4294967294" count="1" selected="0">
            <x v="0"/>
          </reference>
          <reference field="0" count="1" selected="0">
            <x v="4"/>
          </reference>
          <reference field="3" count="1" selected="0">
            <x v="6"/>
          </reference>
        </references>
      </pivotArea>
    </chartFormat>
    <chartFormat chart="8" format="118" series="1">
      <pivotArea type="data" outline="0" fieldPosition="0">
        <references count="3">
          <reference field="4294967294" count="1" selected="0">
            <x v="0"/>
          </reference>
          <reference field="0" count="1" selected="0">
            <x v="5"/>
          </reference>
          <reference field="3" count="1" selected="0">
            <x v="6"/>
          </reference>
        </references>
      </pivotArea>
    </chartFormat>
    <chartFormat chart="8" format="119" series="1">
      <pivotArea type="data" outline="0" fieldPosition="0">
        <references count="3">
          <reference field="4294967294" count="1" selected="0">
            <x v="0"/>
          </reference>
          <reference field="0" count="1" selected="0">
            <x v="6"/>
          </reference>
          <reference field="3" count="1" selected="0">
            <x v="6"/>
          </reference>
        </references>
      </pivotArea>
    </chartFormat>
    <chartFormat chart="8" format="120" series="1">
      <pivotArea type="data" outline="0" fieldPosition="0">
        <references count="3">
          <reference field="4294967294" count="1" selected="0">
            <x v="0"/>
          </reference>
          <reference field="0" count="1" selected="0">
            <x v="7"/>
          </reference>
          <reference field="3"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PivotTable1" cacheId="17"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10">
  <location ref="A1:J39" firstHeaderRow="1" firstDataRow="3" firstDataCol="1"/>
  <pivotFields count="35">
    <pivotField axis="axisCol" showAll="0">
      <items count="10">
        <item x="0"/>
        <item x="5"/>
        <item x="1"/>
        <item m="1" x="8"/>
        <item x="4"/>
        <item x="2"/>
        <item x="6"/>
        <item x="3"/>
        <item m="1" x="7"/>
        <item t="default"/>
      </items>
    </pivotField>
    <pivotField showAll="0"/>
    <pivotField axis="axisRow" showAll="0" sortType="ascending">
      <items count="38">
        <item x="0"/>
        <item x="7"/>
        <item x="21"/>
        <item x="13"/>
        <item x="18"/>
        <item x="9"/>
        <item x="17"/>
        <item x="6"/>
        <item x="14"/>
        <item x="4"/>
        <item x="19"/>
        <item x="10"/>
        <item x="1"/>
        <item x="22"/>
        <item x="15"/>
        <item x="2"/>
        <item x="11"/>
        <item x="8"/>
        <item x="23"/>
        <item x="16"/>
        <item x="5"/>
        <item x="12"/>
        <item x="20"/>
        <item x="3"/>
        <item x="24"/>
        <item m="1" x="27"/>
        <item m="1" x="29"/>
        <item m="1" x="31"/>
        <item m="1" x="34"/>
        <item m="1" x="33"/>
        <item m="1" x="30"/>
        <item m="1" x="25"/>
        <item m="1" x="28"/>
        <item m="1" x="36"/>
        <item m="1" x="32"/>
        <item m="1" x="35"/>
        <item m="1" x="26"/>
        <item t="default"/>
      </items>
    </pivotField>
    <pivotField axis="axisCol" showAll="0">
      <items count="8">
        <item h="1" m="1" x="5"/>
        <item h="1" m="1" x="2"/>
        <item h="1" m="1" x="3"/>
        <item h="1" m="1" x="4"/>
        <item h="1" m="1" x="6"/>
        <item h="1" x="0"/>
        <item x="1"/>
        <item t="default"/>
      </items>
    </pivotField>
    <pivotField axis="axisRow" showAll="0" sortType="ascending">
      <items count="8">
        <item x="0"/>
        <item x="1"/>
        <item x="2"/>
        <item x="3"/>
        <item x="4"/>
        <item h="1" x="5"/>
        <item x="6"/>
        <item t="default"/>
      </items>
    </pivotField>
    <pivotField axis="axisRow" numFmtId="14" showAll="0" sortType="ascending">
      <items count="15">
        <item x="1"/>
        <item x="2"/>
        <item x="3"/>
        <item x="4"/>
        <item x="5"/>
        <item x="6"/>
        <item x="7"/>
        <item x="8"/>
        <item x="9"/>
        <item x="10"/>
        <item x="11"/>
        <item x="12"/>
        <item x="0"/>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showAll="0" defaultSubtotal="0">
      <items count="6">
        <item x="0"/>
        <item x="1"/>
        <item x="2"/>
        <item x="3"/>
        <item x="4"/>
        <item x="5"/>
      </items>
    </pivotField>
    <pivotField showAll="0" defaultSubtotal="0">
      <items count="5">
        <item x="0"/>
        <item x="1"/>
        <item x="2"/>
        <item x="3"/>
        <item x="4"/>
      </items>
    </pivotField>
    <pivotField dragToRow="0" dragToCol="0" dragToPage="0" showAll="0" defaultSubtotal="0"/>
  </pivotFields>
  <rowFields count="3">
    <field x="4"/>
    <field x="5"/>
    <field x="2"/>
  </rowFields>
  <rowItems count="36">
    <i>
      <x/>
    </i>
    <i r="1">
      <x v="8"/>
    </i>
    <i r="2">
      <x v="5"/>
    </i>
    <i r="2">
      <x v="11"/>
    </i>
    <i r="2">
      <x v="16"/>
    </i>
    <i r="2">
      <x v="21"/>
    </i>
    <i>
      <x v="1"/>
    </i>
    <i r="1">
      <x v="9"/>
    </i>
    <i r="2">
      <x v="3"/>
    </i>
    <i r="2">
      <x v="8"/>
    </i>
    <i r="2">
      <x v="14"/>
    </i>
    <i r="2">
      <x v="19"/>
    </i>
    <i>
      <x v="2"/>
    </i>
    <i r="1">
      <x v="10"/>
    </i>
    <i r="2">
      <x/>
    </i>
    <i r="2">
      <x v="6"/>
    </i>
    <i r="2">
      <x v="12"/>
    </i>
    <i r="2">
      <x v="17"/>
    </i>
    <i r="2">
      <x v="23"/>
    </i>
    <i>
      <x v="3"/>
    </i>
    <i r="1">
      <x v="11"/>
    </i>
    <i r="2">
      <x v="4"/>
    </i>
    <i r="2">
      <x v="10"/>
    </i>
    <i r="2">
      <x v="15"/>
    </i>
    <i r="2">
      <x v="22"/>
    </i>
    <i>
      <x v="4"/>
    </i>
    <i r="1">
      <x/>
    </i>
    <i r="2">
      <x v="2"/>
    </i>
    <i r="2">
      <x v="7"/>
    </i>
    <i r="2">
      <x v="13"/>
    </i>
    <i r="2">
      <x v="18"/>
    </i>
    <i r="2">
      <x v="24"/>
    </i>
    <i>
      <x v="6"/>
    </i>
    <i r="1">
      <x v="2"/>
    </i>
    <i r="2">
      <x v="1"/>
    </i>
    <i t="grand">
      <x/>
    </i>
  </rowItems>
  <colFields count="2">
    <field x="3"/>
    <field x="0"/>
  </colFields>
  <colItems count="9">
    <i>
      <x v="6"/>
      <x/>
    </i>
    <i r="1">
      <x v="1"/>
    </i>
    <i r="1">
      <x v="2"/>
    </i>
    <i r="1">
      <x v="4"/>
    </i>
    <i r="1">
      <x v="5"/>
    </i>
    <i r="1">
      <x v="6"/>
    </i>
    <i r="1">
      <x v="7"/>
    </i>
    <i t="default">
      <x v="6"/>
    </i>
    <i t="grand">
      <x/>
    </i>
  </colItems>
  <dataFields count="1">
    <dataField name="Sum of Cohort B Uptake" fld="25" baseField="0" baseItem="0"/>
  </dataFields>
  <chartFormats count="14">
    <chartFormat chart="9" format="121" series="1">
      <pivotArea type="data" outline="0" fieldPosition="0">
        <references count="3">
          <reference field="4294967294" count="1" selected="0">
            <x v="0"/>
          </reference>
          <reference field="0" count="1" selected="0">
            <x v="0"/>
          </reference>
          <reference field="3" count="1" selected="0">
            <x v="6"/>
          </reference>
        </references>
      </pivotArea>
    </chartFormat>
    <chartFormat chart="9" format="122" series="1">
      <pivotArea type="data" outline="0" fieldPosition="0">
        <references count="3">
          <reference field="4294967294" count="1" selected="0">
            <x v="0"/>
          </reference>
          <reference field="0" count="1" selected="0">
            <x v="1"/>
          </reference>
          <reference field="3" count="1" selected="0">
            <x v="6"/>
          </reference>
        </references>
      </pivotArea>
    </chartFormat>
    <chartFormat chart="9" format="123" series="1">
      <pivotArea type="data" outline="0" fieldPosition="0">
        <references count="3">
          <reference field="4294967294" count="1" selected="0">
            <x v="0"/>
          </reference>
          <reference field="0" count="1" selected="0">
            <x v="2"/>
          </reference>
          <reference field="3" count="1" selected="0">
            <x v="6"/>
          </reference>
        </references>
      </pivotArea>
    </chartFormat>
    <chartFormat chart="9" format="124" series="1">
      <pivotArea type="data" outline="0" fieldPosition="0">
        <references count="3">
          <reference field="4294967294" count="1" selected="0">
            <x v="0"/>
          </reference>
          <reference field="0" count="1" selected="0">
            <x v="4"/>
          </reference>
          <reference field="3" count="1" selected="0">
            <x v="6"/>
          </reference>
        </references>
      </pivotArea>
    </chartFormat>
    <chartFormat chart="9" format="125" series="1">
      <pivotArea type="data" outline="0" fieldPosition="0">
        <references count="3">
          <reference field="4294967294" count="1" selected="0">
            <x v="0"/>
          </reference>
          <reference field="0" count="1" selected="0">
            <x v="5"/>
          </reference>
          <reference field="3" count="1" selected="0">
            <x v="6"/>
          </reference>
        </references>
      </pivotArea>
    </chartFormat>
    <chartFormat chart="9" format="126" series="1">
      <pivotArea type="data" outline="0" fieldPosition="0">
        <references count="3">
          <reference field="4294967294" count="1" selected="0">
            <x v="0"/>
          </reference>
          <reference field="0" count="1" selected="0">
            <x v="6"/>
          </reference>
          <reference field="3" count="1" selected="0">
            <x v="6"/>
          </reference>
        </references>
      </pivotArea>
    </chartFormat>
    <chartFormat chart="9" format="127" series="1">
      <pivotArea type="data" outline="0" fieldPosition="0">
        <references count="3">
          <reference field="4294967294" count="1" selected="0">
            <x v="0"/>
          </reference>
          <reference field="0" count="1" selected="0">
            <x v="7"/>
          </reference>
          <reference field="3" count="1" selected="0">
            <x v="6"/>
          </reference>
        </references>
      </pivotArea>
    </chartFormat>
    <chartFormat chart="9" format="128" series="1">
      <pivotArea type="data" outline="0" fieldPosition="0">
        <references count="3">
          <reference field="4294967294" count="1" selected="0">
            <x v="0"/>
          </reference>
          <reference field="0" count="1" selected="0">
            <x v="0"/>
          </reference>
          <reference field="3" count="1" selected="0">
            <x v="5"/>
          </reference>
        </references>
      </pivotArea>
    </chartFormat>
    <chartFormat chart="9" format="129" series="1">
      <pivotArea type="data" outline="0" fieldPosition="0">
        <references count="3">
          <reference field="4294967294" count="1" selected="0">
            <x v="0"/>
          </reference>
          <reference field="0" count="1" selected="0">
            <x v="1"/>
          </reference>
          <reference field="3" count="1" selected="0">
            <x v="5"/>
          </reference>
        </references>
      </pivotArea>
    </chartFormat>
    <chartFormat chart="9" format="130" series="1">
      <pivotArea type="data" outline="0" fieldPosition="0">
        <references count="3">
          <reference field="4294967294" count="1" selected="0">
            <x v="0"/>
          </reference>
          <reference field="0" count="1" selected="0">
            <x v="2"/>
          </reference>
          <reference field="3" count="1" selected="0">
            <x v="5"/>
          </reference>
        </references>
      </pivotArea>
    </chartFormat>
    <chartFormat chart="9" format="131" series="1">
      <pivotArea type="data" outline="0" fieldPosition="0">
        <references count="3">
          <reference field="4294967294" count="1" selected="0">
            <x v="0"/>
          </reference>
          <reference field="0" count="1" selected="0">
            <x v="4"/>
          </reference>
          <reference field="3" count="1" selected="0">
            <x v="5"/>
          </reference>
        </references>
      </pivotArea>
    </chartFormat>
    <chartFormat chart="9" format="132" series="1">
      <pivotArea type="data" outline="0" fieldPosition="0">
        <references count="3">
          <reference field="4294967294" count="1" selected="0">
            <x v="0"/>
          </reference>
          <reference field="0" count="1" selected="0">
            <x v="5"/>
          </reference>
          <reference field="3" count="1" selected="0">
            <x v="5"/>
          </reference>
        </references>
      </pivotArea>
    </chartFormat>
    <chartFormat chart="9" format="133" series="1">
      <pivotArea type="data" outline="0" fieldPosition="0">
        <references count="3">
          <reference field="4294967294" count="1" selected="0">
            <x v="0"/>
          </reference>
          <reference field="0" count="1" selected="0">
            <x v="6"/>
          </reference>
          <reference field="3" count="1" selected="0">
            <x v="5"/>
          </reference>
        </references>
      </pivotArea>
    </chartFormat>
    <chartFormat chart="9" format="134" series="1">
      <pivotArea type="data" outline="0" fieldPosition="0">
        <references count="3">
          <reference field="4294967294" count="1" selected="0">
            <x v="0"/>
          </reference>
          <reference field="0" count="1" selected="0">
            <x v="7"/>
          </reference>
          <reference field="3" count="1" selected="0">
            <x v="5"/>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PivotTable1" cacheId="17"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11">
  <location ref="A1:J39" firstHeaderRow="1" firstDataRow="3" firstDataCol="1"/>
  <pivotFields count="35">
    <pivotField axis="axisCol" showAll="0">
      <items count="10">
        <item x="0"/>
        <item x="5"/>
        <item x="1"/>
        <item m="1" x="8"/>
        <item x="4"/>
        <item x="2"/>
        <item x="6"/>
        <item x="3"/>
        <item m="1" x="7"/>
        <item t="default"/>
      </items>
    </pivotField>
    <pivotField showAll="0"/>
    <pivotField axis="axisRow" showAll="0" sortType="ascending">
      <items count="38">
        <item x="0"/>
        <item x="7"/>
        <item x="21"/>
        <item x="13"/>
        <item x="18"/>
        <item x="9"/>
        <item x="17"/>
        <item x="6"/>
        <item x="14"/>
        <item x="4"/>
        <item x="19"/>
        <item x="10"/>
        <item x="1"/>
        <item x="22"/>
        <item x="15"/>
        <item x="2"/>
        <item x="11"/>
        <item x="8"/>
        <item x="23"/>
        <item x="16"/>
        <item x="5"/>
        <item x="12"/>
        <item x="20"/>
        <item x="3"/>
        <item x="24"/>
        <item m="1" x="27"/>
        <item m="1" x="29"/>
        <item m="1" x="31"/>
        <item m="1" x="34"/>
        <item m="1" x="33"/>
        <item m="1" x="30"/>
        <item m="1" x="25"/>
        <item m="1" x="28"/>
        <item m="1" x="36"/>
        <item m="1" x="32"/>
        <item m="1" x="35"/>
        <item m="1" x="26"/>
        <item t="default"/>
      </items>
    </pivotField>
    <pivotField axis="axisCol" showAll="0">
      <items count="8">
        <item h="1" m="1" x="5"/>
        <item h="1" m="1" x="2"/>
        <item h="1" m="1" x="3"/>
        <item h="1" m="1" x="4"/>
        <item h="1" m="1" x="6"/>
        <item h="1" x="0"/>
        <item x="1"/>
        <item t="default"/>
      </items>
    </pivotField>
    <pivotField axis="axisRow" showAll="0" sortType="ascending">
      <items count="8">
        <item x="0"/>
        <item x="1"/>
        <item x="2"/>
        <item x="3"/>
        <item x="4"/>
        <item h="1" x="5"/>
        <item x="6"/>
        <item t="default"/>
      </items>
    </pivotField>
    <pivotField axis="axisRow" numFmtId="14" showAll="0" sortType="ascending">
      <items count="15">
        <item x="1"/>
        <item x="2"/>
        <item x="3"/>
        <item x="4"/>
        <item x="5"/>
        <item x="6"/>
        <item x="7"/>
        <item x="8"/>
        <item x="9"/>
        <item x="10"/>
        <item x="11"/>
        <item x="12"/>
        <item x="0"/>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showAll="0" defaultSubtotal="0">
      <items count="6">
        <item x="0"/>
        <item x="1"/>
        <item x="2"/>
        <item x="3"/>
        <item x="4"/>
        <item x="5"/>
      </items>
    </pivotField>
    <pivotField showAll="0" defaultSubtotal="0">
      <items count="5">
        <item x="0"/>
        <item x="1"/>
        <item x="2"/>
        <item x="3"/>
        <item x="4"/>
      </items>
    </pivotField>
    <pivotField dragToRow="0" dragToCol="0" dragToPage="0" showAll="0" defaultSubtotal="0"/>
  </pivotFields>
  <rowFields count="3">
    <field x="4"/>
    <field x="5"/>
    <field x="2"/>
  </rowFields>
  <rowItems count="36">
    <i>
      <x/>
    </i>
    <i r="1">
      <x v="8"/>
    </i>
    <i r="2">
      <x v="5"/>
    </i>
    <i r="2">
      <x v="11"/>
    </i>
    <i r="2">
      <x v="16"/>
    </i>
    <i r="2">
      <x v="21"/>
    </i>
    <i>
      <x v="1"/>
    </i>
    <i r="1">
      <x v="9"/>
    </i>
    <i r="2">
      <x v="3"/>
    </i>
    <i r="2">
      <x v="8"/>
    </i>
    <i r="2">
      <x v="14"/>
    </i>
    <i r="2">
      <x v="19"/>
    </i>
    <i>
      <x v="2"/>
    </i>
    <i r="1">
      <x v="10"/>
    </i>
    <i r="2">
      <x/>
    </i>
    <i r="2">
      <x v="6"/>
    </i>
    <i r="2">
      <x v="12"/>
    </i>
    <i r="2">
      <x v="17"/>
    </i>
    <i r="2">
      <x v="23"/>
    </i>
    <i>
      <x v="3"/>
    </i>
    <i r="1">
      <x v="11"/>
    </i>
    <i r="2">
      <x v="4"/>
    </i>
    <i r="2">
      <x v="10"/>
    </i>
    <i r="2">
      <x v="15"/>
    </i>
    <i r="2">
      <x v="22"/>
    </i>
    <i>
      <x v="4"/>
    </i>
    <i r="1">
      <x/>
    </i>
    <i r="2">
      <x v="2"/>
    </i>
    <i r="2">
      <x v="7"/>
    </i>
    <i r="2">
      <x v="13"/>
    </i>
    <i r="2">
      <x v="18"/>
    </i>
    <i r="2">
      <x v="24"/>
    </i>
    <i>
      <x v="6"/>
    </i>
    <i r="1">
      <x v="2"/>
    </i>
    <i r="2">
      <x v="1"/>
    </i>
    <i t="grand">
      <x/>
    </i>
  </rowItems>
  <colFields count="2">
    <field x="3"/>
    <field x="0"/>
  </colFields>
  <colItems count="9">
    <i>
      <x v="6"/>
      <x/>
    </i>
    <i r="1">
      <x v="1"/>
    </i>
    <i r="1">
      <x v="2"/>
    </i>
    <i r="1">
      <x v="4"/>
    </i>
    <i r="1">
      <x v="5"/>
    </i>
    <i r="1">
      <x v="6"/>
    </i>
    <i r="1">
      <x v="7"/>
    </i>
    <i t="default">
      <x v="6"/>
    </i>
    <i t="grand">
      <x/>
    </i>
  </colItems>
  <dataFields count="1">
    <dataField name="Sum of Cohort C Uptake" fld="26" baseField="0" baseItem="0"/>
  </dataFields>
  <chartFormats count="14">
    <chartFormat chart="10" format="79" series="1">
      <pivotArea type="data" outline="0" fieldPosition="0">
        <references count="3">
          <reference field="4294967294" count="1" selected="0">
            <x v="0"/>
          </reference>
          <reference field="0" count="1" selected="0">
            <x v="0"/>
          </reference>
          <reference field="3" count="1" selected="0">
            <x v="5"/>
          </reference>
        </references>
      </pivotArea>
    </chartFormat>
    <chartFormat chart="10" format="80" series="1">
      <pivotArea type="data" outline="0" fieldPosition="0">
        <references count="3">
          <reference field="4294967294" count="1" selected="0">
            <x v="0"/>
          </reference>
          <reference field="0" count="1" selected="0">
            <x v="1"/>
          </reference>
          <reference field="3" count="1" selected="0">
            <x v="5"/>
          </reference>
        </references>
      </pivotArea>
    </chartFormat>
    <chartFormat chart="10" format="81" series="1">
      <pivotArea type="data" outline="0" fieldPosition="0">
        <references count="3">
          <reference field="4294967294" count="1" selected="0">
            <x v="0"/>
          </reference>
          <reference field="0" count="1" selected="0">
            <x v="2"/>
          </reference>
          <reference field="3" count="1" selected="0">
            <x v="5"/>
          </reference>
        </references>
      </pivotArea>
    </chartFormat>
    <chartFormat chart="10" format="82" series="1">
      <pivotArea type="data" outline="0" fieldPosition="0">
        <references count="3">
          <reference field="4294967294" count="1" selected="0">
            <x v="0"/>
          </reference>
          <reference field="0" count="1" selected="0">
            <x v="4"/>
          </reference>
          <reference field="3" count="1" selected="0">
            <x v="5"/>
          </reference>
        </references>
      </pivotArea>
    </chartFormat>
    <chartFormat chart="10" format="83" series="1">
      <pivotArea type="data" outline="0" fieldPosition="0">
        <references count="3">
          <reference field="4294967294" count="1" selected="0">
            <x v="0"/>
          </reference>
          <reference field="0" count="1" selected="0">
            <x v="5"/>
          </reference>
          <reference field="3" count="1" selected="0">
            <x v="5"/>
          </reference>
        </references>
      </pivotArea>
    </chartFormat>
    <chartFormat chart="10" format="84" series="1">
      <pivotArea type="data" outline="0" fieldPosition="0">
        <references count="3">
          <reference field="4294967294" count="1" selected="0">
            <x v="0"/>
          </reference>
          <reference field="0" count="1" selected="0">
            <x v="6"/>
          </reference>
          <reference field="3" count="1" selected="0">
            <x v="5"/>
          </reference>
        </references>
      </pivotArea>
    </chartFormat>
    <chartFormat chart="10" format="85" series="1">
      <pivotArea type="data" outline="0" fieldPosition="0">
        <references count="3">
          <reference field="4294967294" count="1" selected="0">
            <x v="0"/>
          </reference>
          <reference field="0" count="1" selected="0">
            <x v="7"/>
          </reference>
          <reference field="3" count="1" selected="0">
            <x v="5"/>
          </reference>
        </references>
      </pivotArea>
    </chartFormat>
    <chartFormat chart="10" format="86" series="1">
      <pivotArea type="data" outline="0" fieldPosition="0">
        <references count="3">
          <reference field="4294967294" count="1" selected="0">
            <x v="0"/>
          </reference>
          <reference field="0" count="1" selected="0">
            <x v="0"/>
          </reference>
          <reference field="3" count="1" selected="0">
            <x v="6"/>
          </reference>
        </references>
      </pivotArea>
    </chartFormat>
    <chartFormat chart="10" format="87" series="1">
      <pivotArea type="data" outline="0" fieldPosition="0">
        <references count="3">
          <reference field="4294967294" count="1" selected="0">
            <x v="0"/>
          </reference>
          <reference field="0" count="1" selected="0">
            <x v="1"/>
          </reference>
          <reference field="3" count="1" selected="0">
            <x v="6"/>
          </reference>
        </references>
      </pivotArea>
    </chartFormat>
    <chartFormat chart="10" format="88" series="1">
      <pivotArea type="data" outline="0" fieldPosition="0">
        <references count="3">
          <reference field="4294967294" count="1" selected="0">
            <x v="0"/>
          </reference>
          <reference field="0" count="1" selected="0">
            <x v="2"/>
          </reference>
          <reference field="3" count="1" selected="0">
            <x v="6"/>
          </reference>
        </references>
      </pivotArea>
    </chartFormat>
    <chartFormat chart="10" format="89" series="1">
      <pivotArea type="data" outline="0" fieldPosition="0">
        <references count="3">
          <reference field="4294967294" count="1" selected="0">
            <x v="0"/>
          </reference>
          <reference field="0" count="1" selected="0">
            <x v="4"/>
          </reference>
          <reference field="3" count="1" selected="0">
            <x v="6"/>
          </reference>
        </references>
      </pivotArea>
    </chartFormat>
    <chartFormat chart="10" format="90" series="1">
      <pivotArea type="data" outline="0" fieldPosition="0">
        <references count="3">
          <reference field="4294967294" count="1" selected="0">
            <x v="0"/>
          </reference>
          <reference field="0" count="1" selected="0">
            <x v="5"/>
          </reference>
          <reference field="3" count="1" selected="0">
            <x v="6"/>
          </reference>
        </references>
      </pivotArea>
    </chartFormat>
    <chartFormat chart="10" format="91" series="1">
      <pivotArea type="data" outline="0" fieldPosition="0">
        <references count="3">
          <reference field="4294967294" count="1" selected="0">
            <x v="0"/>
          </reference>
          <reference field="0" count="1" selected="0">
            <x v="6"/>
          </reference>
          <reference field="3" count="1" selected="0">
            <x v="6"/>
          </reference>
        </references>
      </pivotArea>
    </chartFormat>
    <chartFormat chart="10" format="92" series="1">
      <pivotArea type="data" outline="0" fieldPosition="0">
        <references count="3">
          <reference field="4294967294" count="1" selected="0">
            <x v="0"/>
          </reference>
          <reference field="0" count="1" selected="0">
            <x v="7"/>
          </reference>
          <reference field="3"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xml><?xml version="1.0" encoding="utf-8"?>
<pivotTableDefinition xmlns="http://schemas.openxmlformats.org/spreadsheetml/2006/main" name="PivotTable1" cacheId="17"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12">
  <location ref="A1:J39" firstHeaderRow="1" firstDataRow="3" firstDataCol="1"/>
  <pivotFields count="35">
    <pivotField axis="axisCol" showAll="0">
      <items count="10">
        <item x="0"/>
        <item x="5"/>
        <item x="1"/>
        <item m="1" x="8"/>
        <item x="4"/>
        <item x="2"/>
        <item x="6"/>
        <item x="3"/>
        <item m="1" x="7"/>
        <item t="default"/>
      </items>
    </pivotField>
    <pivotField showAll="0"/>
    <pivotField axis="axisRow" showAll="0" sortType="ascending">
      <items count="38">
        <item x="0"/>
        <item x="7"/>
        <item x="21"/>
        <item x="13"/>
        <item x="18"/>
        <item x="9"/>
        <item x="17"/>
        <item x="6"/>
        <item x="14"/>
        <item x="4"/>
        <item x="19"/>
        <item x="10"/>
        <item x="1"/>
        <item x="22"/>
        <item x="15"/>
        <item x="2"/>
        <item x="11"/>
        <item x="8"/>
        <item x="23"/>
        <item x="16"/>
        <item x="5"/>
        <item x="12"/>
        <item x="20"/>
        <item x="3"/>
        <item x="24"/>
        <item m="1" x="27"/>
        <item m="1" x="29"/>
        <item m="1" x="31"/>
        <item m="1" x="34"/>
        <item m="1" x="33"/>
        <item m="1" x="30"/>
        <item m="1" x="25"/>
        <item m="1" x="28"/>
        <item m="1" x="36"/>
        <item m="1" x="32"/>
        <item m="1" x="35"/>
        <item m="1" x="26"/>
        <item t="default"/>
      </items>
    </pivotField>
    <pivotField axis="axisCol" showAll="0">
      <items count="8">
        <item h="1" m="1" x="5"/>
        <item h="1" m="1" x="2"/>
        <item h="1" m="1" x="3"/>
        <item h="1" m="1" x="4"/>
        <item h="1" m="1" x="6"/>
        <item h="1" x="0"/>
        <item x="1"/>
        <item t="default"/>
      </items>
    </pivotField>
    <pivotField axis="axisRow" showAll="0" sortType="ascending">
      <items count="8">
        <item x="0"/>
        <item x="1"/>
        <item x="2"/>
        <item x="3"/>
        <item x="4"/>
        <item h="1" x="5"/>
        <item x="6"/>
        <item t="default"/>
      </items>
    </pivotField>
    <pivotField axis="axisRow" numFmtId="14" showAll="0" sortType="ascending">
      <items count="15">
        <item x="1"/>
        <item x="2"/>
        <item x="3"/>
        <item x="4"/>
        <item x="5"/>
        <item x="6"/>
        <item x="7"/>
        <item x="8"/>
        <item x="9"/>
        <item x="10"/>
        <item x="11"/>
        <item x="12"/>
        <item x="0"/>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showAll="0" defaultSubtotal="0">
      <items count="6">
        <item x="0"/>
        <item x="1"/>
        <item x="2"/>
        <item x="3"/>
        <item x="4"/>
        <item x="5"/>
      </items>
    </pivotField>
    <pivotField showAll="0" defaultSubtotal="0">
      <items count="5">
        <item x="0"/>
        <item x="1"/>
        <item x="2"/>
        <item x="3"/>
        <item x="4"/>
      </items>
    </pivotField>
    <pivotField dragToRow="0" dragToCol="0" dragToPage="0" showAll="0" defaultSubtotal="0"/>
  </pivotFields>
  <rowFields count="3">
    <field x="4"/>
    <field x="5"/>
    <field x="2"/>
  </rowFields>
  <rowItems count="36">
    <i>
      <x/>
    </i>
    <i r="1">
      <x v="8"/>
    </i>
    <i r="2">
      <x v="5"/>
    </i>
    <i r="2">
      <x v="11"/>
    </i>
    <i r="2">
      <x v="16"/>
    </i>
    <i r="2">
      <x v="21"/>
    </i>
    <i>
      <x v="1"/>
    </i>
    <i r="1">
      <x v="9"/>
    </i>
    <i r="2">
      <x v="3"/>
    </i>
    <i r="2">
      <x v="8"/>
    </i>
    <i r="2">
      <x v="14"/>
    </i>
    <i r="2">
      <x v="19"/>
    </i>
    <i>
      <x v="2"/>
    </i>
    <i r="1">
      <x v="10"/>
    </i>
    <i r="2">
      <x/>
    </i>
    <i r="2">
      <x v="6"/>
    </i>
    <i r="2">
      <x v="12"/>
    </i>
    <i r="2">
      <x v="17"/>
    </i>
    <i r="2">
      <x v="23"/>
    </i>
    <i>
      <x v="3"/>
    </i>
    <i r="1">
      <x v="11"/>
    </i>
    <i r="2">
      <x v="4"/>
    </i>
    <i r="2">
      <x v="10"/>
    </i>
    <i r="2">
      <x v="15"/>
    </i>
    <i r="2">
      <x v="22"/>
    </i>
    <i>
      <x v="4"/>
    </i>
    <i r="1">
      <x/>
    </i>
    <i r="2">
      <x v="2"/>
    </i>
    <i r="2">
      <x v="7"/>
    </i>
    <i r="2">
      <x v="13"/>
    </i>
    <i r="2">
      <x v="18"/>
    </i>
    <i r="2">
      <x v="24"/>
    </i>
    <i>
      <x v="6"/>
    </i>
    <i r="1">
      <x v="2"/>
    </i>
    <i r="2">
      <x v="1"/>
    </i>
    <i t="grand">
      <x/>
    </i>
  </rowItems>
  <colFields count="2">
    <field x="3"/>
    <field x="0"/>
  </colFields>
  <colItems count="9">
    <i>
      <x v="6"/>
      <x/>
    </i>
    <i r="1">
      <x v="1"/>
    </i>
    <i r="1">
      <x v="2"/>
    </i>
    <i r="1">
      <x v="4"/>
    </i>
    <i r="1">
      <x v="5"/>
    </i>
    <i r="1">
      <x v="6"/>
    </i>
    <i r="1">
      <x v="7"/>
    </i>
    <i t="default">
      <x v="6"/>
    </i>
    <i t="grand">
      <x/>
    </i>
  </colItems>
  <dataFields count="1">
    <dataField name="Sum of Cohort D Uptake" fld="27" baseField="0" baseItem="0"/>
  </dataFields>
  <chartFormats count="7">
    <chartFormat chart="11" format="79" series="1">
      <pivotArea type="data" outline="0" fieldPosition="0">
        <references count="3">
          <reference field="4294967294" count="1" selected="0">
            <x v="0"/>
          </reference>
          <reference field="0" count="1" selected="0">
            <x v="0"/>
          </reference>
          <reference field="3" count="1" selected="0">
            <x v="6"/>
          </reference>
        </references>
      </pivotArea>
    </chartFormat>
    <chartFormat chart="11" format="80" series="1">
      <pivotArea type="data" outline="0" fieldPosition="0">
        <references count="3">
          <reference field="4294967294" count="1" selected="0">
            <x v="0"/>
          </reference>
          <reference field="0" count="1" selected="0">
            <x v="1"/>
          </reference>
          <reference field="3" count="1" selected="0">
            <x v="6"/>
          </reference>
        </references>
      </pivotArea>
    </chartFormat>
    <chartFormat chart="11" format="81" series="1">
      <pivotArea type="data" outline="0" fieldPosition="0">
        <references count="3">
          <reference field="4294967294" count="1" selected="0">
            <x v="0"/>
          </reference>
          <reference field="0" count="1" selected="0">
            <x v="2"/>
          </reference>
          <reference field="3" count="1" selected="0">
            <x v="6"/>
          </reference>
        </references>
      </pivotArea>
    </chartFormat>
    <chartFormat chart="11" format="82" series="1">
      <pivotArea type="data" outline="0" fieldPosition="0">
        <references count="3">
          <reference field="4294967294" count="1" selected="0">
            <x v="0"/>
          </reference>
          <reference field="0" count="1" selected="0">
            <x v="4"/>
          </reference>
          <reference field="3" count="1" selected="0">
            <x v="6"/>
          </reference>
        </references>
      </pivotArea>
    </chartFormat>
    <chartFormat chart="11" format="83" series="1">
      <pivotArea type="data" outline="0" fieldPosition="0">
        <references count="3">
          <reference field="4294967294" count="1" selected="0">
            <x v="0"/>
          </reference>
          <reference field="0" count="1" selected="0">
            <x v="5"/>
          </reference>
          <reference field="3" count="1" selected="0">
            <x v="6"/>
          </reference>
        </references>
      </pivotArea>
    </chartFormat>
    <chartFormat chart="11" format="84" series="1">
      <pivotArea type="data" outline="0" fieldPosition="0">
        <references count="3">
          <reference field="4294967294" count="1" selected="0">
            <x v="0"/>
          </reference>
          <reference field="0" count="1" selected="0">
            <x v="6"/>
          </reference>
          <reference field="3" count="1" selected="0">
            <x v="6"/>
          </reference>
        </references>
      </pivotArea>
    </chartFormat>
    <chartFormat chart="11" format="85" series="1">
      <pivotArea type="data" outline="0" fieldPosition="0">
        <references count="3">
          <reference field="4294967294" count="1" selected="0">
            <x v="0"/>
          </reference>
          <reference field="0" count="1" selected="0">
            <x v="7"/>
          </reference>
          <reference field="3"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xml><?xml version="1.0" encoding="utf-8"?>
<pivotTableDefinition xmlns="http://schemas.openxmlformats.org/spreadsheetml/2006/main" name="PivotTable1" cacheId="17"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25">
  <location ref="A1:J39" firstHeaderRow="1" firstDataRow="3" firstDataCol="1"/>
  <pivotFields count="35">
    <pivotField axis="axisCol" showAll="0">
      <items count="10">
        <item x="0"/>
        <item x="5"/>
        <item x="1"/>
        <item m="1" x="8"/>
        <item x="4"/>
        <item x="2"/>
        <item x="6"/>
        <item x="3"/>
        <item m="1" x="7"/>
        <item t="default"/>
      </items>
    </pivotField>
    <pivotField showAll="0"/>
    <pivotField axis="axisRow" showAll="0" sortType="ascending">
      <items count="38">
        <item x="0"/>
        <item x="7"/>
        <item x="21"/>
        <item x="13"/>
        <item x="18"/>
        <item x="9"/>
        <item x="17"/>
        <item x="6"/>
        <item x="14"/>
        <item x="4"/>
        <item x="19"/>
        <item x="10"/>
        <item x="1"/>
        <item x="22"/>
        <item x="15"/>
        <item x="2"/>
        <item x="11"/>
        <item x="8"/>
        <item x="23"/>
        <item x="16"/>
        <item x="5"/>
        <item x="12"/>
        <item x="20"/>
        <item x="3"/>
        <item x="24"/>
        <item m="1" x="27"/>
        <item m="1" x="29"/>
        <item m="1" x="31"/>
        <item m="1" x="34"/>
        <item m="1" x="33"/>
        <item m="1" x="30"/>
        <item m="1" x="25"/>
        <item m="1" x="28"/>
        <item m="1" x="36"/>
        <item m="1" x="32"/>
        <item m="1" x="35"/>
        <item m="1" x="26"/>
        <item t="default"/>
      </items>
    </pivotField>
    <pivotField axis="axisCol" showAll="0">
      <items count="8">
        <item h="1" m="1" x="5"/>
        <item h="1" m="1" x="2"/>
        <item h="1" m="1" x="3"/>
        <item h="1" m="1" x="4"/>
        <item h="1" m="1" x="6"/>
        <item h="1" x="0"/>
        <item x="1"/>
        <item t="default"/>
      </items>
    </pivotField>
    <pivotField axis="axisRow" showAll="0" sortType="ascending">
      <items count="8">
        <item x="0"/>
        <item x="1"/>
        <item x="2"/>
        <item x="3"/>
        <item x="4"/>
        <item h="1" x="5"/>
        <item x="6"/>
        <item t="default"/>
      </items>
    </pivotField>
    <pivotField axis="axisRow" numFmtId="14" showAll="0" sortType="ascending">
      <items count="15">
        <item x="1"/>
        <item x="2"/>
        <item x="3"/>
        <item x="4"/>
        <item x="5"/>
        <item x="6"/>
        <item x="7"/>
        <item x="8"/>
        <item x="9"/>
        <item x="10"/>
        <item x="11"/>
        <item x="12"/>
        <item x="0"/>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showAll="0" defaultSubtotal="0">
      <items count="6">
        <item x="0"/>
        <item x="1"/>
        <item x="2"/>
        <item x="3"/>
        <item x="4"/>
        <item x="5"/>
      </items>
    </pivotField>
    <pivotField showAll="0" defaultSubtotal="0">
      <items count="5">
        <item x="0"/>
        <item x="1"/>
        <item x="2"/>
        <item x="3"/>
        <item x="4"/>
      </items>
    </pivotField>
    <pivotField dragToRow="0" dragToCol="0" dragToPage="0" showAll="0" defaultSubtotal="0"/>
  </pivotFields>
  <rowFields count="3">
    <field x="4"/>
    <field x="5"/>
    <field x="2"/>
  </rowFields>
  <rowItems count="36">
    <i>
      <x/>
    </i>
    <i r="1">
      <x v="8"/>
    </i>
    <i r="2">
      <x v="5"/>
    </i>
    <i r="2">
      <x v="11"/>
    </i>
    <i r="2">
      <x v="16"/>
    </i>
    <i r="2">
      <x v="21"/>
    </i>
    <i>
      <x v="1"/>
    </i>
    <i r="1">
      <x v="9"/>
    </i>
    <i r="2">
      <x v="3"/>
    </i>
    <i r="2">
      <x v="8"/>
    </i>
    <i r="2">
      <x v="14"/>
    </i>
    <i r="2">
      <x v="19"/>
    </i>
    <i>
      <x v="2"/>
    </i>
    <i r="1">
      <x v="10"/>
    </i>
    <i r="2">
      <x/>
    </i>
    <i r="2">
      <x v="6"/>
    </i>
    <i r="2">
      <x v="12"/>
    </i>
    <i r="2">
      <x v="17"/>
    </i>
    <i r="2">
      <x v="23"/>
    </i>
    <i>
      <x v="3"/>
    </i>
    <i r="1">
      <x v="11"/>
    </i>
    <i r="2">
      <x v="4"/>
    </i>
    <i r="2">
      <x v="10"/>
    </i>
    <i r="2">
      <x v="15"/>
    </i>
    <i r="2">
      <x v="22"/>
    </i>
    <i>
      <x v="4"/>
    </i>
    <i r="1">
      <x/>
    </i>
    <i r="2">
      <x v="2"/>
    </i>
    <i r="2">
      <x v="7"/>
    </i>
    <i r="2">
      <x v="13"/>
    </i>
    <i r="2">
      <x v="18"/>
    </i>
    <i r="2">
      <x v="24"/>
    </i>
    <i>
      <x v="6"/>
    </i>
    <i r="1">
      <x v="2"/>
    </i>
    <i r="2">
      <x v="1"/>
    </i>
    <i t="grand">
      <x/>
    </i>
  </rowItems>
  <colFields count="2">
    <field x="3"/>
    <field x="0"/>
  </colFields>
  <colItems count="9">
    <i>
      <x v="6"/>
      <x/>
    </i>
    <i r="1">
      <x v="1"/>
    </i>
    <i r="1">
      <x v="2"/>
    </i>
    <i r="1">
      <x v="4"/>
    </i>
    <i r="1">
      <x v="5"/>
    </i>
    <i r="1">
      <x v="6"/>
    </i>
    <i r="1">
      <x v="7"/>
    </i>
    <i t="default">
      <x v="6"/>
    </i>
    <i t="grand">
      <x/>
    </i>
  </colItems>
  <dataFields count="1">
    <dataField name="Sum of Cohort E Uptake" fld="28" baseField="0" baseItem="0"/>
  </dataFields>
  <chartFormats count="21">
    <chartFormat chart="12" format="86" series="1">
      <pivotArea type="data" outline="0" fieldPosition="0">
        <references count="3">
          <reference field="4294967294" count="1" selected="0">
            <x v="0"/>
          </reference>
          <reference field="0" count="1" selected="0">
            <x v="0"/>
          </reference>
          <reference field="3" count="1" selected="0">
            <x v="6"/>
          </reference>
        </references>
      </pivotArea>
    </chartFormat>
    <chartFormat chart="12" format="87" series="1">
      <pivotArea type="data" outline="0" fieldPosition="0">
        <references count="3">
          <reference field="4294967294" count="1" selected="0">
            <x v="0"/>
          </reference>
          <reference field="0" count="1" selected="0">
            <x v="1"/>
          </reference>
          <reference field="3" count="1" selected="0">
            <x v="6"/>
          </reference>
        </references>
      </pivotArea>
    </chartFormat>
    <chartFormat chart="12" format="88" series="1">
      <pivotArea type="data" outline="0" fieldPosition="0">
        <references count="3">
          <reference field="4294967294" count="1" selected="0">
            <x v="0"/>
          </reference>
          <reference field="0" count="1" selected="0">
            <x v="2"/>
          </reference>
          <reference field="3" count="1" selected="0">
            <x v="6"/>
          </reference>
        </references>
      </pivotArea>
    </chartFormat>
    <chartFormat chart="12" format="89" series="1">
      <pivotArea type="data" outline="0" fieldPosition="0">
        <references count="3">
          <reference field="4294967294" count="1" selected="0">
            <x v="0"/>
          </reference>
          <reference field="0" count="1" selected="0">
            <x v="4"/>
          </reference>
          <reference field="3" count="1" selected="0">
            <x v="6"/>
          </reference>
        </references>
      </pivotArea>
    </chartFormat>
    <chartFormat chart="12" format="90" series="1">
      <pivotArea type="data" outline="0" fieldPosition="0">
        <references count="3">
          <reference field="4294967294" count="1" selected="0">
            <x v="0"/>
          </reference>
          <reference field="0" count="1" selected="0">
            <x v="5"/>
          </reference>
          <reference field="3" count="1" selected="0">
            <x v="6"/>
          </reference>
        </references>
      </pivotArea>
    </chartFormat>
    <chartFormat chart="12" format="91" series="1">
      <pivotArea type="data" outline="0" fieldPosition="0">
        <references count="3">
          <reference field="4294967294" count="1" selected="0">
            <x v="0"/>
          </reference>
          <reference field="0" count="1" selected="0">
            <x v="6"/>
          </reference>
          <reference field="3" count="1" selected="0">
            <x v="6"/>
          </reference>
        </references>
      </pivotArea>
    </chartFormat>
    <chartFormat chart="12" format="92" series="1">
      <pivotArea type="data" outline="0" fieldPosition="0">
        <references count="3">
          <reference field="4294967294" count="1" selected="0">
            <x v="0"/>
          </reference>
          <reference field="0" count="1" selected="0">
            <x v="7"/>
          </reference>
          <reference field="3" count="1" selected="0">
            <x v="6"/>
          </reference>
        </references>
      </pivotArea>
    </chartFormat>
    <chartFormat chart="16" format="93" series="1">
      <pivotArea type="data" outline="0" fieldPosition="0">
        <references count="3">
          <reference field="4294967294" count="1" selected="0">
            <x v="0"/>
          </reference>
          <reference field="0" count="1" selected="0">
            <x v="0"/>
          </reference>
          <reference field="3" count="1" selected="0">
            <x v="6"/>
          </reference>
        </references>
      </pivotArea>
    </chartFormat>
    <chartFormat chart="16" format="94" series="1">
      <pivotArea type="data" outline="0" fieldPosition="0">
        <references count="3">
          <reference field="4294967294" count="1" selected="0">
            <x v="0"/>
          </reference>
          <reference field="0" count="1" selected="0">
            <x v="1"/>
          </reference>
          <reference field="3" count="1" selected="0">
            <x v="6"/>
          </reference>
        </references>
      </pivotArea>
    </chartFormat>
    <chartFormat chart="16" format="95" series="1">
      <pivotArea type="data" outline="0" fieldPosition="0">
        <references count="3">
          <reference field="4294967294" count="1" selected="0">
            <x v="0"/>
          </reference>
          <reference field="0" count="1" selected="0">
            <x v="2"/>
          </reference>
          <reference field="3" count="1" selected="0">
            <x v="6"/>
          </reference>
        </references>
      </pivotArea>
    </chartFormat>
    <chartFormat chart="16" format="96" series="1">
      <pivotArea type="data" outline="0" fieldPosition="0">
        <references count="3">
          <reference field="4294967294" count="1" selected="0">
            <x v="0"/>
          </reference>
          <reference field="0" count="1" selected="0">
            <x v="4"/>
          </reference>
          <reference field="3" count="1" selected="0">
            <x v="6"/>
          </reference>
        </references>
      </pivotArea>
    </chartFormat>
    <chartFormat chart="16" format="97" series="1">
      <pivotArea type="data" outline="0" fieldPosition="0">
        <references count="3">
          <reference field="4294967294" count="1" selected="0">
            <x v="0"/>
          </reference>
          <reference field="0" count="1" selected="0">
            <x v="5"/>
          </reference>
          <reference field="3" count="1" selected="0">
            <x v="6"/>
          </reference>
        </references>
      </pivotArea>
    </chartFormat>
    <chartFormat chart="16" format="98" series="1">
      <pivotArea type="data" outline="0" fieldPosition="0">
        <references count="3">
          <reference field="4294967294" count="1" selected="0">
            <x v="0"/>
          </reference>
          <reference field="0" count="1" selected="0">
            <x v="6"/>
          </reference>
          <reference field="3" count="1" selected="0">
            <x v="6"/>
          </reference>
        </references>
      </pivotArea>
    </chartFormat>
    <chartFormat chart="16" format="99" series="1">
      <pivotArea type="data" outline="0" fieldPosition="0">
        <references count="3">
          <reference field="4294967294" count="1" selected="0">
            <x v="0"/>
          </reference>
          <reference field="0" count="1" selected="0">
            <x v="7"/>
          </reference>
          <reference field="3" count="1" selected="0">
            <x v="6"/>
          </reference>
        </references>
      </pivotArea>
    </chartFormat>
    <chartFormat chart="24" format="149" series="1">
      <pivotArea type="data" outline="0" fieldPosition="0">
        <references count="3">
          <reference field="4294967294" count="1" selected="0">
            <x v="0"/>
          </reference>
          <reference field="0" count="1" selected="0">
            <x v="0"/>
          </reference>
          <reference field="3" count="1" selected="0">
            <x v="6"/>
          </reference>
        </references>
      </pivotArea>
    </chartFormat>
    <chartFormat chart="24" format="150" series="1">
      <pivotArea type="data" outline="0" fieldPosition="0">
        <references count="3">
          <reference field="4294967294" count="1" selected="0">
            <x v="0"/>
          </reference>
          <reference field="0" count="1" selected="0">
            <x v="1"/>
          </reference>
          <reference field="3" count="1" selected="0">
            <x v="6"/>
          </reference>
        </references>
      </pivotArea>
    </chartFormat>
    <chartFormat chart="24" format="151" series="1">
      <pivotArea type="data" outline="0" fieldPosition="0">
        <references count="3">
          <reference field="4294967294" count="1" selected="0">
            <x v="0"/>
          </reference>
          <reference field="0" count="1" selected="0">
            <x v="2"/>
          </reference>
          <reference field="3" count="1" selected="0">
            <x v="6"/>
          </reference>
        </references>
      </pivotArea>
    </chartFormat>
    <chartFormat chart="24" format="152" series="1">
      <pivotArea type="data" outline="0" fieldPosition="0">
        <references count="3">
          <reference field="4294967294" count="1" selected="0">
            <x v="0"/>
          </reference>
          <reference field="0" count="1" selected="0">
            <x v="4"/>
          </reference>
          <reference field="3" count="1" selected="0">
            <x v="6"/>
          </reference>
        </references>
      </pivotArea>
    </chartFormat>
    <chartFormat chart="24" format="153" series="1">
      <pivotArea type="data" outline="0" fieldPosition="0">
        <references count="3">
          <reference field="4294967294" count="1" selected="0">
            <x v="0"/>
          </reference>
          <reference field="0" count="1" selected="0">
            <x v="5"/>
          </reference>
          <reference field="3" count="1" selected="0">
            <x v="6"/>
          </reference>
        </references>
      </pivotArea>
    </chartFormat>
    <chartFormat chart="24" format="154" series="1">
      <pivotArea type="data" outline="0" fieldPosition="0">
        <references count="3">
          <reference field="4294967294" count="1" selected="0">
            <x v="0"/>
          </reference>
          <reference field="0" count="1" selected="0">
            <x v="6"/>
          </reference>
          <reference field="3" count="1" selected="0">
            <x v="6"/>
          </reference>
        </references>
      </pivotArea>
    </chartFormat>
    <chartFormat chart="24" format="155" series="1">
      <pivotArea type="data" outline="0" fieldPosition="0">
        <references count="3">
          <reference field="4294967294" count="1" selected="0">
            <x v="0"/>
          </reference>
          <reference field="0" count="1" selected="0">
            <x v="7"/>
          </reference>
          <reference field="3"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xml><?xml version="1.0" encoding="utf-8"?>
<pivotTableDefinition xmlns="http://schemas.openxmlformats.org/spreadsheetml/2006/main" name="PivotTable1" cacheId="17" dataOnRows="1" applyNumberFormats="0" applyBorderFormats="0" applyFontFormats="0" applyPatternFormats="0" applyAlignmentFormats="0" applyWidthHeightFormats="1" dataCaption="Values" updatedVersion="6" minRefreshableVersion="3" preserveFormatting="0" useAutoFormatting="1" itemPrintTitles="1" createdVersion="6" indent="0" outline="1" outlineData="1" multipleFieldFilters="0" chartFormat="8">
  <location ref="A6:B10" firstHeaderRow="1" firstDataRow="1" firstDataCol="1" rowPageCount="3" colPageCount="1"/>
  <pivotFields count="35">
    <pivotField axis="axisPage" multipleItemSelectionAllowed="1" showAll="0">
      <items count="10">
        <item x="0"/>
        <item x="5"/>
        <item x="1"/>
        <item h="1" m="1" x="8"/>
        <item x="4"/>
        <item x="2"/>
        <item x="6"/>
        <item x="3"/>
        <item h="1" m="1" x="7"/>
        <item t="default"/>
      </items>
    </pivotField>
    <pivotField showAll="0" maxSubtotal="1"/>
    <pivotField showAll="0"/>
    <pivotField axis="axisPage" showAll="0">
      <items count="8">
        <item m="1" x="5"/>
        <item m="1" x="2"/>
        <item m="1" x="3"/>
        <item m="1" x="4"/>
        <item m="1" x="6"/>
        <item x="0"/>
        <item x="1"/>
        <item t="default"/>
      </items>
    </pivotField>
    <pivotField showAll="0"/>
    <pivotField numFmtId="14" multipleItemSelectionAllowed="1" showAll="0" maxSubtotal="1">
      <items count="15">
        <item x="0"/>
        <item x="1"/>
        <item x="2"/>
        <item x="3"/>
        <item x="4"/>
        <item x="5"/>
        <item x="6"/>
        <item x="7"/>
        <item x="8"/>
        <item x="9"/>
        <item x="10"/>
        <item x="11"/>
        <item x="12"/>
        <item x="13"/>
        <item t="max"/>
      </items>
    </pivotField>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axis="axisPage" showAll="0" defaultSubtotal="0">
      <items count="39">
        <item x="9"/>
        <item x="14"/>
        <item x="11"/>
        <item x="6"/>
        <item x="23"/>
        <item x="3"/>
        <item x="0"/>
        <item x="12"/>
        <item x="19"/>
        <item x="28"/>
        <item x="15"/>
        <item x="24"/>
        <item x="10"/>
        <item x="20"/>
        <item x="7"/>
        <item x="16"/>
        <item x="25"/>
        <item x="4"/>
        <item x="1"/>
        <item x="21"/>
        <item x="2"/>
        <item x="17"/>
        <item x="13"/>
        <item x="26"/>
        <item x="22"/>
        <item x="8"/>
        <item x="18"/>
        <item x="27"/>
        <item x="5"/>
        <item x="29"/>
        <item x="30"/>
        <item m="1" x="38"/>
        <item x="32"/>
        <item x="33"/>
        <item x="34"/>
        <item x="35"/>
        <item x="31"/>
        <item x="36"/>
        <item x="37"/>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showAll="0" defaultSubtotal="0">
      <items count="6">
        <item x="0"/>
        <item x="1"/>
        <item x="2"/>
        <item x="3"/>
        <item x="4"/>
        <item x="5"/>
      </items>
    </pivotField>
    <pivotField showAll="0" defaultSubtotal="0">
      <items count="5">
        <item x="0"/>
        <item x="1"/>
        <item x="2"/>
        <item x="3"/>
        <item x="4"/>
      </items>
    </pivotField>
    <pivotField dragToRow="0" dragToCol="0" dragToPage="0" showAll="0" defaultSubtotal="0"/>
  </pivotFields>
  <rowFields count="1">
    <field x="-2"/>
  </rowFields>
  <rowItems count="4">
    <i>
      <x/>
    </i>
    <i i="1">
      <x v="1"/>
    </i>
    <i i="2">
      <x v="2"/>
    </i>
    <i i="3">
      <x v="3"/>
    </i>
  </rowItems>
  <colItems count="1">
    <i/>
  </colItems>
  <pageFields count="3">
    <pageField fld="3" item="6" hier="-1"/>
    <pageField fld="0" hier="-1"/>
    <pageField fld="22" item="38" hier="-1"/>
  </pageFields>
  <dataFields count="4">
    <dataField name="Sum of Total_Eligible_Pop" fld="6" baseField="0" baseItem="0"/>
    <dataField name="Sum of Total_Vacc" fld="7" baseField="0" baseItem="0"/>
    <dataField name="Sum of Remaining_Target" fld="29" baseField="0" baseItem="0"/>
    <dataField name="Sum of top_25" fld="30" baseField="0" baseItem="0"/>
  </dataFields>
  <chartFormats count="17">
    <chartFormat chart="2" format="15" series="1">
      <pivotArea type="data" outline="0" fieldPosition="0">
        <references count="1">
          <reference field="4294967294" count="1" selected="0">
            <x v="0"/>
          </reference>
        </references>
      </pivotArea>
    </chartFormat>
    <chartFormat chart="2" format="16">
      <pivotArea type="data" outline="0" fieldPosition="0">
        <references count="1">
          <reference field="4294967294" count="1" selected="0">
            <x v="0"/>
          </reference>
        </references>
      </pivotArea>
    </chartFormat>
    <chartFormat chart="2" format="17">
      <pivotArea type="data" outline="0" fieldPosition="0">
        <references count="1">
          <reference field="4294967294" count="1" selected="0">
            <x v="1"/>
          </reference>
        </references>
      </pivotArea>
    </chartFormat>
    <chartFormat chart="2" format="18">
      <pivotArea type="data" outline="0" fieldPosition="0">
        <references count="1">
          <reference field="4294967294" count="1" selected="0">
            <x v="2"/>
          </reference>
        </references>
      </pivotArea>
    </chartFormat>
    <chartFormat chart="2" format="19">
      <pivotArea type="data" outline="0" fieldPosition="0">
        <references count="1">
          <reference field="4294967294" count="1" selected="0">
            <x v="3"/>
          </reference>
        </references>
      </pivotArea>
    </chartFormat>
    <chartFormat chart="4" format="38" series="1">
      <pivotArea type="data" outline="0" fieldPosition="0">
        <references count="1">
          <reference field="4294967294" count="1" selected="0">
            <x v="0"/>
          </reference>
        </references>
      </pivotArea>
    </chartFormat>
    <chartFormat chart="6" format="38" series="1">
      <pivotArea type="data" outline="0" fieldPosition="0">
        <references count="1">
          <reference field="4294967294" count="1" selected="0">
            <x v="0"/>
          </reference>
        </references>
      </pivotArea>
    </chartFormat>
    <chartFormat chart="6" format="39">
      <pivotArea type="data" outline="0" fieldPosition="0">
        <references count="1">
          <reference field="4294967294" count="1" selected="0">
            <x v="0"/>
          </reference>
        </references>
      </pivotArea>
    </chartFormat>
    <chartFormat chart="6" format="40">
      <pivotArea type="data" outline="0" fieldPosition="0">
        <references count="1">
          <reference field="4294967294" count="1" selected="0">
            <x v="1"/>
          </reference>
        </references>
      </pivotArea>
    </chartFormat>
    <chartFormat chart="6" format="41">
      <pivotArea type="data" outline="0" fieldPosition="0">
        <references count="1">
          <reference field="4294967294" count="1" selected="0">
            <x v="2"/>
          </reference>
        </references>
      </pivotArea>
    </chartFormat>
    <chartFormat chart="6" format="42">
      <pivotArea type="data" outline="0" fieldPosition="0">
        <references count="1">
          <reference field="4294967294" count="1" selected="0">
            <x v="3"/>
          </reference>
        </references>
      </pivotArea>
    </chartFormat>
    <chartFormat chart="5" format="38" series="1">
      <pivotArea type="data" outline="0" fieldPosition="0">
        <references count="1">
          <reference field="4294967294" count="1" selected="0">
            <x v="0"/>
          </reference>
        </references>
      </pivotArea>
    </chartFormat>
    <chartFormat chart="7" format="38">
      <pivotArea type="data" outline="0" fieldPosition="0">
        <references count="1">
          <reference field="4294967294" count="1" selected="0">
            <x v="0"/>
          </reference>
        </references>
      </pivotArea>
    </chartFormat>
    <chartFormat chart="7" format="39">
      <pivotArea type="data" outline="0" fieldPosition="0">
        <references count="1">
          <reference field="4294967294" count="1" selected="0">
            <x v="1"/>
          </reference>
        </references>
      </pivotArea>
    </chartFormat>
    <chartFormat chart="7" format="40">
      <pivotArea type="data" outline="0" fieldPosition="0">
        <references count="1">
          <reference field="4294967294" count="1" selected="0">
            <x v="2"/>
          </reference>
        </references>
      </pivotArea>
    </chartFormat>
    <chartFormat chart="7" format="41">
      <pivotArea type="data" outline="0" fieldPosition="0">
        <references count="1">
          <reference field="4294967294" count="1" selected="0">
            <x v="3"/>
          </reference>
        </references>
      </pivotArea>
    </chartFormat>
    <chartFormat chart="7" format="4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xml><?xml version="1.0" encoding="utf-8"?>
<pivotTableDefinition xmlns="http://schemas.openxmlformats.org/spreadsheetml/2006/main" name="PivotTable1" cacheId="17" applyNumberFormats="0" applyBorderFormats="0" applyFontFormats="0" applyPatternFormats="0" applyAlignmentFormats="0" applyWidthHeightFormats="1" dataCaption="Values" showError="1" updatedVersion="6" minRefreshableVersion="3" useAutoFormatting="1" itemPrintTitles="1" createdVersion="6" indent="0" outline="1" outlineData="1" multipleFieldFilters="0" chartFormat="3">
  <location ref="A1:J39" firstHeaderRow="1" firstDataRow="3" firstDataCol="1"/>
  <pivotFields count="35">
    <pivotField axis="axisCol" showAll="0">
      <items count="10">
        <item x="0"/>
        <item x="5"/>
        <item x="1"/>
        <item m="1" x="8"/>
        <item x="4"/>
        <item x="2"/>
        <item x="6"/>
        <item x="3"/>
        <item m="1" x="7"/>
        <item t="default"/>
      </items>
    </pivotField>
    <pivotField showAll="0"/>
    <pivotField axis="axisRow" showAll="0" sortType="ascending">
      <items count="38">
        <item x="0"/>
        <item x="7"/>
        <item x="21"/>
        <item x="13"/>
        <item x="18"/>
        <item x="9"/>
        <item x="17"/>
        <item x="6"/>
        <item x="14"/>
        <item x="4"/>
        <item x="19"/>
        <item x="10"/>
        <item x="1"/>
        <item x="22"/>
        <item x="15"/>
        <item x="2"/>
        <item x="11"/>
        <item x="8"/>
        <item x="23"/>
        <item x="16"/>
        <item x="5"/>
        <item x="12"/>
        <item x="20"/>
        <item x="3"/>
        <item x="24"/>
        <item m="1" x="27"/>
        <item m="1" x="29"/>
        <item m="1" x="31"/>
        <item m="1" x="34"/>
        <item m="1" x="33"/>
        <item m="1" x="30"/>
        <item m="1" x="25"/>
        <item m="1" x="28"/>
        <item m="1" x="36"/>
        <item m="1" x="32"/>
        <item m="1" x="35"/>
        <item m="1" x="26"/>
        <item t="default"/>
      </items>
    </pivotField>
    <pivotField axis="axisCol" showAll="0">
      <items count="8">
        <item h="1" m="1" x="5"/>
        <item h="1" m="1" x="2"/>
        <item h="1" m="1" x="3"/>
        <item h="1" m="1" x="4"/>
        <item h="1" m="1" x="6"/>
        <item h="1" x="0"/>
        <item x="1"/>
        <item t="default"/>
      </items>
    </pivotField>
    <pivotField axis="axisRow" showAll="0" sortType="ascending">
      <items count="8">
        <item x="0"/>
        <item x="1"/>
        <item x="2"/>
        <item x="3"/>
        <item x="4"/>
        <item h="1" x="5"/>
        <item x="6"/>
        <item t="default"/>
      </items>
    </pivotField>
    <pivotField axis="axisRow" numFmtId="22" showAll="0" sortType="ascending">
      <items count="15">
        <item x="1"/>
        <item x="2"/>
        <item x="3"/>
        <item x="4"/>
        <item x="5"/>
        <item x="6"/>
        <item x="7"/>
        <item x="8"/>
        <item x="9"/>
        <item x="10"/>
        <item x="11"/>
        <item x="12"/>
        <item x="0"/>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showAll="0" defaultSubtotal="0">
      <items count="6">
        <item sd="0" x="0"/>
        <item sd="0" x="1"/>
        <item sd="0" x="2"/>
        <item sd="0" x="3"/>
        <item sd="0" x="4"/>
        <item x="5"/>
      </items>
    </pivotField>
    <pivotField showAll="0" defaultSubtotal="0">
      <items count="5">
        <item sd="0" x="0"/>
        <item sd="0" x="1"/>
        <item sd="0" x="2"/>
        <item x="3"/>
        <item x="4"/>
      </items>
    </pivotField>
    <pivotField dragToRow="0" dragToCol="0" dragToPage="0" showAll="0" defaultSubtotal="0"/>
  </pivotFields>
  <rowFields count="3">
    <field x="4"/>
    <field x="5"/>
    <field x="2"/>
  </rowFields>
  <rowItems count="36">
    <i>
      <x/>
    </i>
    <i r="1">
      <x v="8"/>
    </i>
    <i r="2">
      <x v="5"/>
    </i>
    <i r="2">
      <x v="11"/>
    </i>
    <i r="2">
      <x v="16"/>
    </i>
    <i r="2">
      <x v="21"/>
    </i>
    <i>
      <x v="1"/>
    </i>
    <i r="1">
      <x v="9"/>
    </i>
    <i r="2">
      <x v="3"/>
    </i>
    <i r="2">
      <x v="8"/>
    </i>
    <i r="2">
      <x v="14"/>
    </i>
    <i r="2">
      <x v="19"/>
    </i>
    <i>
      <x v="2"/>
    </i>
    <i r="1">
      <x v="10"/>
    </i>
    <i r="2">
      <x/>
    </i>
    <i r="2">
      <x v="6"/>
    </i>
    <i r="2">
      <x v="12"/>
    </i>
    <i r="2">
      <x v="17"/>
    </i>
    <i r="2">
      <x v="23"/>
    </i>
    <i>
      <x v="3"/>
    </i>
    <i r="1">
      <x v="11"/>
    </i>
    <i r="2">
      <x v="4"/>
    </i>
    <i r="2">
      <x v="10"/>
    </i>
    <i r="2">
      <x v="15"/>
    </i>
    <i r="2">
      <x v="22"/>
    </i>
    <i>
      <x v="4"/>
    </i>
    <i r="1">
      <x/>
    </i>
    <i r="2">
      <x v="2"/>
    </i>
    <i r="2">
      <x v="7"/>
    </i>
    <i r="2">
      <x v="13"/>
    </i>
    <i r="2">
      <x v="18"/>
    </i>
    <i r="2">
      <x v="24"/>
    </i>
    <i>
      <x v="6"/>
    </i>
    <i r="1">
      <x v="2"/>
    </i>
    <i r="2">
      <x v="1"/>
    </i>
    <i t="grand">
      <x/>
    </i>
  </rowItems>
  <colFields count="2">
    <field x="3"/>
    <field x="0"/>
  </colFields>
  <colItems count="9">
    <i>
      <x v="6"/>
      <x/>
    </i>
    <i r="1">
      <x v="1"/>
    </i>
    <i r="1">
      <x v="2"/>
    </i>
    <i r="1">
      <x v="4"/>
    </i>
    <i r="1">
      <x v="5"/>
    </i>
    <i r="1">
      <x v="6"/>
    </i>
    <i r="1">
      <x v="7"/>
    </i>
    <i t="default">
      <x v="6"/>
    </i>
    <i t="grand">
      <x/>
    </i>
  </colItems>
  <dataFields count="1">
    <dataField name="Sum of Cohort F Uptake" fld="31" baseField="0" baseItem="0"/>
  </dataFields>
  <chartFormats count="7">
    <chartFormat chart="2" format="58" series="1">
      <pivotArea type="data" outline="0" fieldPosition="0">
        <references count="3">
          <reference field="4294967294" count="1" selected="0">
            <x v="0"/>
          </reference>
          <reference field="0" count="1" selected="0">
            <x v="0"/>
          </reference>
          <reference field="3" count="1" selected="0">
            <x v="6"/>
          </reference>
        </references>
      </pivotArea>
    </chartFormat>
    <chartFormat chart="2" format="59" series="1">
      <pivotArea type="data" outline="0" fieldPosition="0">
        <references count="3">
          <reference field="4294967294" count="1" selected="0">
            <x v="0"/>
          </reference>
          <reference field="0" count="1" selected="0">
            <x v="1"/>
          </reference>
          <reference field="3" count="1" selected="0">
            <x v="6"/>
          </reference>
        </references>
      </pivotArea>
    </chartFormat>
    <chartFormat chart="2" format="60" series="1">
      <pivotArea type="data" outline="0" fieldPosition="0">
        <references count="3">
          <reference field="4294967294" count="1" selected="0">
            <x v="0"/>
          </reference>
          <reference field="0" count="1" selected="0">
            <x v="2"/>
          </reference>
          <reference field="3" count="1" selected="0">
            <x v="6"/>
          </reference>
        </references>
      </pivotArea>
    </chartFormat>
    <chartFormat chart="2" format="61" series="1">
      <pivotArea type="data" outline="0" fieldPosition="0">
        <references count="3">
          <reference field="4294967294" count="1" selected="0">
            <x v="0"/>
          </reference>
          <reference field="0" count="1" selected="0">
            <x v="4"/>
          </reference>
          <reference field="3" count="1" selected="0">
            <x v="6"/>
          </reference>
        </references>
      </pivotArea>
    </chartFormat>
    <chartFormat chart="2" format="62" series="1">
      <pivotArea type="data" outline="0" fieldPosition="0">
        <references count="3">
          <reference field="4294967294" count="1" selected="0">
            <x v="0"/>
          </reference>
          <reference field="0" count="1" selected="0">
            <x v="5"/>
          </reference>
          <reference field="3" count="1" selected="0">
            <x v="6"/>
          </reference>
        </references>
      </pivotArea>
    </chartFormat>
    <chartFormat chart="2" format="63" series="1">
      <pivotArea type="data" outline="0" fieldPosition="0">
        <references count="3">
          <reference field="4294967294" count="1" selected="0">
            <x v="0"/>
          </reference>
          <reference field="0" count="1" selected="0">
            <x v="6"/>
          </reference>
          <reference field="3" count="1" selected="0">
            <x v="6"/>
          </reference>
        </references>
      </pivotArea>
    </chartFormat>
    <chartFormat chart="2" format="64" series="1">
      <pivotArea type="data" outline="0" fieldPosition="0">
        <references count="3">
          <reference field="4294967294" count="1" selected="0">
            <x v="0"/>
          </reference>
          <reference field="0" count="1" selected="0">
            <x v="7"/>
          </reference>
          <reference field="3"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licer_Locality" sourceName="Locality">
  <pivotTables>
    <pivotTable tabId="9" name="PivotTable1"/>
    <pivotTable tabId="22" name="PivotTable1"/>
    <pivotTable tabId="23" name="PivotTable1"/>
    <pivotTable tabId="24" name="PivotTable1"/>
    <pivotTable tabId="25" name="PivotTable1"/>
    <pivotTable tabId="3" name="Season_Comp"/>
    <pivotTable tabId="18" name="PivotTable2"/>
    <pivotTable tabId="31" name="PivotTable1"/>
  </pivotTables>
  <data>
    <tabular pivotCacheId="1">
      <items count="9">
        <i x="0" s="1"/>
        <i x="5" s="1"/>
        <i x="1" s="1"/>
        <i x="4" s="1"/>
        <i x="2" s="1"/>
        <i x="6" s="1"/>
        <i x="3" s="1"/>
        <i x="8" s="1" nd="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licer_Season" sourceName="Season">
  <pivotTables>
    <pivotTable tabId="3" name="Season_Comp"/>
    <pivotTable tabId="9" name="PivotTable1"/>
    <pivotTable tabId="22" name="PivotTable1"/>
    <pivotTable tabId="23" name="PivotTable1"/>
    <pivotTable tabId="24" name="PivotTable1"/>
    <pivotTable tabId="25" name="PivotTable1"/>
    <pivotTable tabId="31" name="PivotTable1"/>
  </pivotTables>
  <data>
    <tabular pivotCacheId="1">
      <items count="7">
        <i x="0"/>
        <i x="1" s="1"/>
        <i x="5" nd="1"/>
        <i x="2" nd="1"/>
        <i x="3" nd="1"/>
        <i x="4" nd="1"/>
        <i x="6"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licer_SFVMonth" sourceName="SFVMonth#">
  <pivotTables>
    <pivotTable tabId="3" name="Season_Comp"/>
    <pivotTable tabId="9" name="PivotTable1"/>
    <pivotTable tabId="22" name="PivotTable1"/>
    <pivotTable tabId="23" name="PivotTable1"/>
    <pivotTable tabId="24" name="PivotTable1"/>
    <pivotTable tabId="25" name="PivotTable1"/>
    <pivotTable tabId="31" name="PivotTable1"/>
  </pivotTables>
  <data>
    <tabular pivotCacheId="1">
      <items count="7">
        <i x="0" s="1"/>
        <i x="1" s="1"/>
        <i x="2" s="1"/>
        <i x="3" s="1"/>
        <i x="4" s="1"/>
        <i x="6" s="1"/>
        <i x="5"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mc:Ignorable="x" name="Slicer_Title" sourceName="Title">
  <pivotTables>
    <pivotTable tabId="20" name="PivotTable2"/>
  </pivotTables>
  <data>
    <tabular pivotCacheId="3">
      <items count="6">
        <i x="0" s="1"/>
        <i x="1"/>
        <i x="2"/>
        <i x="3"/>
        <i x="4"/>
        <i x="5"/>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mc:Ignorable="x" name="Slicer_Locality1" sourceName="Locality">
  <pivotTables>
    <pivotTable tabId="28" name="PivotTable1"/>
  </pivotTables>
  <data>
    <tabular pivotCacheId="1">
      <items count="9">
        <i x="0" s="1"/>
        <i x="5" s="1"/>
        <i x="1" s="1"/>
        <i x="4" s="1"/>
        <i x="2" s="1"/>
        <i x="6" s="1"/>
        <i x="3" s="1"/>
        <i x="8" nd="1"/>
        <i x="7"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Locality 1" cache="Slicer_Locality1" caption="Locality" showCaption="0" style="SlicerStyleLight2" lockedPosition="1" rowHeight="241300"/>
</slicers>
</file>

<file path=xl/slicers/slicer2.xml><?xml version="1.0" encoding="utf-8"?>
<slicers xmlns="http://schemas.microsoft.com/office/spreadsheetml/2009/9/main" xmlns:mc="http://schemas.openxmlformats.org/markup-compatibility/2006" xmlns:x="http://schemas.openxmlformats.org/spreadsheetml/2006/main" mc:Ignorable="x">
  <slicer name="Locality" cache="Slicer_Locality" caption="Locality (Hold shift to select multiple localities)" columnCount="7" style="SlicerStyleLight4" lockedPosition="1" rowHeight="241300"/>
  <slicer name="Season" cache="Slicer_Season" caption="Season" lockedPosition="1" rowHeight="241300"/>
  <slicer name="SFVMonth#" cache="Slicer_SFVMonth" caption="Month of programme (September - February)" columnCount="6" lockedPosition="1" rowHeight="241300"/>
  <slicer name="Title" cache="Slicer_Title" caption="Cohort" lockedPosition="1" rowHeight="241300"/>
</slicers>
</file>

<file path=xl/tables/table1.xml><?xml version="1.0" encoding="utf-8"?>
<table xmlns="http://schemas.openxmlformats.org/spreadsheetml/2006/main" id="1" name="Table1" displayName="Table1" ref="A1:W231" totalsRowShown="0">
  <autoFilter ref="A1:W231"/>
  <sortState ref="A2:W224">
    <sortCondition ref="F1:F224"/>
  </sortState>
  <tableColumns count="23">
    <tableColumn id="1" name="Locality"/>
    <tableColumn id="12" name="WeekNum"/>
    <tableColumn id="2" name="DayNum" dataDxfId="6"/>
    <tableColumn id="3" name="Season"/>
    <tableColumn id="8" name="SFVMonth#" dataDxfId="5"/>
    <tableColumn id="4" name="Rel_D" dataDxfId="4"/>
    <tableColumn id="5" name="Total_Eligible_Pop"/>
    <tableColumn id="7" name="Total_Vacc"/>
    <tableColumn id="10" name="Cohort A Total"/>
    <tableColumn id="11" name="Cohort B Total"/>
    <tableColumn id="13" name="Cohort C Total"/>
    <tableColumn id="15" name="Cohort D Total"/>
    <tableColumn id="16" name="Cohort E Total"/>
    <tableColumn id="14" name="Cohort A Vaccinated"/>
    <tableColumn id="6" name="Cohort B Vaccinated" dataDxfId="3"/>
    <tableColumn id="9" name="Cohort C Vaccinated" dataDxfId="2"/>
    <tableColumn id="17" name="Cohort D Vaccinated"/>
    <tableColumn id="18" name="Cohort E Vaccinated"/>
    <tableColumn id="19" name="Total_Declined"/>
    <tableColumn id="22" name="Cohort F Total"/>
    <tableColumn id="21" name="Cohort F Vaccinated"/>
    <tableColumn id="20" name="Day#" dataDxfId="1">
      <calculatedColumnFormula>Table1[[#This Row],[Rel_D]]</calculatedColumnFormula>
    </tableColumn>
    <tableColumn id="23" name="Day Text" dataDxfId="0">
      <calculatedColumnFormula>TEXT(Table1[[#This Row],[Day'#]],"dd mmm yy")</calculatedColumnFormula>
    </tableColumn>
  </tableColumns>
  <tableStyleInfo name="TableStyleMedium2" showFirstColumn="0" showLastColumn="0" showRowStripes="1" showColumnStripes="0"/>
</table>
</file>

<file path=xl/tables/table2.xml><?xml version="1.0" encoding="utf-8"?>
<table xmlns="http://schemas.openxmlformats.org/spreadsheetml/2006/main" id="2" name="Table13" displayName="Table13" ref="A1:H8" totalsRowShown="0">
  <sortState ref="A2:R2">
    <sortCondition ref="D1:D85"/>
  </sortState>
  <tableColumns count="8">
    <tableColumn id="1" name="Locality"/>
    <tableColumn id="12" name="WeekNum"/>
    <tableColumn id="2" name="DayNum" dataDxfId="9"/>
    <tableColumn id="3" name="Season"/>
    <tableColumn id="8" name="SFVMonth#" dataDxfId="8"/>
    <tableColumn id="4" name="Rel_D" dataDxfId="7"/>
    <tableColumn id="5" name="Total_Eligible_Pop"/>
    <tableColumn id="7" name="Total_Vacc"/>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7.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8.xml.rels><?xml version="1.0" encoding="UTF-8" standalone="yes"?>
<Relationships xmlns="http://schemas.openxmlformats.org/package/2006/relationships"><Relationship Id="rId1" Type="http://schemas.openxmlformats.org/officeDocument/2006/relationships/pivotTable" Target="../pivotTables/pivotTable4.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5.xml"/></Relationships>
</file>

<file path=xl/worksheets/_rels/sheet10.xml.rels><?xml version="1.0" encoding="UTF-8" standalone="yes"?>
<Relationships xmlns="http://schemas.openxmlformats.org/package/2006/relationships"><Relationship Id="rId1" Type="http://schemas.openxmlformats.org/officeDocument/2006/relationships/pivotTable" Target="../pivotTables/pivotTable6.xml"/></Relationships>
</file>

<file path=xl/worksheets/_rels/sheet11.xml.rels><?xml version="1.0" encoding="UTF-8" standalone="yes"?>
<Relationships xmlns="http://schemas.openxmlformats.org/package/2006/relationships"><Relationship Id="rId1" Type="http://schemas.openxmlformats.org/officeDocument/2006/relationships/pivotTable" Target="../pivotTables/pivotTable7.xml"/></Relationships>
</file>

<file path=xl/worksheets/_rels/sheet12.xml.rels><?xml version="1.0" encoding="UTF-8" standalone="yes"?>
<Relationships xmlns="http://schemas.openxmlformats.org/package/2006/relationships"><Relationship Id="rId1" Type="http://schemas.openxmlformats.org/officeDocument/2006/relationships/pivotTable" Target="../pivotTables/pivotTable8.xm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9.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10.xml"/></Relationships>
</file>

<file path=xl/worksheets/_rels/sheet1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_rels/sheet16.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E42"/>
  <sheetViews>
    <sheetView showGridLines="0" tabSelected="1" zoomScale="85" zoomScaleNormal="85" workbookViewId="0"/>
  </sheetViews>
  <sheetFormatPr defaultColWidth="0" defaultRowHeight="15" x14ac:dyDescent="0.25"/>
  <cols>
    <col min="1" max="1" width="1.42578125" customWidth="1"/>
    <col min="2" max="2" width="21.140625" customWidth="1"/>
    <col min="3" max="23" width="12.28515625" customWidth="1"/>
    <col min="24" max="24" width="11.42578125" customWidth="1"/>
    <col min="25" max="25" width="11.7109375" customWidth="1"/>
    <col min="26" max="26" width="12.28515625" customWidth="1"/>
    <col min="27" max="31" width="9.140625" customWidth="1"/>
    <col min="32" max="16384" width="9.140625" hidden="1"/>
  </cols>
  <sheetData>
    <row r="3" spans="2:19" ht="33.75" x14ac:dyDescent="0.5">
      <c r="C3" s="21" t="s">
        <v>52</v>
      </c>
      <c r="N3" s="6" t="s">
        <v>67</v>
      </c>
      <c r="S3" s="73">
        <f>MAX(Table1[[#All],[Rel_D]])</f>
        <v>44257</v>
      </c>
    </row>
    <row r="4" spans="2:19" x14ac:dyDescent="0.25">
      <c r="C4" s="22"/>
    </row>
    <row r="5" spans="2:19" ht="26.25" x14ac:dyDescent="0.4">
      <c r="C5" s="23" t="s">
        <v>51</v>
      </c>
    </row>
    <row r="6" spans="2:19" x14ac:dyDescent="0.25">
      <c r="C6" s="22"/>
    </row>
    <row r="7" spans="2:19" ht="21" x14ac:dyDescent="0.35">
      <c r="C7" s="28" t="s">
        <v>53</v>
      </c>
    </row>
    <row r="8" spans="2:19" x14ac:dyDescent="0.25">
      <c r="B8" s="22"/>
    </row>
    <row r="9" spans="2:19" x14ac:dyDescent="0.25">
      <c r="C9" s="29" t="s">
        <v>68</v>
      </c>
    </row>
    <row r="10" spans="2:19" ht="18.75" x14ac:dyDescent="0.3">
      <c r="C10" s="24" t="s">
        <v>54</v>
      </c>
    </row>
    <row r="11" spans="2:19" ht="18.75" x14ac:dyDescent="0.3">
      <c r="C11" s="24" t="s">
        <v>35</v>
      </c>
    </row>
    <row r="12" spans="2:19" ht="18.75" x14ac:dyDescent="0.3">
      <c r="C12" s="24" t="s">
        <v>71</v>
      </c>
    </row>
    <row r="13" spans="2:19" ht="18.75" x14ac:dyDescent="0.3">
      <c r="C13" s="24" t="s">
        <v>37</v>
      </c>
    </row>
    <row r="14" spans="2:19" ht="18.75" x14ac:dyDescent="0.3">
      <c r="C14" s="24" t="s">
        <v>38</v>
      </c>
    </row>
    <row r="15" spans="2:19" ht="18.75" x14ac:dyDescent="0.3">
      <c r="C15" s="24" t="s">
        <v>110</v>
      </c>
    </row>
    <row r="19" spans="2:26" ht="15.75" thickBot="1" x14ac:dyDescent="0.3"/>
    <row r="20" spans="2:26" hidden="1" x14ac:dyDescent="0.25">
      <c r="C20" t="str">
        <f>"Table1[[#All],["&amp;C21&amp;"]]"</f>
        <v>Table1[[#All],[Total_Eligible_Pop]]</v>
      </c>
      <c r="D20" t="str">
        <f>"Table1[[#All],["&amp;D21&amp;"]]"</f>
        <v>Table1[[#All],[Total_Vacc]]</v>
      </c>
      <c r="E20" t="str">
        <f>"Table1[[#All],["&amp;E21&amp;"]]"</f>
        <v>Table1[[#All],[%_Uptake]]</v>
      </c>
      <c r="I20" t="str">
        <f>"Table1[[#All],["&amp;I21&amp;"]]"</f>
        <v>Table1[[#All],[Cohort A Total]]</v>
      </c>
      <c r="J20" t="str">
        <f t="shared" ref="J20:Z20" si="0">"Table1[[#All],["&amp;J21&amp;"]]"</f>
        <v>Table1[[#All],[Cohort A Vaccinated]]</v>
      </c>
      <c r="K20" t="str">
        <f t="shared" si="0"/>
        <v>Table1[[#All],[Cohort A Uptake]]</v>
      </c>
      <c r="L20" t="str">
        <f t="shared" si="0"/>
        <v>Table1[[#All],[Cohort B Total]]</v>
      </c>
      <c r="M20" t="str">
        <f t="shared" si="0"/>
        <v>Table1[[#All],[Cohort B Vaccinated]]</v>
      </c>
      <c r="N20" t="str">
        <f t="shared" si="0"/>
        <v>Table1[[#All],[Cohort B Uptake]]</v>
      </c>
      <c r="O20" t="str">
        <f t="shared" si="0"/>
        <v>Table1[[#All],[Cohort C Total]]</v>
      </c>
      <c r="P20" t="str">
        <f t="shared" si="0"/>
        <v>Table1[[#All],[Cohort C Vaccinated]]</v>
      </c>
      <c r="Q20" t="str">
        <f t="shared" si="0"/>
        <v>Table1[[#All],[Cohort C Uptake]]</v>
      </c>
      <c r="R20" t="str">
        <f t="shared" si="0"/>
        <v>Table1[[#All],[Cohort D Total]]</v>
      </c>
      <c r="S20" t="str">
        <f t="shared" si="0"/>
        <v>Table1[[#All],[Cohort D Vaccinated]]</v>
      </c>
      <c r="T20" t="str">
        <f t="shared" si="0"/>
        <v>Table1[[#All],[Cohort D Uptake]]</v>
      </c>
      <c r="U20" t="str">
        <f t="shared" si="0"/>
        <v>Table1[[#All],[Cohort E Total]]</v>
      </c>
      <c r="V20" t="str">
        <f t="shared" si="0"/>
        <v>Table1[[#All],[Cohort E Vaccinated]]</v>
      </c>
      <c r="W20" t="str">
        <f t="shared" si="0"/>
        <v>Table1[[#All],[Cohort E Uptake]]</v>
      </c>
      <c r="X20" t="str">
        <f t="shared" si="0"/>
        <v>Table1[[#All],[Cohort F Total]]</v>
      </c>
      <c r="Y20" t="str">
        <f t="shared" si="0"/>
        <v>Table1[[#All],[Cohort F Vaccinated]]</v>
      </c>
      <c r="Z20" t="str">
        <f t="shared" si="0"/>
        <v>Table1[[#All],[Cohort F Uptake]]</v>
      </c>
    </row>
    <row r="21" spans="2:26" ht="16.5" hidden="1" customHeight="1" thickBot="1" x14ac:dyDescent="0.3">
      <c r="C21" s="20" t="s">
        <v>1</v>
      </c>
      <c r="D21" s="20" t="s">
        <v>2</v>
      </c>
      <c r="E21" s="20" t="s">
        <v>58</v>
      </c>
      <c r="F21" s="49"/>
      <c r="G21" s="49"/>
      <c r="H21" s="49"/>
      <c r="I21" s="41" t="s">
        <v>24</v>
      </c>
      <c r="J21" s="20" t="s">
        <v>28</v>
      </c>
      <c r="K21" s="20" t="s">
        <v>59</v>
      </c>
      <c r="L21" s="20" t="s">
        <v>25</v>
      </c>
      <c r="M21" s="20" t="s">
        <v>29</v>
      </c>
      <c r="N21" s="20" t="s">
        <v>60</v>
      </c>
      <c r="O21" s="20" t="s">
        <v>26</v>
      </c>
      <c r="P21" s="20" t="s">
        <v>30</v>
      </c>
      <c r="Q21" s="20" t="s">
        <v>61</v>
      </c>
      <c r="R21" s="20" t="s">
        <v>33</v>
      </c>
      <c r="S21" s="20" t="s">
        <v>31</v>
      </c>
      <c r="T21" s="20" t="s">
        <v>62</v>
      </c>
      <c r="U21" s="20" t="s">
        <v>27</v>
      </c>
      <c r="V21" s="20" t="s">
        <v>32</v>
      </c>
      <c r="W21" s="20" t="s">
        <v>63</v>
      </c>
      <c r="X21" s="67" t="s">
        <v>85</v>
      </c>
      <c r="Y21" s="67" t="s">
        <v>86</v>
      </c>
      <c r="Z21" s="67" t="s">
        <v>87</v>
      </c>
    </row>
    <row r="22" spans="2:26" ht="75.75" thickBot="1" x14ac:dyDescent="0.3">
      <c r="C22" s="59" t="s">
        <v>64</v>
      </c>
      <c r="D22" s="60" t="s">
        <v>65</v>
      </c>
      <c r="E22" s="61" t="s">
        <v>66</v>
      </c>
      <c r="F22" s="59" t="s">
        <v>73</v>
      </c>
      <c r="G22" s="62" t="s">
        <v>74</v>
      </c>
      <c r="H22" s="80" t="s">
        <v>75</v>
      </c>
      <c r="I22" s="32" t="s">
        <v>24</v>
      </c>
      <c r="J22" s="33" t="s">
        <v>28</v>
      </c>
      <c r="K22" s="34" t="s">
        <v>59</v>
      </c>
      <c r="L22" s="32" t="s">
        <v>25</v>
      </c>
      <c r="M22" s="33" t="s">
        <v>29</v>
      </c>
      <c r="N22" s="34" t="s">
        <v>60</v>
      </c>
      <c r="O22" s="32" t="s">
        <v>26</v>
      </c>
      <c r="P22" s="33" t="s">
        <v>30</v>
      </c>
      <c r="Q22" s="34" t="s">
        <v>61</v>
      </c>
      <c r="R22" s="32" t="s">
        <v>33</v>
      </c>
      <c r="S22" s="33" t="s">
        <v>31</v>
      </c>
      <c r="T22" s="34" t="s">
        <v>62</v>
      </c>
      <c r="U22" s="32" t="s">
        <v>27</v>
      </c>
      <c r="V22" s="33" t="s">
        <v>32</v>
      </c>
      <c r="W22" s="34" t="s">
        <v>63</v>
      </c>
      <c r="X22" s="32" t="s">
        <v>85</v>
      </c>
      <c r="Y22" s="33" t="s">
        <v>86</v>
      </c>
      <c r="Z22" s="34" t="s">
        <v>87</v>
      </c>
    </row>
    <row r="23" spans="2:26" ht="16.5" thickBot="1" x14ac:dyDescent="0.3">
      <c r="B23" s="72" t="s">
        <v>12</v>
      </c>
      <c r="C23" s="56">
        <f ca="1">SUMIFS(INDIRECT(C$20),Table1[[#All],[Locality]],Information!$B23,Table1[[#All],[Rel_D]],Information!$S$3)</f>
        <v>56728</v>
      </c>
      <c r="D23" s="57">
        <f ca="1">SUMIFS(INDIRECT(D$20),Table1[[#All],[Locality]],Information!$B23,Table1[[#All],[Rel_D]],Information!$S$3)</f>
        <v>32381</v>
      </c>
      <c r="E23" s="58">
        <f t="shared" ref="E23:E30" ca="1" si="1">D23/C23</f>
        <v>0.57081159215907484</v>
      </c>
      <c r="F23" s="56">
        <f>SUMIFS(Table1[[#All],[Total_Declined]],Table1[[#All],[Locality]],Information!$B23,Table1[[#All],[Rel_D]],Information!$S$3)</f>
        <v>9794</v>
      </c>
      <c r="G23" s="57">
        <f t="shared" ref="G23:G30" ca="1" si="2">C23-D23</f>
        <v>24347</v>
      </c>
      <c r="H23" s="79">
        <f t="shared" ref="H23:H30" ca="1" si="3">ROUND(C23*0.75-D23,0)</f>
        <v>10165</v>
      </c>
      <c r="I23" s="35">
        <f ca="1">SUMIFS(INDIRECT(I$20),Table1[[#All],[Locality]],Information!$B23,Table1[[#All],[Rel_D]],Information!$S$3)</f>
        <v>18394</v>
      </c>
      <c r="J23" s="36">
        <f ca="1">SUMIFS(INDIRECT(J$20),Table1[[#All],[Locality]],Information!$B23,Table1[[#All],[Rel_D]],Information!$S$3)</f>
        <v>13182</v>
      </c>
      <c r="K23" s="37">
        <f t="shared" ref="K23:K30" ca="1" si="4">J23/I23</f>
        <v>0.71664673263020551</v>
      </c>
      <c r="L23" s="35">
        <f ca="1">SUMIFS(INDIRECT(L$20),Table1[[#All],[Locality]],Information!$B23,Table1[[#All],[Rel_D]],Information!$S$3)</f>
        <v>29058</v>
      </c>
      <c r="M23" s="36">
        <f ca="1">SUMIFS(INDIRECT(M$20),Table1[[#All],[Locality]],Information!$B23,Table1[[#All],[Rel_D]],Information!$S$3)</f>
        <v>13855</v>
      </c>
      <c r="N23" s="37">
        <f t="shared" ref="N23:N29" ca="1" si="5">M23/L23</f>
        <v>0.47680501066831854</v>
      </c>
      <c r="O23" s="35">
        <f ca="1">SUMIFS(INDIRECT(O$20),Table1[[#All],[Locality]],Information!$B23,Table1[[#All],[Rel_D]],Information!$S$3)</f>
        <v>7472</v>
      </c>
      <c r="P23" s="36">
        <f ca="1">SUMIFS(INDIRECT(P$20),Table1[[#All],[Locality]],Information!$B23,Table1[[#All],[Rel_D]],Information!$S$3)</f>
        <v>3020</v>
      </c>
      <c r="Q23" s="37">
        <f t="shared" ref="Q23:Q29" ca="1" si="6">P23/O23</f>
        <v>0.40417558886509636</v>
      </c>
      <c r="R23" s="35">
        <f ca="1">SUMIFS(INDIRECT(R$20),Table1[[#All],[Locality]],Information!$B23,Table1[[#All],[Rel_D]],Information!$S$3)</f>
        <v>1804</v>
      </c>
      <c r="S23" s="36">
        <f ca="1">SUMIFS(INDIRECT(S$20),Table1[[#All],[Locality]],Information!$B23,Table1[[#All],[Rel_D]],Information!$S$3)</f>
        <v>581</v>
      </c>
      <c r="T23" s="37">
        <f t="shared" ref="T23:T29" ca="1" si="7">S23/R23</f>
        <v>0.32206208425720623</v>
      </c>
      <c r="U23" s="35">
        <f ca="1">SUMIFS(INDIRECT(U$20),Table1[[#All],[Locality]],Information!$B23,Table1[[#All],[Rel_D]],Information!$S$3)</f>
        <v>3362</v>
      </c>
      <c r="V23" s="36">
        <f ca="1">SUMIFS(INDIRECT(V$20),Table1[[#All],[Locality]],Information!$B23,Table1[[#All],[Rel_D]],Information!$S$3)</f>
        <v>1743</v>
      </c>
      <c r="W23" s="37">
        <f t="shared" ref="W23:W29" ca="1" si="8">V23/U23</f>
        <v>0.51844140392623439</v>
      </c>
      <c r="X23" s="35">
        <f ca="1">SUMIFS(INDIRECT(X$20),Table1[[#All],[Locality]],Information!$B23,Table1[[#All],[Rel_D]],Information!$S$3)</f>
        <v>23015</v>
      </c>
      <c r="Y23" s="36">
        <f ca="1">SUMIFS(INDIRECT(Y$20),Table1[[#All],[Locality]],Information!$B23,Table1[[#All],[Rel_D]],Information!$S$3)</f>
        <v>4408</v>
      </c>
      <c r="Z23" s="37">
        <f t="shared" ref="Z23:Z29" ca="1" si="9">Y23/X23</f>
        <v>0.19152726482728655</v>
      </c>
    </row>
    <row r="24" spans="2:26" ht="16.5" thickBot="1" x14ac:dyDescent="0.3">
      <c r="B24" s="72" t="s">
        <v>3</v>
      </c>
      <c r="C24" s="30">
        <f ca="1">SUMIFS(INDIRECT(C$20),Table1[[#All],[Locality]],Information!$B24,Table1[[#All],[Rel_D]],Information!$S$3)</f>
        <v>71579</v>
      </c>
      <c r="D24" s="25">
        <f ca="1">SUMIFS(INDIRECT(D$20),Table1[[#All],[Locality]],Information!$B24,Table1[[#All],[Rel_D]],Information!$S$3)</f>
        <v>38595</v>
      </c>
      <c r="E24" s="31">
        <f t="shared" ca="1" si="1"/>
        <v>0.53919445647466435</v>
      </c>
      <c r="F24" s="30">
        <f>SUMIFS(Table1[[#All],[Total_Declined]],Table1[[#All],[Locality]],Information!$B24,Table1[[#All],[Rel_D]],Information!$S$3)</f>
        <v>14961</v>
      </c>
      <c r="G24" s="25">
        <f t="shared" ca="1" si="2"/>
        <v>32984</v>
      </c>
      <c r="H24" s="54">
        <f t="shared" ca="1" si="3"/>
        <v>15089</v>
      </c>
      <c r="I24" s="30">
        <f ca="1">SUMIFS(INDIRECT(I$20),Table1[[#All],[Locality]],Information!$B24,Table1[[#All],[Rel_D]],Information!$S$3)</f>
        <v>24063</v>
      </c>
      <c r="J24" s="25">
        <f ca="1">SUMIFS(INDIRECT(J$20),Table1[[#All],[Locality]],Information!$B24,Table1[[#All],[Rel_D]],Information!$S$3)</f>
        <v>16351</v>
      </c>
      <c r="K24" s="31">
        <f t="shared" ca="1" si="4"/>
        <v>0.6795079582761917</v>
      </c>
      <c r="L24" s="30">
        <f ca="1">SUMIFS(INDIRECT(L$20),Table1[[#All],[Locality]],Information!$B24,Table1[[#All],[Rel_D]],Information!$S$3)</f>
        <v>36005</v>
      </c>
      <c r="M24" s="25">
        <f ca="1">SUMIFS(INDIRECT(M$20),Table1[[#All],[Locality]],Information!$B24,Table1[[#All],[Rel_D]],Information!$S$3)</f>
        <v>15734</v>
      </c>
      <c r="N24" s="31">
        <f t="shared" ca="1" si="5"/>
        <v>0.43699486182474656</v>
      </c>
      <c r="O24" s="30">
        <f ca="1">SUMIFS(INDIRECT(O$20),Table1[[#All],[Locality]],Information!$B24,Table1[[#All],[Rel_D]],Information!$S$3)</f>
        <v>8036</v>
      </c>
      <c r="P24" s="25">
        <f ca="1">SUMIFS(INDIRECT(P$20),Table1[[#All],[Locality]],Information!$B24,Table1[[#All],[Rel_D]],Information!$S$3)</f>
        <v>2651</v>
      </c>
      <c r="Q24" s="31">
        <f t="shared" ca="1" si="6"/>
        <v>0.32989049278247884</v>
      </c>
      <c r="R24" s="30">
        <f ca="1">SUMIFS(INDIRECT(R$20),Table1[[#All],[Locality]],Information!$B24,Table1[[#All],[Rel_D]],Information!$S$3)</f>
        <v>3475</v>
      </c>
      <c r="S24" s="25">
        <f ca="1">SUMIFS(INDIRECT(S$20),Table1[[#All],[Locality]],Information!$B24,Table1[[#All],[Rel_D]],Information!$S$3)</f>
        <v>1106</v>
      </c>
      <c r="T24" s="31">
        <f t="shared" ca="1" si="7"/>
        <v>0.31827338129496402</v>
      </c>
      <c r="U24" s="30">
        <f ca="1">SUMIFS(INDIRECT(U$20),Table1[[#All],[Locality]],Information!$B24,Table1[[#All],[Rel_D]],Information!$S$3)</f>
        <v>6209</v>
      </c>
      <c r="V24" s="25">
        <f ca="1">SUMIFS(INDIRECT(V$20),Table1[[#All],[Locality]],Information!$B24,Table1[[#All],[Rel_D]],Information!$S$3)</f>
        <v>2753</v>
      </c>
      <c r="W24" s="31">
        <f t="shared" ca="1" si="8"/>
        <v>0.44338862940892254</v>
      </c>
      <c r="X24" s="30">
        <f ca="1">SUMIFS(INDIRECT(X$20),Table1[[#All],[Locality]],Information!$B24,Table1[[#All],[Rel_D]],Information!$S$3)</f>
        <v>31492</v>
      </c>
      <c r="Y24" s="25">
        <f ca="1">SUMIFS(INDIRECT(Y$20),Table1[[#All],[Locality]],Information!$B24,Table1[[#All],[Rel_D]],Information!$S$3)</f>
        <v>6672</v>
      </c>
      <c r="Z24" s="31">
        <f t="shared" ca="1" si="9"/>
        <v>0.21186333036961769</v>
      </c>
    </row>
    <row r="25" spans="2:26" ht="16.5" thickBot="1" x14ac:dyDescent="0.3">
      <c r="B25" s="72" t="s">
        <v>13</v>
      </c>
      <c r="C25" s="30">
        <f ca="1">SUMIFS(INDIRECT(C$20),Table1[[#All],[Locality]],Information!$B25,Table1[[#All],[Rel_D]],Information!$S$3)</f>
        <v>87977</v>
      </c>
      <c r="D25" s="25">
        <f ca="1">SUMIFS(INDIRECT(D$20),Table1[[#All],[Locality]],Information!$B25,Table1[[#All],[Rel_D]],Information!$S$3)</f>
        <v>58329</v>
      </c>
      <c r="E25" s="31">
        <f t="shared" ca="1" si="1"/>
        <v>0.66300283028518814</v>
      </c>
      <c r="F25" s="30">
        <f>SUMIFS(Table1[[#All],[Total_Declined]],Table1[[#All],[Locality]],Information!$B25,Table1[[#All],[Rel_D]],Information!$S$3)</f>
        <v>8977</v>
      </c>
      <c r="G25" s="25">
        <f t="shared" ca="1" si="2"/>
        <v>29648</v>
      </c>
      <c r="H25" s="54">
        <f t="shared" ca="1" si="3"/>
        <v>7654</v>
      </c>
      <c r="I25" s="30">
        <f ca="1">SUMIFS(INDIRECT(I$20),Table1[[#All],[Locality]],Information!$B25,Table1[[#All],[Rel_D]],Information!$S$3)</f>
        <v>47959</v>
      </c>
      <c r="J25" s="25">
        <f ca="1">SUMIFS(INDIRECT(J$20),Table1[[#All],[Locality]],Information!$B25,Table1[[#All],[Rel_D]],Information!$S$3)</f>
        <v>36153</v>
      </c>
      <c r="K25" s="31">
        <f t="shared" ca="1" si="4"/>
        <v>0.75383139765216123</v>
      </c>
      <c r="L25" s="30">
        <f ca="1">SUMIFS(INDIRECT(L$20),Table1[[#All],[Locality]],Information!$B25,Table1[[#All],[Rel_D]],Information!$S$3)</f>
        <v>31257</v>
      </c>
      <c r="M25" s="25">
        <f ca="1">SUMIFS(INDIRECT(M$20),Table1[[#All],[Locality]],Information!$B25,Table1[[#All],[Rel_D]],Information!$S$3)</f>
        <v>15015</v>
      </c>
      <c r="N25" s="31">
        <f t="shared" ca="1" si="5"/>
        <v>0.48037239658316538</v>
      </c>
      <c r="O25" s="30">
        <f ca="1">SUMIFS(INDIRECT(O$20),Table1[[#All],[Locality]],Information!$B25,Table1[[#All],[Rel_D]],Information!$S$3)</f>
        <v>6940</v>
      </c>
      <c r="P25" s="25">
        <f ca="1">SUMIFS(INDIRECT(P$20),Table1[[#All],[Locality]],Information!$B25,Table1[[#All],[Rel_D]],Information!$S$3)</f>
        <v>3347</v>
      </c>
      <c r="Q25" s="31">
        <f t="shared" ca="1" si="6"/>
        <v>0.48227665706051875</v>
      </c>
      <c r="R25" s="30">
        <f ca="1">SUMIFS(INDIRECT(R$20),Table1[[#All],[Locality]],Information!$B25,Table1[[#All],[Rel_D]],Information!$S$3)</f>
        <v>1821</v>
      </c>
      <c r="S25" s="25">
        <f ca="1">SUMIFS(INDIRECT(S$20),Table1[[#All],[Locality]],Information!$B25,Table1[[#All],[Rel_D]],Information!$S$3)</f>
        <v>638</v>
      </c>
      <c r="T25" s="31">
        <f t="shared" ca="1" si="7"/>
        <v>0.35035694673256451</v>
      </c>
      <c r="U25" s="30">
        <f ca="1">SUMIFS(INDIRECT(U$20),Table1[[#All],[Locality]],Information!$B25,Table1[[#All],[Rel_D]],Information!$S$3)</f>
        <v>5173</v>
      </c>
      <c r="V25" s="25">
        <f ca="1">SUMIFS(INDIRECT(V$20),Table1[[#All],[Locality]],Information!$B25,Table1[[#All],[Rel_D]],Information!$S$3)</f>
        <v>3176</v>
      </c>
      <c r="W25" s="31">
        <f t="shared" ca="1" si="8"/>
        <v>0.61395708486371547</v>
      </c>
      <c r="X25" s="30">
        <f ca="1">SUMIFS(INDIRECT(X$20),Table1[[#All],[Locality]],Information!$B25,Table1[[#All],[Rel_D]],Information!$S$3)</f>
        <v>36712</v>
      </c>
      <c r="Y25" s="25">
        <f ca="1">SUMIFS(INDIRECT(Y$20),Table1[[#All],[Locality]],Information!$B25,Table1[[#All],[Rel_D]],Information!$S$3)</f>
        <v>10487</v>
      </c>
      <c r="Z25" s="31">
        <f t="shared" ca="1" si="9"/>
        <v>0.28565591632163873</v>
      </c>
    </row>
    <row r="26" spans="2:26" ht="16.5" thickBot="1" x14ac:dyDescent="0.3">
      <c r="B26" s="72" t="s">
        <v>4</v>
      </c>
      <c r="C26" s="30">
        <f ca="1">SUMIFS(INDIRECT(C$20),Table1[[#All],[Locality]],Information!$B26,Table1[[#All],[Rel_D]],Information!$S$3)</f>
        <v>94182</v>
      </c>
      <c r="D26" s="25">
        <f ca="1">SUMIFS(INDIRECT(D$20),Table1[[#All],[Locality]],Information!$B26,Table1[[#All],[Rel_D]],Information!$S$3)</f>
        <v>54019</v>
      </c>
      <c r="E26" s="31">
        <f t="shared" ca="1" si="1"/>
        <v>0.57355970355269581</v>
      </c>
      <c r="F26" s="30">
        <f>SUMIFS(Table1[[#All],[Total_Declined]],Table1[[#All],[Locality]],Information!$B26,Table1[[#All],[Rel_D]],Information!$S$3)</f>
        <v>14516</v>
      </c>
      <c r="G26" s="25">
        <f t="shared" ca="1" si="2"/>
        <v>40163</v>
      </c>
      <c r="H26" s="54">
        <f t="shared" ca="1" si="3"/>
        <v>16618</v>
      </c>
      <c r="I26" s="30">
        <f ca="1">SUMIFS(INDIRECT(I$20),Table1[[#All],[Locality]],Information!$B26,Table1[[#All],[Rel_D]],Information!$S$3)</f>
        <v>27286</v>
      </c>
      <c r="J26" s="25">
        <f ca="1">SUMIFS(INDIRECT(J$20),Table1[[#All],[Locality]],Information!$B26,Table1[[#All],[Rel_D]],Information!$S$3)</f>
        <v>18616</v>
      </c>
      <c r="K26" s="31">
        <f t="shared" ca="1" si="4"/>
        <v>0.68225463607710912</v>
      </c>
      <c r="L26" s="30">
        <f ca="1">SUMIFS(INDIRECT(L$20),Table1[[#All],[Locality]],Information!$B26,Table1[[#All],[Rel_D]],Information!$S$3)</f>
        <v>52112</v>
      </c>
      <c r="M26" s="25">
        <f ca="1">SUMIFS(INDIRECT(M$20),Table1[[#All],[Locality]],Information!$B26,Table1[[#All],[Rel_D]],Information!$S$3)</f>
        <v>25465</v>
      </c>
      <c r="N26" s="31">
        <f t="shared" ca="1" si="5"/>
        <v>0.48865904206324839</v>
      </c>
      <c r="O26" s="30">
        <f ca="1">SUMIFS(INDIRECT(O$20),Table1[[#All],[Locality]],Information!$B26,Table1[[#All],[Rel_D]],Information!$S$3)</f>
        <v>10945</v>
      </c>
      <c r="P26" s="25">
        <f ca="1">SUMIFS(INDIRECT(P$20),Table1[[#All],[Locality]],Information!$B26,Table1[[#All],[Rel_D]],Information!$S$3)</f>
        <v>4596</v>
      </c>
      <c r="Q26" s="31">
        <f t="shared" ca="1" si="6"/>
        <v>0.41991777067153951</v>
      </c>
      <c r="R26" s="30">
        <f ca="1">SUMIFS(INDIRECT(R$20),Table1[[#All],[Locality]],Information!$B26,Table1[[#All],[Rel_D]],Information!$S$3)</f>
        <v>3839</v>
      </c>
      <c r="S26" s="25">
        <f ca="1">SUMIFS(INDIRECT(S$20),Table1[[#All],[Locality]],Information!$B26,Table1[[#All],[Rel_D]],Information!$S$3)</f>
        <v>1420</v>
      </c>
      <c r="T26" s="31">
        <f t="shared" ca="1" si="7"/>
        <v>0.36988799166449599</v>
      </c>
      <c r="U26" s="30">
        <f ca="1">SUMIFS(INDIRECT(U$20),Table1[[#All],[Locality]],Information!$B26,Table1[[#All],[Rel_D]],Information!$S$3)</f>
        <v>7382</v>
      </c>
      <c r="V26" s="25">
        <f ca="1">SUMIFS(INDIRECT(V$20),Table1[[#All],[Locality]],Information!$B26,Table1[[#All],[Rel_D]],Information!$S$3)</f>
        <v>3922</v>
      </c>
      <c r="W26" s="31">
        <f t="shared" ca="1" si="8"/>
        <v>0.53129233270116505</v>
      </c>
      <c r="X26" s="30">
        <f ca="1">SUMIFS(INDIRECT(X$20),Table1[[#All],[Locality]],Information!$B26,Table1[[#All],[Rel_D]],Information!$S$3)</f>
        <v>36189</v>
      </c>
      <c r="Y26" s="25">
        <f ca="1">SUMIFS(INDIRECT(Y$20),Table1[[#All],[Locality]],Information!$B26,Table1[[#All],[Rel_D]],Information!$S$3)</f>
        <v>7169</v>
      </c>
      <c r="Z26" s="31">
        <f t="shared" ca="1" si="9"/>
        <v>0.19809886982232169</v>
      </c>
    </row>
    <row r="27" spans="2:26" ht="16.5" thickBot="1" x14ac:dyDescent="0.3">
      <c r="B27" s="72" t="s">
        <v>14</v>
      </c>
      <c r="C27" s="30">
        <f ca="1">SUMIFS(INDIRECT(C$20),Table1[[#All],[Locality]],Information!$B27,Table1[[#All],[Rel_D]],Information!$S$3)</f>
        <v>89322</v>
      </c>
      <c r="D27" s="25">
        <f ca="1">SUMIFS(INDIRECT(D$20),Table1[[#All],[Locality]],Information!$B27,Table1[[#All],[Rel_D]],Information!$S$3)</f>
        <v>57678</v>
      </c>
      <c r="E27" s="31">
        <f t="shared" ca="1" si="1"/>
        <v>0.64573117485054077</v>
      </c>
      <c r="F27" s="30">
        <f>SUMIFS(Table1[[#All],[Total_Declined]],Table1[[#All],[Locality]],Information!$B27,Table1[[#All],[Rel_D]],Information!$S$3)</f>
        <v>11065</v>
      </c>
      <c r="G27" s="25">
        <f t="shared" ca="1" si="2"/>
        <v>31644</v>
      </c>
      <c r="H27" s="54">
        <f t="shared" ca="1" si="3"/>
        <v>9314</v>
      </c>
      <c r="I27" s="30">
        <f ca="1">SUMIFS(INDIRECT(I$20),Table1[[#All],[Locality]],Information!$B27,Table1[[#All],[Rel_D]],Information!$S$3)</f>
        <v>39040</v>
      </c>
      <c r="J27" s="25">
        <f ca="1">SUMIFS(INDIRECT(J$20),Table1[[#All],[Locality]],Information!$B27,Table1[[#All],[Rel_D]],Information!$S$3)</f>
        <v>29603</v>
      </c>
      <c r="K27" s="31">
        <f t="shared" ca="1" si="4"/>
        <v>0.75827356557377046</v>
      </c>
      <c r="L27" s="30">
        <f ca="1">SUMIFS(INDIRECT(L$20),Table1[[#All],[Locality]],Information!$B27,Table1[[#All],[Rel_D]],Information!$S$3)</f>
        <v>38268</v>
      </c>
      <c r="M27" s="25">
        <f ca="1">SUMIFS(INDIRECT(M$20),Table1[[#All],[Locality]],Information!$B27,Table1[[#All],[Rel_D]],Information!$S$3)</f>
        <v>19189</v>
      </c>
      <c r="N27" s="31">
        <f t="shared" ca="1" si="5"/>
        <v>0.50143723215218983</v>
      </c>
      <c r="O27" s="30">
        <f ca="1">SUMIFS(INDIRECT(O$20),Table1[[#All],[Locality]],Information!$B27,Table1[[#All],[Rel_D]],Information!$S$3)</f>
        <v>9486</v>
      </c>
      <c r="P27" s="25">
        <f ca="1">SUMIFS(INDIRECT(P$20),Table1[[#All],[Locality]],Information!$B27,Table1[[#All],[Rel_D]],Information!$S$3)</f>
        <v>4108</v>
      </c>
      <c r="Q27" s="31">
        <f t="shared" ca="1" si="6"/>
        <v>0.43305924520345773</v>
      </c>
      <c r="R27" s="30">
        <f ca="1">SUMIFS(INDIRECT(R$20),Table1[[#All],[Locality]],Information!$B27,Table1[[#All],[Rel_D]],Information!$S$3)</f>
        <v>2528</v>
      </c>
      <c r="S27" s="25">
        <f ca="1">SUMIFS(INDIRECT(S$20),Table1[[#All],[Locality]],Information!$B27,Table1[[#All],[Rel_D]],Information!$S$3)</f>
        <v>1037</v>
      </c>
      <c r="T27" s="31">
        <f t="shared" ca="1" si="7"/>
        <v>0.41020569620253167</v>
      </c>
      <c r="U27" s="30">
        <f ca="1">SUMIFS(INDIRECT(U$20),Table1[[#All],[Locality]],Information!$B27,Table1[[#All],[Rel_D]],Information!$S$3)</f>
        <v>6046</v>
      </c>
      <c r="V27" s="25">
        <f ca="1">SUMIFS(INDIRECT(V$20),Table1[[#All],[Locality]],Information!$B27,Table1[[#All],[Rel_D]],Information!$S$3)</f>
        <v>3741</v>
      </c>
      <c r="W27" s="31">
        <f t="shared" ca="1" si="8"/>
        <v>0.61875620244789942</v>
      </c>
      <c r="X27" s="30">
        <f ca="1">SUMIFS(INDIRECT(X$20),Table1[[#All],[Locality]],Information!$B27,Table1[[#All],[Rel_D]],Information!$S$3)</f>
        <v>31840</v>
      </c>
      <c r="Y27" s="25">
        <f ca="1">SUMIFS(INDIRECT(Y$20),Table1[[#All],[Locality]],Information!$B27,Table1[[#All],[Rel_D]],Information!$S$3)</f>
        <v>9355</v>
      </c>
      <c r="Z27" s="31">
        <f t="shared" ca="1" si="9"/>
        <v>0.29381281407035176</v>
      </c>
    </row>
    <row r="28" spans="2:26" ht="16.5" thickBot="1" x14ac:dyDescent="0.3">
      <c r="B28" s="72" t="s">
        <v>5</v>
      </c>
      <c r="C28" s="30">
        <f ca="1">SUMIFS(INDIRECT(C$20),Table1[[#All],[Locality]],Information!$B28,Table1[[#All],[Rel_D]],Information!$S$3)</f>
        <v>70410</v>
      </c>
      <c r="D28" s="25">
        <f ca="1">SUMIFS(INDIRECT(D$20),Table1[[#All],[Locality]],Information!$B28,Table1[[#All],[Rel_D]],Information!$S$3)</f>
        <v>41733</v>
      </c>
      <c r="E28" s="31">
        <f t="shared" ca="1" si="1"/>
        <v>0.59271410311035366</v>
      </c>
      <c r="F28" s="30">
        <f>SUMIFS(Table1[[#All],[Total_Declined]],Table1[[#All],[Locality]],Information!$B28,Table1[[#All],[Rel_D]],Information!$S$3)</f>
        <v>11120</v>
      </c>
      <c r="G28" s="25">
        <f t="shared" ca="1" si="2"/>
        <v>28677</v>
      </c>
      <c r="H28" s="54">
        <f t="shared" ca="1" si="3"/>
        <v>11075</v>
      </c>
      <c r="I28" s="30">
        <f ca="1">SUMIFS(INDIRECT(I$20),Table1[[#All],[Locality]],Information!$B28,Table1[[#All],[Rel_D]],Information!$S$3)</f>
        <v>18869</v>
      </c>
      <c r="J28" s="25">
        <f ca="1">SUMIFS(INDIRECT(J$20),Table1[[#All],[Locality]],Information!$B28,Table1[[#All],[Rel_D]],Information!$S$3)</f>
        <v>13413</v>
      </c>
      <c r="K28" s="31">
        <f t="shared" ca="1" si="4"/>
        <v>0.71084848163654668</v>
      </c>
      <c r="L28" s="30">
        <f ca="1">SUMIFS(INDIRECT(L$20),Table1[[#All],[Locality]],Information!$B28,Table1[[#All],[Rel_D]],Information!$S$3)</f>
        <v>39865</v>
      </c>
      <c r="M28" s="25">
        <f ca="1">SUMIFS(INDIRECT(M$20),Table1[[#All],[Locality]],Information!$B28,Table1[[#All],[Rel_D]],Information!$S$3)</f>
        <v>19922</v>
      </c>
      <c r="N28" s="31">
        <f t="shared" ca="1" si="5"/>
        <v>0.49973661106233536</v>
      </c>
      <c r="O28" s="30">
        <f ca="1">SUMIFS(INDIRECT(O$20),Table1[[#All],[Locality]],Information!$B28,Table1[[#All],[Rel_D]],Information!$S$3)</f>
        <v>8082</v>
      </c>
      <c r="P28" s="25">
        <f ca="1">SUMIFS(INDIRECT(P$20),Table1[[#All],[Locality]],Information!$B28,Table1[[#All],[Rel_D]],Information!$S$3)</f>
        <v>3287</v>
      </c>
      <c r="Q28" s="31">
        <f t="shared" ca="1" si="6"/>
        <v>0.40670626082652811</v>
      </c>
      <c r="R28" s="30">
        <f ca="1">SUMIFS(INDIRECT(R$20),Table1[[#All],[Locality]],Information!$B28,Table1[[#All],[Rel_D]],Information!$S$3)</f>
        <v>3594</v>
      </c>
      <c r="S28" s="25">
        <f ca="1">SUMIFS(INDIRECT(S$20),Table1[[#All],[Locality]],Information!$B28,Table1[[#All],[Rel_D]],Information!$S$3)</f>
        <v>1472</v>
      </c>
      <c r="T28" s="31">
        <f t="shared" ca="1" si="7"/>
        <v>0.40957150806900389</v>
      </c>
      <c r="U28" s="30">
        <f ca="1">SUMIFS(INDIRECT(U$20),Table1[[#All],[Locality]],Information!$B28,Table1[[#All],[Rel_D]],Information!$S$3)</f>
        <v>7365</v>
      </c>
      <c r="V28" s="25">
        <f ca="1">SUMIFS(INDIRECT(V$20),Table1[[#All],[Locality]],Information!$B28,Table1[[#All],[Rel_D]],Information!$S$3)</f>
        <v>3639</v>
      </c>
      <c r="W28" s="31">
        <f t="shared" ca="1" si="8"/>
        <v>0.49409368635437884</v>
      </c>
      <c r="X28" s="30">
        <f ca="1">SUMIFS(INDIRECT(X$20),Table1[[#All],[Locality]],Information!$B28,Table1[[#All],[Rel_D]],Information!$S$3)</f>
        <v>22028</v>
      </c>
      <c r="Y28" s="25">
        <f ca="1">SUMIFS(INDIRECT(Y$20),Table1[[#All],[Locality]],Information!$B28,Table1[[#All],[Rel_D]],Information!$S$3)</f>
        <v>5393</v>
      </c>
      <c r="Z28" s="31">
        <f t="shared" ca="1" si="9"/>
        <v>0.24482476847648446</v>
      </c>
    </row>
    <row r="29" spans="2:26" ht="16.5" thickBot="1" x14ac:dyDescent="0.3">
      <c r="B29" s="72" t="s">
        <v>6</v>
      </c>
      <c r="C29" s="38">
        <f ca="1">SUMIFS(INDIRECT(C$20),Table1[[#All],[Locality]],Information!$B29,Table1[[#All],[Rel_D]],Information!$S$3)</f>
        <v>79237</v>
      </c>
      <c r="D29" s="39">
        <f ca="1">SUMIFS(INDIRECT(D$20),Table1[[#All],[Locality]],Information!$B29,Table1[[#All],[Rel_D]],Information!$S$3)</f>
        <v>43639</v>
      </c>
      <c r="E29" s="40">
        <f t="shared" ca="1" si="1"/>
        <v>0.55074018450976181</v>
      </c>
      <c r="F29" s="38">
        <f>SUMIFS(Table1[[#All],[Total_Declined]],Table1[[#All],[Locality]],Information!$B29,Table1[[#All],[Rel_D]],Information!$S$3)</f>
        <v>12540</v>
      </c>
      <c r="G29" s="39">
        <f t="shared" ca="1" si="2"/>
        <v>35598</v>
      </c>
      <c r="H29" s="55">
        <f t="shared" ca="1" si="3"/>
        <v>15789</v>
      </c>
      <c r="I29" s="38">
        <f ca="1">SUMIFS(INDIRECT(I$20),Table1[[#All],[Locality]],Information!$B29,Table1[[#All],[Rel_D]],Information!$S$3)</f>
        <v>31519</v>
      </c>
      <c r="J29" s="39">
        <f ca="1">SUMIFS(INDIRECT(J$20),Table1[[#All],[Locality]],Information!$B29,Table1[[#All],[Rel_D]],Information!$S$3)</f>
        <v>21583</v>
      </c>
      <c r="K29" s="40">
        <f t="shared" ca="1" si="4"/>
        <v>0.68476157238491064</v>
      </c>
      <c r="L29" s="38">
        <f ca="1">SUMIFS(INDIRECT(L$20),Table1[[#All],[Locality]],Information!$B29,Table1[[#All],[Rel_D]],Information!$S$3)</f>
        <v>36769</v>
      </c>
      <c r="M29" s="39">
        <f ca="1">SUMIFS(INDIRECT(M$20),Table1[[#All],[Locality]],Information!$B29,Table1[[#All],[Rel_D]],Information!$S$3)</f>
        <v>14969</v>
      </c>
      <c r="N29" s="40">
        <f t="shared" ca="1" si="5"/>
        <v>0.40710924963964207</v>
      </c>
      <c r="O29" s="38">
        <f ca="1">SUMIFS(INDIRECT(O$20),Table1[[#All],[Locality]],Information!$B29,Table1[[#All],[Rel_D]],Information!$S$3)</f>
        <v>8354</v>
      </c>
      <c r="P29" s="39">
        <f ca="1">SUMIFS(INDIRECT(P$20),Table1[[#All],[Locality]],Information!$B29,Table1[[#All],[Rel_D]],Information!$S$3)</f>
        <v>3439</v>
      </c>
      <c r="Q29" s="40">
        <f t="shared" ca="1" si="6"/>
        <v>0.41165908546803925</v>
      </c>
      <c r="R29" s="38">
        <f ca="1">SUMIFS(INDIRECT(R$20),Table1[[#All],[Locality]],Information!$B29,Table1[[#All],[Rel_D]],Information!$S$3)</f>
        <v>2595</v>
      </c>
      <c r="S29" s="39">
        <f ca="1">SUMIFS(INDIRECT(S$20),Table1[[#All],[Locality]],Information!$B29,Table1[[#All],[Rel_D]],Information!$S$3)</f>
        <v>981</v>
      </c>
      <c r="T29" s="40">
        <f t="shared" ca="1" si="7"/>
        <v>0.37803468208092483</v>
      </c>
      <c r="U29" s="38">
        <f ca="1">SUMIFS(INDIRECT(U$20),Table1[[#All],[Locality]],Information!$B29,Table1[[#All],[Rel_D]],Information!$S$3)</f>
        <v>6032</v>
      </c>
      <c r="V29" s="39">
        <f ca="1">SUMIFS(INDIRECT(V$20),Table1[[#All],[Locality]],Information!$B29,Table1[[#All],[Rel_D]],Information!$S$3)</f>
        <v>2667</v>
      </c>
      <c r="W29" s="40">
        <f t="shared" ca="1" si="8"/>
        <v>0.44214190981432361</v>
      </c>
      <c r="X29" s="38">
        <f ca="1">SUMIFS(INDIRECT(X$20),Table1[[#All],[Locality]],Information!$B29,Table1[[#All],[Rel_D]],Information!$S$3)</f>
        <v>30152</v>
      </c>
      <c r="Y29" s="39">
        <f ca="1">SUMIFS(INDIRECT(Y$20),Table1[[#All],[Locality]],Information!$B29,Table1[[#All],[Rel_D]],Information!$S$3)</f>
        <v>6146</v>
      </c>
      <c r="Z29" s="40">
        <f t="shared" ca="1" si="9"/>
        <v>0.20383390819846112</v>
      </c>
    </row>
    <row r="30" spans="2:26" s="64" customFormat="1" ht="16.5" thickBot="1" x14ac:dyDescent="0.3">
      <c r="B30" s="68" t="s">
        <v>8</v>
      </c>
      <c r="C30" s="69">
        <f ca="1">SUM(C23:C29)</f>
        <v>549435</v>
      </c>
      <c r="D30" s="70">
        <f ca="1">SUM(D23:D29)</f>
        <v>326374</v>
      </c>
      <c r="E30" s="71">
        <f t="shared" ca="1" si="1"/>
        <v>0.59401749069498666</v>
      </c>
      <c r="F30" s="69">
        <f>SUM(F23:F29)</f>
        <v>82973</v>
      </c>
      <c r="G30" s="70">
        <f t="shared" ca="1" si="2"/>
        <v>223061</v>
      </c>
      <c r="H30" s="69">
        <f t="shared" ca="1" si="3"/>
        <v>85702</v>
      </c>
      <c r="I30" s="69">
        <f ca="1">SUM(I23:I29)</f>
        <v>207130</v>
      </c>
      <c r="J30" s="70">
        <f ca="1">SUM(J23:J29)</f>
        <v>148901</v>
      </c>
      <c r="K30" s="71">
        <f t="shared" ca="1" si="4"/>
        <v>0.71887703374692224</v>
      </c>
      <c r="L30" s="69">
        <f ca="1">SUM(L23:L29)</f>
        <v>263334</v>
      </c>
      <c r="M30" s="70">
        <f ca="1">SUM(M23:M29)</f>
        <v>124149</v>
      </c>
      <c r="N30" s="71">
        <f ca="1">M30/L30</f>
        <v>0.47145070518808813</v>
      </c>
      <c r="O30" s="69">
        <f ca="1">SUM(O23:O29)</f>
        <v>59315</v>
      </c>
      <c r="P30" s="70">
        <f ca="1">SUM(P23:P29)</f>
        <v>24448</v>
      </c>
      <c r="Q30" s="71">
        <f ca="1">P30/O30</f>
        <v>0.4121723004299081</v>
      </c>
      <c r="R30" s="69">
        <f ca="1">SUM(R23:R29)</f>
        <v>19656</v>
      </c>
      <c r="S30" s="70">
        <f ca="1">SUM(S23:S29)</f>
        <v>7235</v>
      </c>
      <c r="T30" s="71">
        <f ca="1">S30/R30</f>
        <v>0.36808099308099307</v>
      </c>
      <c r="U30" s="69">
        <f ca="1">SUM(U23:U29)</f>
        <v>41569</v>
      </c>
      <c r="V30" s="70">
        <f ca="1">SUM(V23:V29)</f>
        <v>21641</v>
      </c>
      <c r="W30" s="71">
        <f ca="1">V30/U30</f>
        <v>0.52060429647092787</v>
      </c>
      <c r="X30" s="69">
        <f ca="1">SUM(X23:X29)</f>
        <v>211428</v>
      </c>
      <c r="Y30" s="70">
        <f ca="1">SUM(Y23:Y29)</f>
        <v>49630</v>
      </c>
      <c r="Z30" s="71">
        <f ca="1">Y30/X30</f>
        <v>0.2347371209111376</v>
      </c>
    </row>
    <row r="31" spans="2:26" x14ac:dyDescent="0.25">
      <c r="W31" s="26"/>
    </row>
    <row r="33" spans="2:10" x14ac:dyDescent="0.25">
      <c r="D33" s="42"/>
      <c r="F33" s="42"/>
      <c r="G33" s="42"/>
      <c r="H33" s="42"/>
      <c r="J33" s="50" t="s">
        <v>77</v>
      </c>
    </row>
    <row r="34" spans="2:10" ht="18.75" customHeight="1" x14ac:dyDescent="0.25">
      <c r="B34" s="43"/>
      <c r="D34" s="44"/>
      <c r="F34" s="45"/>
      <c r="G34" s="45"/>
      <c r="H34" s="45"/>
      <c r="J34" s="51"/>
    </row>
    <row r="35" spans="2:10" ht="18.75" customHeight="1" x14ac:dyDescent="0.25">
      <c r="B35" s="43"/>
      <c r="D35" s="44"/>
      <c r="F35" s="45"/>
      <c r="G35" s="45"/>
      <c r="H35" s="45"/>
      <c r="J35" s="51"/>
    </row>
    <row r="36" spans="2:10" ht="18.75" customHeight="1" x14ac:dyDescent="0.25">
      <c r="B36" s="43"/>
      <c r="D36" s="44"/>
      <c r="F36" s="45"/>
      <c r="G36" s="45"/>
      <c r="H36" s="45"/>
      <c r="J36" s="51"/>
    </row>
    <row r="37" spans="2:10" ht="18.75" customHeight="1" x14ac:dyDescent="0.25">
      <c r="B37" s="43"/>
      <c r="D37" s="44"/>
      <c r="F37" s="45"/>
      <c r="G37" s="45"/>
      <c r="H37" s="45"/>
      <c r="J37" s="51"/>
    </row>
    <row r="38" spans="2:10" ht="18.75" customHeight="1" x14ac:dyDescent="0.25">
      <c r="B38" s="43"/>
      <c r="D38" s="44"/>
      <c r="F38" s="45"/>
      <c r="G38" s="45"/>
      <c r="H38" s="45"/>
      <c r="J38" s="51"/>
    </row>
    <row r="39" spans="2:10" ht="18.75" customHeight="1" x14ac:dyDescent="0.25">
      <c r="B39" s="43"/>
      <c r="D39" s="44"/>
      <c r="F39" s="45"/>
      <c r="G39" s="45"/>
      <c r="H39" s="45"/>
      <c r="J39" s="51"/>
    </row>
    <row r="40" spans="2:10" ht="18.75" customHeight="1" x14ac:dyDescent="0.25">
      <c r="B40" s="43"/>
      <c r="D40" s="44"/>
      <c r="F40" s="45"/>
      <c r="G40" s="45"/>
      <c r="H40" s="45"/>
      <c r="J40" s="51"/>
    </row>
    <row r="41" spans="2:10" ht="18.75" customHeight="1" x14ac:dyDescent="0.25">
      <c r="B41" s="46"/>
      <c r="D41" s="47"/>
      <c r="F41" s="48"/>
      <c r="G41" s="48"/>
      <c r="H41" s="48"/>
      <c r="J41" s="52"/>
    </row>
    <row r="42" spans="2:10" x14ac:dyDescent="0.25">
      <c r="B42" s="43"/>
      <c r="C42" s="53"/>
      <c r="D42" s="53"/>
      <c r="E42" s="53"/>
      <c r="F42" s="53"/>
      <c r="G42" s="53"/>
      <c r="H42" s="53"/>
      <c r="I42" s="53"/>
      <c r="J42" s="52"/>
    </row>
  </sheetData>
  <sheetProtection sheet="1" objects="1" pivotTables="0"/>
  <dataValidations disablePrompts="1" count="1">
    <dataValidation type="list" allowBlank="1" showInputMessage="1" showErrorMessage="1" sqref="K32">
      <formula1>$B$34:$B$41</formula1>
    </dataValidation>
  </dataValidations>
  <hyperlinks>
    <hyperlink ref="C7" location="'Locality Comparison'!A1" display="Interactive Locality Comparison"/>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expression" priority="4" id="{36C19D76-B8A8-4E9F-BE61-C569DA11D892}">
            <xm:f>COVER_GRAPH!$B$3=$B23</xm:f>
            <x14:dxf>
              <font>
                <b/>
                <i val="0"/>
                <color theme="0"/>
              </font>
              <fill>
                <patternFill>
                  <bgColor rgb="FF92D050"/>
                </patternFill>
              </fill>
            </x14:dxf>
          </x14:cfRule>
          <xm:sqref>B23:B29</xm:sqref>
        </x14:conditionalFormatting>
        <x14:conditionalFormatting xmlns:xm="http://schemas.microsoft.com/office/excel/2006/main">
          <x14:cfRule type="expression" priority="3" id="{BC49BB15-F545-4E81-BF80-A869F200445C}">
            <xm:f>COVER_GRAPH!$B$3=$B23</xm:f>
            <x14:dxf>
              <font>
                <b/>
                <i val="0"/>
                <color theme="0"/>
              </font>
              <fill>
                <patternFill>
                  <bgColor rgb="FF92D050"/>
                </patternFill>
              </fill>
            </x14:dxf>
          </x14:cfRule>
          <xm:sqref>E23:E29</xm:sqref>
        </x14:conditionalFormatting>
        <x14:conditionalFormatting xmlns:xm="http://schemas.microsoft.com/office/excel/2006/main">
          <x14:cfRule type="expression" priority="2" id="{0E757E74-C2D8-4DC5-9D13-22CE2CEE0A6B}">
            <xm:f>COVER_GRAPH!$B$3=$B23</xm:f>
            <x14:dxf>
              <font>
                <b/>
                <i val="0"/>
                <color theme="0"/>
              </font>
              <fill>
                <patternFill>
                  <bgColor rgb="FF92D050"/>
                </patternFill>
              </fill>
            </x14:dxf>
          </x14:cfRule>
          <xm:sqref>H23:H29</xm:sqref>
        </x14:conditionalFormatting>
      </x14:conditionalFormattings>
    </ext>
    <ext xmlns:x14="http://schemas.microsoft.com/office/spreadsheetml/2009/9/main" uri="{A8765BA9-456A-4dab-B4F3-ACF838C121DE}">
      <x14:slicerList>
        <x14:slicer r:id="rId3"/>
      </x14:slicerList>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Z108"/>
  <sheetViews>
    <sheetView showGridLines="0" zoomScale="85" zoomScaleNormal="85" workbookViewId="0"/>
  </sheetViews>
  <sheetFormatPr defaultColWidth="0" defaultRowHeight="15" x14ac:dyDescent="0.25"/>
  <cols>
    <col min="1" max="1" width="1.5703125" customWidth="1"/>
    <col min="2" max="2" width="36.140625" customWidth="1"/>
    <col min="3" max="8" width="15.5703125" customWidth="1"/>
    <col min="9" max="9" width="10.7109375" customWidth="1"/>
    <col min="10" max="10" width="7.140625" customWidth="1"/>
    <col min="11" max="11" width="30" customWidth="1"/>
    <col min="12" max="12" width="47.7109375" customWidth="1"/>
    <col min="13" max="14" width="15.5703125" customWidth="1"/>
    <col min="15" max="15" width="11.42578125" customWidth="1"/>
    <col min="16" max="16" width="9.28515625" customWidth="1"/>
    <col min="17" max="19" width="15.5703125" hidden="1" customWidth="1"/>
    <col min="20" max="21" width="11.85546875" hidden="1" customWidth="1"/>
    <col min="22" max="22" width="14.42578125" hidden="1" customWidth="1"/>
    <col min="23" max="23" width="12" hidden="1" customWidth="1"/>
    <col min="24" max="24" width="14.42578125" hidden="1" customWidth="1"/>
    <col min="25" max="25" width="15.28515625" hidden="1" customWidth="1"/>
    <col min="26" max="26" width="12" hidden="1" customWidth="1"/>
    <col min="27" max="16384" width="9.140625" hidden="1"/>
  </cols>
  <sheetData>
    <row r="2" spans="2:15" ht="35.25" customHeight="1" x14ac:dyDescent="0.25">
      <c r="B2" s="63" t="s">
        <v>52</v>
      </c>
    </row>
    <row r="3" spans="2:15" ht="21" x14ac:dyDescent="0.25">
      <c r="B3" s="15" t="str">
        <f>"Seasonal Flu Vaccinations: 01-09-2020 to "&amp;TEXT(MAX(Table1[[#All],[Rel_D]]),"dd-mm-yyyy")</f>
        <v>Seasonal Flu Vaccinations: 01-09-2020 to 02-03-2021</v>
      </c>
      <c r="K3" s="15"/>
      <c r="L3" s="18"/>
      <c r="M3" s="18"/>
      <c r="N3" s="18"/>
      <c r="O3" s="18"/>
    </row>
    <row r="6" spans="2:15" ht="21" x14ac:dyDescent="0.35">
      <c r="K6" s="27" t="s">
        <v>56</v>
      </c>
    </row>
    <row r="7" spans="2:15" ht="15.75" x14ac:dyDescent="0.25">
      <c r="K7" s="64" t="s">
        <v>57</v>
      </c>
    </row>
    <row r="10" spans="2:15" ht="21" x14ac:dyDescent="0.35">
      <c r="B10" s="27" t="s">
        <v>111</v>
      </c>
    </row>
    <row r="11" spans="2:15" ht="15" customHeight="1" x14ac:dyDescent="0.25">
      <c r="B11" s="64" t="s">
        <v>55</v>
      </c>
    </row>
    <row r="12" spans="2:15" ht="15.75" x14ac:dyDescent="0.25">
      <c r="D12" s="6"/>
    </row>
    <row r="14" spans="2:15" ht="15" customHeight="1" x14ac:dyDescent="0.25"/>
    <row r="20" spans="2:16" ht="15" customHeight="1" x14ac:dyDescent="0.25"/>
    <row r="25" spans="2:16" x14ac:dyDescent="0.25">
      <c r="B25" s="10"/>
    </row>
    <row r="26" spans="2:16" ht="15" customHeight="1" x14ac:dyDescent="0.25">
      <c r="B26" s="10"/>
    </row>
    <row r="27" spans="2:16" x14ac:dyDescent="0.25">
      <c r="B27" s="10"/>
    </row>
    <row r="28" spans="2:16" x14ac:dyDescent="0.25">
      <c r="B28" s="11"/>
      <c r="C28" s="9"/>
      <c r="D28" s="9"/>
      <c r="E28" s="9"/>
      <c r="F28" s="9"/>
      <c r="G28" s="9"/>
      <c r="H28" s="9"/>
      <c r="I28" s="9"/>
      <c r="J28" s="9"/>
    </row>
    <row r="29" spans="2:16" ht="15" customHeight="1" x14ac:dyDescent="0.25">
      <c r="B29" s="9"/>
      <c r="C29" s="9"/>
      <c r="D29" s="9"/>
      <c r="E29" s="9"/>
      <c r="F29" s="9"/>
      <c r="G29" s="9"/>
      <c r="H29" s="9"/>
      <c r="I29" s="9"/>
      <c r="J29" s="9"/>
    </row>
    <row r="30" spans="2:16" x14ac:dyDescent="0.25">
      <c r="B30" s="9"/>
      <c r="C30" s="9"/>
      <c r="D30" s="9"/>
      <c r="E30" s="9"/>
      <c r="F30" s="9"/>
      <c r="G30" s="9"/>
      <c r="H30" s="9"/>
      <c r="I30" s="9"/>
      <c r="J30" s="9"/>
    </row>
    <row r="31" spans="2:16" x14ac:dyDescent="0.25">
      <c r="B31" s="9"/>
      <c r="C31" s="9"/>
      <c r="D31" s="9"/>
      <c r="E31" s="9"/>
      <c r="F31" s="9"/>
      <c r="G31" s="9"/>
      <c r="H31" s="9"/>
      <c r="I31" s="9"/>
      <c r="J31" s="9"/>
    </row>
    <row r="32" spans="2:16" x14ac:dyDescent="0.25">
      <c r="B32" s="9"/>
      <c r="C32" s="9"/>
      <c r="D32" s="9"/>
      <c r="E32" s="9"/>
      <c r="F32" s="9"/>
      <c r="G32" s="9"/>
      <c r="H32" s="9"/>
      <c r="I32" s="9"/>
      <c r="J32" s="9"/>
      <c r="P32" s="13"/>
    </row>
    <row r="33" spans="2:19" x14ac:dyDescent="0.25">
      <c r="B33" s="9"/>
      <c r="C33" s="9"/>
      <c r="D33" s="9"/>
      <c r="E33" s="9"/>
      <c r="F33" s="9"/>
      <c r="G33" s="9"/>
      <c r="H33" s="9"/>
      <c r="I33" s="9"/>
      <c r="J33" s="9"/>
    </row>
    <row r="34" spans="2:19" x14ac:dyDescent="0.25">
      <c r="B34" s="9"/>
      <c r="C34" s="9"/>
      <c r="D34" s="9"/>
      <c r="E34" s="9"/>
      <c r="F34" s="9"/>
      <c r="G34" s="9"/>
      <c r="H34" s="9"/>
      <c r="I34" s="9"/>
      <c r="J34" s="9"/>
    </row>
    <row r="35" spans="2:19" x14ac:dyDescent="0.25">
      <c r="B35" s="9"/>
      <c r="C35" s="9"/>
      <c r="D35" s="9"/>
      <c r="E35" s="9"/>
      <c r="F35" s="9"/>
      <c r="G35" s="9"/>
      <c r="H35" s="9"/>
      <c r="I35" s="9"/>
      <c r="J35" s="9"/>
    </row>
    <row r="36" spans="2:19" x14ac:dyDescent="0.25">
      <c r="B36" s="9"/>
      <c r="C36" s="9"/>
      <c r="D36" s="9"/>
      <c r="E36" s="9"/>
      <c r="F36" s="9"/>
      <c r="G36" s="9"/>
      <c r="H36" s="9"/>
      <c r="I36" s="9"/>
      <c r="J36" s="9"/>
    </row>
    <row r="37" spans="2:19" x14ac:dyDescent="0.25">
      <c r="B37" s="9"/>
      <c r="C37" s="9"/>
      <c r="D37" s="9"/>
      <c r="E37" s="9"/>
      <c r="F37" s="9"/>
      <c r="G37" s="9"/>
      <c r="H37" s="9"/>
      <c r="I37" s="9"/>
      <c r="J37" s="9"/>
    </row>
    <row r="38" spans="2:19" x14ac:dyDescent="0.25">
      <c r="B38" s="9"/>
      <c r="C38" s="9"/>
      <c r="D38" s="9"/>
      <c r="E38" s="9"/>
      <c r="F38" s="9"/>
      <c r="G38" s="9"/>
      <c r="H38" s="9"/>
      <c r="I38" s="9"/>
      <c r="J38" s="9"/>
    </row>
    <row r="39" spans="2:19" x14ac:dyDescent="0.25">
      <c r="B39" s="9"/>
      <c r="C39" s="9"/>
      <c r="D39" s="9"/>
      <c r="E39" s="9"/>
      <c r="F39" s="9"/>
      <c r="G39" s="9"/>
      <c r="H39" s="9"/>
      <c r="I39" s="9"/>
      <c r="J39" s="9"/>
    </row>
    <row r="40" spans="2:19" x14ac:dyDescent="0.25">
      <c r="B40" s="9"/>
      <c r="C40" s="9"/>
      <c r="D40" s="9"/>
      <c r="E40" s="9"/>
      <c r="F40" s="9"/>
      <c r="G40" s="9"/>
      <c r="H40" s="9"/>
      <c r="I40" s="9"/>
      <c r="J40" s="9"/>
    </row>
    <row r="41" spans="2:19" x14ac:dyDescent="0.25">
      <c r="B41" s="9"/>
      <c r="C41" s="9"/>
      <c r="D41" s="9"/>
      <c r="E41" s="9"/>
      <c r="F41" s="9"/>
      <c r="G41" s="9"/>
      <c r="H41" s="9"/>
      <c r="I41" s="9"/>
      <c r="J41" s="9"/>
      <c r="P41" s="9"/>
      <c r="Q41" s="9"/>
      <c r="R41" s="9"/>
      <c r="S41" s="9"/>
    </row>
    <row r="42" spans="2:19" x14ac:dyDescent="0.25">
      <c r="B42" s="9"/>
      <c r="C42" s="9"/>
      <c r="D42" s="9"/>
      <c r="E42" s="9"/>
      <c r="F42" s="9"/>
      <c r="G42" s="9"/>
      <c r="H42" s="9"/>
      <c r="I42" s="9"/>
      <c r="J42" s="9"/>
      <c r="P42" s="9"/>
      <c r="Q42" s="9"/>
      <c r="R42" s="9"/>
      <c r="S42" s="9"/>
    </row>
    <row r="43" spans="2:19" x14ac:dyDescent="0.25">
      <c r="B43" s="9"/>
      <c r="C43" s="9"/>
      <c r="D43" s="9"/>
      <c r="E43" s="9"/>
      <c r="F43" s="9"/>
      <c r="G43" s="9"/>
      <c r="H43" s="9"/>
      <c r="I43" s="9"/>
      <c r="J43" s="9"/>
      <c r="K43" s="14"/>
      <c r="L43" s="9"/>
      <c r="M43" s="9"/>
      <c r="N43" s="9"/>
      <c r="O43" s="9"/>
      <c r="P43" s="9"/>
      <c r="Q43" s="9"/>
      <c r="R43" s="9"/>
      <c r="S43" s="9"/>
    </row>
    <row r="44" spans="2:19" x14ac:dyDescent="0.25">
      <c r="B44" s="9"/>
      <c r="C44" s="9"/>
      <c r="D44" s="9"/>
      <c r="E44" s="9"/>
      <c r="F44" s="9"/>
      <c r="G44" s="9"/>
      <c r="H44" s="9"/>
      <c r="I44" s="9"/>
      <c r="J44" s="9"/>
      <c r="K44" s="9"/>
      <c r="L44" s="9"/>
      <c r="M44" s="9"/>
      <c r="N44" s="9"/>
      <c r="O44" s="9"/>
      <c r="P44" s="9"/>
      <c r="Q44" s="9"/>
      <c r="R44" s="9"/>
      <c r="S44" s="9"/>
    </row>
    <row r="45" spans="2:19" x14ac:dyDescent="0.25">
      <c r="B45" s="9"/>
      <c r="C45" s="9"/>
      <c r="D45" s="9"/>
      <c r="E45" s="9"/>
      <c r="F45" s="9"/>
      <c r="G45" s="9"/>
      <c r="H45" s="9"/>
      <c r="I45" s="9"/>
      <c r="J45" s="9"/>
      <c r="K45" s="9"/>
      <c r="L45" s="9"/>
      <c r="M45" s="9"/>
      <c r="N45" s="9"/>
      <c r="O45" s="9"/>
      <c r="P45" s="9"/>
      <c r="Q45" s="9"/>
      <c r="R45" s="9"/>
      <c r="S45" s="9"/>
    </row>
    <row r="46" spans="2:19" x14ac:dyDescent="0.25">
      <c r="B46" s="9"/>
      <c r="C46" s="9"/>
      <c r="D46" s="9"/>
      <c r="E46" s="9"/>
      <c r="F46" s="9"/>
      <c r="G46" s="9"/>
      <c r="H46" s="9"/>
      <c r="I46" s="9"/>
      <c r="J46" s="9"/>
      <c r="K46" s="9"/>
      <c r="L46" s="9"/>
      <c r="M46" s="9"/>
      <c r="N46" s="9"/>
      <c r="O46" s="9"/>
      <c r="P46" s="9"/>
      <c r="Q46" s="9"/>
      <c r="R46" s="9"/>
      <c r="S46" s="9"/>
    </row>
    <row r="47" spans="2:19" x14ac:dyDescent="0.25">
      <c r="B47" s="9"/>
      <c r="C47" s="9"/>
      <c r="D47" s="9"/>
      <c r="E47" s="9"/>
      <c r="F47" s="9"/>
      <c r="G47" s="9"/>
      <c r="H47" s="9"/>
      <c r="I47" s="9"/>
      <c r="J47" s="9"/>
      <c r="K47" s="9"/>
      <c r="L47" s="9"/>
      <c r="M47" s="9"/>
      <c r="N47" s="9"/>
      <c r="O47" s="9"/>
      <c r="P47" s="9"/>
      <c r="Q47" s="9"/>
      <c r="R47" s="9"/>
      <c r="S47" s="9"/>
    </row>
    <row r="48" spans="2:19" x14ac:dyDescent="0.25">
      <c r="B48" s="9"/>
      <c r="C48" s="9"/>
      <c r="D48" s="9"/>
      <c r="E48" s="9"/>
      <c r="F48" s="9"/>
      <c r="G48" s="9"/>
      <c r="H48" s="9"/>
      <c r="I48" s="9"/>
      <c r="J48" s="9"/>
      <c r="K48" s="9"/>
      <c r="L48" s="9"/>
      <c r="M48" s="9"/>
      <c r="N48" s="9"/>
      <c r="O48" s="9"/>
      <c r="P48" s="9"/>
      <c r="Q48" s="9"/>
      <c r="R48" s="9"/>
      <c r="S48" s="9"/>
    </row>
    <row r="49" spans="2:19" x14ac:dyDescent="0.25">
      <c r="B49" s="9"/>
      <c r="C49" s="9"/>
      <c r="D49" s="9"/>
      <c r="E49" s="9"/>
      <c r="F49" s="9"/>
      <c r="G49" s="9"/>
      <c r="H49" s="9"/>
      <c r="I49" s="9"/>
      <c r="J49" s="9"/>
      <c r="K49" s="9"/>
      <c r="L49" s="9"/>
      <c r="M49" s="9"/>
      <c r="N49" s="9"/>
      <c r="O49" s="9"/>
      <c r="P49" s="9"/>
      <c r="Q49" s="9"/>
      <c r="R49" s="9"/>
      <c r="S49" s="9"/>
    </row>
    <row r="50" spans="2:19" x14ac:dyDescent="0.25">
      <c r="B50" s="9"/>
      <c r="C50" s="9"/>
      <c r="D50" s="9"/>
      <c r="E50" s="9"/>
      <c r="F50" s="9"/>
      <c r="G50" s="9"/>
      <c r="H50" s="9"/>
      <c r="I50" s="9"/>
      <c r="J50" s="9"/>
      <c r="K50" s="9"/>
      <c r="L50" s="9"/>
      <c r="M50" s="9"/>
      <c r="N50" s="9"/>
      <c r="O50" s="9"/>
      <c r="P50" s="9"/>
      <c r="Q50" s="9"/>
      <c r="R50" s="9"/>
      <c r="S50" s="9"/>
    </row>
    <row r="75" ht="19.5" customHeight="1" x14ac:dyDescent="0.25"/>
    <row r="76" ht="19.5" customHeight="1" x14ac:dyDescent="0.25"/>
    <row r="77" ht="19.5" customHeight="1" x14ac:dyDescent="0.25"/>
    <row r="78" ht="19.5" customHeight="1" x14ac:dyDescent="0.25"/>
    <row r="79" ht="19.5" customHeight="1" x14ac:dyDescent="0.25"/>
    <row r="80" ht="19.5" customHeight="1" x14ac:dyDescent="0.25"/>
    <row r="81" ht="19.5" customHeight="1" x14ac:dyDescent="0.25"/>
    <row r="82" ht="19.5" customHeight="1" x14ac:dyDescent="0.25"/>
    <row r="83" ht="19.5" customHeight="1" x14ac:dyDescent="0.25"/>
    <row r="84" ht="19.5" customHeight="1" x14ac:dyDescent="0.25"/>
    <row r="85" ht="19.5" customHeight="1" x14ac:dyDescent="0.25"/>
    <row r="86" ht="19.5" customHeight="1" x14ac:dyDescent="0.25"/>
    <row r="87" ht="19.5" customHeight="1" x14ac:dyDescent="0.25"/>
    <row r="88" ht="19.5" customHeight="1" x14ac:dyDescent="0.25"/>
    <row r="89" ht="19.5" customHeight="1" x14ac:dyDescent="0.25"/>
    <row r="90" ht="19.5" customHeight="1" x14ac:dyDescent="0.25"/>
    <row r="91" ht="19.5" customHeight="1" x14ac:dyDescent="0.25"/>
    <row r="92" ht="19.5" customHeight="1" x14ac:dyDescent="0.25"/>
    <row r="93" ht="19.5" customHeight="1" x14ac:dyDescent="0.25"/>
    <row r="94" ht="19.5" customHeight="1" x14ac:dyDescent="0.25"/>
    <row r="95" ht="19.5" customHeight="1" x14ac:dyDescent="0.25"/>
    <row r="96" ht="19.5" customHeight="1" x14ac:dyDescent="0.25"/>
    <row r="97" ht="19.5" customHeight="1" x14ac:dyDescent="0.25"/>
    <row r="98" ht="19.5" customHeight="1" x14ac:dyDescent="0.25"/>
    <row r="99" ht="19.5" customHeight="1" x14ac:dyDescent="0.25"/>
    <row r="100" ht="19.5" customHeight="1" x14ac:dyDescent="0.25"/>
    <row r="101" ht="19.5" customHeight="1" x14ac:dyDescent="0.25"/>
    <row r="102" ht="19.5" customHeight="1" x14ac:dyDescent="0.25"/>
    <row r="103" ht="19.5" customHeight="1" x14ac:dyDescent="0.25"/>
    <row r="104" ht="19.5" customHeight="1" x14ac:dyDescent="0.25"/>
    <row r="105" ht="19.5" customHeight="1" x14ac:dyDescent="0.25"/>
    <row r="106" ht="19.5" customHeight="1" x14ac:dyDescent="0.25"/>
    <row r="107" ht="19.5" customHeight="1" x14ac:dyDescent="0.25"/>
    <row r="108" ht="19.5" customHeight="1" x14ac:dyDescent="0.25"/>
  </sheetData>
  <sheetProtection pivotTables="0"/>
  <pageMargins left="0.7" right="0.7" top="0.75" bottom="0.75" header="0.3" footer="0.3"/>
  <pageSetup orientation="portrait" r:id="rId1"/>
  <drawing r:id="rId2"/>
  <legacy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H14"/>
  <sheetViews>
    <sheetView workbookViewId="0">
      <selection activeCell="J39" sqref="J39"/>
    </sheetView>
  </sheetViews>
  <sheetFormatPr defaultRowHeight="15" x14ac:dyDescent="0.25"/>
  <cols>
    <col min="2" max="2" width="18.42578125" bestFit="1" customWidth="1"/>
    <col min="3" max="8" width="15.28515625" customWidth="1"/>
  </cols>
  <sheetData>
    <row r="5" spans="1:8" ht="75" x14ac:dyDescent="0.25">
      <c r="B5" s="49"/>
      <c r="C5" s="49" t="str">
        <f>Information!C22</f>
        <v>Total Eligible Population</v>
      </c>
      <c r="D5" s="49" t="str">
        <f>Information!D22</f>
        <v>Total Vaccinated</v>
      </c>
      <c r="E5" s="49" t="str">
        <f>Information!F22</f>
        <v>Total Declined</v>
      </c>
      <c r="F5" s="49" t="str">
        <f>Information!G22</f>
        <v>Unvaccinated</v>
      </c>
      <c r="G5" s="49" t="str">
        <f>Information!H22</f>
        <v>Remaining vaccinations required to reach 75% target</v>
      </c>
      <c r="H5" s="49" t="s">
        <v>78</v>
      </c>
    </row>
    <row r="6" spans="1:8" ht="30" x14ac:dyDescent="0.25">
      <c r="A6" t="str">
        <f>IF('TOTAL UPTAKE PIVOT'!D4&lt;&gt;"",KPI!B14,'TOTAL UPTAKE PIVOT'!B4)</f>
        <v>North East London</v>
      </c>
      <c r="B6" s="49" t="str">
        <f>IF('TOTAL UPTAKE PIVOT'!D4&lt;&gt;"",KPI!B14,'TOTAL UPTAKE PIVOT'!B4)&amp;" "&amp;TEXT(Information!S3,"dd mmm yyy")</f>
        <v>North East London 02 Mar 2021</v>
      </c>
      <c r="C6" s="49">
        <f t="shared" ref="C6:H6" ca="1" si="0">INDEX(C7:C14,MATCH($A6,$B$7:$B$14,0))</f>
        <v>549435</v>
      </c>
      <c r="D6" s="49">
        <f t="shared" ca="1" si="0"/>
        <v>326374</v>
      </c>
      <c r="E6" s="49">
        <f t="shared" si="0"/>
        <v>82973</v>
      </c>
      <c r="F6" s="49">
        <f t="shared" ca="1" si="0"/>
        <v>223061</v>
      </c>
      <c r="G6" s="49">
        <f t="shared" ca="1" si="0"/>
        <v>85702</v>
      </c>
      <c r="H6" s="49">
        <f t="shared" ca="1" si="0"/>
        <v>137359</v>
      </c>
    </row>
    <row r="7" spans="1:8" x14ac:dyDescent="0.25">
      <c r="B7" t="str">
        <f>Information!B23</f>
        <v>Barking</v>
      </c>
      <c r="C7">
        <f ca="1">Information!C23</f>
        <v>56728</v>
      </c>
      <c r="D7">
        <f ca="1">Information!D23</f>
        <v>32381</v>
      </c>
      <c r="E7">
        <f>Information!F23</f>
        <v>9794</v>
      </c>
      <c r="F7">
        <f ca="1">Information!G23</f>
        <v>24347</v>
      </c>
      <c r="G7">
        <f ca="1">Information!H23</f>
        <v>10165</v>
      </c>
      <c r="H7">
        <f ca="1">C7-D7-G7</f>
        <v>14182</v>
      </c>
    </row>
    <row r="8" spans="1:8" x14ac:dyDescent="0.25">
      <c r="B8" t="str">
        <f>Information!B24</f>
        <v>City &amp; Hackney</v>
      </c>
      <c r="C8">
        <f ca="1">Information!C24</f>
        <v>71579</v>
      </c>
      <c r="D8">
        <f ca="1">Information!D24</f>
        <v>38595</v>
      </c>
      <c r="E8">
        <f>Information!F24</f>
        <v>14961</v>
      </c>
      <c r="F8">
        <f ca="1">Information!G24</f>
        <v>32984</v>
      </c>
      <c r="G8">
        <f ca="1">Information!H24</f>
        <v>15089</v>
      </c>
      <c r="H8">
        <f t="shared" ref="H8:H14" ca="1" si="1">C8-D8-G8</f>
        <v>17895</v>
      </c>
    </row>
    <row r="9" spans="1:8" x14ac:dyDescent="0.25">
      <c r="B9" t="str">
        <f>Information!B25</f>
        <v>Havering</v>
      </c>
      <c r="C9">
        <f ca="1">Information!C25</f>
        <v>87977</v>
      </c>
      <c r="D9">
        <f ca="1">Information!D25</f>
        <v>58329</v>
      </c>
      <c r="E9">
        <f>Information!F25</f>
        <v>8977</v>
      </c>
      <c r="F9">
        <f ca="1">Information!G25</f>
        <v>29648</v>
      </c>
      <c r="G9">
        <f ca="1">Information!H25</f>
        <v>7654</v>
      </c>
      <c r="H9">
        <f t="shared" ca="1" si="1"/>
        <v>21994</v>
      </c>
    </row>
    <row r="10" spans="1:8" x14ac:dyDescent="0.25">
      <c r="B10" t="str">
        <f>Information!B26</f>
        <v>Newham</v>
      </c>
      <c r="C10">
        <f ca="1">Information!C26</f>
        <v>94182</v>
      </c>
      <c r="D10">
        <f ca="1">Information!D26</f>
        <v>54019</v>
      </c>
      <c r="E10">
        <f>Information!F26</f>
        <v>14516</v>
      </c>
      <c r="F10">
        <f ca="1">Information!G26</f>
        <v>40163</v>
      </c>
      <c r="G10">
        <f ca="1">Information!H26</f>
        <v>16618</v>
      </c>
      <c r="H10">
        <f t="shared" ca="1" si="1"/>
        <v>23545</v>
      </c>
    </row>
    <row r="11" spans="1:8" x14ac:dyDescent="0.25">
      <c r="B11" t="str">
        <f>Information!B27</f>
        <v>Redbridge</v>
      </c>
      <c r="C11">
        <f ca="1">Information!C27</f>
        <v>89322</v>
      </c>
      <c r="D11">
        <f ca="1">Information!D27</f>
        <v>57678</v>
      </c>
      <c r="E11">
        <f>Information!F27</f>
        <v>11065</v>
      </c>
      <c r="F11">
        <f ca="1">Information!G27</f>
        <v>31644</v>
      </c>
      <c r="G11">
        <f ca="1">Information!H27</f>
        <v>9314</v>
      </c>
      <c r="H11">
        <f t="shared" ca="1" si="1"/>
        <v>22330</v>
      </c>
    </row>
    <row r="12" spans="1:8" x14ac:dyDescent="0.25">
      <c r="B12" t="str">
        <f>Information!B28</f>
        <v>Tower Hamlets</v>
      </c>
      <c r="C12">
        <f ca="1">Information!C28</f>
        <v>70410</v>
      </c>
      <c r="D12">
        <f ca="1">Information!D28</f>
        <v>41733</v>
      </c>
      <c r="E12">
        <f>Information!F28</f>
        <v>11120</v>
      </c>
      <c r="F12">
        <f ca="1">Information!G28</f>
        <v>28677</v>
      </c>
      <c r="G12">
        <f ca="1">Information!H28</f>
        <v>11075</v>
      </c>
      <c r="H12">
        <f t="shared" ca="1" si="1"/>
        <v>17602</v>
      </c>
    </row>
    <row r="13" spans="1:8" x14ac:dyDescent="0.25">
      <c r="B13" t="str">
        <f>Information!B29</f>
        <v>Waltham Forest</v>
      </c>
      <c r="C13">
        <f ca="1">Information!C29</f>
        <v>79237</v>
      </c>
      <c r="D13">
        <f ca="1">Information!D29</f>
        <v>43639</v>
      </c>
      <c r="E13">
        <f>Information!F29</f>
        <v>12540</v>
      </c>
      <c r="F13">
        <f ca="1">Information!G29</f>
        <v>35598</v>
      </c>
      <c r="G13">
        <f ca="1">Information!H29</f>
        <v>15789</v>
      </c>
      <c r="H13">
        <f t="shared" ca="1" si="1"/>
        <v>19809</v>
      </c>
    </row>
    <row r="14" spans="1:8" x14ac:dyDescent="0.25">
      <c r="B14" t="s">
        <v>52</v>
      </c>
      <c r="C14">
        <f ca="1">Information!C30</f>
        <v>549435</v>
      </c>
      <c r="D14">
        <f ca="1">Information!D30</f>
        <v>326374</v>
      </c>
      <c r="E14">
        <f>Information!F30</f>
        <v>82973</v>
      </c>
      <c r="F14">
        <f ca="1">Information!G30</f>
        <v>223061</v>
      </c>
      <c r="G14">
        <f ca="1">Information!H30</f>
        <v>85702</v>
      </c>
      <c r="H14">
        <f t="shared" ca="1" si="1"/>
        <v>137359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4"/>
  <sheetViews>
    <sheetView topLeftCell="A8" zoomScale="70" zoomScaleNormal="70" workbookViewId="0">
      <selection activeCell="J39" sqref="J39"/>
    </sheetView>
  </sheetViews>
  <sheetFormatPr defaultRowHeight="15" x14ac:dyDescent="0.25"/>
  <cols>
    <col min="2" max="2" width="23.85546875" style="16" customWidth="1"/>
    <col min="3" max="3" width="120.42578125" customWidth="1"/>
    <col min="4" max="4" width="109.7109375" bestFit="1" customWidth="1"/>
    <col min="5" max="5" width="9.28515625" customWidth="1"/>
    <col min="6" max="6" width="18.42578125" customWidth="1"/>
  </cols>
  <sheetData>
    <row r="1" spans="2:6" x14ac:dyDescent="0.25">
      <c r="B1" s="16" t="str">
        <f>VLOOKUP(Locality_Buttons!$A$16,Locality_Buttons!$A$2:$B$7,2,FALSE)</f>
        <v>Cohort_A__Patients_aged___65_as_of_31st_March_2020</v>
      </c>
    </row>
    <row r="4" spans="2:6" ht="342" customHeight="1" x14ac:dyDescent="0.25">
      <c r="B4" s="17" t="s">
        <v>34</v>
      </c>
      <c r="C4" s="16"/>
      <c r="D4" s="19" t="s">
        <v>39</v>
      </c>
      <c r="E4" s="16"/>
      <c r="F4" s="16"/>
    </row>
    <row r="5" spans="2:6" ht="342" customHeight="1" x14ac:dyDescent="0.25">
      <c r="B5" s="18" t="s">
        <v>35</v>
      </c>
      <c r="C5" s="16"/>
      <c r="D5" s="19" t="s">
        <v>40</v>
      </c>
      <c r="E5" s="16"/>
      <c r="F5" s="16"/>
    </row>
    <row r="6" spans="2:6" ht="342" customHeight="1" x14ac:dyDescent="0.25">
      <c r="B6" s="18" t="s">
        <v>36</v>
      </c>
      <c r="C6" s="16"/>
      <c r="D6" s="19" t="s">
        <v>41</v>
      </c>
      <c r="E6" s="16"/>
      <c r="F6" s="16"/>
    </row>
    <row r="7" spans="2:6" ht="342" customHeight="1" x14ac:dyDescent="0.25">
      <c r="B7" s="18" t="s">
        <v>37</v>
      </c>
      <c r="C7" s="16"/>
      <c r="D7" s="19" t="s">
        <v>42</v>
      </c>
      <c r="E7" s="16"/>
      <c r="F7" s="16"/>
    </row>
    <row r="8" spans="2:6" ht="342" customHeight="1" x14ac:dyDescent="0.25">
      <c r="B8" s="18" t="s">
        <v>38</v>
      </c>
      <c r="D8" s="19" t="s">
        <v>43</v>
      </c>
      <c r="E8" s="16"/>
      <c r="F8" s="16"/>
    </row>
    <row r="9" spans="2:6" ht="342" customHeight="1" x14ac:dyDescent="0.25">
      <c r="B9" s="18" t="s">
        <v>88</v>
      </c>
      <c r="C9" s="16"/>
      <c r="D9" s="19" t="s">
        <v>90</v>
      </c>
      <c r="E9" s="16"/>
      <c r="F9" s="16"/>
    </row>
    <row r="10" spans="2:6" ht="15" customHeight="1" x14ac:dyDescent="0.25">
      <c r="C10" s="16"/>
      <c r="D10" s="16"/>
      <c r="E10" s="16"/>
      <c r="F10" s="16"/>
    </row>
    <row r="11" spans="2:6" x14ac:dyDescent="0.25">
      <c r="B11" s="18"/>
      <c r="C11" s="16"/>
      <c r="D11" s="16"/>
      <c r="E11" s="16"/>
      <c r="F11" s="16"/>
    </row>
    <row r="12" spans="2:6" x14ac:dyDescent="0.25">
      <c r="B12" s="18"/>
      <c r="C12" s="16"/>
      <c r="D12" s="16"/>
      <c r="E12" s="16"/>
      <c r="F12" s="16"/>
    </row>
    <row r="13" spans="2:6" x14ac:dyDescent="0.25">
      <c r="B13" s="18"/>
      <c r="C13" s="16"/>
      <c r="D13" s="16"/>
      <c r="E13" s="16"/>
      <c r="F13" s="16"/>
    </row>
    <row r="14" spans="2:6" x14ac:dyDescent="0.25">
      <c r="B14" s="18"/>
      <c r="C14" s="16"/>
      <c r="D14" s="16"/>
      <c r="E14" s="16"/>
      <c r="F14" s="16"/>
    </row>
    <row r="15" spans="2:6" x14ac:dyDescent="0.25">
      <c r="B15" s="18"/>
      <c r="C15" s="16"/>
      <c r="D15" s="16"/>
      <c r="E15" s="16"/>
      <c r="F15" s="16"/>
    </row>
    <row r="16" spans="2:6" x14ac:dyDescent="0.25">
      <c r="C16" s="16"/>
      <c r="D16" s="16"/>
      <c r="E16" s="16"/>
      <c r="F16" s="16"/>
    </row>
    <row r="17" spans="2:6" x14ac:dyDescent="0.25">
      <c r="B17" s="18"/>
      <c r="C17" s="16"/>
      <c r="D17" s="16"/>
      <c r="E17" s="16"/>
      <c r="F17" s="16"/>
    </row>
    <row r="18" spans="2:6" x14ac:dyDescent="0.25">
      <c r="B18" s="18"/>
      <c r="C18" s="16"/>
      <c r="D18" s="16"/>
      <c r="E18" s="16"/>
      <c r="F18" s="16"/>
    </row>
    <row r="19" spans="2:6" x14ac:dyDescent="0.25">
      <c r="B19" s="18"/>
      <c r="C19" s="16"/>
      <c r="D19" s="16"/>
      <c r="E19" s="16"/>
      <c r="F19" s="16"/>
    </row>
    <row r="20" spans="2:6" x14ac:dyDescent="0.25">
      <c r="B20" s="18"/>
      <c r="C20" s="16"/>
      <c r="D20" s="16"/>
      <c r="E20" s="16"/>
      <c r="F20" s="16"/>
    </row>
    <row r="21" spans="2:6" x14ac:dyDescent="0.25">
      <c r="B21" s="18"/>
      <c r="C21" s="16"/>
      <c r="D21" s="16"/>
      <c r="E21" s="16"/>
      <c r="F21" s="16"/>
    </row>
    <row r="22" spans="2:6" x14ac:dyDescent="0.25">
      <c r="C22" s="16"/>
      <c r="D22" s="16"/>
      <c r="E22" s="16"/>
      <c r="F22" s="16"/>
    </row>
    <row r="23" spans="2:6" x14ac:dyDescent="0.25">
      <c r="B23" s="18"/>
      <c r="C23" s="16"/>
      <c r="D23" s="16"/>
      <c r="E23" s="16"/>
      <c r="F23" s="16"/>
    </row>
    <row r="24" spans="2:6" x14ac:dyDescent="0.25">
      <c r="B24" s="18"/>
      <c r="C24" s="16"/>
      <c r="D24" s="16"/>
      <c r="E24" s="16"/>
      <c r="F24" s="16"/>
    </row>
    <row r="25" spans="2:6" x14ac:dyDescent="0.25">
      <c r="B25" s="18"/>
      <c r="C25" s="16"/>
      <c r="D25" s="16"/>
      <c r="E25" s="16"/>
      <c r="F25" s="16"/>
    </row>
    <row r="26" spans="2:6" x14ac:dyDescent="0.25">
      <c r="B26" s="18"/>
      <c r="C26" s="16"/>
      <c r="D26" s="16"/>
      <c r="E26" s="16"/>
      <c r="F26" s="16"/>
    </row>
    <row r="27" spans="2:6" x14ac:dyDescent="0.25">
      <c r="B27" s="18"/>
      <c r="C27" s="16"/>
      <c r="D27" s="16"/>
      <c r="E27" s="16"/>
      <c r="F27" s="16"/>
    </row>
    <row r="28" spans="2:6" x14ac:dyDescent="0.25">
      <c r="C28" s="16"/>
      <c r="D28" s="16"/>
      <c r="E28" s="16"/>
      <c r="F28" s="16"/>
    </row>
    <row r="29" spans="2:6" x14ac:dyDescent="0.25">
      <c r="B29" s="18"/>
      <c r="C29" s="16"/>
      <c r="D29" s="16"/>
      <c r="E29" s="16"/>
      <c r="F29" s="16"/>
    </row>
    <row r="30" spans="2:6" x14ac:dyDescent="0.25">
      <c r="B30" s="18"/>
      <c r="C30" s="16"/>
      <c r="D30" s="16"/>
      <c r="E30" s="16"/>
      <c r="F30" s="16"/>
    </row>
    <row r="31" spans="2:6" x14ac:dyDescent="0.25">
      <c r="B31" s="18"/>
      <c r="C31" s="16"/>
      <c r="D31" s="16"/>
      <c r="E31" s="16"/>
      <c r="F31" s="16"/>
    </row>
    <row r="32" spans="2:6" x14ac:dyDescent="0.25">
      <c r="B32" s="18"/>
      <c r="C32" s="16"/>
      <c r="D32" s="16"/>
      <c r="E32" s="16"/>
      <c r="F32" s="16"/>
    </row>
    <row r="33" spans="2:6" x14ac:dyDescent="0.25">
      <c r="B33" s="18"/>
      <c r="C33" s="9"/>
      <c r="D33" s="9"/>
      <c r="E33" s="9"/>
      <c r="F33" s="9"/>
    </row>
    <row r="34" spans="2:6" x14ac:dyDescent="0.25">
      <c r="B34" s="19"/>
      <c r="C34" s="9"/>
      <c r="D34" s="9"/>
      <c r="E34" s="9"/>
      <c r="F34" s="9"/>
    </row>
  </sheetData>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workbookViewId="0">
      <selection activeCell="J39" sqref="J39"/>
    </sheetView>
  </sheetViews>
  <sheetFormatPr defaultRowHeight="15" x14ac:dyDescent="0.25"/>
  <cols>
    <col min="1" max="1" width="46.28515625" customWidth="1"/>
    <col min="2" max="2" width="16.5703125" customWidth="1"/>
    <col min="3" max="3" width="109.7109375" bestFit="1" customWidth="1"/>
    <col min="4" max="4" width="54.5703125" bestFit="1" customWidth="1"/>
    <col min="5" max="5" width="31.140625" bestFit="1" customWidth="1"/>
    <col min="6" max="6" width="16.7109375" bestFit="1" customWidth="1"/>
    <col min="7" max="7" width="11.28515625" bestFit="1" customWidth="1"/>
  </cols>
  <sheetData>
    <row r="1" spans="1:2" x14ac:dyDescent="0.25">
      <c r="A1" t="s">
        <v>44</v>
      </c>
      <c r="B1" t="s">
        <v>45</v>
      </c>
    </row>
    <row r="2" spans="1:2" x14ac:dyDescent="0.25">
      <c r="A2" t="s">
        <v>34</v>
      </c>
      <c r="B2" t="s">
        <v>39</v>
      </c>
    </row>
    <row r="3" spans="1:2" x14ac:dyDescent="0.25">
      <c r="A3" t="s">
        <v>35</v>
      </c>
      <c r="B3" t="s">
        <v>40</v>
      </c>
    </row>
    <row r="4" spans="1:2" x14ac:dyDescent="0.25">
      <c r="A4" t="s">
        <v>72</v>
      </c>
      <c r="B4" t="s">
        <v>41</v>
      </c>
    </row>
    <row r="5" spans="1:2" x14ac:dyDescent="0.25">
      <c r="A5" t="s">
        <v>37</v>
      </c>
      <c r="B5" t="s">
        <v>42</v>
      </c>
    </row>
    <row r="6" spans="1:2" x14ac:dyDescent="0.25">
      <c r="A6" t="s">
        <v>38</v>
      </c>
      <c r="B6" t="s">
        <v>43</v>
      </c>
    </row>
    <row r="7" spans="1:2" x14ac:dyDescent="0.25">
      <c r="A7" t="s">
        <v>88</v>
      </c>
      <c r="B7" t="s">
        <v>90</v>
      </c>
    </row>
    <row r="15" spans="1:2" x14ac:dyDescent="0.25">
      <c r="A15" s="1" t="s">
        <v>7</v>
      </c>
    </row>
    <row r="16" spans="1:2" x14ac:dyDescent="0.25">
      <c r="A16" s="3" t="s">
        <v>34</v>
      </c>
    </row>
    <row r="17" spans="1:1" x14ac:dyDescent="0.25">
      <c r="A17" s="3" t="s">
        <v>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O40"/>
  <sheetViews>
    <sheetView zoomScaleNormal="100" workbookViewId="0">
      <selection activeCell="I34" sqref="I34"/>
    </sheetView>
  </sheetViews>
  <sheetFormatPr defaultRowHeight="15" x14ac:dyDescent="0.25"/>
  <cols>
    <col min="1" max="1" width="16.7109375" customWidth="1"/>
    <col min="2" max="2" width="17.140625" bestFit="1" customWidth="1"/>
    <col min="3" max="3" width="20.28515625" customWidth="1"/>
    <col min="4" max="4" width="16.28515625" bestFit="1" customWidth="1"/>
    <col min="5" max="5" width="19.42578125" bestFit="1" customWidth="1"/>
    <col min="6" max="6" width="12" customWidth="1"/>
    <col min="7" max="7" width="13.85546875" customWidth="1"/>
    <col min="8" max="8" width="12" customWidth="1"/>
    <col min="9" max="9" width="14" bestFit="1" customWidth="1"/>
    <col min="10" max="10" width="12" customWidth="1"/>
    <col min="11" max="11" width="15.140625" bestFit="1" customWidth="1"/>
    <col min="12" max="12" width="16.28515625" bestFit="1" customWidth="1"/>
    <col min="13" max="13" width="19.42578125" bestFit="1" customWidth="1"/>
    <col min="14" max="14" width="17.140625" bestFit="1" customWidth="1"/>
    <col min="15" max="15" width="20.28515625" bestFit="1" customWidth="1"/>
    <col min="16" max="16" width="15.140625" bestFit="1" customWidth="1"/>
    <col min="17" max="17" width="16.28515625" bestFit="1" customWidth="1"/>
    <col min="18" max="18" width="12" bestFit="1" customWidth="1"/>
    <col min="19" max="19" width="19.42578125" bestFit="1" customWidth="1"/>
    <col min="20" max="20" width="17.140625" bestFit="1" customWidth="1"/>
    <col min="21" max="21" width="12" bestFit="1" customWidth="1"/>
    <col min="22" max="22" width="20.28515625" bestFit="1" customWidth="1"/>
    <col min="23" max="23" width="18.42578125" customWidth="1"/>
    <col min="24" max="24" width="17" customWidth="1"/>
    <col min="25" max="25" width="18.42578125" customWidth="1"/>
    <col min="26" max="26" width="22.28515625" customWidth="1"/>
    <col min="27" max="28" width="18.42578125" customWidth="1"/>
    <col min="29" max="29" width="20.5703125" customWidth="1"/>
    <col min="30" max="30" width="18.7109375" customWidth="1"/>
    <col min="31" max="31" width="25.85546875" customWidth="1"/>
    <col min="32" max="32" width="18.42578125" customWidth="1"/>
    <col min="33" max="33" width="20.140625" customWidth="1"/>
    <col min="34" max="37" width="18.42578125" customWidth="1"/>
    <col min="38" max="38" width="30.5703125" customWidth="1"/>
    <col min="39" max="39" width="23.42578125" customWidth="1"/>
    <col min="40" max="40" width="28.42578125" customWidth="1"/>
    <col min="41" max="41" width="35.140625" customWidth="1"/>
    <col min="42" max="42" width="33" customWidth="1"/>
    <col min="43" max="43" width="59.85546875" customWidth="1"/>
    <col min="44" max="44" width="43" customWidth="1"/>
    <col min="45" max="45" width="46.5703125" customWidth="1"/>
    <col min="46" max="46" width="30.5703125" customWidth="1"/>
    <col min="47" max="47" width="24.42578125" customWidth="1"/>
    <col min="48" max="48" width="29.85546875" customWidth="1"/>
    <col min="49" max="49" width="30.140625" customWidth="1"/>
    <col min="50" max="50" width="19.85546875" customWidth="1"/>
    <col min="51" max="52" width="35.140625" customWidth="1"/>
    <col min="53" max="53" width="30.140625" customWidth="1"/>
    <col min="54" max="54" width="25.85546875" customWidth="1"/>
    <col min="55" max="55" width="26.28515625" customWidth="1"/>
    <col min="56" max="56" width="30.5703125" customWidth="1"/>
    <col min="57" max="57" width="18.42578125" customWidth="1"/>
    <col min="58" max="60" width="12" customWidth="1"/>
    <col min="61" max="61" width="14" customWidth="1"/>
    <col min="62" max="67" width="12" customWidth="1"/>
    <col min="68" max="68" width="13.42578125" customWidth="1"/>
    <col min="69" max="69" width="12" customWidth="1"/>
    <col min="70" max="70" width="23.85546875" bestFit="1" customWidth="1"/>
    <col min="71" max="71" width="12" customWidth="1"/>
    <col min="72" max="72" width="15.140625" customWidth="1"/>
    <col min="73" max="73" width="21.42578125" bestFit="1" customWidth="1"/>
    <col min="74" max="74" width="12" customWidth="1"/>
    <col min="75" max="75" width="25" bestFit="1" customWidth="1"/>
    <col min="76" max="76" width="12" customWidth="1"/>
    <col min="77" max="77" width="24" customWidth="1"/>
    <col min="78" max="78" width="12" customWidth="1"/>
    <col min="79" max="79" width="42.28515625" bestFit="1" customWidth="1"/>
    <col min="80" max="80" width="12" customWidth="1"/>
    <col min="81" max="81" width="31.140625" bestFit="1" customWidth="1"/>
    <col min="82" max="82" width="12" customWidth="1"/>
    <col min="83" max="83" width="34.5703125" bestFit="1" customWidth="1"/>
    <col min="84" max="84" width="12" customWidth="1"/>
    <col min="85" max="85" width="22.5703125" bestFit="1" customWidth="1"/>
    <col min="86" max="86" width="12" customWidth="1"/>
    <col min="87" max="87" width="18.5703125" bestFit="1" customWidth="1"/>
    <col min="88" max="88" width="12" customWidth="1"/>
    <col min="89" max="89" width="19.42578125" bestFit="1" customWidth="1"/>
    <col min="90" max="90" width="22.42578125" bestFit="1" customWidth="1"/>
    <col min="91" max="91" width="12" customWidth="1"/>
    <col min="92" max="92" width="14" customWidth="1"/>
    <col min="93" max="93" width="12" customWidth="1"/>
    <col min="94" max="94" width="25.7109375" customWidth="1"/>
    <col min="95" max="95" width="12" customWidth="1"/>
    <col min="96" max="96" width="24.85546875" bestFit="1" customWidth="1"/>
    <col min="97" max="97" width="12" customWidth="1"/>
    <col min="98" max="98" width="21.42578125" bestFit="1" customWidth="1"/>
    <col min="99" max="99" width="12" customWidth="1"/>
    <col min="100" max="100" width="19.7109375" customWidth="1"/>
    <col min="101" max="101" width="12" customWidth="1"/>
    <col min="102" max="102" width="20.7109375" customWidth="1"/>
    <col min="103" max="103" width="12" customWidth="1"/>
    <col min="104" max="104" width="20.28515625" bestFit="1" customWidth="1"/>
    <col min="105" max="105" width="12" customWidth="1"/>
    <col min="106" max="106" width="17.85546875" bestFit="1" customWidth="1"/>
    <col min="107" max="107" width="16.7109375" bestFit="1" customWidth="1"/>
    <col min="108" max="108" width="18.85546875" bestFit="1" customWidth="1"/>
    <col min="109" max="109" width="16.7109375" bestFit="1" customWidth="1"/>
    <col min="110" max="110" width="30.5703125" bestFit="1" customWidth="1"/>
    <col min="111" max="111" width="31.85546875" bestFit="1" customWidth="1"/>
    <col min="112" max="112" width="20.42578125" bestFit="1" customWidth="1"/>
    <col min="113" max="113" width="21.85546875" bestFit="1" customWidth="1"/>
  </cols>
  <sheetData>
    <row r="3" spans="1:15" x14ac:dyDescent="0.25">
      <c r="A3" s="1" t="s">
        <v>10</v>
      </c>
      <c r="B3" s="1" t="s">
        <v>9</v>
      </c>
    </row>
    <row r="4" spans="1:15" x14ac:dyDescent="0.25">
      <c r="B4" t="s">
        <v>12</v>
      </c>
      <c r="C4" t="s">
        <v>102</v>
      </c>
      <c r="D4" t="s">
        <v>3</v>
      </c>
      <c r="E4" t="s">
        <v>103</v>
      </c>
      <c r="F4" t="s">
        <v>13</v>
      </c>
      <c r="G4" t="s">
        <v>104</v>
      </c>
      <c r="H4" t="s">
        <v>4</v>
      </c>
      <c r="I4" t="s">
        <v>105</v>
      </c>
      <c r="J4" t="s">
        <v>14</v>
      </c>
      <c r="K4" t="s">
        <v>106</v>
      </c>
      <c r="L4" t="s">
        <v>5</v>
      </c>
      <c r="M4" t="s">
        <v>107</v>
      </c>
      <c r="N4" t="s">
        <v>6</v>
      </c>
      <c r="O4" t="s">
        <v>108</v>
      </c>
    </row>
    <row r="5" spans="1:15" x14ac:dyDescent="0.25">
      <c r="A5" s="1" t="s">
        <v>7</v>
      </c>
      <c r="B5" t="s">
        <v>19</v>
      </c>
      <c r="D5" t="s">
        <v>19</v>
      </c>
      <c r="F5" t="s">
        <v>19</v>
      </c>
      <c r="H5" t="s">
        <v>19</v>
      </c>
      <c r="J5" t="s">
        <v>19</v>
      </c>
      <c r="L5" t="s">
        <v>19</v>
      </c>
      <c r="N5" t="s">
        <v>19</v>
      </c>
    </row>
    <row r="6" spans="1:15" x14ac:dyDescent="0.25">
      <c r="A6" s="3">
        <v>1</v>
      </c>
      <c r="B6" s="2"/>
      <c r="C6" s="2"/>
      <c r="D6" s="2"/>
      <c r="E6" s="2"/>
      <c r="F6" s="2"/>
      <c r="G6" s="2"/>
      <c r="H6" s="2"/>
      <c r="I6" s="2"/>
      <c r="J6" s="2"/>
      <c r="K6" s="2"/>
      <c r="L6" s="2"/>
      <c r="M6" s="2"/>
      <c r="N6" s="2"/>
      <c r="O6" s="2"/>
    </row>
    <row r="7" spans="1:15" x14ac:dyDescent="0.25">
      <c r="A7" s="75" t="s">
        <v>93</v>
      </c>
      <c r="B7" s="2"/>
      <c r="C7" s="2"/>
      <c r="D7" s="2"/>
      <c r="E7" s="2"/>
      <c r="F7" s="2"/>
      <c r="G7" s="2"/>
      <c r="H7" s="2"/>
      <c r="I7" s="2"/>
      <c r="J7" s="2"/>
      <c r="K7" s="2"/>
      <c r="L7" s="2"/>
      <c r="M7" s="2"/>
      <c r="N7" s="2"/>
      <c r="O7" s="2"/>
    </row>
    <row r="8" spans="1:15" x14ac:dyDescent="0.25">
      <c r="A8" s="76">
        <v>7</v>
      </c>
      <c r="B8" s="2">
        <v>7.9793895588077431E-3</v>
      </c>
      <c r="C8" s="2">
        <v>7.9793895588077431E-3</v>
      </c>
      <c r="D8" s="2">
        <v>1.9507331048817481E-2</v>
      </c>
      <c r="E8" s="2">
        <v>1.9507331048817481E-2</v>
      </c>
      <c r="F8" s="2">
        <v>1.0199251679213813E-2</v>
      </c>
      <c r="G8" s="2">
        <v>1.0199251679213813E-2</v>
      </c>
      <c r="H8" s="2">
        <v>7.6746638258090461E-3</v>
      </c>
      <c r="I8" s="2">
        <v>7.6746638258090461E-3</v>
      </c>
      <c r="J8" s="2">
        <v>1.032084361678259E-2</v>
      </c>
      <c r="K8" s="2">
        <v>1.032084361678259E-2</v>
      </c>
      <c r="L8" s="2">
        <v>1.1718006181248261E-2</v>
      </c>
      <c r="M8" s="2">
        <v>1.1718006181248261E-2</v>
      </c>
      <c r="N8" s="2">
        <v>5.7286572586279167E-3</v>
      </c>
      <c r="O8" s="2">
        <v>5.7286572586279167E-3</v>
      </c>
    </row>
    <row r="9" spans="1:15" x14ac:dyDescent="0.25">
      <c r="A9" s="76">
        <v>14</v>
      </c>
      <c r="B9" s="2">
        <v>3.6355051935788481E-2</v>
      </c>
      <c r="C9" s="2">
        <v>3.6355051935788481E-2</v>
      </c>
      <c r="D9" s="2">
        <v>4.845864450558706E-2</v>
      </c>
      <c r="E9" s="2">
        <v>4.845864450558706E-2</v>
      </c>
      <c r="F9" s="2">
        <v>3.7438035150968905E-2</v>
      </c>
      <c r="G9" s="2">
        <v>3.7438035150968905E-2</v>
      </c>
      <c r="H9" s="2">
        <v>3.802835275700122E-2</v>
      </c>
      <c r="I9" s="2">
        <v>3.802835275700122E-2</v>
      </c>
      <c r="J9" s="2">
        <v>3.4380889319003717E-2</v>
      </c>
      <c r="K9" s="2">
        <v>3.4380889319003717E-2</v>
      </c>
      <c r="L9" s="2">
        <v>3.2141916220251164E-2</v>
      </c>
      <c r="M9" s="2">
        <v>3.2141916220251164E-2</v>
      </c>
      <c r="N9" s="2">
        <v>4.2376972129773129E-2</v>
      </c>
      <c r="O9" s="2">
        <v>4.2376972129773129E-2</v>
      </c>
    </row>
    <row r="10" spans="1:15" x14ac:dyDescent="0.25">
      <c r="A10" s="76">
        <v>21</v>
      </c>
      <c r="B10" s="2">
        <v>7.7188772542175682E-2</v>
      </c>
      <c r="C10" s="2">
        <v>7.7188772542175682E-2</v>
      </c>
      <c r="D10" s="2">
        <v>8.3464412111679126E-2</v>
      </c>
      <c r="E10" s="2">
        <v>8.3464412111679126E-2</v>
      </c>
      <c r="F10" s="2">
        <v>8.9518592409743122E-2</v>
      </c>
      <c r="G10" s="2">
        <v>8.9518592409743122E-2</v>
      </c>
      <c r="H10" s="2">
        <v>9.9523073237657619E-2</v>
      </c>
      <c r="I10" s="2">
        <v>9.9523073237657619E-2</v>
      </c>
      <c r="J10" s="2">
        <v>0.12028409300722541</v>
      </c>
      <c r="K10" s="2">
        <v>0.12028409300722541</v>
      </c>
      <c r="L10" s="2">
        <v>7.0507195507195503E-2</v>
      </c>
      <c r="M10" s="2">
        <v>7.0507195507195503E-2</v>
      </c>
      <c r="N10" s="2">
        <v>8.8518631487977228E-2</v>
      </c>
      <c r="O10" s="2">
        <v>8.8518631487977228E-2</v>
      </c>
    </row>
    <row r="11" spans="1:15" x14ac:dyDescent="0.25">
      <c r="A11" s="76">
        <v>27</v>
      </c>
      <c r="B11" s="2">
        <v>0.1257926773871173</v>
      </c>
      <c r="C11" s="2">
        <v>0.1257926773871173</v>
      </c>
      <c r="D11" s="2">
        <v>0.13183306860829597</v>
      </c>
      <c r="E11" s="2">
        <v>0.13183306860829597</v>
      </c>
      <c r="F11" s="2">
        <v>0.14403338596886983</v>
      </c>
      <c r="G11" s="2">
        <v>0.14403338596886983</v>
      </c>
      <c r="H11" s="2">
        <v>0.14822799281398008</v>
      </c>
      <c r="I11" s="2">
        <v>0.14822799281398008</v>
      </c>
      <c r="J11" s="2">
        <v>0.21678433494870974</v>
      </c>
      <c r="K11" s="2">
        <v>0.21678433494870974</v>
      </c>
      <c r="L11" s="2">
        <v>0.11950688056623916</v>
      </c>
      <c r="M11" s="2">
        <v>0.11950688056623916</v>
      </c>
      <c r="N11" s="2">
        <v>0.12200890019071838</v>
      </c>
      <c r="O11" s="2">
        <v>0.12200890019071838</v>
      </c>
    </row>
    <row r="12" spans="1:15" x14ac:dyDescent="0.25">
      <c r="A12" s="3">
        <v>2</v>
      </c>
      <c r="B12" s="2"/>
      <c r="C12" s="2"/>
      <c r="D12" s="2"/>
      <c r="E12" s="2"/>
      <c r="F12" s="2"/>
      <c r="G12" s="2"/>
      <c r="H12" s="2"/>
      <c r="I12" s="2"/>
      <c r="J12" s="2"/>
      <c r="K12" s="2"/>
      <c r="L12" s="2"/>
      <c r="M12" s="2"/>
      <c r="N12" s="2"/>
      <c r="O12" s="2"/>
    </row>
    <row r="13" spans="1:15" x14ac:dyDescent="0.25">
      <c r="A13" s="75" t="s">
        <v>95</v>
      </c>
      <c r="B13" s="2"/>
      <c r="C13" s="2"/>
      <c r="D13" s="2"/>
      <c r="E13" s="2"/>
      <c r="F13" s="2"/>
      <c r="G13" s="2"/>
      <c r="H13" s="2"/>
      <c r="I13" s="2"/>
      <c r="J13" s="2"/>
      <c r="K13" s="2"/>
      <c r="L13" s="2"/>
      <c r="M13" s="2"/>
      <c r="N13" s="2"/>
      <c r="O13" s="2"/>
    </row>
    <row r="14" spans="1:15" x14ac:dyDescent="0.25">
      <c r="A14" s="76">
        <v>4</v>
      </c>
      <c r="B14" s="2">
        <v>0.18180662270902584</v>
      </c>
      <c r="C14" s="2">
        <v>0.18180662270902584</v>
      </c>
      <c r="D14" s="2">
        <v>0.20743499648629657</v>
      </c>
      <c r="E14" s="2">
        <v>0.20743499648629657</v>
      </c>
      <c r="F14" s="2">
        <v>0.21191754251432179</v>
      </c>
      <c r="G14" s="2">
        <v>0.21191754251432179</v>
      </c>
      <c r="H14" s="2">
        <v>0.20026919653518008</v>
      </c>
      <c r="I14" s="2">
        <v>0.20026919653518008</v>
      </c>
      <c r="J14" s="2">
        <v>0.29228517666736359</v>
      </c>
      <c r="K14" s="2">
        <v>0.29228517666736359</v>
      </c>
      <c r="L14" s="2">
        <v>0.18756946475577654</v>
      </c>
      <c r="M14" s="2">
        <v>0.18756946475577654</v>
      </c>
      <c r="N14" s="2">
        <v>0.17068456921981487</v>
      </c>
      <c r="O14" s="2">
        <v>0.17068456921981487</v>
      </c>
    </row>
    <row r="15" spans="1:15" x14ac:dyDescent="0.25">
      <c r="A15" s="76">
        <v>11</v>
      </c>
      <c r="B15" s="2">
        <v>0.24231592698769822</v>
      </c>
      <c r="C15" s="2">
        <v>0.24231592698769822</v>
      </c>
      <c r="D15" s="2">
        <v>0.26749637472018473</v>
      </c>
      <c r="E15" s="2">
        <v>0.26749637472018473</v>
      </c>
      <c r="F15" s="2">
        <v>0.30953644627632543</v>
      </c>
      <c r="G15" s="2">
        <v>0.30953644627632543</v>
      </c>
      <c r="H15" s="2">
        <v>0.28346303291374886</v>
      </c>
      <c r="I15" s="2">
        <v>0.28346303291374886</v>
      </c>
      <c r="J15" s="2">
        <v>0.3723327060964961</v>
      </c>
      <c r="K15" s="2">
        <v>0.3723327060964961</v>
      </c>
      <c r="L15" s="2">
        <v>0.25733703595439927</v>
      </c>
      <c r="M15" s="2">
        <v>0.25733703595439927</v>
      </c>
      <c r="N15" s="2">
        <v>0.2304743712193569</v>
      </c>
      <c r="O15" s="2">
        <v>0.2304743712193569</v>
      </c>
    </row>
    <row r="16" spans="1:15" x14ac:dyDescent="0.25">
      <c r="A16" s="76">
        <v>18</v>
      </c>
      <c r="B16" s="2">
        <v>0.29967160767095452</v>
      </c>
      <c r="C16" s="2">
        <v>0.29967160767095452</v>
      </c>
      <c r="D16" s="2">
        <v>0.32080518018018017</v>
      </c>
      <c r="E16" s="2">
        <v>0.32080518018018017</v>
      </c>
      <c r="F16" s="2">
        <v>0.38668188650670765</v>
      </c>
      <c r="G16" s="2">
        <v>0.38668188650670765</v>
      </c>
      <c r="H16" s="2">
        <v>0.33345946764114431</v>
      </c>
      <c r="I16" s="2">
        <v>0.33345946764114431</v>
      </c>
      <c r="J16" s="2">
        <v>0.44439804978692571</v>
      </c>
      <c r="K16" s="2">
        <v>0.44439804978692571</v>
      </c>
      <c r="L16" s="2">
        <v>0.33072524386855229</v>
      </c>
      <c r="M16" s="2">
        <v>0.33072524386855229</v>
      </c>
      <c r="N16" s="2">
        <v>0.32259375952840735</v>
      </c>
      <c r="O16" s="2">
        <v>0.32259375952840735</v>
      </c>
    </row>
    <row r="17" spans="1:15" x14ac:dyDescent="0.25">
      <c r="A17" s="76">
        <v>25</v>
      </c>
      <c r="B17" s="2">
        <v>0.34510465053715228</v>
      </c>
      <c r="C17" s="2">
        <v>0.34510465053715228</v>
      </c>
      <c r="D17" s="2">
        <v>0.35983749274521182</v>
      </c>
      <c r="E17" s="2">
        <v>0.35983749274521182</v>
      </c>
      <c r="F17" s="2">
        <v>0.43839750493627716</v>
      </c>
      <c r="G17" s="2">
        <v>0.43839750493627716</v>
      </c>
      <c r="H17" s="2">
        <v>0.37733094993812338</v>
      </c>
      <c r="I17" s="2">
        <v>0.37733094993812338</v>
      </c>
      <c r="J17" s="2">
        <v>0.48824593128390598</v>
      </c>
      <c r="K17" s="2">
        <v>0.48824593128390598</v>
      </c>
      <c r="L17" s="2">
        <v>0.37824474660074164</v>
      </c>
      <c r="M17" s="2">
        <v>0.37824474660074164</v>
      </c>
      <c r="N17" s="2">
        <v>0.35734286714335717</v>
      </c>
      <c r="O17" s="2">
        <v>0.35734286714335717</v>
      </c>
    </row>
    <row r="18" spans="1:15" x14ac:dyDescent="0.25">
      <c r="A18" s="3">
        <v>3</v>
      </c>
      <c r="B18" s="2"/>
      <c r="C18" s="2"/>
      <c r="D18" s="2"/>
      <c r="E18" s="2"/>
      <c r="F18" s="2"/>
      <c r="G18" s="2"/>
      <c r="H18" s="2"/>
      <c r="I18" s="2"/>
      <c r="J18" s="2"/>
      <c r="K18" s="2"/>
      <c r="L18" s="2"/>
      <c r="M18" s="2"/>
      <c r="N18" s="2"/>
      <c r="O18" s="2"/>
    </row>
    <row r="19" spans="1:15" x14ac:dyDescent="0.25">
      <c r="A19" s="75" t="s">
        <v>96</v>
      </c>
      <c r="B19" s="2"/>
      <c r="C19" s="2"/>
      <c r="D19" s="2"/>
      <c r="E19" s="2"/>
      <c r="F19" s="2"/>
      <c r="G19" s="2"/>
      <c r="H19" s="2"/>
      <c r="I19" s="2"/>
      <c r="J19" s="2"/>
      <c r="K19" s="2"/>
      <c r="L19" s="2"/>
      <c r="M19" s="2"/>
      <c r="N19" s="2"/>
      <c r="O19" s="2"/>
    </row>
    <row r="20" spans="1:15" x14ac:dyDescent="0.25">
      <c r="A20" s="76">
        <v>1</v>
      </c>
      <c r="B20" s="2">
        <v>0.38096946003622473</v>
      </c>
      <c r="C20" s="2">
        <v>0.38096946003622473</v>
      </c>
      <c r="D20" s="2">
        <v>0.39251548330015484</v>
      </c>
      <c r="E20" s="2">
        <v>0.39251548330015484</v>
      </c>
      <c r="F20" s="2">
        <v>0.47765682863876108</v>
      </c>
      <c r="G20" s="2">
        <v>0.47765682863876108</v>
      </c>
      <c r="H20" s="2">
        <v>0.41151767107782466</v>
      </c>
      <c r="I20" s="2">
        <v>0.41151767107782466</v>
      </c>
      <c r="J20" s="2">
        <v>0.52188666044776122</v>
      </c>
      <c r="K20" s="2">
        <v>0.52188666044776122</v>
      </c>
      <c r="L20" s="2">
        <v>0.41062108002787534</v>
      </c>
      <c r="M20" s="2">
        <v>0.41062108002787534</v>
      </c>
      <c r="N20" s="2">
        <v>0.3914506184419515</v>
      </c>
      <c r="O20" s="2">
        <v>0.3914506184419515</v>
      </c>
    </row>
    <row r="21" spans="1:15" x14ac:dyDescent="0.25">
      <c r="A21" s="76">
        <v>8</v>
      </c>
      <c r="B21" s="2">
        <v>0.40942624383762805</v>
      </c>
      <c r="C21" s="2">
        <v>0.40942624383762805</v>
      </c>
      <c r="D21" s="2">
        <v>0.4212287567238685</v>
      </c>
      <c r="E21" s="2">
        <v>0.4212287567238685</v>
      </c>
      <c r="F21" s="2">
        <v>0.51394954586790309</v>
      </c>
      <c r="G21" s="2">
        <v>0.51394954586790309</v>
      </c>
      <c r="H21" s="2">
        <v>0.43624594100039138</v>
      </c>
      <c r="I21" s="2">
        <v>0.43624594100039138</v>
      </c>
      <c r="J21" s="2">
        <v>0.55065137079525572</v>
      </c>
      <c r="K21" s="2">
        <v>0.55065137079525572</v>
      </c>
      <c r="L21" s="2">
        <v>0.43708656376698202</v>
      </c>
      <c r="M21" s="2">
        <v>0.43708656376698202</v>
      </c>
      <c r="N21" s="2">
        <v>0.41717445977903178</v>
      </c>
      <c r="O21" s="2">
        <v>0.41717445977903178</v>
      </c>
    </row>
    <row r="22" spans="1:15" x14ac:dyDescent="0.25">
      <c r="A22" s="76">
        <v>15</v>
      </c>
      <c r="B22" s="2">
        <v>0.43863024240092341</v>
      </c>
      <c r="C22" s="2">
        <v>0.43863024240092341</v>
      </c>
      <c r="D22" s="2">
        <v>0.43736257657682576</v>
      </c>
      <c r="E22" s="2">
        <v>0.43736257657682576</v>
      </c>
      <c r="F22" s="2">
        <v>0.54299257528614919</v>
      </c>
      <c r="G22" s="2">
        <v>0.54299257528614919</v>
      </c>
      <c r="H22" s="2">
        <v>0.46259825881159666</v>
      </c>
      <c r="I22" s="2">
        <v>0.46259825881159666</v>
      </c>
      <c r="J22" s="2">
        <v>0.57044247572520568</v>
      </c>
      <c r="K22" s="2">
        <v>0.57044247572520568</v>
      </c>
      <c r="L22" s="2">
        <v>0.46756553028686837</v>
      </c>
      <c r="M22" s="2">
        <v>0.46756553028686837</v>
      </c>
      <c r="N22" s="2">
        <v>0.44502860290159851</v>
      </c>
      <c r="O22" s="2">
        <v>0.44502860290159851</v>
      </c>
    </row>
    <row r="23" spans="1:15" x14ac:dyDescent="0.25">
      <c r="A23" s="76">
        <v>22</v>
      </c>
      <c r="B23" s="2">
        <v>0.46465265258257049</v>
      </c>
      <c r="C23" s="2">
        <v>0.46465265258257049</v>
      </c>
      <c r="D23" s="2">
        <v>0.45985754788742134</v>
      </c>
      <c r="E23" s="2">
        <v>0.45985754788742134</v>
      </c>
      <c r="F23" s="2">
        <v>0.564331267504246</v>
      </c>
      <c r="G23" s="2">
        <v>0.564331267504246</v>
      </c>
      <c r="H23" s="2">
        <v>0.48371994715984146</v>
      </c>
      <c r="I23" s="2">
        <v>0.48371994715984146</v>
      </c>
      <c r="J23" s="2">
        <v>0.59627179795550211</v>
      </c>
      <c r="K23" s="2">
        <v>0.59627179795550211</v>
      </c>
      <c r="L23" s="2">
        <v>0.49341468965124879</v>
      </c>
      <c r="M23" s="2">
        <v>0.49341468965124879</v>
      </c>
      <c r="N23" s="2">
        <v>0.46661639962299717</v>
      </c>
      <c r="O23" s="2">
        <v>0.46661639962299717</v>
      </c>
    </row>
    <row r="24" spans="1:15" x14ac:dyDescent="0.25">
      <c r="A24" s="76">
        <v>29</v>
      </c>
      <c r="B24" s="2">
        <v>0.4949447243212986</v>
      </c>
      <c r="C24" s="2">
        <v>0.4949447243212986</v>
      </c>
      <c r="D24" s="2">
        <v>0.4776051251539345</v>
      </c>
      <c r="E24" s="2">
        <v>0.4776051251539345</v>
      </c>
      <c r="F24" s="2">
        <v>0.58848570849381709</v>
      </c>
      <c r="G24" s="2">
        <v>0.58848570849381709</v>
      </c>
      <c r="H24" s="2">
        <v>0.50523714997677072</v>
      </c>
      <c r="I24" s="2">
        <v>0.50523714997677072</v>
      </c>
      <c r="J24" s="2">
        <v>0.60908648308455937</v>
      </c>
      <c r="K24" s="2">
        <v>0.60908648308455937</v>
      </c>
      <c r="L24" s="2">
        <v>0.51629831896919531</v>
      </c>
      <c r="M24" s="2">
        <v>0.51629831896919531</v>
      </c>
      <c r="N24" s="2">
        <v>0.48482980703917078</v>
      </c>
      <c r="O24" s="2">
        <v>0.48482980703917078</v>
      </c>
    </row>
    <row r="25" spans="1:15" x14ac:dyDescent="0.25">
      <c r="A25" s="3">
        <v>4</v>
      </c>
      <c r="B25" s="2"/>
      <c r="C25" s="2"/>
      <c r="D25" s="2"/>
      <c r="E25" s="2"/>
      <c r="F25" s="2"/>
      <c r="G25" s="2"/>
      <c r="H25" s="2"/>
      <c r="I25" s="2"/>
      <c r="J25" s="2"/>
      <c r="K25" s="2"/>
      <c r="L25" s="2"/>
      <c r="M25" s="2"/>
      <c r="N25" s="2"/>
      <c r="O25" s="2"/>
    </row>
    <row r="26" spans="1:15" x14ac:dyDescent="0.25">
      <c r="A26" s="75" t="s">
        <v>99</v>
      </c>
      <c r="B26" s="2"/>
      <c r="C26" s="2"/>
      <c r="D26" s="2"/>
      <c r="E26" s="2"/>
      <c r="F26" s="2"/>
      <c r="G26" s="2"/>
      <c r="H26" s="2"/>
      <c r="I26" s="2"/>
      <c r="J26" s="2"/>
      <c r="K26" s="2"/>
      <c r="L26" s="2"/>
      <c r="M26" s="2"/>
      <c r="N26" s="2"/>
      <c r="O26" s="2"/>
    </row>
    <row r="27" spans="1:15" x14ac:dyDescent="0.25">
      <c r="A27" s="76">
        <v>6</v>
      </c>
      <c r="B27" s="2">
        <v>0.51482687392780868</v>
      </c>
      <c r="C27" s="2">
        <v>0.51482687392780868</v>
      </c>
      <c r="D27" s="2">
        <v>0.49279012482355872</v>
      </c>
      <c r="E27" s="2">
        <v>0.49279012482355872</v>
      </c>
      <c r="F27" s="2">
        <v>0.61437186496082963</v>
      </c>
      <c r="G27" s="2">
        <v>0.61437186496082963</v>
      </c>
      <c r="H27" s="2">
        <v>0.52411694472914006</v>
      </c>
      <c r="I27" s="2">
        <v>0.52411694472914006</v>
      </c>
      <c r="J27" s="2">
        <v>0.60108555760729676</v>
      </c>
      <c r="K27" s="2">
        <v>0.60108555760729676</v>
      </c>
      <c r="L27" s="2">
        <v>0.5353986708599564</v>
      </c>
      <c r="M27" s="2">
        <v>0.5353986708599564</v>
      </c>
      <c r="N27" s="2">
        <v>0.50389440438891198</v>
      </c>
      <c r="O27" s="2">
        <v>0.50389440438891198</v>
      </c>
    </row>
    <row r="28" spans="1:15" x14ac:dyDescent="0.25">
      <c r="A28" s="76">
        <v>13</v>
      </c>
      <c r="B28" s="2">
        <v>0.53275529865125237</v>
      </c>
      <c r="C28" s="2">
        <v>0.53275529865125237</v>
      </c>
      <c r="D28" s="2">
        <v>0.50600107977906061</v>
      </c>
      <c r="E28" s="2">
        <v>0.50600107977906061</v>
      </c>
      <c r="F28" s="2">
        <v>0.62976780883678996</v>
      </c>
      <c r="G28" s="2">
        <v>0.62976780883678996</v>
      </c>
      <c r="H28" s="2">
        <v>0.53665515748571913</v>
      </c>
      <c r="I28" s="2">
        <v>0.53665515748571913</v>
      </c>
      <c r="J28" s="2">
        <v>0.61630977154236866</v>
      </c>
      <c r="K28" s="2">
        <v>0.61630977154236866</v>
      </c>
      <c r="L28" s="2">
        <v>0.55349346530710919</v>
      </c>
      <c r="M28" s="2">
        <v>0.55349346530710919</v>
      </c>
      <c r="N28" s="2">
        <v>0.51889511105518149</v>
      </c>
      <c r="O28" s="2">
        <v>0.51889511105518149</v>
      </c>
    </row>
    <row r="29" spans="1:15" x14ac:dyDescent="0.25">
      <c r="A29" s="76">
        <v>20</v>
      </c>
      <c r="B29" s="2">
        <v>0.54310359941792175</v>
      </c>
      <c r="C29" s="2">
        <v>0.54310359941792175</v>
      </c>
      <c r="D29" s="2">
        <v>0.51633489299260782</v>
      </c>
      <c r="E29" s="2">
        <v>0.51633489299260782</v>
      </c>
      <c r="F29" s="2">
        <v>0.64049241740386353</v>
      </c>
      <c r="G29" s="2">
        <v>0.64049241740386353</v>
      </c>
      <c r="H29" s="2">
        <v>0.54433708221130994</v>
      </c>
      <c r="I29" s="2">
        <v>0.54433708221130994</v>
      </c>
      <c r="J29" s="2">
        <v>0.62504196038939241</v>
      </c>
      <c r="K29" s="2">
        <v>0.62504196038939241</v>
      </c>
      <c r="L29" s="2">
        <v>0.56323916601437418</v>
      </c>
      <c r="M29" s="2">
        <v>0.56323916601437418</v>
      </c>
      <c r="N29" s="2">
        <v>0.52752951839077566</v>
      </c>
      <c r="O29" s="2">
        <v>0.52752951839077566</v>
      </c>
    </row>
    <row r="30" spans="1:15" x14ac:dyDescent="0.25">
      <c r="A30" s="76">
        <v>28</v>
      </c>
      <c r="B30" s="2">
        <v>0.54895497264693505</v>
      </c>
      <c r="C30" s="2">
        <v>0.54895497264693505</v>
      </c>
      <c r="D30" s="2">
        <v>0.52165782438254071</v>
      </c>
      <c r="E30" s="2">
        <v>0.52165782438254071</v>
      </c>
      <c r="F30" s="2">
        <v>0.64454297253999415</v>
      </c>
      <c r="G30" s="2">
        <v>0.64454297253999415</v>
      </c>
      <c r="H30" s="2">
        <v>0.54858947412891712</v>
      </c>
      <c r="I30" s="2">
        <v>0.54858947412891712</v>
      </c>
      <c r="J30" s="2">
        <v>0.62960310622251558</v>
      </c>
      <c r="K30" s="2">
        <v>0.62960310622251558</v>
      </c>
      <c r="L30" s="2">
        <v>0.56833489641060619</v>
      </c>
      <c r="M30" s="2">
        <v>0.56833489641060619</v>
      </c>
      <c r="N30" s="2">
        <v>0.5327936955536533</v>
      </c>
      <c r="O30" s="2">
        <v>0.5327936955536533</v>
      </c>
    </row>
    <row r="31" spans="1:15" x14ac:dyDescent="0.25">
      <c r="A31" s="3">
        <v>5</v>
      </c>
      <c r="B31" s="2"/>
      <c r="C31" s="2"/>
      <c r="D31" s="2"/>
      <c r="E31" s="2"/>
      <c r="F31" s="2"/>
      <c r="G31" s="2"/>
      <c r="H31" s="2"/>
      <c r="I31" s="2"/>
      <c r="J31" s="2"/>
      <c r="K31" s="2"/>
      <c r="L31" s="2"/>
      <c r="M31" s="2"/>
      <c r="N31" s="2"/>
      <c r="O31" s="2"/>
    </row>
    <row r="32" spans="1:15" x14ac:dyDescent="0.25">
      <c r="A32" s="75" t="s">
        <v>100</v>
      </c>
      <c r="B32" s="2"/>
      <c r="C32" s="2"/>
      <c r="D32" s="2"/>
      <c r="E32" s="2"/>
      <c r="F32" s="2"/>
      <c r="G32" s="2"/>
      <c r="H32" s="2"/>
      <c r="I32" s="2"/>
      <c r="J32" s="2"/>
      <c r="K32" s="2"/>
      <c r="L32" s="2"/>
      <c r="M32" s="2"/>
      <c r="N32" s="2"/>
      <c r="O32" s="2"/>
    </row>
    <row r="33" spans="1:15" x14ac:dyDescent="0.25">
      <c r="A33" s="76">
        <v>3</v>
      </c>
      <c r="B33" s="2">
        <v>0.55116536013047823</v>
      </c>
      <c r="C33" s="2">
        <v>0.55116536013047823</v>
      </c>
      <c r="D33" s="2">
        <v>0.52275308129067999</v>
      </c>
      <c r="E33" s="2">
        <v>0.52275308129067999</v>
      </c>
      <c r="F33" s="2">
        <v>0.64656593716828148</v>
      </c>
      <c r="G33" s="2">
        <v>0.64656593716828148</v>
      </c>
      <c r="H33" s="2">
        <v>0.55096966683242166</v>
      </c>
      <c r="I33" s="2">
        <v>0.55096966683242166</v>
      </c>
      <c r="J33" s="2">
        <v>0.63123789911922379</v>
      </c>
      <c r="K33" s="2">
        <v>0.63123789911922379</v>
      </c>
      <c r="L33" s="2">
        <v>0.57005242743276074</v>
      </c>
      <c r="M33" s="2">
        <v>0.57005242743276074</v>
      </c>
      <c r="N33" s="2">
        <v>0.53465633465633466</v>
      </c>
      <c r="O33" s="2">
        <v>0.53465633465633466</v>
      </c>
    </row>
    <row r="34" spans="1:15" x14ac:dyDescent="0.25">
      <c r="A34" s="76">
        <v>10</v>
      </c>
      <c r="B34" s="2">
        <v>0.55458009235685568</v>
      </c>
      <c r="C34" s="2">
        <v>0.55458009235685568</v>
      </c>
      <c r="D34" s="2">
        <v>0.52639895762582645</v>
      </c>
      <c r="E34" s="2">
        <v>0.52639895762582645</v>
      </c>
      <c r="F34" s="2">
        <v>0.65007688133140373</v>
      </c>
      <c r="G34" s="2">
        <v>0.65007688133140373</v>
      </c>
      <c r="H34" s="2">
        <v>0.55334410885388607</v>
      </c>
      <c r="I34" s="2">
        <v>0.55334410885388607</v>
      </c>
      <c r="J34" s="2">
        <v>0.63478270606810516</v>
      </c>
      <c r="K34" s="2">
        <v>0.63478270606810516</v>
      </c>
      <c r="L34" s="2">
        <v>0.57452032243415074</v>
      </c>
      <c r="M34" s="2">
        <v>0.57452032243415074</v>
      </c>
      <c r="N34" s="2">
        <v>0.53803189812771857</v>
      </c>
      <c r="O34" s="2">
        <v>0.53803189812771857</v>
      </c>
    </row>
    <row r="35" spans="1:15" x14ac:dyDescent="0.25">
      <c r="A35" s="76">
        <v>17</v>
      </c>
      <c r="B35" s="2">
        <v>0.55669668720703636</v>
      </c>
      <c r="C35" s="2">
        <v>0.55669668720703636</v>
      </c>
      <c r="D35" s="2">
        <v>0.52951367233517666</v>
      </c>
      <c r="E35" s="2">
        <v>0.52951367233517666</v>
      </c>
      <c r="F35" s="2">
        <v>0.65266804011681878</v>
      </c>
      <c r="G35" s="2">
        <v>0.65266804011681878</v>
      </c>
      <c r="H35" s="2">
        <v>0.55797592094962023</v>
      </c>
      <c r="I35" s="2">
        <v>0.55797592094962023</v>
      </c>
      <c r="J35" s="2">
        <v>0.63791964715496297</v>
      </c>
      <c r="K35" s="2">
        <v>0.63791964715496297</v>
      </c>
      <c r="L35" s="2">
        <v>0.5789779903219856</v>
      </c>
      <c r="M35" s="2">
        <v>0.5789779903219856</v>
      </c>
      <c r="N35" s="2">
        <v>0.54133878127522195</v>
      </c>
      <c r="O35" s="2">
        <v>0.54133878127522195</v>
      </c>
    </row>
    <row r="36" spans="1:15" x14ac:dyDescent="0.25">
      <c r="A36" s="76">
        <v>24</v>
      </c>
      <c r="B36" s="2">
        <v>0.55993385638391446</v>
      </c>
      <c r="C36" s="2">
        <v>0.55993385638391446</v>
      </c>
      <c r="D36" s="2">
        <v>0.53206944444444448</v>
      </c>
      <c r="E36" s="2">
        <v>0.53206944444444448</v>
      </c>
      <c r="F36" s="2">
        <v>0.65491657510505985</v>
      </c>
      <c r="G36" s="2">
        <v>0.65491657510505985</v>
      </c>
      <c r="H36" s="2">
        <v>0.56319163792556226</v>
      </c>
      <c r="I36" s="2">
        <v>0.56319163792556226</v>
      </c>
      <c r="J36" s="2">
        <v>0.64168085678436992</v>
      </c>
      <c r="K36" s="2">
        <v>0.64168085678436992</v>
      </c>
      <c r="L36" s="2">
        <v>0.58366906883050562</v>
      </c>
      <c r="M36" s="2">
        <v>0.58366906883050562</v>
      </c>
      <c r="N36" s="2">
        <v>0.54351474466554783</v>
      </c>
      <c r="O36" s="2">
        <v>0.54351474466554783</v>
      </c>
    </row>
    <row r="37" spans="1:15" x14ac:dyDescent="0.25">
      <c r="A37" s="76">
        <v>31</v>
      </c>
      <c r="B37" s="2">
        <v>0.56333984959757666</v>
      </c>
      <c r="C37" s="2">
        <v>0.56333984959757666</v>
      </c>
      <c r="D37" s="2">
        <v>0.53441104046966514</v>
      </c>
      <c r="E37" s="2">
        <v>0.53441104046966514</v>
      </c>
      <c r="F37" s="2">
        <v>0.65706342902530357</v>
      </c>
      <c r="G37" s="2">
        <v>0.65706342902530357</v>
      </c>
      <c r="H37" s="2">
        <v>0.56799474559572871</v>
      </c>
      <c r="I37" s="2">
        <v>0.56799474559572871</v>
      </c>
      <c r="J37" s="2">
        <v>0.6431704751460352</v>
      </c>
      <c r="K37" s="2">
        <v>0.6431704751460352</v>
      </c>
      <c r="L37" s="2">
        <v>0.5871511396578184</v>
      </c>
      <c r="M37" s="2">
        <v>0.5871511396578184</v>
      </c>
      <c r="N37" s="2">
        <v>0.54467635136836279</v>
      </c>
      <c r="O37" s="2">
        <v>0.54467635136836279</v>
      </c>
    </row>
    <row r="38" spans="1:15" x14ac:dyDescent="0.25">
      <c r="A38" s="3">
        <v>7</v>
      </c>
      <c r="B38" s="2"/>
      <c r="C38" s="2"/>
      <c r="D38" s="2"/>
      <c r="E38" s="2"/>
      <c r="F38" s="2"/>
      <c r="G38" s="2"/>
      <c r="H38" s="2"/>
      <c r="I38" s="2"/>
      <c r="J38" s="2"/>
      <c r="K38" s="2"/>
      <c r="L38" s="2"/>
      <c r="M38" s="2"/>
      <c r="N38" s="2"/>
      <c r="O38" s="2"/>
    </row>
    <row r="39" spans="1:15" x14ac:dyDescent="0.25">
      <c r="A39" s="75" t="s">
        <v>114</v>
      </c>
      <c r="B39" s="2"/>
      <c r="C39" s="2"/>
      <c r="D39" s="2"/>
      <c r="E39" s="2"/>
      <c r="F39" s="2"/>
      <c r="G39" s="2"/>
      <c r="H39" s="2"/>
      <c r="I39" s="2"/>
      <c r="J39" s="2"/>
      <c r="K39" s="2"/>
      <c r="L39" s="2"/>
      <c r="M39" s="2"/>
      <c r="N39" s="2"/>
      <c r="O39" s="2"/>
    </row>
    <row r="40" spans="1:15" x14ac:dyDescent="0.25">
      <c r="A40" s="76">
        <v>2</v>
      </c>
      <c r="B40" s="2">
        <v>0.57081159215907484</v>
      </c>
      <c r="C40" s="2">
        <v>0.57081159215907484</v>
      </c>
      <c r="D40" s="2">
        <v>0.53919445647466435</v>
      </c>
      <c r="E40" s="2">
        <v>0.53919445647466435</v>
      </c>
      <c r="F40" s="2">
        <v>0.66300283028518814</v>
      </c>
      <c r="G40" s="2">
        <v>0.66300283028518814</v>
      </c>
      <c r="H40" s="2">
        <v>0.57355970355269581</v>
      </c>
      <c r="I40" s="2">
        <v>0.57355970355269581</v>
      </c>
      <c r="J40" s="2">
        <v>0.64573117485054077</v>
      </c>
      <c r="K40" s="2">
        <v>0.64573117485054077</v>
      </c>
      <c r="L40" s="2">
        <v>0.59271410311035366</v>
      </c>
      <c r="M40" s="2">
        <v>0.59271410311035366</v>
      </c>
      <c r="N40" s="2">
        <v>0.55074018450976181</v>
      </c>
      <c r="O40" s="2">
        <v>0.55074018450976181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N25"/>
  <sheetViews>
    <sheetView workbookViewId="0">
      <selection activeCell="B5" sqref="B5"/>
    </sheetView>
  </sheetViews>
  <sheetFormatPr defaultRowHeight="15" x14ac:dyDescent="0.25"/>
  <cols>
    <col min="2" max="2" width="16.42578125" bestFit="1" customWidth="1"/>
  </cols>
  <sheetData>
    <row r="2" spans="2:40" x14ac:dyDescent="0.25">
      <c r="B2" s="9"/>
      <c r="C2" s="9"/>
      <c r="D2" s="9"/>
      <c r="E2" s="9"/>
      <c r="F2" s="9"/>
      <c r="G2" s="9"/>
      <c r="H2" s="9"/>
      <c r="I2" s="9"/>
      <c r="J2" s="9"/>
      <c r="K2" s="9"/>
      <c r="L2" s="9"/>
      <c r="M2" s="9"/>
      <c r="N2" s="9"/>
      <c r="O2" s="9"/>
      <c r="P2" s="9"/>
      <c r="Q2" s="9"/>
      <c r="R2" s="9"/>
    </row>
    <row r="3" spans="2:40" x14ac:dyDescent="0.25">
      <c r="B3" s="8" t="s">
        <v>18</v>
      </c>
      <c r="C3" s="82"/>
      <c r="D3" s="82"/>
      <c r="E3" s="82"/>
      <c r="F3" s="82"/>
      <c r="G3" s="82"/>
      <c r="H3" s="82"/>
      <c r="I3" s="82"/>
      <c r="J3" s="82"/>
      <c r="K3" s="82"/>
      <c r="L3" s="82"/>
      <c r="M3" s="82"/>
      <c r="N3" s="82"/>
      <c r="O3" s="82"/>
      <c r="P3" s="82"/>
      <c r="Q3" s="82"/>
      <c r="R3" s="82"/>
      <c r="S3" s="82"/>
      <c r="T3" s="82"/>
      <c r="U3" s="82"/>
      <c r="V3" s="82"/>
      <c r="W3" s="82"/>
      <c r="X3" s="82"/>
      <c r="Y3" s="82"/>
      <c r="Z3" s="82"/>
      <c r="AA3" s="82"/>
      <c r="AB3" s="82"/>
      <c r="AC3" s="82"/>
      <c r="AD3" s="82"/>
      <c r="AE3" s="82"/>
      <c r="AF3" s="82"/>
      <c r="AG3" s="82"/>
      <c r="AH3" s="82"/>
      <c r="AI3" s="82"/>
      <c r="AJ3" s="82"/>
      <c r="AK3" s="82"/>
      <c r="AL3" s="82"/>
      <c r="AM3" s="82"/>
      <c r="AN3" s="82"/>
    </row>
    <row r="4" spans="2:40" x14ac:dyDescent="0.25">
      <c r="B4" s="82"/>
      <c r="C4" s="84">
        <v>1</v>
      </c>
      <c r="D4" s="85"/>
      <c r="E4" s="85"/>
      <c r="F4" s="85"/>
      <c r="G4" s="85"/>
      <c r="H4" s="85"/>
      <c r="I4" s="85"/>
      <c r="J4" s="84">
        <v>2</v>
      </c>
      <c r="K4" s="85"/>
      <c r="L4" s="85"/>
      <c r="M4" s="85"/>
      <c r="N4" s="85"/>
      <c r="O4" s="85"/>
      <c r="P4" s="85"/>
      <c r="Q4" s="84">
        <v>3</v>
      </c>
      <c r="R4" s="85"/>
      <c r="S4" s="85"/>
      <c r="T4" s="85"/>
      <c r="U4" s="85"/>
      <c r="V4" s="85"/>
      <c r="W4" s="85"/>
      <c r="X4" s="85"/>
      <c r="Y4" s="84">
        <v>4</v>
      </c>
      <c r="Z4" s="85"/>
      <c r="AA4" s="85"/>
      <c r="AB4" s="85"/>
      <c r="AC4" s="85"/>
      <c r="AD4" s="85"/>
      <c r="AE4" s="84">
        <v>5</v>
      </c>
      <c r="AF4" s="85"/>
      <c r="AG4" s="85"/>
      <c r="AH4" s="85"/>
      <c r="AI4" s="85"/>
      <c r="AJ4" s="85"/>
      <c r="AK4" s="85"/>
      <c r="AL4" s="85"/>
      <c r="AM4" s="81">
        <v>6</v>
      </c>
      <c r="AN4" s="81">
        <v>7</v>
      </c>
    </row>
    <row r="5" spans="2:40" x14ac:dyDescent="0.25">
      <c r="B5" s="82"/>
      <c r="C5" s="84" t="s">
        <v>97</v>
      </c>
      <c r="D5" s="85"/>
      <c r="E5" s="85"/>
      <c r="F5" s="84" t="s">
        <v>91</v>
      </c>
      <c r="G5" s="85"/>
      <c r="H5" s="85"/>
      <c r="I5" s="85"/>
      <c r="J5" s="84" t="s">
        <v>97</v>
      </c>
      <c r="K5" s="85"/>
      <c r="L5" s="85"/>
      <c r="M5" s="84" t="s">
        <v>91</v>
      </c>
      <c r="N5" s="85"/>
      <c r="O5" s="85"/>
      <c r="P5" s="85"/>
      <c r="Q5" s="84" t="s">
        <v>97</v>
      </c>
      <c r="R5" s="85"/>
      <c r="S5" s="85"/>
      <c r="T5" s="84" t="s">
        <v>91</v>
      </c>
      <c r="U5" s="85"/>
      <c r="V5" s="85"/>
      <c r="W5" s="85"/>
      <c r="X5" s="85"/>
      <c r="Y5" s="84" t="s">
        <v>97</v>
      </c>
      <c r="Z5" s="85"/>
      <c r="AA5" s="84" t="s">
        <v>91</v>
      </c>
      <c r="AB5" s="85"/>
      <c r="AC5" s="85"/>
      <c r="AD5" s="85"/>
      <c r="AE5" s="85" t="s">
        <v>91</v>
      </c>
      <c r="AF5" s="85"/>
      <c r="AG5" s="85"/>
      <c r="AH5" s="84" t="s">
        <v>113</v>
      </c>
      <c r="AI5" s="85"/>
      <c r="AJ5" s="85"/>
      <c r="AK5" s="85"/>
      <c r="AL5" s="85"/>
      <c r="AM5" s="81" t="s">
        <v>91</v>
      </c>
      <c r="AN5" s="81" t="s">
        <v>113</v>
      </c>
    </row>
    <row r="6" spans="2:40" x14ac:dyDescent="0.25">
      <c r="B6" s="82"/>
      <c r="C6" s="84" t="s">
        <v>92</v>
      </c>
      <c r="D6" s="85"/>
      <c r="E6" s="85"/>
      <c r="F6" s="85" t="s">
        <v>92</v>
      </c>
      <c r="G6" s="85"/>
      <c r="H6" s="85"/>
      <c r="I6" s="85"/>
      <c r="J6" s="84" t="s">
        <v>94</v>
      </c>
      <c r="K6" s="85"/>
      <c r="L6" s="85"/>
      <c r="M6" s="85" t="s">
        <v>94</v>
      </c>
      <c r="N6" s="85"/>
      <c r="O6" s="85"/>
      <c r="P6" s="85"/>
      <c r="Q6" s="85" t="s">
        <v>94</v>
      </c>
      <c r="R6" s="85"/>
      <c r="S6" s="85"/>
      <c r="T6" s="85" t="s">
        <v>94</v>
      </c>
      <c r="U6" s="85"/>
      <c r="V6" s="85"/>
      <c r="W6" s="85"/>
      <c r="X6" s="85"/>
      <c r="Y6" s="85" t="s">
        <v>94</v>
      </c>
      <c r="Z6" s="85"/>
      <c r="AA6" s="85" t="s">
        <v>94</v>
      </c>
      <c r="AB6" s="85"/>
      <c r="AC6" s="85"/>
      <c r="AD6" s="85"/>
      <c r="AE6" s="84" t="s">
        <v>98</v>
      </c>
      <c r="AF6" s="85"/>
      <c r="AG6" s="85"/>
      <c r="AH6" s="85" t="s">
        <v>98</v>
      </c>
      <c r="AI6" s="85"/>
      <c r="AJ6" s="85"/>
      <c r="AK6" s="85"/>
      <c r="AL6" s="85"/>
      <c r="AM6" s="85" t="s">
        <v>98</v>
      </c>
      <c r="AN6" s="85" t="s">
        <v>98</v>
      </c>
    </row>
    <row r="7" spans="2:40" x14ac:dyDescent="0.25">
      <c r="B7" s="82"/>
      <c r="C7" s="86" t="s">
        <v>93</v>
      </c>
      <c r="D7" s="85"/>
      <c r="E7" s="85"/>
      <c r="F7" s="87" t="s">
        <v>93</v>
      </c>
      <c r="G7" s="85"/>
      <c r="H7" s="85"/>
      <c r="I7" s="85"/>
      <c r="J7" s="86" t="s">
        <v>95</v>
      </c>
      <c r="K7" s="85"/>
      <c r="L7" s="85"/>
      <c r="M7" s="87" t="s">
        <v>95</v>
      </c>
      <c r="N7" s="85"/>
      <c r="O7" s="85"/>
      <c r="P7" s="85"/>
      <c r="Q7" s="86" t="s">
        <v>96</v>
      </c>
      <c r="R7" s="85"/>
      <c r="S7" s="85"/>
      <c r="T7" s="87" t="s">
        <v>96</v>
      </c>
      <c r="U7" s="85"/>
      <c r="V7" s="85"/>
      <c r="W7" s="85"/>
      <c r="X7" s="85"/>
      <c r="Y7" s="86" t="s">
        <v>99</v>
      </c>
      <c r="Z7" s="85"/>
      <c r="AA7" s="87" t="s">
        <v>99</v>
      </c>
      <c r="AB7" s="85"/>
      <c r="AC7" s="85"/>
      <c r="AD7" s="85"/>
      <c r="AE7" s="86" t="s">
        <v>100</v>
      </c>
      <c r="AF7" s="85"/>
      <c r="AG7" s="85"/>
      <c r="AH7" s="87" t="s">
        <v>100</v>
      </c>
      <c r="AI7" s="85"/>
      <c r="AJ7" s="85"/>
      <c r="AK7" s="85"/>
      <c r="AL7" s="85"/>
      <c r="AM7" s="83" t="s">
        <v>101</v>
      </c>
      <c r="AN7" s="83" t="s">
        <v>114</v>
      </c>
    </row>
    <row r="8" spans="2:40" x14ac:dyDescent="0.25">
      <c r="B8" s="82"/>
      <c r="C8" s="81">
        <v>1</v>
      </c>
      <c r="D8" s="81">
        <v>15</v>
      </c>
      <c r="E8" s="81">
        <v>20</v>
      </c>
      <c r="F8" s="81">
        <v>7</v>
      </c>
      <c r="G8" s="81">
        <v>14</v>
      </c>
      <c r="H8" s="81">
        <v>21</v>
      </c>
      <c r="I8" s="81">
        <v>27</v>
      </c>
      <c r="J8" s="81">
        <v>1</v>
      </c>
      <c r="K8" s="81">
        <v>15</v>
      </c>
      <c r="L8" s="81">
        <v>29</v>
      </c>
      <c r="M8" s="81">
        <v>4</v>
      </c>
      <c r="N8" s="81">
        <v>11</v>
      </c>
      <c r="O8" s="81">
        <v>18</v>
      </c>
      <c r="P8" s="81">
        <v>25</v>
      </c>
      <c r="Q8" s="81">
        <v>1</v>
      </c>
      <c r="R8" s="81">
        <v>12</v>
      </c>
      <c r="S8" s="81">
        <v>26</v>
      </c>
      <c r="T8" s="81">
        <v>1</v>
      </c>
      <c r="U8" s="81">
        <v>22</v>
      </c>
      <c r="V8" s="81">
        <v>8</v>
      </c>
      <c r="W8" s="81">
        <v>15</v>
      </c>
      <c r="X8" s="81">
        <v>29</v>
      </c>
      <c r="Y8" s="81">
        <v>1</v>
      </c>
      <c r="Z8" s="81">
        <v>10</v>
      </c>
      <c r="AA8" s="81">
        <v>20</v>
      </c>
      <c r="AB8" s="81">
        <v>6</v>
      </c>
      <c r="AC8" s="81">
        <v>13</v>
      </c>
      <c r="AD8" s="81">
        <v>28</v>
      </c>
      <c r="AE8" s="81">
        <v>1</v>
      </c>
      <c r="AF8" s="81">
        <v>2</v>
      </c>
      <c r="AG8" s="81">
        <v>22</v>
      </c>
      <c r="AH8" s="81">
        <v>10</v>
      </c>
      <c r="AI8" s="81">
        <v>3</v>
      </c>
      <c r="AJ8" s="81">
        <v>17</v>
      </c>
      <c r="AK8" s="81">
        <v>24</v>
      </c>
      <c r="AL8" s="81">
        <v>31</v>
      </c>
      <c r="AM8" s="81">
        <v>1</v>
      </c>
      <c r="AN8" s="81">
        <v>2</v>
      </c>
    </row>
    <row r="9" spans="2:40" ht="19.5" customHeight="1" x14ac:dyDescent="0.25">
      <c r="B9" s="3" t="s">
        <v>19</v>
      </c>
      <c r="C9" s="7" t="s">
        <v>21</v>
      </c>
      <c r="D9" s="7" t="s">
        <v>21</v>
      </c>
      <c r="E9" s="7" t="s">
        <v>21</v>
      </c>
      <c r="F9" s="7">
        <v>1.0326189708286531E-2</v>
      </c>
      <c r="G9" s="7">
        <v>3.8501832437141399E-2</v>
      </c>
      <c r="H9" s="7">
        <v>9.125721868166782E-2</v>
      </c>
      <c r="I9" s="7">
        <v>0.14593769158305547</v>
      </c>
      <c r="J9" s="7" t="s">
        <v>21</v>
      </c>
      <c r="K9" s="7" t="s">
        <v>21</v>
      </c>
      <c r="L9" s="7" t="s">
        <v>21</v>
      </c>
      <c r="M9" s="7">
        <v>0.20925984040168563</v>
      </c>
      <c r="N9" s="7">
        <v>0.28380763806517295</v>
      </c>
      <c r="O9" s="7">
        <v>0.35201475595913734</v>
      </c>
      <c r="P9" s="7">
        <v>0.39566600193177104</v>
      </c>
      <c r="Q9" s="7" t="s">
        <v>21</v>
      </c>
      <c r="R9" s="7" t="s">
        <v>21</v>
      </c>
      <c r="S9" s="7" t="s">
        <v>21</v>
      </c>
      <c r="T9" s="7">
        <v>0.43089303252801336</v>
      </c>
      <c r="U9" s="7">
        <v>0.50758695465043235</v>
      </c>
      <c r="V9" s="7">
        <v>0.45869689922054407</v>
      </c>
      <c r="W9" s="7">
        <v>0.48419044407505896</v>
      </c>
      <c r="X9" s="7">
        <v>0.52846977691483565</v>
      </c>
      <c r="Y9" s="7" t="s">
        <v>21</v>
      </c>
      <c r="Z9" s="7" t="s">
        <v>21</v>
      </c>
      <c r="AA9" s="7">
        <v>0.56905111923592144</v>
      </c>
      <c r="AB9" s="7">
        <v>0.54454964709293374</v>
      </c>
      <c r="AC9" s="7">
        <v>0.55969546200703724</v>
      </c>
      <c r="AD9" s="7">
        <v>0.57388607647705991</v>
      </c>
      <c r="AE9" s="7" t="s">
        <v>21</v>
      </c>
      <c r="AF9" s="7" t="s">
        <v>21</v>
      </c>
      <c r="AG9" s="7" t="s">
        <v>21</v>
      </c>
      <c r="AH9" s="7">
        <v>0.57916141378778674</v>
      </c>
      <c r="AI9" s="7">
        <v>0.57574224296929832</v>
      </c>
      <c r="AJ9" s="7">
        <v>0.58254789737857349</v>
      </c>
      <c r="AK9" s="7">
        <v>0.58600469258484422</v>
      </c>
      <c r="AL9" s="7">
        <v>0.58868088400159169</v>
      </c>
      <c r="AM9" s="7" t="s">
        <v>21</v>
      </c>
      <c r="AN9" s="7">
        <v>0.59401749069498666</v>
      </c>
    </row>
    <row r="10" spans="2:40" ht="19.5" customHeight="1" x14ac:dyDescent="0.25">
      <c r="B10" s="5" t="s">
        <v>12</v>
      </c>
      <c r="C10" s="7" t="s">
        <v>21</v>
      </c>
      <c r="D10" s="7" t="s">
        <v>21</v>
      </c>
      <c r="E10" s="7" t="s">
        <v>21</v>
      </c>
      <c r="F10" s="7">
        <v>7.9793895588077431E-3</v>
      </c>
      <c r="G10" s="7">
        <v>3.6355051935788481E-2</v>
      </c>
      <c r="H10" s="7">
        <v>7.7188772542175682E-2</v>
      </c>
      <c r="I10" s="7">
        <v>0.1257926773871173</v>
      </c>
      <c r="J10" s="7" t="s">
        <v>21</v>
      </c>
      <c r="K10" s="7" t="s">
        <v>21</v>
      </c>
      <c r="L10" s="7" t="s">
        <v>21</v>
      </c>
      <c r="M10" s="7">
        <v>0.18180662270902584</v>
      </c>
      <c r="N10" s="7">
        <v>0.24231592698769822</v>
      </c>
      <c r="O10" s="7">
        <v>0.29967160767095452</v>
      </c>
      <c r="P10" s="7">
        <v>0.34510465053715228</v>
      </c>
      <c r="Q10" s="7" t="s">
        <v>21</v>
      </c>
      <c r="R10" s="7" t="s">
        <v>21</v>
      </c>
      <c r="S10" s="7" t="s">
        <v>21</v>
      </c>
      <c r="T10" s="7">
        <v>0.38096946003622473</v>
      </c>
      <c r="U10" s="7">
        <v>0.46465265258257049</v>
      </c>
      <c r="V10" s="7">
        <v>0.40942624383762805</v>
      </c>
      <c r="W10" s="7">
        <v>0.43863024240092341</v>
      </c>
      <c r="X10" s="7">
        <v>0.4949447243212986</v>
      </c>
      <c r="Y10" s="7" t="s">
        <v>21</v>
      </c>
      <c r="Z10" s="7" t="s">
        <v>21</v>
      </c>
      <c r="AA10" s="7">
        <v>0.54310359941792175</v>
      </c>
      <c r="AB10" s="7">
        <v>0.51482687392780868</v>
      </c>
      <c r="AC10" s="7">
        <v>0.53275529865125237</v>
      </c>
      <c r="AD10" s="7">
        <v>0.54895497264693505</v>
      </c>
      <c r="AE10" s="7" t="s">
        <v>21</v>
      </c>
      <c r="AF10" s="7" t="s">
        <v>21</v>
      </c>
      <c r="AG10" s="7" t="s">
        <v>21</v>
      </c>
      <c r="AH10" s="7">
        <v>0.55458009235685568</v>
      </c>
      <c r="AI10" s="7">
        <v>0.55116536013047823</v>
      </c>
      <c r="AJ10" s="7">
        <v>0.55669668720703636</v>
      </c>
      <c r="AK10" s="7">
        <v>0.55993385638391446</v>
      </c>
      <c r="AL10" s="7">
        <v>0.56333984959757666</v>
      </c>
      <c r="AM10" s="7" t="s">
        <v>21</v>
      </c>
      <c r="AN10" s="7">
        <v>0.57081159215907484</v>
      </c>
    </row>
    <row r="11" spans="2:40" ht="19.5" customHeight="1" x14ac:dyDescent="0.25">
      <c r="B11" s="5" t="s">
        <v>3</v>
      </c>
      <c r="C11" s="7" t="s">
        <v>21</v>
      </c>
      <c r="D11" s="7" t="s">
        <v>21</v>
      </c>
      <c r="E11" s="7" t="s">
        <v>21</v>
      </c>
      <c r="F11" s="7">
        <v>1.9507331048817481E-2</v>
      </c>
      <c r="G11" s="7">
        <v>4.845864450558706E-2</v>
      </c>
      <c r="H11" s="7">
        <v>8.3464412111679126E-2</v>
      </c>
      <c r="I11" s="7">
        <v>0.13183306860829597</v>
      </c>
      <c r="J11" s="7" t="s">
        <v>21</v>
      </c>
      <c r="K11" s="7" t="s">
        <v>21</v>
      </c>
      <c r="L11" s="7" t="s">
        <v>21</v>
      </c>
      <c r="M11" s="7">
        <v>0.20743499648629657</v>
      </c>
      <c r="N11" s="7">
        <v>0.26749637472018473</v>
      </c>
      <c r="O11" s="7">
        <v>0.32080518018018017</v>
      </c>
      <c r="P11" s="7">
        <v>0.35983749274521182</v>
      </c>
      <c r="Q11" s="7" t="s">
        <v>21</v>
      </c>
      <c r="R11" s="7" t="s">
        <v>21</v>
      </c>
      <c r="S11" s="7" t="s">
        <v>21</v>
      </c>
      <c r="T11" s="7">
        <v>0.39251548330015484</v>
      </c>
      <c r="U11" s="7">
        <v>0.45985754788742134</v>
      </c>
      <c r="V11" s="7">
        <v>0.4212287567238685</v>
      </c>
      <c r="W11" s="7">
        <v>0.43736257657682576</v>
      </c>
      <c r="X11" s="7">
        <v>0.4776051251539345</v>
      </c>
      <c r="Y11" s="7" t="s">
        <v>21</v>
      </c>
      <c r="Z11" s="7" t="s">
        <v>21</v>
      </c>
      <c r="AA11" s="7">
        <v>0.51633489299260782</v>
      </c>
      <c r="AB11" s="7">
        <v>0.49279012482355872</v>
      </c>
      <c r="AC11" s="7">
        <v>0.50600107977906061</v>
      </c>
      <c r="AD11" s="7">
        <v>0.52165782438254071</v>
      </c>
      <c r="AE11" s="7" t="s">
        <v>21</v>
      </c>
      <c r="AF11" s="7" t="s">
        <v>21</v>
      </c>
      <c r="AG11" s="7" t="s">
        <v>21</v>
      </c>
      <c r="AH11" s="7">
        <v>0.52639895762582645</v>
      </c>
      <c r="AI11" s="7">
        <v>0.52275308129067999</v>
      </c>
      <c r="AJ11" s="7">
        <v>0.52951367233517666</v>
      </c>
      <c r="AK11" s="7">
        <v>0.53206944444444448</v>
      </c>
      <c r="AL11" s="7">
        <v>0.53441104046966514</v>
      </c>
      <c r="AM11" s="7" t="s">
        <v>21</v>
      </c>
      <c r="AN11" s="7">
        <v>0.53919445647466435</v>
      </c>
    </row>
    <row r="12" spans="2:40" ht="19.5" customHeight="1" x14ac:dyDescent="0.25">
      <c r="B12" s="5" t="s">
        <v>13</v>
      </c>
      <c r="C12" s="7" t="s">
        <v>21</v>
      </c>
      <c r="D12" s="7" t="s">
        <v>21</v>
      </c>
      <c r="E12" s="7" t="s">
        <v>21</v>
      </c>
      <c r="F12" s="7">
        <v>1.0199251679213813E-2</v>
      </c>
      <c r="G12" s="7">
        <v>3.7438035150968905E-2</v>
      </c>
      <c r="H12" s="7">
        <v>8.9518592409743122E-2</v>
      </c>
      <c r="I12" s="7">
        <v>0.14403338596886983</v>
      </c>
      <c r="J12" s="7" t="s">
        <v>21</v>
      </c>
      <c r="K12" s="7" t="s">
        <v>21</v>
      </c>
      <c r="L12" s="7" t="s">
        <v>21</v>
      </c>
      <c r="M12" s="7">
        <v>0.21191754251432179</v>
      </c>
      <c r="N12" s="7">
        <v>0.30953644627632543</v>
      </c>
      <c r="O12" s="7">
        <v>0.38668188650670765</v>
      </c>
      <c r="P12" s="7">
        <v>0.43839750493627716</v>
      </c>
      <c r="Q12" s="7" t="s">
        <v>21</v>
      </c>
      <c r="R12" s="7" t="s">
        <v>21</v>
      </c>
      <c r="S12" s="7" t="s">
        <v>21</v>
      </c>
      <c r="T12" s="7">
        <v>0.47765682863876108</v>
      </c>
      <c r="U12" s="7">
        <v>0.564331267504246</v>
      </c>
      <c r="V12" s="7">
        <v>0.51394954586790309</v>
      </c>
      <c r="W12" s="7">
        <v>0.54299257528614919</v>
      </c>
      <c r="X12" s="7">
        <v>0.58848570849381709</v>
      </c>
      <c r="Y12" s="7" t="s">
        <v>21</v>
      </c>
      <c r="Z12" s="7" t="s">
        <v>21</v>
      </c>
      <c r="AA12" s="7">
        <v>0.64049241740386353</v>
      </c>
      <c r="AB12" s="7">
        <v>0.61437186496082963</v>
      </c>
      <c r="AC12" s="7">
        <v>0.62976780883678996</v>
      </c>
      <c r="AD12" s="7">
        <v>0.64454297253999415</v>
      </c>
      <c r="AE12" s="7" t="s">
        <v>21</v>
      </c>
      <c r="AF12" s="7" t="s">
        <v>21</v>
      </c>
      <c r="AG12" s="7" t="s">
        <v>21</v>
      </c>
      <c r="AH12" s="7">
        <v>0.65007688133140373</v>
      </c>
      <c r="AI12" s="7">
        <v>0.64656593716828148</v>
      </c>
      <c r="AJ12" s="7">
        <v>0.65266804011681878</v>
      </c>
      <c r="AK12" s="7">
        <v>0.65491657510505985</v>
      </c>
      <c r="AL12" s="7">
        <v>0.65706342902530357</v>
      </c>
      <c r="AM12" s="7" t="s">
        <v>21</v>
      </c>
      <c r="AN12" s="7">
        <v>0.66300283028518814</v>
      </c>
    </row>
    <row r="13" spans="2:40" ht="19.5" customHeight="1" x14ac:dyDescent="0.25">
      <c r="B13" s="5" t="s">
        <v>4</v>
      </c>
      <c r="C13" s="7" t="s">
        <v>21</v>
      </c>
      <c r="D13" s="7" t="s">
        <v>21</v>
      </c>
      <c r="E13" s="7" t="s">
        <v>21</v>
      </c>
      <c r="F13" s="7">
        <v>7.6746638258090461E-3</v>
      </c>
      <c r="G13" s="7">
        <v>3.802835275700122E-2</v>
      </c>
      <c r="H13" s="7">
        <v>9.9523073237657619E-2</v>
      </c>
      <c r="I13" s="7">
        <v>0.14822799281398008</v>
      </c>
      <c r="J13" s="7" t="s">
        <v>21</v>
      </c>
      <c r="K13" s="7" t="s">
        <v>21</v>
      </c>
      <c r="L13" s="7" t="s">
        <v>21</v>
      </c>
      <c r="M13" s="7">
        <v>0.20026919653518008</v>
      </c>
      <c r="N13" s="7">
        <v>0.28346303291374886</v>
      </c>
      <c r="O13" s="7">
        <v>0.33345946764114431</v>
      </c>
      <c r="P13" s="7">
        <v>0.37733094993812338</v>
      </c>
      <c r="Q13" s="7" t="s">
        <v>21</v>
      </c>
      <c r="R13" s="7" t="s">
        <v>21</v>
      </c>
      <c r="S13" s="7" t="s">
        <v>21</v>
      </c>
      <c r="T13" s="7">
        <v>0.41151767107782466</v>
      </c>
      <c r="U13" s="7">
        <v>0.48371994715984146</v>
      </c>
      <c r="V13" s="7">
        <v>0.43624594100039138</v>
      </c>
      <c r="W13" s="7">
        <v>0.46259825881159666</v>
      </c>
      <c r="X13" s="7">
        <v>0.50523714997677072</v>
      </c>
      <c r="Y13" s="7" t="s">
        <v>21</v>
      </c>
      <c r="Z13" s="7" t="s">
        <v>21</v>
      </c>
      <c r="AA13" s="7">
        <v>0.54433708221130994</v>
      </c>
      <c r="AB13" s="7">
        <v>0.52411694472914006</v>
      </c>
      <c r="AC13" s="7">
        <v>0.53665515748571913</v>
      </c>
      <c r="AD13" s="7">
        <v>0.54858947412891712</v>
      </c>
      <c r="AE13" s="7" t="s">
        <v>21</v>
      </c>
      <c r="AF13" s="7" t="s">
        <v>21</v>
      </c>
      <c r="AG13" s="7" t="s">
        <v>21</v>
      </c>
      <c r="AH13" s="7">
        <v>0.55334410885388607</v>
      </c>
      <c r="AI13" s="7">
        <v>0.55096966683242166</v>
      </c>
      <c r="AJ13" s="7">
        <v>0.55797592094962023</v>
      </c>
      <c r="AK13" s="7">
        <v>0.56319163792556226</v>
      </c>
      <c r="AL13" s="7">
        <v>0.56799474559572871</v>
      </c>
      <c r="AM13" s="7" t="s">
        <v>21</v>
      </c>
      <c r="AN13" s="7">
        <v>0.57355970355269581</v>
      </c>
    </row>
    <row r="14" spans="2:40" ht="19.5" customHeight="1" x14ac:dyDescent="0.25">
      <c r="B14" s="5" t="s">
        <v>14</v>
      </c>
      <c r="C14" s="7" t="s">
        <v>21</v>
      </c>
      <c r="D14" s="7" t="s">
        <v>21</v>
      </c>
      <c r="E14" s="7" t="s">
        <v>21</v>
      </c>
      <c r="F14" s="7">
        <v>1.032084361678259E-2</v>
      </c>
      <c r="G14" s="7">
        <v>3.4380889319003717E-2</v>
      </c>
      <c r="H14" s="7">
        <v>0.12028409300722541</v>
      </c>
      <c r="I14" s="7">
        <v>0.21678433494870974</v>
      </c>
      <c r="J14" s="7" t="s">
        <v>21</v>
      </c>
      <c r="K14" s="7" t="s">
        <v>21</v>
      </c>
      <c r="L14" s="7" t="s">
        <v>21</v>
      </c>
      <c r="M14" s="7">
        <v>0.29228517666736359</v>
      </c>
      <c r="N14" s="7">
        <v>0.3723327060964961</v>
      </c>
      <c r="O14" s="7">
        <v>0.44439804978692571</v>
      </c>
      <c r="P14" s="7">
        <v>0.48824593128390598</v>
      </c>
      <c r="Q14" s="7" t="s">
        <v>21</v>
      </c>
      <c r="R14" s="7" t="s">
        <v>21</v>
      </c>
      <c r="S14" s="7" t="s">
        <v>21</v>
      </c>
      <c r="T14" s="7">
        <v>0.52188666044776122</v>
      </c>
      <c r="U14" s="7">
        <v>0.59627179795550211</v>
      </c>
      <c r="V14" s="7">
        <v>0.55065137079525572</v>
      </c>
      <c r="W14" s="7">
        <v>0.57044247572520568</v>
      </c>
      <c r="X14" s="7">
        <v>0.60908648308455937</v>
      </c>
      <c r="Y14" s="7" t="s">
        <v>21</v>
      </c>
      <c r="Z14" s="7" t="s">
        <v>21</v>
      </c>
      <c r="AA14" s="7">
        <v>0.62504196038939241</v>
      </c>
      <c r="AB14" s="7">
        <v>0.60108555760729676</v>
      </c>
      <c r="AC14" s="7">
        <v>0.61630977154236866</v>
      </c>
      <c r="AD14" s="7">
        <v>0.62960310622251558</v>
      </c>
      <c r="AE14" s="7" t="s">
        <v>21</v>
      </c>
      <c r="AF14" s="7" t="s">
        <v>21</v>
      </c>
      <c r="AG14" s="7" t="s">
        <v>21</v>
      </c>
      <c r="AH14" s="7">
        <v>0.63478270606810516</v>
      </c>
      <c r="AI14" s="7">
        <v>0.63123789911922379</v>
      </c>
      <c r="AJ14" s="7">
        <v>0.63791964715496297</v>
      </c>
      <c r="AK14" s="7">
        <v>0.64168085678436992</v>
      </c>
      <c r="AL14" s="7">
        <v>0.6431704751460352</v>
      </c>
      <c r="AM14" s="7" t="s">
        <v>21</v>
      </c>
      <c r="AN14" s="7">
        <v>0.64573117485054077</v>
      </c>
    </row>
    <row r="15" spans="2:40" ht="19.5" customHeight="1" x14ac:dyDescent="0.25">
      <c r="B15" s="5" t="s">
        <v>5</v>
      </c>
      <c r="C15" s="7" t="s">
        <v>21</v>
      </c>
      <c r="D15" s="7" t="s">
        <v>21</v>
      </c>
      <c r="E15" s="7" t="s">
        <v>21</v>
      </c>
      <c r="F15" s="7">
        <v>1.1718006181248261E-2</v>
      </c>
      <c r="G15" s="7">
        <v>3.2141916220251164E-2</v>
      </c>
      <c r="H15" s="7">
        <v>7.0507195507195503E-2</v>
      </c>
      <c r="I15" s="7">
        <v>0.11950688056623916</v>
      </c>
      <c r="J15" s="7" t="s">
        <v>21</v>
      </c>
      <c r="K15" s="7" t="s">
        <v>21</v>
      </c>
      <c r="L15" s="7" t="s">
        <v>21</v>
      </c>
      <c r="M15" s="7">
        <v>0.18756946475577654</v>
      </c>
      <c r="N15" s="7">
        <v>0.25733703595439927</v>
      </c>
      <c r="O15" s="7">
        <v>0.33072524386855229</v>
      </c>
      <c r="P15" s="7">
        <v>0.37824474660074164</v>
      </c>
      <c r="Q15" s="7" t="s">
        <v>21</v>
      </c>
      <c r="R15" s="7" t="s">
        <v>21</v>
      </c>
      <c r="S15" s="7" t="s">
        <v>21</v>
      </c>
      <c r="T15" s="7">
        <v>0.41062108002787534</v>
      </c>
      <c r="U15" s="7">
        <v>0.49341468965124879</v>
      </c>
      <c r="V15" s="7">
        <v>0.43708656376698202</v>
      </c>
      <c r="W15" s="7">
        <v>0.46756553028686837</v>
      </c>
      <c r="X15" s="7">
        <v>0.51629831896919531</v>
      </c>
      <c r="Y15" s="7" t="s">
        <v>21</v>
      </c>
      <c r="Z15" s="7" t="s">
        <v>21</v>
      </c>
      <c r="AA15" s="7">
        <v>0.56323916601437418</v>
      </c>
      <c r="AB15" s="7">
        <v>0.5353986708599564</v>
      </c>
      <c r="AC15" s="7">
        <v>0.55349346530710919</v>
      </c>
      <c r="AD15" s="7">
        <v>0.56833489641060619</v>
      </c>
      <c r="AE15" s="7" t="s">
        <v>21</v>
      </c>
      <c r="AF15" s="7" t="s">
        <v>21</v>
      </c>
      <c r="AG15" s="7" t="s">
        <v>21</v>
      </c>
      <c r="AH15" s="7">
        <v>0.57452032243415074</v>
      </c>
      <c r="AI15" s="7">
        <v>0.57005242743276074</v>
      </c>
      <c r="AJ15" s="7">
        <v>0.5789779903219856</v>
      </c>
      <c r="AK15" s="7">
        <v>0.58366906883050562</v>
      </c>
      <c r="AL15" s="7">
        <v>0.5871511396578184</v>
      </c>
      <c r="AM15" s="7" t="s">
        <v>21</v>
      </c>
      <c r="AN15" s="7">
        <v>0.59271410311035366</v>
      </c>
    </row>
    <row r="16" spans="2:40" ht="19.5" customHeight="1" x14ac:dyDescent="0.25">
      <c r="B16" s="5" t="s">
        <v>6</v>
      </c>
      <c r="C16" s="7" t="s">
        <v>21</v>
      </c>
      <c r="D16" s="7" t="s">
        <v>21</v>
      </c>
      <c r="E16" s="7" t="s">
        <v>21</v>
      </c>
      <c r="F16" s="7">
        <v>5.7286572586279167E-3</v>
      </c>
      <c r="G16" s="7">
        <v>4.2376972129773129E-2</v>
      </c>
      <c r="H16" s="7">
        <v>8.8518631487977228E-2</v>
      </c>
      <c r="I16" s="7">
        <v>0.12200890019071838</v>
      </c>
      <c r="J16" s="7" t="s">
        <v>21</v>
      </c>
      <c r="K16" s="7" t="s">
        <v>21</v>
      </c>
      <c r="L16" s="7" t="s">
        <v>21</v>
      </c>
      <c r="M16" s="7">
        <v>0.17068456921981487</v>
      </c>
      <c r="N16" s="7">
        <v>0.2304743712193569</v>
      </c>
      <c r="O16" s="7">
        <v>0.32259375952840735</v>
      </c>
      <c r="P16" s="7">
        <v>0.35734286714335717</v>
      </c>
      <c r="Q16" s="7" t="s">
        <v>21</v>
      </c>
      <c r="R16" s="7" t="s">
        <v>21</v>
      </c>
      <c r="S16" s="7" t="s">
        <v>21</v>
      </c>
      <c r="T16" s="7">
        <v>0.3914506184419515</v>
      </c>
      <c r="U16" s="7">
        <v>0.46661639962299717</v>
      </c>
      <c r="V16" s="7">
        <v>0.41717445977903178</v>
      </c>
      <c r="W16" s="7">
        <v>0.44502860290159851</v>
      </c>
      <c r="X16" s="7">
        <v>0.48482980703917078</v>
      </c>
      <c r="Y16" s="7" t="s">
        <v>21</v>
      </c>
      <c r="Z16" s="7" t="s">
        <v>21</v>
      </c>
      <c r="AA16" s="7">
        <v>0.52752951839077566</v>
      </c>
      <c r="AB16" s="7">
        <v>0.50389440438891198</v>
      </c>
      <c r="AC16" s="7">
        <v>0.51889511105518149</v>
      </c>
      <c r="AD16" s="7">
        <v>0.5327936955536533</v>
      </c>
      <c r="AE16" s="7" t="s">
        <v>21</v>
      </c>
      <c r="AF16" s="7" t="s">
        <v>21</v>
      </c>
      <c r="AG16" s="7" t="s">
        <v>21</v>
      </c>
      <c r="AH16" s="7">
        <v>0.53803189812771857</v>
      </c>
      <c r="AI16" s="7">
        <v>0.53465633465633466</v>
      </c>
      <c r="AJ16" s="7">
        <v>0.54133878127522195</v>
      </c>
      <c r="AK16" s="7">
        <v>0.54351474466554783</v>
      </c>
      <c r="AL16" s="7">
        <v>0.54467635136836279</v>
      </c>
      <c r="AM16" s="7" t="s">
        <v>21</v>
      </c>
      <c r="AN16" s="7">
        <v>0.55074018450976181</v>
      </c>
    </row>
    <row r="17" spans="2:40" ht="19.5" customHeight="1" x14ac:dyDescent="0.25">
      <c r="B17" s="3" t="s">
        <v>16</v>
      </c>
      <c r="C17" s="7">
        <v>3.0104613532023781E-5</v>
      </c>
      <c r="D17" s="7">
        <v>2.4641049782276096E-2</v>
      </c>
      <c r="E17" s="7">
        <v>3.2228298786937636E-2</v>
      </c>
      <c r="F17" s="7" t="s">
        <v>21</v>
      </c>
      <c r="G17" s="7" t="s">
        <v>21</v>
      </c>
      <c r="H17" s="7" t="s">
        <v>21</v>
      </c>
      <c r="I17" s="7" t="s">
        <v>21</v>
      </c>
      <c r="J17" s="7">
        <v>0.12132937333660852</v>
      </c>
      <c r="K17" s="7">
        <v>0.25957303436624118</v>
      </c>
      <c r="L17" s="7">
        <v>0.35603505419948528</v>
      </c>
      <c r="M17" s="7" t="s">
        <v>21</v>
      </c>
      <c r="N17" s="7" t="s">
        <v>21</v>
      </c>
      <c r="O17" s="7" t="s">
        <v>21</v>
      </c>
      <c r="P17" s="7" t="s">
        <v>21</v>
      </c>
      <c r="Q17" s="7">
        <v>0.33205133840270756</v>
      </c>
      <c r="R17" s="7">
        <v>0.40496134099871339</v>
      </c>
      <c r="S17" s="7">
        <v>0.45039901509243319</v>
      </c>
      <c r="T17" s="7" t="s">
        <v>21</v>
      </c>
      <c r="U17" s="7" t="s">
        <v>21</v>
      </c>
      <c r="V17" s="7" t="s">
        <v>21</v>
      </c>
      <c r="W17" s="7" t="s">
        <v>21</v>
      </c>
      <c r="X17" s="7" t="s">
        <v>21</v>
      </c>
      <c r="Y17" s="7">
        <v>0.44447940249098883</v>
      </c>
      <c r="Z17" s="7">
        <v>0.48302530301473356</v>
      </c>
      <c r="AA17" s="7" t="s">
        <v>21</v>
      </c>
      <c r="AB17" s="7" t="s">
        <v>21</v>
      </c>
      <c r="AC17" s="7" t="s">
        <v>21</v>
      </c>
      <c r="AD17" s="7" t="s">
        <v>21</v>
      </c>
      <c r="AE17" s="7">
        <v>0.53625464508864928</v>
      </c>
      <c r="AF17" s="7">
        <v>0.50804790007906153</v>
      </c>
      <c r="AG17" s="7">
        <v>0.5306365461164223</v>
      </c>
      <c r="AH17" s="7" t="s">
        <v>21</v>
      </c>
      <c r="AI17" s="7" t="s">
        <v>21</v>
      </c>
      <c r="AJ17" s="7" t="s">
        <v>21</v>
      </c>
      <c r="AK17" s="7" t="s">
        <v>21</v>
      </c>
      <c r="AL17" s="7" t="s">
        <v>21</v>
      </c>
      <c r="AM17" s="7">
        <v>0.53774101839204602</v>
      </c>
      <c r="AN17" s="7" t="s">
        <v>21</v>
      </c>
    </row>
    <row r="18" spans="2:40" ht="19.5" customHeight="1" x14ac:dyDescent="0.25">
      <c r="B18" s="5" t="s">
        <v>12</v>
      </c>
      <c r="C18" s="7">
        <v>0</v>
      </c>
      <c r="D18" s="7">
        <v>2.0802905301385545E-2</v>
      </c>
      <c r="E18" s="7" t="s">
        <v>21</v>
      </c>
      <c r="F18" s="7" t="s">
        <v>21</v>
      </c>
      <c r="G18" s="7" t="s">
        <v>21</v>
      </c>
      <c r="H18" s="7" t="s">
        <v>21</v>
      </c>
      <c r="I18" s="7" t="s">
        <v>21</v>
      </c>
      <c r="J18" s="7">
        <v>0.10853857815053256</v>
      </c>
      <c r="K18" s="7">
        <v>0.20139843657932985</v>
      </c>
      <c r="L18" s="7">
        <v>0.28854698847064814</v>
      </c>
      <c r="M18" s="7" t="s">
        <v>21</v>
      </c>
      <c r="N18" s="7" t="s">
        <v>21</v>
      </c>
      <c r="O18" s="7" t="s">
        <v>21</v>
      </c>
      <c r="P18" s="7" t="s">
        <v>21</v>
      </c>
      <c r="Q18" s="7" t="s">
        <v>21</v>
      </c>
      <c r="R18" s="7">
        <v>0.35394060257688625</v>
      </c>
      <c r="S18" s="7">
        <v>0.40677140184001248</v>
      </c>
      <c r="T18" s="7" t="s">
        <v>21</v>
      </c>
      <c r="U18" s="7" t="s">
        <v>21</v>
      </c>
      <c r="V18" s="7" t="s">
        <v>21</v>
      </c>
      <c r="W18" s="7" t="s">
        <v>21</v>
      </c>
      <c r="X18" s="7" t="s">
        <v>21</v>
      </c>
      <c r="Y18" s="7" t="s">
        <v>21</v>
      </c>
      <c r="Z18" s="7">
        <v>0.44088468720821661</v>
      </c>
      <c r="AA18" s="7" t="s">
        <v>21</v>
      </c>
      <c r="AB18" s="7" t="s">
        <v>21</v>
      </c>
      <c r="AC18" s="7" t="s">
        <v>21</v>
      </c>
      <c r="AD18" s="7" t="s">
        <v>21</v>
      </c>
      <c r="AE18" s="7">
        <v>0.47461638441094883</v>
      </c>
      <c r="AF18" s="7">
        <v>0.47510478112387455</v>
      </c>
      <c r="AG18" s="7">
        <v>0.49707964259466986</v>
      </c>
      <c r="AH18" s="7" t="s">
        <v>21</v>
      </c>
      <c r="AI18" s="7" t="s">
        <v>21</v>
      </c>
      <c r="AJ18" s="7" t="s">
        <v>21</v>
      </c>
      <c r="AK18" s="7" t="s">
        <v>21</v>
      </c>
      <c r="AL18" s="7" t="s">
        <v>21</v>
      </c>
      <c r="AM18" s="7">
        <v>0.50924943577477289</v>
      </c>
      <c r="AN18" s="7" t="s">
        <v>21</v>
      </c>
    </row>
    <row r="19" spans="2:40" ht="19.5" customHeight="1" x14ac:dyDescent="0.25">
      <c r="B19" s="5" t="s">
        <v>3</v>
      </c>
      <c r="C19" s="7" t="s">
        <v>21</v>
      </c>
      <c r="D19" s="7" t="s">
        <v>21</v>
      </c>
      <c r="E19" s="7" t="s">
        <v>21</v>
      </c>
      <c r="F19" s="7" t="s">
        <v>21</v>
      </c>
      <c r="G19" s="7" t="s">
        <v>21</v>
      </c>
      <c r="H19" s="7" t="s">
        <v>21</v>
      </c>
      <c r="I19" s="7" t="s">
        <v>21</v>
      </c>
      <c r="J19" s="7">
        <v>9.7950113249476486E-2</v>
      </c>
      <c r="K19" s="7" t="s">
        <v>21</v>
      </c>
      <c r="L19" s="7" t="s">
        <v>21</v>
      </c>
      <c r="M19" s="7" t="s">
        <v>21</v>
      </c>
      <c r="N19" s="7" t="s">
        <v>21</v>
      </c>
      <c r="O19" s="7" t="s">
        <v>21</v>
      </c>
      <c r="P19" s="7" t="s">
        <v>21</v>
      </c>
      <c r="Q19" s="7">
        <v>0.31706180544769058</v>
      </c>
      <c r="R19" s="7">
        <v>0.3643508020787854</v>
      </c>
      <c r="S19" s="7">
        <v>0.4034070162626745</v>
      </c>
      <c r="T19" s="7" t="s">
        <v>21</v>
      </c>
      <c r="U19" s="7" t="s">
        <v>21</v>
      </c>
      <c r="V19" s="7" t="s">
        <v>21</v>
      </c>
      <c r="W19" s="7" t="s">
        <v>21</v>
      </c>
      <c r="X19" s="7" t="s">
        <v>21</v>
      </c>
      <c r="Y19" s="7">
        <v>0.41712226988532819</v>
      </c>
      <c r="Z19" s="7">
        <v>0.42959363710196879</v>
      </c>
      <c r="AA19" s="7" t="s">
        <v>21</v>
      </c>
      <c r="AB19" s="7" t="s">
        <v>21</v>
      </c>
      <c r="AC19" s="7" t="s">
        <v>21</v>
      </c>
      <c r="AD19" s="7" t="s">
        <v>21</v>
      </c>
      <c r="AE19" s="7" t="s">
        <v>21</v>
      </c>
      <c r="AF19" s="7">
        <v>0.45151443346389197</v>
      </c>
      <c r="AG19" s="7">
        <v>0.47115077657640153</v>
      </c>
      <c r="AH19" s="7" t="s">
        <v>21</v>
      </c>
      <c r="AI19" s="7" t="s">
        <v>21</v>
      </c>
      <c r="AJ19" s="7" t="s">
        <v>21</v>
      </c>
      <c r="AK19" s="7" t="s">
        <v>21</v>
      </c>
      <c r="AL19" s="7" t="s">
        <v>21</v>
      </c>
      <c r="AM19" s="7">
        <v>0.4792283634552047</v>
      </c>
      <c r="AN19" s="7" t="s">
        <v>21</v>
      </c>
    </row>
    <row r="20" spans="2:40" ht="19.5" customHeight="1" x14ac:dyDescent="0.25">
      <c r="B20" s="5" t="s">
        <v>13</v>
      </c>
      <c r="C20" s="7">
        <v>3.576239464994576E-5</v>
      </c>
      <c r="D20" s="7">
        <v>2.7036679881424337E-2</v>
      </c>
      <c r="E20" s="7" t="s">
        <v>21</v>
      </c>
      <c r="F20" s="7" t="s">
        <v>21</v>
      </c>
      <c r="G20" s="7" t="s">
        <v>21</v>
      </c>
      <c r="H20" s="7" t="s">
        <v>21</v>
      </c>
      <c r="I20" s="7" t="s">
        <v>21</v>
      </c>
      <c r="J20" s="7">
        <v>0.16519009168638737</v>
      </c>
      <c r="K20" s="7">
        <v>0.28209971134314527</v>
      </c>
      <c r="L20" s="7">
        <v>0.3845414183622593</v>
      </c>
      <c r="M20" s="7" t="s">
        <v>21</v>
      </c>
      <c r="N20" s="7" t="s">
        <v>21</v>
      </c>
      <c r="O20" s="7" t="s">
        <v>21</v>
      </c>
      <c r="P20" s="7" t="s">
        <v>21</v>
      </c>
      <c r="Q20" s="7" t="s">
        <v>21</v>
      </c>
      <c r="R20" s="7">
        <v>0.45202133965619445</v>
      </c>
      <c r="S20" s="7">
        <v>0.49555626560632421</v>
      </c>
      <c r="T20" s="7" t="s">
        <v>21</v>
      </c>
      <c r="U20" s="7" t="s">
        <v>21</v>
      </c>
      <c r="V20" s="7" t="s">
        <v>21</v>
      </c>
      <c r="W20" s="7" t="s">
        <v>21</v>
      </c>
      <c r="X20" s="7" t="s">
        <v>21</v>
      </c>
      <c r="Y20" s="7" t="s">
        <v>21</v>
      </c>
      <c r="Z20" s="7">
        <v>0.52943470246254198</v>
      </c>
      <c r="AA20" s="7" t="s">
        <v>21</v>
      </c>
      <c r="AB20" s="7" t="s">
        <v>21</v>
      </c>
      <c r="AC20" s="7" t="s">
        <v>21</v>
      </c>
      <c r="AD20" s="7" t="s">
        <v>21</v>
      </c>
      <c r="AE20" s="7">
        <v>0.55925637209741808</v>
      </c>
      <c r="AF20" s="7">
        <v>0.55965677410204584</v>
      </c>
      <c r="AG20" s="7">
        <v>0.57643394757331945</v>
      </c>
      <c r="AH20" s="7" t="s">
        <v>21</v>
      </c>
      <c r="AI20" s="7" t="s">
        <v>21</v>
      </c>
      <c r="AJ20" s="7" t="s">
        <v>21</v>
      </c>
      <c r="AK20" s="7" t="s">
        <v>21</v>
      </c>
      <c r="AL20" s="7" t="s">
        <v>21</v>
      </c>
      <c r="AM20" s="7">
        <v>0.58419892238584248</v>
      </c>
      <c r="AN20" s="7" t="s">
        <v>21</v>
      </c>
    </row>
    <row r="21" spans="2:40" ht="19.5" customHeight="1" x14ac:dyDescent="0.25">
      <c r="B21" s="5" t="s">
        <v>4</v>
      </c>
      <c r="C21" s="7" t="s">
        <v>21</v>
      </c>
      <c r="D21" s="7" t="s">
        <v>21</v>
      </c>
      <c r="E21" s="7">
        <v>3.2228298786937636E-2</v>
      </c>
      <c r="F21" s="7" t="s">
        <v>21</v>
      </c>
      <c r="G21" s="7" t="s">
        <v>21</v>
      </c>
      <c r="H21" s="7" t="s">
        <v>21</v>
      </c>
      <c r="I21" s="7" t="s">
        <v>21</v>
      </c>
      <c r="J21" s="7">
        <v>9.6627144525285188E-2</v>
      </c>
      <c r="K21" s="7" t="s">
        <v>21</v>
      </c>
      <c r="L21" s="7" t="s">
        <v>21</v>
      </c>
      <c r="M21" s="7" t="s">
        <v>21</v>
      </c>
      <c r="N21" s="7" t="s">
        <v>21</v>
      </c>
      <c r="O21" s="7" t="s">
        <v>21</v>
      </c>
      <c r="P21" s="7" t="s">
        <v>21</v>
      </c>
      <c r="Q21" s="7">
        <v>0.3369309502837583</v>
      </c>
      <c r="R21" s="7" t="s">
        <v>21</v>
      </c>
      <c r="S21" s="7" t="s">
        <v>21</v>
      </c>
      <c r="T21" s="7" t="s">
        <v>21</v>
      </c>
      <c r="U21" s="7" t="s">
        <v>21</v>
      </c>
      <c r="V21" s="7" t="s">
        <v>21</v>
      </c>
      <c r="W21" s="7" t="s">
        <v>21</v>
      </c>
      <c r="X21" s="7" t="s">
        <v>21</v>
      </c>
      <c r="Y21" s="7">
        <v>0.44162133474857368</v>
      </c>
      <c r="Z21" s="7" t="s">
        <v>21</v>
      </c>
      <c r="AA21" s="7" t="s">
        <v>21</v>
      </c>
      <c r="AB21" s="7" t="s">
        <v>21</v>
      </c>
      <c r="AC21" s="7" t="s">
        <v>21</v>
      </c>
      <c r="AD21" s="7" t="s">
        <v>21</v>
      </c>
      <c r="AE21" s="7" t="s">
        <v>21</v>
      </c>
      <c r="AF21" s="7">
        <v>0.49240124923022788</v>
      </c>
      <c r="AG21" s="7" t="s">
        <v>21</v>
      </c>
      <c r="AH21" s="7" t="s">
        <v>21</v>
      </c>
      <c r="AI21" s="7" t="s">
        <v>21</v>
      </c>
      <c r="AJ21" s="7" t="s">
        <v>21</v>
      </c>
      <c r="AK21" s="7" t="s">
        <v>21</v>
      </c>
      <c r="AL21" s="7" t="s">
        <v>21</v>
      </c>
      <c r="AM21" s="7">
        <v>0.52997162191661207</v>
      </c>
      <c r="AN21" s="7" t="s">
        <v>21</v>
      </c>
    </row>
    <row r="22" spans="2:40" ht="19.5" customHeight="1" x14ac:dyDescent="0.25">
      <c r="B22" s="5" t="s">
        <v>14</v>
      </c>
      <c r="C22" s="7">
        <v>4.3411570630625415E-5</v>
      </c>
      <c r="D22" s="7">
        <v>2.4543420197791092E-2</v>
      </c>
      <c r="E22" s="7" t="s">
        <v>21</v>
      </c>
      <c r="F22" s="7" t="s">
        <v>21</v>
      </c>
      <c r="G22" s="7" t="s">
        <v>21</v>
      </c>
      <c r="H22" s="7" t="s">
        <v>21</v>
      </c>
      <c r="I22" s="7" t="s">
        <v>21</v>
      </c>
      <c r="J22" s="7">
        <v>0.13825713956701979</v>
      </c>
      <c r="K22" s="7">
        <v>0.27486118484296312</v>
      </c>
      <c r="L22" s="7">
        <v>0.37101785433042683</v>
      </c>
      <c r="M22" s="7" t="s">
        <v>21</v>
      </c>
      <c r="N22" s="7" t="s">
        <v>21</v>
      </c>
      <c r="O22" s="7" t="s">
        <v>21</v>
      </c>
      <c r="P22" s="7" t="s">
        <v>21</v>
      </c>
      <c r="Q22" s="7" t="s">
        <v>21</v>
      </c>
      <c r="R22" s="7">
        <v>0.44757022291401888</v>
      </c>
      <c r="S22" s="7">
        <v>0.49231930069332724</v>
      </c>
      <c r="T22" s="7" t="s">
        <v>21</v>
      </c>
      <c r="U22" s="7" t="s">
        <v>21</v>
      </c>
      <c r="V22" s="7" t="s">
        <v>21</v>
      </c>
      <c r="W22" s="7" t="s">
        <v>21</v>
      </c>
      <c r="X22" s="7" t="s">
        <v>21</v>
      </c>
      <c r="Y22" s="7" t="s">
        <v>21</v>
      </c>
      <c r="Z22" s="7">
        <v>0.52390277127410501</v>
      </c>
      <c r="AA22" s="7" t="s">
        <v>21</v>
      </c>
      <c r="AB22" s="7" t="s">
        <v>21</v>
      </c>
      <c r="AC22" s="7" t="s">
        <v>21</v>
      </c>
      <c r="AD22" s="7" t="s">
        <v>21</v>
      </c>
      <c r="AE22" s="7">
        <v>0.55364515581697871</v>
      </c>
      <c r="AF22" s="7">
        <v>0.55436720142602491</v>
      </c>
      <c r="AG22" s="7">
        <v>0.5748784098117995</v>
      </c>
      <c r="AH22" s="7" t="s">
        <v>21</v>
      </c>
      <c r="AI22" s="7" t="s">
        <v>21</v>
      </c>
      <c r="AJ22" s="7" t="s">
        <v>21</v>
      </c>
      <c r="AK22" s="7" t="s">
        <v>21</v>
      </c>
      <c r="AL22" s="7" t="s">
        <v>21</v>
      </c>
      <c r="AM22" s="7">
        <v>0.58390691114245419</v>
      </c>
      <c r="AN22" s="7" t="s">
        <v>21</v>
      </c>
    </row>
    <row r="23" spans="2:40" ht="19.5" customHeight="1" x14ac:dyDescent="0.25">
      <c r="B23" s="5" t="s">
        <v>5</v>
      </c>
      <c r="C23" s="7" t="s">
        <v>21</v>
      </c>
      <c r="D23" s="7" t="s">
        <v>21</v>
      </c>
      <c r="E23" s="7" t="s">
        <v>21</v>
      </c>
      <c r="F23" s="7" t="s">
        <v>21</v>
      </c>
      <c r="G23" s="7" t="s">
        <v>21</v>
      </c>
      <c r="H23" s="7" t="s">
        <v>21</v>
      </c>
      <c r="I23" s="7" t="s">
        <v>21</v>
      </c>
      <c r="J23" s="7">
        <v>9.6910534865531556E-2</v>
      </c>
      <c r="K23" s="7" t="s">
        <v>21</v>
      </c>
      <c r="L23" s="7" t="s">
        <v>21</v>
      </c>
      <c r="M23" s="7" t="s">
        <v>21</v>
      </c>
      <c r="N23" s="7" t="s">
        <v>21</v>
      </c>
      <c r="O23" s="7" t="s">
        <v>21</v>
      </c>
      <c r="P23" s="7" t="s">
        <v>21</v>
      </c>
      <c r="Q23" s="7">
        <v>0.3413629443897197</v>
      </c>
      <c r="R23" s="7">
        <v>0.40084903552543383</v>
      </c>
      <c r="S23" s="7">
        <v>0.45274265980939959</v>
      </c>
      <c r="T23" s="7" t="s">
        <v>21</v>
      </c>
      <c r="U23" s="7" t="s">
        <v>21</v>
      </c>
      <c r="V23" s="7" t="s">
        <v>21</v>
      </c>
      <c r="W23" s="7" t="s">
        <v>21</v>
      </c>
      <c r="X23" s="7" t="s">
        <v>21</v>
      </c>
      <c r="Y23" s="7">
        <v>0.47687719766769038</v>
      </c>
      <c r="Z23" s="7">
        <v>0.49551973976046132</v>
      </c>
      <c r="AA23" s="7" t="s">
        <v>21</v>
      </c>
      <c r="AB23" s="7" t="s">
        <v>21</v>
      </c>
      <c r="AC23" s="7" t="s">
        <v>21</v>
      </c>
      <c r="AD23" s="7" t="s">
        <v>21</v>
      </c>
      <c r="AE23" s="7" t="s">
        <v>21</v>
      </c>
      <c r="AF23" s="7">
        <v>0.52475480811710307</v>
      </c>
      <c r="AG23" s="7">
        <v>0.54639296015930416</v>
      </c>
      <c r="AH23" s="7" t="s">
        <v>21</v>
      </c>
      <c r="AI23" s="7" t="s">
        <v>21</v>
      </c>
      <c r="AJ23" s="7" t="s">
        <v>21</v>
      </c>
      <c r="AK23" s="7" t="s">
        <v>21</v>
      </c>
      <c r="AL23" s="7" t="s">
        <v>21</v>
      </c>
      <c r="AM23" s="7">
        <v>0.55704177996082216</v>
      </c>
      <c r="AN23" s="7" t="s">
        <v>21</v>
      </c>
    </row>
    <row r="24" spans="2:40" ht="19.5" customHeight="1" x14ac:dyDescent="0.25">
      <c r="B24" s="5" t="s">
        <v>6</v>
      </c>
      <c r="C24" s="7">
        <v>3.2155374770892955E-5</v>
      </c>
      <c r="D24" s="7" t="s">
        <v>21</v>
      </c>
      <c r="E24" s="7" t="s">
        <v>21</v>
      </c>
      <c r="F24" s="7" t="s">
        <v>21</v>
      </c>
      <c r="G24" s="7" t="s">
        <v>21</v>
      </c>
      <c r="H24" s="7" t="s">
        <v>21</v>
      </c>
      <c r="I24" s="7" t="s">
        <v>21</v>
      </c>
      <c r="J24" s="7">
        <v>0.14133461353816609</v>
      </c>
      <c r="K24" s="7" t="s">
        <v>21</v>
      </c>
      <c r="L24" s="7" t="s">
        <v>21</v>
      </c>
      <c r="M24" s="7" t="s">
        <v>21</v>
      </c>
      <c r="N24" s="7" t="s">
        <v>21</v>
      </c>
      <c r="O24" s="7" t="s">
        <v>21</v>
      </c>
      <c r="P24" s="7" t="s">
        <v>21</v>
      </c>
      <c r="Q24" s="7" t="s">
        <v>21</v>
      </c>
      <c r="R24" s="7">
        <v>0.38611734377237789</v>
      </c>
      <c r="S24" s="7">
        <v>0.42923323444019612</v>
      </c>
      <c r="T24" s="7" t="s">
        <v>21</v>
      </c>
      <c r="U24" s="7" t="s">
        <v>21</v>
      </c>
      <c r="V24" s="7" t="s">
        <v>21</v>
      </c>
      <c r="W24" s="7" t="s">
        <v>21</v>
      </c>
      <c r="X24" s="7" t="s">
        <v>21</v>
      </c>
      <c r="Y24" s="7">
        <v>0.44489602277219892</v>
      </c>
      <c r="Z24" s="7">
        <v>0.45657163661690914</v>
      </c>
      <c r="AA24" s="7" t="s">
        <v>21</v>
      </c>
      <c r="AB24" s="7" t="s">
        <v>21</v>
      </c>
      <c r="AC24" s="7" t="s">
        <v>21</v>
      </c>
      <c r="AD24" s="7" t="s">
        <v>21</v>
      </c>
      <c r="AE24" s="7" t="s">
        <v>21</v>
      </c>
      <c r="AF24" s="7">
        <v>0.48285534194768359</v>
      </c>
      <c r="AG24" s="7">
        <v>0.49807846151432916</v>
      </c>
      <c r="AH24" s="7" t="s">
        <v>21</v>
      </c>
      <c r="AI24" s="7" t="s">
        <v>21</v>
      </c>
      <c r="AJ24" s="7" t="s">
        <v>21</v>
      </c>
      <c r="AK24" s="7" t="s">
        <v>21</v>
      </c>
      <c r="AL24" s="7" t="s">
        <v>21</v>
      </c>
      <c r="AM24" s="7">
        <v>0.50458888018794046</v>
      </c>
      <c r="AN24" s="7" t="s">
        <v>21</v>
      </c>
    </row>
    <row r="25" spans="2:40" ht="19.5" customHeight="1" x14ac:dyDescent="0.25"/>
  </sheetData>
  <mergeCells count="22">
    <mergeCell ref="C6:I6"/>
    <mergeCell ref="J6:AD6"/>
    <mergeCell ref="AE6:AN6"/>
    <mergeCell ref="C7:I7"/>
    <mergeCell ref="J7:P7"/>
    <mergeCell ref="Q7:X7"/>
    <mergeCell ref="Y7:AD7"/>
    <mergeCell ref="AE7:AL7"/>
    <mergeCell ref="AE4:AL4"/>
    <mergeCell ref="C5:E5"/>
    <mergeCell ref="F5:I5"/>
    <mergeCell ref="J5:L5"/>
    <mergeCell ref="M5:P5"/>
    <mergeCell ref="Q5:S5"/>
    <mergeCell ref="T5:X5"/>
    <mergeCell ref="Y5:Z5"/>
    <mergeCell ref="AA5:AG5"/>
    <mergeCell ref="AH5:AL5"/>
    <mergeCell ref="C4:I4"/>
    <mergeCell ref="J4:P4"/>
    <mergeCell ref="Q4:X4"/>
    <mergeCell ref="Y4:AD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
  <sheetViews>
    <sheetView workbookViewId="0">
      <selection activeCell="C17" sqref="C17"/>
    </sheetView>
  </sheetViews>
  <sheetFormatPr defaultRowHeight="15" x14ac:dyDescent="0.25"/>
  <cols>
    <col min="1" max="1" width="22.5703125" customWidth="1"/>
    <col min="2" max="2" width="16.28515625" customWidth="1"/>
    <col min="3" max="3" width="14.42578125" bestFit="1" customWidth="1"/>
    <col min="4" max="5" width="12" bestFit="1" customWidth="1"/>
    <col min="6" max="6" width="12" customWidth="1"/>
    <col min="7" max="7" width="14.42578125" bestFit="1" customWidth="1"/>
    <col min="8" max="8" width="15.28515625" bestFit="1" customWidth="1"/>
    <col min="9" max="9" width="12.5703125" customWidth="1"/>
    <col min="10" max="10" width="12" customWidth="1"/>
    <col min="11" max="11" width="14.42578125" bestFit="1" customWidth="1"/>
    <col min="12" max="12" width="12" customWidth="1"/>
    <col min="13" max="14" width="12" bestFit="1" customWidth="1"/>
    <col min="15" max="15" width="14.42578125" bestFit="1" customWidth="1"/>
    <col min="16" max="16" width="15.28515625" bestFit="1" customWidth="1"/>
    <col min="17" max="17" width="12.5703125" customWidth="1"/>
    <col min="18" max="18" width="12" customWidth="1"/>
    <col min="19" max="19" width="22.42578125" customWidth="1"/>
    <col min="20" max="20" width="22.5703125" customWidth="1"/>
    <col min="21" max="21" width="22.42578125" customWidth="1"/>
    <col min="22" max="22" width="22.5703125" customWidth="1"/>
    <col min="23" max="23" width="22.42578125" customWidth="1"/>
    <col min="24" max="24" width="22.5703125" customWidth="1"/>
    <col min="25" max="25" width="22.42578125" customWidth="1"/>
    <col min="26" max="26" width="22.5703125" customWidth="1"/>
    <col min="27" max="27" width="22.42578125" customWidth="1"/>
    <col min="28" max="28" width="30" customWidth="1"/>
    <col min="29" max="29" width="29.85546875" customWidth="1"/>
    <col min="30" max="30" width="27.5703125" customWidth="1"/>
    <col min="31" max="31" width="27.42578125" customWidth="1"/>
    <col min="32" max="34" width="12" customWidth="1"/>
    <col min="35" max="35" width="14.42578125" customWidth="1"/>
    <col min="36" max="36" width="15.28515625" customWidth="1"/>
    <col min="37" max="37" width="27.5703125" bestFit="1" customWidth="1"/>
    <col min="38" max="39" width="27.42578125" bestFit="1" customWidth="1"/>
    <col min="40" max="40" width="27.5703125" bestFit="1" customWidth="1"/>
    <col min="41" max="41" width="27.28515625" bestFit="1" customWidth="1"/>
    <col min="42" max="42" width="16.7109375" bestFit="1" customWidth="1"/>
    <col min="43" max="43" width="22.5703125" bestFit="1" customWidth="1"/>
    <col min="44" max="44" width="24.140625" bestFit="1" customWidth="1"/>
    <col min="45" max="45" width="30" bestFit="1" customWidth="1"/>
    <col min="46" max="46" width="21.85546875" bestFit="1" customWidth="1"/>
    <col min="47" max="47" width="27.5703125" bestFit="1" customWidth="1"/>
  </cols>
  <sheetData>
    <row r="1" spans="1:10" x14ac:dyDescent="0.25">
      <c r="A1" s="1" t="s">
        <v>22</v>
      </c>
      <c r="B1" s="1" t="s">
        <v>9</v>
      </c>
    </row>
    <row r="2" spans="1:10" x14ac:dyDescent="0.25">
      <c r="B2" t="s">
        <v>19</v>
      </c>
      <c r="I2" t="s">
        <v>46</v>
      </c>
      <c r="J2" t="s">
        <v>8</v>
      </c>
    </row>
    <row r="3" spans="1:10" x14ac:dyDescent="0.25">
      <c r="A3" s="1" t="s">
        <v>7</v>
      </c>
      <c r="B3" t="s">
        <v>12</v>
      </c>
      <c r="C3" t="s">
        <v>3</v>
      </c>
      <c r="D3" t="s">
        <v>13</v>
      </c>
      <c r="E3" t="s">
        <v>4</v>
      </c>
      <c r="F3" t="s">
        <v>14</v>
      </c>
      <c r="G3" t="s">
        <v>5</v>
      </c>
      <c r="H3" t="s">
        <v>6</v>
      </c>
    </row>
    <row r="4" spans="1:10" x14ac:dyDescent="0.25">
      <c r="A4" s="3">
        <v>1</v>
      </c>
      <c r="B4" s="2">
        <v>0.14926090614108881</v>
      </c>
      <c r="C4" s="2">
        <v>0.16123115779345734</v>
      </c>
      <c r="D4" s="2">
        <v>0.10336063683667024</v>
      </c>
      <c r="E4" s="2">
        <v>0.13891493992532691</v>
      </c>
      <c r="F4" s="2">
        <v>0.16183516840751366</v>
      </c>
      <c r="G4" s="2">
        <v>0.13137799153225291</v>
      </c>
      <c r="H4" s="2">
        <v>0.12836019450136091</v>
      </c>
      <c r="I4" s="2">
        <v>0.1355511941684753</v>
      </c>
      <c r="J4" s="2">
        <v>0.1355511941684753</v>
      </c>
    </row>
    <row r="5" spans="1:10" x14ac:dyDescent="0.25">
      <c r="A5" s="77" t="s">
        <v>93</v>
      </c>
      <c r="B5" s="2">
        <v>0.14926090614108881</v>
      </c>
      <c r="C5" s="2">
        <v>0.16123115779345734</v>
      </c>
      <c r="D5" s="2">
        <v>0.10336063683667024</v>
      </c>
      <c r="E5" s="2">
        <v>0.13891493992532691</v>
      </c>
      <c r="F5" s="2">
        <v>0.16183516840751366</v>
      </c>
      <c r="G5" s="2">
        <v>0.13137799153225291</v>
      </c>
      <c r="H5" s="2">
        <v>0.12836019450136091</v>
      </c>
      <c r="I5" s="2">
        <v>0.1355511941684753</v>
      </c>
      <c r="J5" s="2">
        <v>0.1355511941684753</v>
      </c>
    </row>
    <row r="6" spans="1:10" x14ac:dyDescent="0.25">
      <c r="A6" s="12">
        <v>7</v>
      </c>
      <c r="B6" s="2">
        <v>2.136774193548387E-2</v>
      </c>
      <c r="C6" s="2">
        <v>5.2492492492492493E-2</v>
      </c>
      <c r="D6" s="2">
        <v>1.7006530187091862E-2</v>
      </c>
      <c r="E6" s="2">
        <v>2.1063047780605033E-2</v>
      </c>
      <c r="F6" s="2">
        <v>2.0197769829581318E-2</v>
      </c>
      <c r="G6" s="2">
        <v>3.7222619899785252E-2</v>
      </c>
      <c r="H6" s="2">
        <v>1.2402627157476706E-2</v>
      </c>
      <c r="I6" s="2">
        <v>2.3825069873405831E-2</v>
      </c>
      <c r="J6" s="2">
        <v>2.3825069873405831E-2</v>
      </c>
    </row>
    <row r="7" spans="1:10" x14ac:dyDescent="0.25">
      <c r="A7" s="12">
        <v>14</v>
      </c>
      <c r="B7" s="2">
        <v>9.703547707759598E-2</v>
      </c>
      <c r="C7" s="2">
        <v>0.12431869188842577</v>
      </c>
      <c r="D7" s="2">
        <v>6.0052899450967819E-2</v>
      </c>
      <c r="E7" s="2">
        <v>8.5207184273794367E-2</v>
      </c>
      <c r="F7" s="2">
        <v>6.3173756810015066E-2</v>
      </c>
      <c r="G7" s="2">
        <v>8.2992431990182039E-2</v>
      </c>
      <c r="H7" s="2">
        <v>8.618845319233473E-2</v>
      </c>
      <c r="I7" s="2">
        <v>8.1216058029974475E-2</v>
      </c>
      <c r="J7" s="2">
        <v>8.1216058029974475E-2</v>
      </c>
    </row>
    <row r="8" spans="1:10" x14ac:dyDescent="0.25">
      <c r="A8" s="12">
        <v>21</v>
      </c>
      <c r="B8" s="2">
        <v>0.19512590511185562</v>
      </c>
      <c r="C8" s="2">
        <v>0.19339055105478464</v>
      </c>
      <c r="D8" s="2">
        <v>0.12991857526773895</v>
      </c>
      <c r="E8" s="2">
        <v>0.18674506747901243</v>
      </c>
      <c r="F8" s="2">
        <v>0.21484080496433336</v>
      </c>
      <c r="G8" s="2">
        <v>0.16305015353121802</v>
      </c>
      <c r="H8" s="2">
        <v>0.17898118402937127</v>
      </c>
      <c r="I8" s="2">
        <v>0.17588982155548299</v>
      </c>
      <c r="J8" s="2">
        <v>0.17588982155548299</v>
      </c>
    </row>
    <row r="9" spans="1:10" x14ac:dyDescent="0.25">
      <c r="A9" s="12">
        <v>27</v>
      </c>
      <c r="B9" s="2">
        <v>0.28968575910000544</v>
      </c>
      <c r="C9" s="2">
        <v>0.27501505117399155</v>
      </c>
      <c r="D9" s="2">
        <v>0.20674351353522372</v>
      </c>
      <c r="E9" s="2">
        <v>0.26308701045543148</v>
      </c>
      <c r="F9" s="2">
        <v>0.36373390557939916</v>
      </c>
      <c r="G9" s="2">
        <v>0.24245838668373879</v>
      </c>
      <c r="H9" s="2">
        <v>0.23618213552990169</v>
      </c>
      <c r="I9" s="2">
        <v>0.2639164556110361</v>
      </c>
      <c r="J9" s="2">
        <v>0.2639164556110361</v>
      </c>
    </row>
    <row r="10" spans="1:10" x14ac:dyDescent="0.25">
      <c r="A10" s="3">
        <v>2</v>
      </c>
      <c r="B10" s="2">
        <v>0.47202202607498583</v>
      </c>
      <c r="C10" s="2">
        <v>0.47378853739032439</v>
      </c>
      <c r="D10" s="2">
        <v>0.44234846234030445</v>
      </c>
      <c r="E10" s="2">
        <v>0.45597846643737411</v>
      </c>
      <c r="F10" s="2">
        <v>0.58607369758576877</v>
      </c>
      <c r="G10" s="2">
        <v>0.47178999575982628</v>
      </c>
      <c r="H10" s="2">
        <v>0.42311848973303595</v>
      </c>
      <c r="I10" s="2">
        <v>0.47414822286690528</v>
      </c>
      <c r="J10" s="2">
        <v>0.47414822286690528</v>
      </c>
    </row>
    <row r="11" spans="1:10" x14ac:dyDescent="0.25">
      <c r="A11" s="77" t="s">
        <v>95</v>
      </c>
      <c r="B11" s="2">
        <v>0.47202202607498583</v>
      </c>
      <c r="C11" s="2">
        <v>0.47378853739032439</v>
      </c>
      <c r="D11" s="2">
        <v>0.44234846234030445</v>
      </c>
      <c r="E11" s="2">
        <v>0.45597846643737411</v>
      </c>
      <c r="F11" s="2">
        <v>0.58607369758576877</v>
      </c>
      <c r="G11" s="2">
        <v>0.47178999575982628</v>
      </c>
      <c r="H11" s="2">
        <v>0.42311848973303595</v>
      </c>
      <c r="I11" s="2">
        <v>0.47414822286690528</v>
      </c>
      <c r="J11" s="2">
        <v>0.47414822286690528</v>
      </c>
    </row>
    <row r="12" spans="1:10" x14ac:dyDescent="0.25">
      <c r="A12" s="12">
        <v>4</v>
      </c>
      <c r="B12" s="2">
        <v>0.37524334847501623</v>
      </c>
      <c r="C12" s="2">
        <v>0.38124321935146865</v>
      </c>
      <c r="D12" s="2">
        <v>0.29524364279114612</v>
      </c>
      <c r="E12" s="2">
        <v>0.34832174496170543</v>
      </c>
      <c r="F12" s="2">
        <v>0.4618419144307469</v>
      </c>
      <c r="G12" s="2">
        <v>0.35605128205128206</v>
      </c>
      <c r="H12" s="2">
        <v>0.30189603945232335</v>
      </c>
      <c r="I12" s="2">
        <v>0.35419950028829522</v>
      </c>
      <c r="J12" s="2">
        <v>0.35419950028829522</v>
      </c>
    </row>
    <row r="13" spans="1:10" x14ac:dyDescent="0.25">
      <c r="A13" s="12">
        <v>11</v>
      </c>
      <c r="B13" s="2">
        <v>0.45349714408880265</v>
      </c>
      <c r="C13" s="2">
        <v>0.45786381197681908</v>
      </c>
      <c r="D13" s="2">
        <v>0.41632603749270081</v>
      </c>
      <c r="E13" s="2">
        <v>0.44609600112446413</v>
      </c>
      <c r="F13" s="2">
        <v>0.55647782679359181</v>
      </c>
      <c r="G13" s="2">
        <v>0.44774127310061601</v>
      </c>
      <c r="H13" s="2">
        <v>0.36931800766283523</v>
      </c>
      <c r="I13" s="2">
        <v>0.44745011725808309</v>
      </c>
      <c r="J13" s="2">
        <v>0.44745011725808309</v>
      </c>
    </row>
    <row r="14" spans="1:10" x14ac:dyDescent="0.25">
      <c r="A14" s="12">
        <v>18</v>
      </c>
      <c r="B14" s="2">
        <v>0.50898203592814373</v>
      </c>
      <c r="C14" s="2">
        <v>0.5110314840164264</v>
      </c>
      <c r="D14" s="2">
        <v>0.50273224043715847</v>
      </c>
      <c r="E14" s="2">
        <v>0.49824277781682719</v>
      </c>
      <c r="F14" s="2">
        <v>0.64360635732341576</v>
      </c>
      <c r="G14" s="2">
        <v>0.51854328481045209</v>
      </c>
      <c r="H14" s="2">
        <v>0.49596687624597452</v>
      </c>
      <c r="I14" s="2">
        <v>0.52740697982057383</v>
      </c>
      <c r="J14" s="2">
        <v>0.52740697982057383</v>
      </c>
    </row>
    <row r="15" spans="1:10" x14ac:dyDescent="0.25">
      <c r="A15" s="12">
        <v>25</v>
      </c>
      <c r="B15" s="2">
        <v>0.55027827308585942</v>
      </c>
      <c r="C15" s="2">
        <v>0.54528233444843011</v>
      </c>
      <c r="D15" s="2">
        <v>0.55582470376874782</v>
      </c>
      <c r="E15" s="2">
        <v>0.5308390182150643</v>
      </c>
      <c r="F15" s="2">
        <v>0.68272391424498935</v>
      </c>
      <c r="G15" s="2">
        <v>0.56539214675873439</v>
      </c>
      <c r="H15" s="2">
        <v>0.5255293034673213</v>
      </c>
      <c r="I15" s="2">
        <v>0.56779571238707938</v>
      </c>
      <c r="J15" s="2">
        <v>0.56779571238707938</v>
      </c>
    </row>
    <row r="16" spans="1:10" x14ac:dyDescent="0.25">
      <c r="A16" s="3">
        <v>3</v>
      </c>
      <c r="B16" s="2">
        <v>0.62397107956282083</v>
      </c>
      <c r="C16" s="2">
        <v>0.60333980268478082</v>
      </c>
      <c r="D16" s="2">
        <v>0.65783950667304125</v>
      </c>
      <c r="E16" s="2">
        <v>0.58896615015354203</v>
      </c>
      <c r="F16" s="2">
        <v>0.75852101994677046</v>
      </c>
      <c r="G16" s="2">
        <v>0.62739113791783485</v>
      </c>
      <c r="H16" s="2">
        <v>0.59730377508456511</v>
      </c>
      <c r="I16" s="2">
        <v>0.6435347871834417</v>
      </c>
      <c r="J16" s="2">
        <v>0.6435347871834417</v>
      </c>
    </row>
    <row r="17" spans="1:10" x14ac:dyDescent="0.25">
      <c r="A17" s="77" t="s">
        <v>96</v>
      </c>
      <c r="B17" s="2">
        <v>0.62397107956282083</v>
      </c>
      <c r="C17" s="2">
        <v>0.60333980268478082</v>
      </c>
      <c r="D17" s="2">
        <v>0.65783950667304125</v>
      </c>
      <c r="E17" s="2">
        <v>0.58896615015354203</v>
      </c>
      <c r="F17" s="2">
        <v>0.75852101994677046</v>
      </c>
      <c r="G17" s="2">
        <v>0.62739113791783485</v>
      </c>
      <c r="H17" s="2">
        <v>0.59730377508456511</v>
      </c>
      <c r="I17" s="2">
        <v>0.6435347871834417</v>
      </c>
      <c r="J17" s="2">
        <v>0.6435347871834417</v>
      </c>
    </row>
    <row r="18" spans="1:10" x14ac:dyDescent="0.25">
      <c r="A18" s="12">
        <v>1</v>
      </c>
      <c r="B18" s="2">
        <v>0.58152997186756117</v>
      </c>
      <c r="C18" s="2">
        <v>0.56877218457566958</v>
      </c>
      <c r="D18" s="2">
        <v>0.59781840218159776</v>
      </c>
      <c r="E18" s="2">
        <v>0.55639680247913514</v>
      </c>
      <c r="F18" s="2">
        <v>0.71258182625097077</v>
      </c>
      <c r="G18" s="2">
        <v>0.58718200113524954</v>
      </c>
      <c r="H18" s="2">
        <v>0.55299468362988236</v>
      </c>
      <c r="I18" s="2">
        <v>0.59913459239780065</v>
      </c>
      <c r="J18" s="2">
        <v>0.59913459239780065</v>
      </c>
    </row>
    <row r="19" spans="1:10" x14ac:dyDescent="0.25">
      <c r="A19" s="12">
        <v>8</v>
      </c>
      <c r="B19" s="2">
        <v>0.60140262730936311</v>
      </c>
      <c r="C19" s="2">
        <v>0.59273770094514899</v>
      </c>
      <c r="D19" s="2">
        <v>0.6342558873512989</v>
      </c>
      <c r="E19" s="2">
        <v>0.5727730973950439</v>
      </c>
      <c r="F19" s="2">
        <v>0.74256212810640532</v>
      </c>
      <c r="G19" s="2">
        <v>0.60746939408027278</v>
      </c>
      <c r="H19" s="2">
        <v>0.57603615791415574</v>
      </c>
      <c r="I19" s="2">
        <v>0.62415736013742062</v>
      </c>
      <c r="J19" s="2">
        <v>0.62415736013742062</v>
      </c>
    </row>
    <row r="20" spans="1:10" x14ac:dyDescent="0.25">
      <c r="A20" s="12">
        <v>15</v>
      </c>
      <c r="B20" s="2">
        <v>0.62379505448449291</v>
      </c>
      <c r="C20" s="2">
        <v>0.60402521823472355</v>
      </c>
      <c r="D20" s="2">
        <v>0.66470874179696993</v>
      </c>
      <c r="E20" s="2">
        <v>0.58972549573071764</v>
      </c>
      <c r="F20" s="2">
        <v>0.76087464237753255</v>
      </c>
      <c r="G20" s="2">
        <v>0.62985568716702012</v>
      </c>
      <c r="H20" s="2">
        <v>0.6020637609733559</v>
      </c>
      <c r="I20" s="2">
        <v>0.64630198749506262</v>
      </c>
      <c r="J20" s="2">
        <v>0.64630198749506262</v>
      </c>
    </row>
    <row r="21" spans="1:10" x14ac:dyDescent="0.25">
      <c r="A21" s="12">
        <v>22</v>
      </c>
      <c r="B21" s="2">
        <v>0.6419417272584611</v>
      </c>
      <c r="C21" s="2">
        <v>0.61740784202646382</v>
      </c>
      <c r="D21" s="2">
        <v>0.68511043952700645</v>
      </c>
      <c r="E21" s="2">
        <v>0.60291413212618472</v>
      </c>
      <c r="F21" s="2">
        <v>0.79231938274491465</v>
      </c>
      <c r="G21" s="2">
        <v>0.64635789037405456</v>
      </c>
      <c r="H21" s="2">
        <v>0.61792831143192051</v>
      </c>
      <c r="I21" s="2">
        <v>0.66543200945284431</v>
      </c>
      <c r="J21" s="2">
        <v>0.66543200945284431</v>
      </c>
    </row>
    <row r="22" spans="1:10" x14ac:dyDescent="0.25">
      <c r="A22" s="12">
        <v>29</v>
      </c>
      <c r="B22" s="2">
        <v>0.66984542834686922</v>
      </c>
      <c r="C22" s="2">
        <v>0.6339593558593275</v>
      </c>
      <c r="D22" s="2">
        <v>0.70769824818111615</v>
      </c>
      <c r="E22" s="2">
        <v>0.62321813872873266</v>
      </c>
      <c r="F22" s="2">
        <v>0.78542983653123177</v>
      </c>
      <c r="G22" s="2">
        <v>0.66633827646997823</v>
      </c>
      <c r="H22" s="2">
        <v>0.63780793125830682</v>
      </c>
      <c r="I22" s="2">
        <v>0.68280777724021979</v>
      </c>
      <c r="J22" s="2">
        <v>0.68280777724021979</v>
      </c>
    </row>
    <row r="23" spans="1:10" x14ac:dyDescent="0.25">
      <c r="A23" s="3">
        <v>4</v>
      </c>
      <c r="B23" s="2">
        <v>0.69298407266026063</v>
      </c>
      <c r="C23" s="2">
        <v>0.6569041059683437</v>
      </c>
      <c r="D23" s="2">
        <v>0.73728186738353085</v>
      </c>
      <c r="E23" s="2">
        <v>0.64764829624632758</v>
      </c>
      <c r="F23" s="2">
        <v>0.73778844402002852</v>
      </c>
      <c r="G23" s="2">
        <v>0.69152282416554023</v>
      </c>
      <c r="H23" s="2">
        <v>0.66472427625912678</v>
      </c>
      <c r="I23" s="2">
        <v>0.69699856962438789</v>
      </c>
      <c r="J23" s="2">
        <v>0.69699856962438789</v>
      </c>
    </row>
    <row r="24" spans="1:10" x14ac:dyDescent="0.25">
      <c r="A24" s="77" t="s">
        <v>99</v>
      </c>
      <c r="B24" s="2">
        <v>0.69298407266026063</v>
      </c>
      <c r="C24" s="2">
        <v>0.6569041059683437</v>
      </c>
      <c r="D24" s="2">
        <v>0.73728186738353085</v>
      </c>
      <c r="E24" s="2">
        <v>0.64764829624632758</v>
      </c>
      <c r="F24" s="2">
        <v>0.73778844402002852</v>
      </c>
      <c r="G24" s="2">
        <v>0.69152282416554023</v>
      </c>
      <c r="H24" s="2">
        <v>0.66472427625912678</v>
      </c>
      <c r="I24" s="2">
        <v>0.69699856962438789</v>
      </c>
      <c r="J24" s="2">
        <v>0.69699856962438789</v>
      </c>
    </row>
    <row r="25" spans="1:10" x14ac:dyDescent="0.25">
      <c r="A25" s="12">
        <v>6</v>
      </c>
      <c r="B25" s="2">
        <v>0.6831215208486503</v>
      </c>
      <c r="C25" s="2">
        <v>0.64546118869762914</v>
      </c>
      <c r="D25" s="2">
        <v>0.7265583648874232</v>
      </c>
      <c r="E25" s="2">
        <v>0.63779164598255444</v>
      </c>
      <c r="F25" s="2">
        <v>0.72776997189883585</v>
      </c>
      <c r="G25" s="2">
        <v>0.68002491694352163</v>
      </c>
      <c r="H25" s="2">
        <v>0.654267839444995</v>
      </c>
      <c r="I25" s="2">
        <v>0.68649190700827656</v>
      </c>
      <c r="J25" s="2">
        <v>0.68649190700827656</v>
      </c>
    </row>
    <row r="26" spans="1:10" x14ac:dyDescent="0.25">
      <c r="A26" s="12">
        <v>13</v>
      </c>
      <c r="B26" s="2">
        <v>0.69162416530837578</v>
      </c>
      <c r="C26" s="2">
        <v>0.65495792169776801</v>
      </c>
      <c r="D26" s="2">
        <v>0.73589058965004184</v>
      </c>
      <c r="E26" s="2">
        <v>0.64693573556532846</v>
      </c>
      <c r="F26" s="2">
        <v>0.73715936204947885</v>
      </c>
      <c r="G26" s="2">
        <v>0.69001714909317668</v>
      </c>
      <c r="H26" s="2">
        <v>0.66361634147098059</v>
      </c>
      <c r="I26" s="2">
        <v>0.69581467691002497</v>
      </c>
      <c r="J26" s="2">
        <v>0.69581467691002497</v>
      </c>
    </row>
    <row r="27" spans="1:10" x14ac:dyDescent="0.25">
      <c r="A27" s="12">
        <v>20</v>
      </c>
      <c r="B27" s="2">
        <v>0.69762168433264782</v>
      </c>
      <c r="C27" s="2">
        <v>0.66137888956680901</v>
      </c>
      <c r="D27" s="2">
        <v>0.7423836864796387</v>
      </c>
      <c r="E27" s="2">
        <v>0.6516410912190963</v>
      </c>
      <c r="F27" s="2">
        <v>0.74224781832356712</v>
      </c>
      <c r="G27" s="2">
        <v>0.69652803081567849</v>
      </c>
      <c r="H27" s="2">
        <v>0.66893402907193444</v>
      </c>
      <c r="I27" s="2">
        <v>0.70156413028596254</v>
      </c>
      <c r="J27" s="2">
        <v>0.70156413028596254</v>
      </c>
    </row>
    <row r="28" spans="1:10" x14ac:dyDescent="0.25">
      <c r="A28" s="12">
        <v>28</v>
      </c>
      <c r="B28" s="2">
        <v>0.69961997255357333</v>
      </c>
      <c r="C28" s="2">
        <v>0.66585216860109953</v>
      </c>
      <c r="D28" s="2">
        <v>0.74434199497066222</v>
      </c>
      <c r="E28" s="2">
        <v>0.65425248105858502</v>
      </c>
      <c r="F28" s="2">
        <v>0.74400463021213414</v>
      </c>
      <c r="G28" s="2">
        <v>0.69955250286190029</v>
      </c>
      <c r="H28" s="2">
        <v>0.67211891286771563</v>
      </c>
      <c r="I28" s="2">
        <v>0.70416079984124136</v>
      </c>
      <c r="J28" s="2">
        <v>0.70416079984124136</v>
      </c>
    </row>
    <row r="29" spans="1:10" x14ac:dyDescent="0.25">
      <c r="A29" s="3">
        <v>5</v>
      </c>
      <c r="B29" s="2">
        <v>0.70346421799433279</v>
      </c>
      <c r="C29" s="2">
        <v>0.67104745673833244</v>
      </c>
      <c r="D29" s="2">
        <v>0.74839812222039204</v>
      </c>
      <c r="E29" s="2">
        <v>0.66432170904340082</v>
      </c>
      <c r="F29" s="2">
        <v>0.75059994532143903</v>
      </c>
      <c r="G29" s="2">
        <v>0.70439236965881358</v>
      </c>
      <c r="H29" s="2">
        <v>0.67681743637251346</v>
      </c>
      <c r="I29" s="2">
        <v>0.70978725834003453</v>
      </c>
      <c r="J29" s="2">
        <v>0.70978725834003453</v>
      </c>
    </row>
    <row r="30" spans="1:10" x14ac:dyDescent="0.25">
      <c r="A30" s="77" t="s">
        <v>100</v>
      </c>
      <c r="B30" s="2">
        <v>0.70346421799433279</v>
      </c>
      <c r="C30" s="2">
        <v>0.67104745673833244</v>
      </c>
      <c r="D30" s="2">
        <v>0.74839812222039204</v>
      </c>
      <c r="E30" s="2">
        <v>0.66432170904340082</v>
      </c>
      <c r="F30" s="2">
        <v>0.75059994532143903</v>
      </c>
      <c r="G30" s="2">
        <v>0.70439236965881358</v>
      </c>
      <c r="H30" s="2">
        <v>0.67681743637251346</v>
      </c>
      <c r="I30" s="2">
        <v>0.70978725834003453</v>
      </c>
      <c r="J30" s="2">
        <v>0.70978725834003453</v>
      </c>
    </row>
    <row r="31" spans="1:10" x14ac:dyDescent="0.25">
      <c r="A31" s="12">
        <v>3</v>
      </c>
      <c r="B31" s="2">
        <v>0.7</v>
      </c>
      <c r="C31" s="2">
        <v>0.66659879459195304</v>
      </c>
      <c r="D31" s="2">
        <v>0.74579186632264405</v>
      </c>
      <c r="E31" s="2">
        <v>0.65647193176546159</v>
      </c>
      <c r="F31" s="2">
        <v>0.74496965423455641</v>
      </c>
      <c r="G31" s="2">
        <v>0.70018748047078427</v>
      </c>
      <c r="H31" s="2">
        <v>0.6729248396537767</v>
      </c>
      <c r="I31" s="2">
        <v>0.705279841037044</v>
      </c>
      <c r="J31" s="2">
        <v>0.705279841037044</v>
      </c>
    </row>
    <row r="32" spans="1:10" x14ac:dyDescent="0.25">
      <c r="A32" s="12">
        <v>10</v>
      </c>
      <c r="B32" s="2">
        <v>0.70154319350904171</v>
      </c>
      <c r="C32" s="2">
        <v>0.66940292411990521</v>
      </c>
      <c r="D32" s="2">
        <v>0.74737685057801684</v>
      </c>
      <c r="E32" s="2">
        <v>0.65828571428571425</v>
      </c>
      <c r="F32" s="2">
        <v>0.74834604312913489</v>
      </c>
      <c r="G32" s="2">
        <v>0.70203549060542803</v>
      </c>
      <c r="H32" s="2">
        <v>0.67541311342267207</v>
      </c>
      <c r="I32" s="2">
        <v>0.70752161807047753</v>
      </c>
      <c r="J32" s="2">
        <v>0.70752161807047753</v>
      </c>
    </row>
    <row r="33" spans="1:10" x14ac:dyDescent="0.25">
      <c r="A33" s="12">
        <v>17</v>
      </c>
      <c r="B33" s="2">
        <v>0.7019783024888322</v>
      </c>
      <c r="C33" s="2">
        <v>0.67114148896983583</v>
      </c>
      <c r="D33" s="2">
        <v>0.74864074470714226</v>
      </c>
      <c r="E33" s="2">
        <v>0.66363995262534548</v>
      </c>
      <c r="F33" s="2">
        <v>0.75060091592237432</v>
      </c>
      <c r="G33" s="2">
        <v>0.70416557505894684</v>
      </c>
      <c r="H33" s="2">
        <v>0.67745469341763431</v>
      </c>
      <c r="I33" s="2">
        <v>0.70970396692878179</v>
      </c>
      <c r="J33" s="2">
        <v>0.70970396692878179</v>
      </c>
    </row>
    <row r="34" spans="1:10" x14ac:dyDescent="0.25">
      <c r="A34" s="12">
        <v>24</v>
      </c>
      <c r="B34" s="2">
        <v>0.70512751964925413</v>
      </c>
      <c r="C34" s="2">
        <v>0.67287376166399471</v>
      </c>
      <c r="D34" s="2">
        <v>0.74951496388028893</v>
      </c>
      <c r="E34" s="2">
        <v>0.66865779057214825</v>
      </c>
      <c r="F34" s="2">
        <v>0.75331033433108419</v>
      </c>
      <c r="G34" s="2">
        <v>0.70713910761154852</v>
      </c>
      <c r="H34" s="2">
        <v>0.67864089853799336</v>
      </c>
      <c r="I34" s="2">
        <v>0.71202579955728573</v>
      </c>
      <c r="J34" s="2">
        <v>0.71202579955728573</v>
      </c>
    </row>
    <row r="35" spans="1:10" x14ac:dyDescent="0.25">
      <c r="A35" s="12">
        <v>31</v>
      </c>
      <c r="B35" s="2">
        <v>0.70877287405812706</v>
      </c>
      <c r="C35" s="2">
        <v>0.67528664521983006</v>
      </c>
      <c r="D35" s="2">
        <v>0.7506987722313091</v>
      </c>
      <c r="E35" s="2">
        <v>0.67472495657209031</v>
      </c>
      <c r="F35" s="2">
        <v>0.75584534664561154</v>
      </c>
      <c r="G35" s="2">
        <v>0.7085003163889475</v>
      </c>
      <c r="H35" s="2">
        <v>0.67969437806565214</v>
      </c>
      <c r="I35" s="2">
        <v>0.71447456019771349</v>
      </c>
      <c r="J35" s="2">
        <v>0.71447456019771349</v>
      </c>
    </row>
    <row r="36" spans="1:10" x14ac:dyDescent="0.25">
      <c r="A36" s="3">
        <v>7</v>
      </c>
      <c r="B36" s="2">
        <v>0.71664673263020551</v>
      </c>
      <c r="C36" s="2">
        <v>0.6795079582761917</v>
      </c>
      <c r="D36" s="2">
        <v>0.75383139765216123</v>
      </c>
      <c r="E36" s="2">
        <v>0.68225463607710912</v>
      </c>
      <c r="F36" s="2">
        <v>0.75827356557377046</v>
      </c>
      <c r="G36" s="2">
        <v>0.71084848163654668</v>
      </c>
      <c r="H36" s="2">
        <v>0.68476157238491064</v>
      </c>
      <c r="I36" s="2">
        <v>0.71887703374692224</v>
      </c>
      <c r="J36" s="2">
        <v>0.71887703374692224</v>
      </c>
    </row>
    <row r="37" spans="1:10" x14ac:dyDescent="0.25">
      <c r="A37" s="77" t="s">
        <v>114</v>
      </c>
      <c r="B37" s="2">
        <v>0.71664673263020551</v>
      </c>
      <c r="C37" s="2">
        <v>0.6795079582761917</v>
      </c>
      <c r="D37" s="2">
        <v>0.75383139765216123</v>
      </c>
      <c r="E37" s="2">
        <v>0.68225463607710912</v>
      </c>
      <c r="F37" s="2">
        <v>0.75827356557377046</v>
      </c>
      <c r="G37" s="2">
        <v>0.71084848163654668</v>
      </c>
      <c r="H37" s="2">
        <v>0.68476157238491064</v>
      </c>
      <c r="I37" s="2">
        <v>0.71887703374692224</v>
      </c>
      <c r="J37" s="2">
        <v>0.71887703374692224</v>
      </c>
    </row>
    <row r="38" spans="1:10" x14ac:dyDescent="0.25">
      <c r="A38" s="12">
        <v>2</v>
      </c>
      <c r="B38" s="2">
        <v>0.71664673263020551</v>
      </c>
      <c r="C38" s="2">
        <v>0.6795079582761917</v>
      </c>
      <c r="D38" s="2">
        <v>0.75383139765216123</v>
      </c>
      <c r="E38" s="2">
        <v>0.68225463607710912</v>
      </c>
      <c r="F38" s="2">
        <v>0.75827356557377046</v>
      </c>
      <c r="G38" s="2">
        <v>0.71084848163654668</v>
      </c>
      <c r="H38" s="2">
        <v>0.68476157238491064</v>
      </c>
      <c r="I38" s="2">
        <v>0.71887703374692224</v>
      </c>
      <c r="J38" s="2">
        <v>0.71887703374692224</v>
      </c>
    </row>
    <row r="39" spans="1:10" x14ac:dyDescent="0.25">
      <c r="A39" s="3" t="s">
        <v>8</v>
      </c>
      <c r="B39" s="2">
        <v>0.54899074755497546</v>
      </c>
      <c r="C39" s="2">
        <v>0.52997179622774548</v>
      </c>
      <c r="D39" s="2">
        <v>0.55955144342367669</v>
      </c>
      <c r="E39" s="2">
        <v>0.51742459686945563</v>
      </c>
      <c r="F39" s="2">
        <v>0.62546179530242807</v>
      </c>
      <c r="G39" s="2">
        <v>0.5439809339739734</v>
      </c>
      <c r="H39" s="2">
        <v>0.51674554940031192</v>
      </c>
      <c r="I39" s="2">
        <v>0.55303750116277528</v>
      </c>
      <c r="J39" s="2">
        <v>0.55303750116277528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
  <sheetViews>
    <sheetView workbookViewId="0">
      <selection activeCell="C17" sqref="C17"/>
    </sheetView>
  </sheetViews>
  <sheetFormatPr defaultRowHeight="15" x14ac:dyDescent="0.25"/>
  <cols>
    <col min="1" max="1" width="22.42578125" customWidth="1"/>
    <col min="2" max="2" width="16.28515625" customWidth="1"/>
    <col min="3" max="3" width="14.42578125" bestFit="1" customWidth="1"/>
    <col min="4" max="5" width="12" bestFit="1" customWidth="1"/>
    <col min="6" max="6" width="12" customWidth="1"/>
    <col min="7" max="7" width="14.42578125" bestFit="1" customWidth="1"/>
    <col min="8" max="8" width="15.28515625" bestFit="1" customWidth="1"/>
    <col min="9" max="9" width="12.5703125" customWidth="1"/>
    <col min="10" max="10" width="12" customWidth="1"/>
    <col min="11" max="11" width="14.42578125" bestFit="1" customWidth="1"/>
    <col min="12" max="14" width="12" bestFit="1" customWidth="1"/>
    <col min="15" max="15" width="14.42578125" bestFit="1" customWidth="1"/>
    <col min="16" max="16" width="15.28515625" bestFit="1" customWidth="1"/>
    <col min="17" max="17" width="12.5703125" bestFit="1" customWidth="1"/>
    <col min="18" max="18" width="12" bestFit="1" customWidth="1"/>
    <col min="19" max="19" width="27.5703125" customWidth="1"/>
    <col min="20" max="20" width="22.5703125" customWidth="1"/>
    <col min="21" max="21" width="22.42578125" customWidth="1"/>
    <col min="22" max="22" width="22.5703125" customWidth="1"/>
    <col min="23" max="23" width="22.42578125" customWidth="1"/>
    <col min="24" max="24" width="22.5703125" customWidth="1"/>
    <col min="25" max="25" width="22.42578125" customWidth="1"/>
    <col min="26" max="26" width="22.5703125" customWidth="1"/>
    <col min="27" max="27" width="22.42578125" customWidth="1"/>
    <col min="28" max="28" width="30" customWidth="1"/>
    <col min="29" max="29" width="29.85546875" customWidth="1"/>
    <col min="30" max="30" width="27.5703125" customWidth="1"/>
    <col min="31" max="31" width="27.42578125" customWidth="1"/>
    <col min="32" max="34" width="12" customWidth="1"/>
    <col min="35" max="35" width="14.42578125" customWidth="1"/>
    <col min="36" max="36" width="15.28515625" customWidth="1"/>
    <col min="37" max="37" width="27.5703125" bestFit="1" customWidth="1"/>
    <col min="38" max="39" width="27.42578125" bestFit="1" customWidth="1"/>
    <col min="40" max="40" width="27.5703125" bestFit="1" customWidth="1"/>
    <col min="41" max="41" width="27.28515625" bestFit="1" customWidth="1"/>
    <col min="42" max="42" width="16.7109375" bestFit="1" customWidth="1"/>
    <col min="43" max="43" width="22.5703125" bestFit="1" customWidth="1"/>
    <col min="44" max="44" width="24.140625" bestFit="1" customWidth="1"/>
    <col min="45" max="45" width="30" bestFit="1" customWidth="1"/>
    <col min="46" max="46" width="21.85546875" bestFit="1" customWidth="1"/>
    <col min="47" max="47" width="27.5703125" bestFit="1" customWidth="1"/>
  </cols>
  <sheetData>
    <row r="1" spans="1:10" x14ac:dyDescent="0.25">
      <c r="A1" s="1" t="s">
        <v>47</v>
      </c>
      <c r="B1" s="1" t="s">
        <v>9</v>
      </c>
    </row>
    <row r="2" spans="1:10" x14ac:dyDescent="0.25">
      <c r="B2" t="s">
        <v>19</v>
      </c>
      <c r="I2" t="s">
        <v>46</v>
      </c>
      <c r="J2" t="s">
        <v>8</v>
      </c>
    </row>
    <row r="3" spans="1:10" x14ac:dyDescent="0.25">
      <c r="A3" s="1" t="s">
        <v>7</v>
      </c>
      <c r="B3" t="s">
        <v>12</v>
      </c>
      <c r="C3" t="s">
        <v>3</v>
      </c>
      <c r="D3" t="s">
        <v>13</v>
      </c>
      <c r="E3" t="s">
        <v>4</v>
      </c>
      <c r="F3" t="s">
        <v>14</v>
      </c>
      <c r="G3" t="s">
        <v>5</v>
      </c>
      <c r="H3" t="s">
        <v>6</v>
      </c>
    </row>
    <row r="4" spans="1:10" x14ac:dyDescent="0.25">
      <c r="A4" s="3">
        <v>1</v>
      </c>
      <c r="B4" s="2">
        <v>1.1235852334022051E-2</v>
      </c>
      <c r="C4" s="2">
        <v>1.6416056390923143E-2</v>
      </c>
      <c r="D4" s="2">
        <v>1.5663072866250544E-2</v>
      </c>
      <c r="E4" s="2">
        <v>3.1885558471379367E-2</v>
      </c>
      <c r="F4" s="2">
        <v>3.1766237109715809E-2</v>
      </c>
      <c r="G4" s="2">
        <v>2.0468112055839274E-2</v>
      </c>
      <c r="H4" s="2">
        <v>1.1481138130214648E-2</v>
      </c>
      <c r="I4" s="2">
        <v>2.0872130208196723E-2</v>
      </c>
      <c r="J4" s="2">
        <v>2.0872130208196723E-2</v>
      </c>
    </row>
    <row r="5" spans="1:10" x14ac:dyDescent="0.25">
      <c r="A5" s="77" t="s">
        <v>93</v>
      </c>
      <c r="B5" s="2">
        <v>1.1235852334022051E-2</v>
      </c>
      <c r="C5" s="2">
        <v>1.6416056390923143E-2</v>
      </c>
      <c r="D5" s="2">
        <v>1.5663072866250544E-2</v>
      </c>
      <c r="E5" s="2">
        <v>3.1885558471379367E-2</v>
      </c>
      <c r="F5" s="2">
        <v>3.1766237109715809E-2</v>
      </c>
      <c r="G5" s="2">
        <v>2.0468112055839274E-2</v>
      </c>
      <c r="H5" s="2">
        <v>1.1481138130214648E-2</v>
      </c>
      <c r="I5" s="2">
        <v>2.0872130208196723E-2</v>
      </c>
      <c r="J5" s="2">
        <v>2.0872130208196723E-2</v>
      </c>
    </row>
    <row r="6" spans="1:10" x14ac:dyDescent="0.25">
      <c r="A6" s="12">
        <v>7</v>
      </c>
      <c r="B6" s="2">
        <v>2.9285792729801956E-4</v>
      </c>
      <c r="C6" s="2">
        <v>1.7340539290771942E-4</v>
      </c>
      <c r="D6" s="2">
        <v>6.6880684858212943E-5</v>
      </c>
      <c r="E6" s="2">
        <v>1.2307439847387746E-4</v>
      </c>
      <c r="F6" s="2">
        <v>2.8142061124556762E-4</v>
      </c>
      <c r="G6" s="2">
        <v>5.1282051282051282E-4</v>
      </c>
      <c r="H6" s="2">
        <v>1.1417806068563926E-4</v>
      </c>
      <c r="I6" s="2">
        <v>2.2160441597163463E-4</v>
      </c>
      <c r="J6" s="2">
        <v>2.2160441597163463E-4</v>
      </c>
    </row>
    <row r="7" spans="1:10" x14ac:dyDescent="0.25">
      <c r="A7" s="12">
        <v>14</v>
      </c>
      <c r="B7" s="2">
        <v>1.975633849193283E-3</v>
      </c>
      <c r="C7" s="2">
        <v>3.9853293672567651E-3</v>
      </c>
      <c r="D7" s="2">
        <v>3.5058430717863106E-3</v>
      </c>
      <c r="E7" s="2">
        <v>7.7897585174859577E-3</v>
      </c>
      <c r="F7" s="2">
        <v>5.1021930478890049E-3</v>
      </c>
      <c r="G7" s="2">
        <v>5.7990559676331759E-3</v>
      </c>
      <c r="H7" s="2">
        <v>6.0495377240041091E-3</v>
      </c>
      <c r="I7" s="2">
        <v>5.1760674878007194E-3</v>
      </c>
      <c r="J7" s="2">
        <v>5.1760674878007194E-3</v>
      </c>
    </row>
    <row r="8" spans="1:10" x14ac:dyDescent="0.25">
      <c r="A8" s="12">
        <v>21</v>
      </c>
      <c r="B8" s="2">
        <v>1.0202589044101514E-2</v>
      </c>
      <c r="C8" s="2">
        <v>1.7354393462504693E-2</v>
      </c>
      <c r="D8" s="2">
        <v>2.2211846318036285E-2</v>
      </c>
      <c r="E8" s="2">
        <v>4.4939902366985272E-2</v>
      </c>
      <c r="F8" s="2">
        <v>3.5171048911506929E-2</v>
      </c>
      <c r="G8" s="2">
        <v>2.244375589384346E-2</v>
      </c>
      <c r="H8" s="2">
        <v>1.3037400507802471E-2</v>
      </c>
      <c r="I8" s="2">
        <v>2.5260520517375418E-2</v>
      </c>
      <c r="J8" s="2">
        <v>2.5260520517375418E-2</v>
      </c>
    </row>
    <row r="9" spans="1:10" x14ac:dyDescent="0.25">
      <c r="A9" s="12">
        <v>27</v>
      </c>
      <c r="B9" s="2">
        <v>3.242532680931863E-2</v>
      </c>
      <c r="C9" s="2">
        <v>4.4158020980839811E-2</v>
      </c>
      <c r="D9" s="2">
        <v>3.6802453496899791E-2</v>
      </c>
      <c r="E9" s="2">
        <v>7.4646127373660817E-2</v>
      </c>
      <c r="F9" s="2">
        <v>8.518989128900184E-2</v>
      </c>
      <c r="G9" s="2">
        <v>5.3003818641424193E-2</v>
      </c>
      <c r="H9" s="2">
        <v>2.6695156695156694E-2</v>
      </c>
      <c r="I9" s="2">
        <v>5.2670972415041949E-2</v>
      </c>
      <c r="J9" s="2">
        <v>5.2670972415041949E-2</v>
      </c>
    </row>
    <row r="10" spans="1:10" x14ac:dyDescent="0.25">
      <c r="A10" s="3">
        <v>2</v>
      </c>
      <c r="B10" s="2">
        <v>0.14624387859476976</v>
      </c>
      <c r="C10" s="2">
        <v>0.17239947896537411</v>
      </c>
      <c r="D10" s="2">
        <v>0.15664503327683849</v>
      </c>
      <c r="E10" s="2">
        <v>0.19982979066265819</v>
      </c>
      <c r="F10" s="2">
        <v>0.22748669310559483</v>
      </c>
      <c r="G10" s="2">
        <v>0.18625214107625868</v>
      </c>
      <c r="H10" s="2">
        <v>0.13846034685499828</v>
      </c>
      <c r="I10" s="2">
        <v>0.17816782115618612</v>
      </c>
      <c r="J10" s="2">
        <v>0.17816782115618612</v>
      </c>
    </row>
    <row r="11" spans="1:10" x14ac:dyDescent="0.25">
      <c r="A11" s="77" t="s">
        <v>95</v>
      </c>
      <c r="B11" s="2">
        <v>0.14624387859476976</v>
      </c>
      <c r="C11" s="2">
        <v>0.17239947896537411</v>
      </c>
      <c r="D11" s="2">
        <v>0.15664503327683849</v>
      </c>
      <c r="E11" s="2">
        <v>0.19982979066265819</v>
      </c>
      <c r="F11" s="2">
        <v>0.22748669310559483</v>
      </c>
      <c r="G11" s="2">
        <v>0.18625214107625868</v>
      </c>
      <c r="H11" s="2">
        <v>0.13846034685499828</v>
      </c>
      <c r="I11" s="2">
        <v>0.17816782115618612</v>
      </c>
      <c r="J11" s="2">
        <v>0.17816782115618612</v>
      </c>
    </row>
    <row r="12" spans="1:10" x14ac:dyDescent="0.25">
      <c r="A12" s="12">
        <v>4</v>
      </c>
      <c r="B12" s="2">
        <v>7.0844885451627024E-2</v>
      </c>
      <c r="C12" s="2">
        <v>0.10149909014759828</v>
      </c>
      <c r="D12" s="2">
        <v>7.1388139712982385E-2</v>
      </c>
      <c r="E12" s="2">
        <v>0.10704512967122728</v>
      </c>
      <c r="F12" s="2">
        <v>0.13813729086138307</v>
      </c>
      <c r="G12" s="2">
        <v>9.7196111081269812E-2</v>
      </c>
      <c r="H12" s="2">
        <v>6.1024853551726099E-2</v>
      </c>
      <c r="I12" s="2">
        <v>9.4435448551304049E-2</v>
      </c>
      <c r="J12" s="2">
        <v>9.4435448551304049E-2</v>
      </c>
    </row>
    <row r="13" spans="1:10" x14ac:dyDescent="0.25">
      <c r="A13" s="12">
        <v>11</v>
      </c>
      <c r="B13" s="2">
        <v>0.1219618846336042</v>
      </c>
      <c r="C13" s="2">
        <v>0.14963566967383762</v>
      </c>
      <c r="D13" s="2">
        <v>0.12978801291224334</v>
      </c>
      <c r="E13" s="2">
        <v>0.18425071782027003</v>
      </c>
      <c r="F13" s="2">
        <v>0.20611525996900099</v>
      </c>
      <c r="G13" s="2">
        <v>0.15206372194062273</v>
      </c>
      <c r="H13" s="2">
        <v>0.11487893220774036</v>
      </c>
      <c r="I13" s="2">
        <v>0.15453501353315824</v>
      </c>
      <c r="J13" s="2">
        <v>0.15453501353315824</v>
      </c>
    </row>
    <row r="14" spans="1:10" x14ac:dyDescent="0.25">
      <c r="A14" s="12">
        <v>18</v>
      </c>
      <c r="B14" s="2">
        <v>0.1736202126110383</v>
      </c>
      <c r="C14" s="2">
        <v>0.19698239731768649</v>
      </c>
      <c r="D14" s="2">
        <v>0.18939595529536987</v>
      </c>
      <c r="E14" s="2">
        <v>0.22789516456724909</v>
      </c>
      <c r="F14" s="2">
        <v>0.26019761844438816</v>
      </c>
      <c r="G14" s="2">
        <v>0.22186184898276462</v>
      </c>
      <c r="H14" s="2">
        <v>0.16803860346295771</v>
      </c>
      <c r="I14" s="2">
        <v>0.20823226106515805</v>
      </c>
      <c r="J14" s="2">
        <v>0.20823226106515805</v>
      </c>
    </row>
    <row r="15" spans="1:10" x14ac:dyDescent="0.25">
      <c r="A15" s="12">
        <v>25</v>
      </c>
      <c r="B15" s="2">
        <v>0.21662522202486678</v>
      </c>
      <c r="C15" s="2">
        <v>0.23897550111358576</v>
      </c>
      <c r="D15" s="2">
        <v>0.23399006783732026</v>
      </c>
      <c r="E15" s="2">
        <v>0.2764127764127764</v>
      </c>
      <c r="F15" s="2">
        <v>0.30314895947426068</v>
      </c>
      <c r="G15" s="2">
        <v>0.26908915466849498</v>
      </c>
      <c r="H15" s="2">
        <v>0.20705689277899345</v>
      </c>
      <c r="I15" s="2">
        <v>0.25250752062856213</v>
      </c>
      <c r="J15" s="2">
        <v>0.25250752062856213</v>
      </c>
    </row>
    <row r="16" spans="1:10" x14ac:dyDescent="0.25">
      <c r="A16" s="3">
        <v>3</v>
      </c>
      <c r="B16" s="2">
        <v>0.31258366800535475</v>
      </c>
      <c r="C16" s="2">
        <v>0.31745661011105364</v>
      </c>
      <c r="D16" s="2">
        <v>0.31716920526370324</v>
      </c>
      <c r="E16" s="2">
        <v>0.36188827474847846</v>
      </c>
      <c r="F16" s="2">
        <v>0.37754522592682727</v>
      </c>
      <c r="G16" s="2">
        <v>0.35750367702997415</v>
      </c>
      <c r="H16" s="2">
        <v>0.28297338461369886</v>
      </c>
      <c r="I16" s="2">
        <v>0.33547068380855083</v>
      </c>
      <c r="J16" s="2">
        <v>0.33547068380855083</v>
      </c>
    </row>
    <row r="17" spans="1:10" x14ac:dyDescent="0.25">
      <c r="A17" s="77" t="s">
        <v>96</v>
      </c>
      <c r="B17" s="2">
        <v>0.31258366800535475</v>
      </c>
      <c r="C17" s="2">
        <v>0.31745661011105364</v>
      </c>
      <c r="D17" s="2">
        <v>0.31716920526370324</v>
      </c>
      <c r="E17" s="2">
        <v>0.36188827474847846</v>
      </c>
      <c r="F17" s="2">
        <v>0.37754522592682727</v>
      </c>
      <c r="G17" s="2">
        <v>0.35750367702997415</v>
      </c>
      <c r="H17" s="2">
        <v>0.28297338461369886</v>
      </c>
      <c r="I17" s="2">
        <v>0.33547068380855083</v>
      </c>
      <c r="J17" s="2">
        <v>0.33547068380855083</v>
      </c>
    </row>
    <row r="18" spans="1:10" x14ac:dyDescent="0.25">
      <c r="A18" s="12">
        <v>1</v>
      </c>
      <c r="B18" s="2">
        <v>0.25055880787653007</v>
      </c>
      <c r="C18" s="2">
        <v>0.2708246361080961</v>
      </c>
      <c r="D18" s="2">
        <v>0.26392809630422792</v>
      </c>
      <c r="E18" s="2">
        <v>0.30976155717761555</v>
      </c>
      <c r="F18" s="2">
        <v>0.33383609854198087</v>
      </c>
      <c r="G18" s="2">
        <v>0.30172676485525646</v>
      </c>
      <c r="H18" s="2">
        <v>0.23987530421942083</v>
      </c>
      <c r="I18" s="2">
        <v>0.28498750240338394</v>
      </c>
      <c r="J18" s="2">
        <v>0.28498750240338394</v>
      </c>
    </row>
    <row r="19" spans="1:10" x14ac:dyDescent="0.25">
      <c r="A19" s="12">
        <v>8</v>
      </c>
      <c r="B19" s="2">
        <v>0.28142237640936685</v>
      </c>
      <c r="C19" s="2">
        <v>0.29797712791118286</v>
      </c>
      <c r="D19" s="2">
        <v>0.29562315741730649</v>
      </c>
      <c r="E19" s="2">
        <v>0.33661325451151214</v>
      </c>
      <c r="F19" s="2">
        <v>0.35948141462213834</v>
      </c>
      <c r="G19" s="2">
        <v>0.32900916452996876</v>
      </c>
      <c r="H19" s="2">
        <v>0.26075907861300107</v>
      </c>
      <c r="I19" s="2">
        <v>0.311636184342306</v>
      </c>
      <c r="J19" s="2">
        <v>0.311636184342306</v>
      </c>
    </row>
    <row r="20" spans="1:10" x14ac:dyDescent="0.25">
      <c r="A20" s="12">
        <v>15</v>
      </c>
      <c r="B20" s="2">
        <v>0.3127557744329611</v>
      </c>
      <c r="C20" s="2">
        <v>0.31588748679748735</v>
      </c>
      <c r="D20" s="2">
        <v>0.32055264349964407</v>
      </c>
      <c r="E20" s="2">
        <v>0.36428543711924255</v>
      </c>
      <c r="F20" s="2">
        <v>0.37757305705147481</v>
      </c>
      <c r="G20" s="2">
        <v>0.36017035084161425</v>
      </c>
      <c r="H20" s="2">
        <v>0.28652974272136339</v>
      </c>
      <c r="I20" s="2">
        <v>0.33696032750680061</v>
      </c>
      <c r="J20" s="2">
        <v>0.33696032750680061</v>
      </c>
    </row>
    <row r="21" spans="1:10" x14ac:dyDescent="0.25">
      <c r="A21" s="12">
        <v>22</v>
      </c>
      <c r="B21" s="2">
        <v>0.34140915568841462</v>
      </c>
      <c r="C21" s="2">
        <v>0.34189102831263374</v>
      </c>
      <c r="D21" s="2">
        <v>0.34061135371179041</v>
      </c>
      <c r="E21" s="2">
        <v>0.3881331628105259</v>
      </c>
      <c r="F21" s="2">
        <v>0.40135944762365333</v>
      </c>
      <c r="G21" s="2">
        <v>0.38752343789591043</v>
      </c>
      <c r="H21" s="2">
        <v>0.3062902072909221</v>
      </c>
      <c r="I21" s="2">
        <v>0.36129783131419441</v>
      </c>
      <c r="J21" s="2">
        <v>0.36129783131419441</v>
      </c>
    </row>
    <row r="22" spans="1:10" x14ac:dyDescent="0.25">
      <c r="A22" s="12">
        <v>29</v>
      </c>
      <c r="B22" s="2">
        <v>0.37548158689389471</v>
      </c>
      <c r="C22" s="2">
        <v>0.36060471320586929</v>
      </c>
      <c r="D22" s="2">
        <v>0.36494224983014656</v>
      </c>
      <c r="E22" s="2">
        <v>0.41025442584889232</v>
      </c>
      <c r="F22" s="2">
        <v>0.4163152023074202</v>
      </c>
      <c r="G22" s="2">
        <v>0.40888945169051538</v>
      </c>
      <c r="H22" s="2">
        <v>0.32175849554602443</v>
      </c>
      <c r="I22" s="2">
        <v>0.38241210475505488</v>
      </c>
      <c r="J22" s="2">
        <v>0.38241210475505488</v>
      </c>
    </row>
    <row r="23" spans="1:10" x14ac:dyDescent="0.25">
      <c r="A23" s="3">
        <v>4</v>
      </c>
      <c r="B23" s="2">
        <v>0.42732384360136194</v>
      </c>
      <c r="C23" s="2">
        <v>0.39802134065964562</v>
      </c>
      <c r="D23" s="2">
        <v>0.42989047530649965</v>
      </c>
      <c r="E23" s="2">
        <v>0.44894580348695767</v>
      </c>
      <c r="F23" s="2">
        <v>0.46347558631295654</v>
      </c>
      <c r="G23" s="2">
        <v>0.45364952653252283</v>
      </c>
      <c r="H23" s="2">
        <v>0.36612869995192637</v>
      </c>
      <c r="I23" s="2">
        <v>0.42854737277181448</v>
      </c>
      <c r="J23" s="2">
        <v>0.42854737277181448</v>
      </c>
    </row>
    <row r="24" spans="1:10" x14ac:dyDescent="0.25">
      <c r="A24" s="77" t="s">
        <v>99</v>
      </c>
      <c r="B24" s="2">
        <v>0.42732384360136194</v>
      </c>
      <c r="C24" s="2">
        <v>0.39802134065964562</v>
      </c>
      <c r="D24" s="2">
        <v>0.42989047530649965</v>
      </c>
      <c r="E24" s="2">
        <v>0.44894580348695767</v>
      </c>
      <c r="F24" s="2">
        <v>0.46347558631295654</v>
      </c>
      <c r="G24" s="2">
        <v>0.45364952653252283</v>
      </c>
      <c r="H24" s="2">
        <v>0.36612869995192637</v>
      </c>
      <c r="I24" s="2">
        <v>0.42854737277181448</v>
      </c>
      <c r="J24" s="2">
        <v>0.42854737277181448</v>
      </c>
    </row>
    <row r="25" spans="1:10" x14ac:dyDescent="0.25">
      <c r="A25" s="12">
        <v>6</v>
      </c>
      <c r="B25" s="2">
        <v>0.40018029262880522</v>
      </c>
      <c r="C25" s="2">
        <v>0.37813142254068766</v>
      </c>
      <c r="D25" s="2">
        <v>0.40060163022383233</v>
      </c>
      <c r="E25" s="2">
        <v>0.43189946834219428</v>
      </c>
      <c r="F25" s="2">
        <v>0.43945831120552309</v>
      </c>
      <c r="G25" s="2">
        <v>0.43103186262094118</v>
      </c>
      <c r="H25" s="2">
        <v>0.34332911879500855</v>
      </c>
      <c r="I25" s="2">
        <v>0.40588399811503639</v>
      </c>
      <c r="J25" s="2">
        <v>0.40588399811503639</v>
      </c>
    </row>
    <row r="26" spans="1:10" x14ac:dyDescent="0.25">
      <c r="A26" s="12">
        <v>13</v>
      </c>
      <c r="B26" s="2">
        <v>0.42476771598946056</v>
      </c>
      <c r="C26" s="2">
        <v>0.39409331889971411</v>
      </c>
      <c r="D26" s="2">
        <v>0.4261077380183439</v>
      </c>
      <c r="E26" s="2">
        <v>0.44665482076637825</v>
      </c>
      <c r="F26" s="2">
        <v>0.46156090058076321</v>
      </c>
      <c r="G26" s="2">
        <v>0.45259056871078729</v>
      </c>
      <c r="H26" s="2">
        <v>0.36434087224161149</v>
      </c>
      <c r="I26" s="2">
        <v>0.42613795136217303</v>
      </c>
      <c r="J26" s="2">
        <v>0.42613795136217303</v>
      </c>
    </row>
    <row r="27" spans="1:10" x14ac:dyDescent="0.25">
      <c r="A27" s="12">
        <v>20</v>
      </c>
      <c r="B27" s="2">
        <v>0.43830775094418073</v>
      </c>
      <c r="C27" s="2">
        <v>0.40688966550174738</v>
      </c>
      <c r="D27" s="2">
        <v>0.44296731309089737</v>
      </c>
      <c r="E27" s="2">
        <v>0.45624698504582728</v>
      </c>
      <c r="F27" s="2">
        <v>0.47304675076857838</v>
      </c>
      <c r="G27" s="2">
        <v>0.46267938950618848</v>
      </c>
      <c r="H27" s="2">
        <v>0.37509956329478977</v>
      </c>
      <c r="I27" s="2">
        <v>0.43797751175487126</v>
      </c>
      <c r="J27" s="2">
        <v>0.43797751175487126</v>
      </c>
    </row>
    <row r="28" spans="1:10" x14ac:dyDescent="0.25">
      <c r="A28" s="12">
        <v>28</v>
      </c>
      <c r="B28" s="2">
        <v>0.44601052777392991</v>
      </c>
      <c r="C28" s="2">
        <v>0.41294277551246844</v>
      </c>
      <c r="D28" s="2">
        <v>0.44978728890034808</v>
      </c>
      <c r="E28" s="2">
        <v>0.46094202059946765</v>
      </c>
      <c r="F28" s="2">
        <v>0.47977858410360991</v>
      </c>
      <c r="G28" s="2">
        <v>0.46825878190548398</v>
      </c>
      <c r="H28" s="2">
        <v>0.38171836398572606</v>
      </c>
      <c r="I28" s="2">
        <v>0.44414623142859327</v>
      </c>
      <c r="J28" s="2">
        <v>0.44414623142859327</v>
      </c>
    </row>
    <row r="29" spans="1:10" x14ac:dyDescent="0.25">
      <c r="A29" s="3">
        <v>5</v>
      </c>
      <c r="B29" s="2">
        <v>0.45874009755422562</v>
      </c>
      <c r="C29" s="2">
        <v>0.42352654246739352</v>
      </c>
      <c r="D29" s="2">
        <v>0.46311501782473841</v>
      </c>
      <c r="E29" s="2">
        <v>0.47172485509060447</v>
      </c>
      <c r="F29" s="2">
        <v>0.49054880784599386</v>
      </c>
      <c r="G29" s="2">
        <v>0.48176575759865026</v>
      </c>
      <c r="H29" s="2">
        <v>0.39166159297471931</v>
      </c>
      <c r="I29" s="2">
        <v>0.45573858320117588</v>
      </c>
      <c r="J29" s="2">
        <v>0.45573858320117588</v>
      </c>
    </row>
    <row r="30" spans="1:10" x14ac:dyDescent="0.25">
      <c r="A30" s="77" t="s">
        <v>100</v>
      </c>
      <c r="B30" s="2">
        <v>0.45874009755422562</v>
      </c>
      <c r="C30" s="2">
        <v>0.42352654246739352</v>
      </c>
      <c r="D30" s="2">
        <v>0.46311501782473841</v>
      </c>
      <c r="E30" s="2">
        <v>0.47172485509060447</v>
      </c>
      <c r="F30" s="2">
        <v>0.49054880784599386</v>
      </c>
      <c r="G30" s="2">
        <v>0.48176575759865026</v>
      </c>
      <c r="H30" s="2">
        <v>0.39166159297471931</v>
      </c>
      <c r="I30" s="2">
        <v>0.45573858320117588</v>
      </c>
      <c r="J30" s="2">
        <v>0.45573858320117588</v>
      </c>
    </row>
    <row r="31" spans="1:10" x14ac:dyDescent="0.25">
      <c r="A31" s="12">
        <v>3</v>
      </c>
      <c r="B31" s="2">
        <v>0.44978362471871214</v>
      </c>
      <c r="C31" s="2">
        <v>0.41463955842787009</v>
      </c>
      <c r="D31" s="2">
        <v>0.4526241180450401</v>
      </c>
      <c r="E31" s="2">
        <v>0.46343251900737137</v>
      </c>
      <c r="F31" s="2">
        <v>0.48226537045376283</v>
      </c>
      <c r="G31" s="2">
        <v>0.47099967174203977</v>
      </c>
      <c r="H31" s="2">
        <v>0.38393274170948155</v>
      </c>
      <c r="I31" s="2">
        <v>0.44671764480978782</v>
      </c>
      <c r="J31" s="2">
        <v>0.44671764480978782</v>
      </c>
    </row>
    <row r="32" spans="1:10" x14ac:dyDescent="0.25">
      <c r="A32" s="12">
        <v>10</v>
      </c>
      <c r="B32" s="2">
        <v>0.45480040162033031</v>
      </c>
      <c r="C32" s="2">
        <v>0.41971713810316141</v>
      </c>
      <c r="D32" s="2">
        <v>0.45909134816627489</v>
      </c>
      <c r="E32" s="2">
        <v>0.46636874951845286</v>
      </c>
      <c r="F32" s="2">
        <v>0.48615042725998042</v>
      </c>
      <c r="G32" s="2">
        <v>0.4768916567913063</v>
      </c>
      <c r="H32" s="2">
        <v>0.3878285227803257</v>
      </c>
      <c r="I32" s="2">
        <v>0.45132912383637203</v>
      </c>
      <c r="J32" s="2">
        <v>0.45132912383637203</v>
      </c>
    </row>
    <row r="33" spans="1:10" x14ac:dyDescent="0.25">
      <c r="A33" s="12">
        <v>17</v>
      </c>
      <c r="B33" s="2">
        <v>0.45866039627926275</v>
      </c>
      <c r="C33" s="2">
        <v>0.42418117888092138</v>
      </c>
      <c r="D33" s="2">
        <v>0.46402958675028139</v>
      </c>
      <c r="E33" s="2">
        <v>0.47062787608063616</v>
      </c>
      <c r="F33" s="2">
        <v>0.49074636322834436</v>
      </c>
      <c r="G33" s="2">
        <v>0.48199013985310396</v>
      </c>
      <c r="H33" s="2">
        <v>0.39221014492753625</v>
      </c>
      <c r="I33" s="2">
        <v>0.45585671505140479</v>
      </c>
      <c r="J33" s="2">
        <v>0.45585671505140479</v>
      </c>
    </row>
    <row r="34" spans="1:10" x14ac:dyDescent="0.25">
      <c r="A34" s="12">
        <v>24</v>
      </c>
      <c r="B34" s="2">
        <v>0.46305589202284131</v>
      </c>
      <c r="C34" s="2">
        <v>0.42824292126115143</v>
      </c>
      <c r="D34" s="2">
        <v>0.46825065106259844</v>
      </c>
      <c r="E34" s="2">
        <v>0.47653499066787247</v>
      </c>
      <c r="F34" s="2">
        <v>0.49572446555819477</v>
      </c>
      <c r="G34" s="2">
        <v>0.48735418342719228</v>
      </c>
      <c r="H34" s="2">
        <v>0.39605700321260878</v>
      </c>
      <c r="I34" s="2">
        <v>0.46065199810793905</v>
      </c>
      <c r="J34" s="2">
        <v>0.46065199810793905</v>
      </c>
    </row>
    <row r="35" spans="1:10" x14ac:dyDescent="0.25">
      <c r="A35" s="12">
        <v>31</v>
      </c>
      <c r="B35" s="2">
        <v>0.46737816461161191</v>
      </c>
      <c r="C35" s="2">
        <v>0.4308400077598869</v>
      </c>
      <c r="D35" s="2">
        <v>0.47155072650122154</v>
      </c>
      <c r="E35" s="2">
        <v>0.48162464662781979</v>
      </c>
      <c r="F35" s="2">
        <v>0.49777078415945447</v>
      </c>
      <c r="G35" s="2">
        <v>0.49153650745743105</v>
      </c>
      <c r="H35" s="2">
        <v>0.39823202008075959</v>
      </c>
      <c r="I35" s="2">
        <v>0.4640937400070046</v>
      </c>
      <c r="J35" s="2">
        <v>0.4640937400070046</v>
      </c>
    </row>
    <row r="36" spans="1:10" x14ac:dyDescent="0.25">
      <c r="A36" s="3">
        <v>7</v>
      </c>
      <c r="B36" s="2">
        <v>0.47680501066831854</v>
      </c>
      <c r="C36" s="2">
        <v>0.43699486182474656</v>
      </c>
      <c r="D36" s="2">
        <v>0.48037239658316538</v>
      </c>
      <c r="E36" s="2">
        <v>0.48865904206324839</v>
      </c>
      <c r="F36" s="2">
        <v>0.50143723215218983</v>
      </c>
      <c r="G36" s="2">
        <v>0.49973661106233536</v>
      </c>
      <c r="H36" s="2">
        <v>0.40710924963964207</v>
      </c>
      <c r="I36" s="2">
        <v>0.47145070518808813</v>
      </c>
      <c r="J36" s="2">
        <v>0.47145070518808813</v>
      </c>
    </row>
    <row r="37" spans="1:10" x14ac:dyDescent="0.25">
      <c r="A37" s="77" t="s">
        <v>114</v>
      </c>
      <c r="B37" s="2">
        <v>0.47680501066831854</v>
      </c>
      <c r="C37" s="2">
        <v>0.43699486182474656</v>
      </c>
      <c r="D37" s="2">
        <v>0.48037239658316538</v>
      </c>
      <c r="E37" s="2">
        <v>0.48865904206324839</v>
      </c>
      <c r="F37" s="2">
        <v>0.50143723215218983</v>
      </c>
      <c r="G37" s="2">
        <v>0.49973661106233536</v>
      </c>
      <c r="H37" s="2">
        <v>0.40710924963964207</v>
      </c>
      <c r="I37" s="2">
        <v>0.47145070518808813</v>
      </c>
      <c r="J37" s="2">
        <v>0.47145070518808813</v>
      </c>
    </row>
    <row r="38" spans="1:10" x14ac:dyDescent="0.25">
      <c r="A38" s="12">
        <v>2</v>
      </c>
      <c r="B38" s="2">
        <v>0.47680501066831854</v>
      </c>
      <c r="C38" s="2">
        <v>0.43699486182474656</v>
      </c>
      <c r="D38" s="2">
        <v>0.48037239658316538</v>
      </c>
      <c r="E38" s="2">
        <v>0.48865904206324839</v>
      </c>
      <c r="F38" s="2">
        <v>0.50143723215218983</v>
      </c>
      <c r="G38" s="2">
        <v>0.49973661106233536</v>
      </c>
      <c r="H38" s="2">
        <v>0.40710924963964207</v>
      </c>
      <c r="I38" s="2">
        <v>0.47145070518808813</v>
      </c>
      <c r="J38" s="2">
        <v>0.47145070518808813</v>
      </c>
    </row>
    <row r="39" spans="1:10" x14ac:dyDescent="0.25">
      <c r="A39" s="3" t="s">
        <v>8</v>
      </c>
      <c r="B39" s="2">
        <v>0.2938839022221541</v>
      </c>
      <c r="C39" s="2">
        <v>0.28459646769505925</v>
      </c>
      <c r="D39" s="2">
        <v>0.29761606200364144</v>
      </c>
      <c r="E39" s="2">
        <v>0.32479722177597153</v>
      </c>
      <c r="F39" s="2">
        <v>0.34127709052409183</v>
      </c>
      <c r="G39" s="2">
        <v>0.32349879213803878</v>
      </c>
      <c r="H39" s="2">
        <v>0.2563212279692863</v>
      </c>
      <c r="I39" s="2">
        <v>0.30514406279861128</v>
      </c>
      <c r="J39" s="2">
        <v>0.30514406279861128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
  <sheetViews>
    <sheetView topLeftCell="A7" workbookViewId="0">
      <selection activeCell="C17" sqref="C17"/>
    </sheetView>
  </sheetViews>
  <sheetFormatPr defaultRowHeight="15" x14ac:dyDescent="0.25"/>
  <cols>
    <col min="1" max="1" width="22.42578125" customWidth="1"/>
    <col min="2" max="2" width="16.28515625" customWidth="1"/>
    <col min="3" max="3" width="14.42578125" bestFit="1" customWidth="1"/>
    <col min="4" max="5" width="12" bestFit="1" customWidth="1"/>
    <col min="6" max="6" width="12" customWidth="1"/>
    <col min="7" max="7" width="14.42578125" bestFit="1" customWidth="1"/>
    <col min="8" max="8" width="15.28515625" bestFit="1" customWidth="1"/>
    <col min="9" max="9" width="12.5703125" customWidth="1"/>
    <col min="10" max="10" width="12" customWidth="1"/>
    <col min="11" max="11" width="14.42578125" bestFit="1" customWidth="1"/>
    <col min="12" max="14" width="12" bestFit="1" customWidth="1"/>
    <col min="15" max="15" width="14.42578125" bestFit="1" customWidth="1"/>
    <col min="16" max="16" width="15.28515625" bestFit="1" customWidth="1"/>
    <col min="17" max="17" width="12.5703125" bestFit="1" customWidth="1"/>
    <col min="18" max="18" width="12" bestFit="1" customWidth="1"/>
    <col min="19" max="19" width="27.5703125" customWidth="1"/>
    <col min="20" max="20" width="22.5703125" customWidth="1"/>
    <col min="21" max="21" width="22.42578125" customWidth="1"/>
    <col min="22" max="22" width="22.5703125" customWidth="1"/>
    <col min="23" max="23" width="22.42578125" customWidth="1"/>
    <col min="24" max="24" width="22.5703125" customWidth="1"/>
    <col min="25" max="25" width="22.42578125" customWidth="1"/>
    <col min="26" max="26" width="22.5703125" customWidth="1"/>
    <col min="27" max="27" width="22.42578125" customWidth="1"/>
    <col min="28" max="28" width="30" customWidth="1"/>
    <col min="29" max="29" width="29.85546875" customWidth="1"/>
    <col min="30" max="30" width="27.5703125" customWidth="1"/>
    <col min="31" max="31" width="27.42578125" customWidth="1"/>
    <col min="32" max="34" width="12" customWidth="1"/>
    <col min="35" max="35" width="14.42578125" customWidth="1"/>
    <col min="36" max="36" width="15.28515625" customWidth="1"/>
    <col min="37" max="37" width="27.5703125" bestFit="1" customWidth="1"/>
    <col min="38" max="39" width="27.42578125" bestFit="1" customWidth="1"/>
    <col min="40" max="40" width="27.5703125" bestFit="1" customWidth="1"/>
    <col min="41" max="41" width="27.28515625" bestFit="1" customWidth="1"/>
    <col min="42" max="42" width="16.7109375" bestFit="1" customWidth="1"/>
    <col min="43" max="43" width="22.5703125" bestFit="1" customWidth="1"/>
    <col min="44" max="44" width="24.140625" bestFit="1" customWidth="1"/>
    <col min="45" max="45" width="30" bestFit="1" customWidth="1"/>
    <col min="46" max="46" width="21.85546875" bestFit="1" customWidth="1"/>
    <col min="47" max="47" width="27.5703125" bestFit="1" customWidth="1"/>
  </cols>
  <sheetData>
    <row r="1" spans="1:10" x14ac:dyDescent="0.25">
      <c r="A1" s="1" t="s">
        <v>48</v>
      </c>
      <c r="B1" s="1" t="s">
        <v>9</v>
      </c>
    </row>
    <row r="2" spans="1:10" x14ac:dyDescent="0.25">
      <c r="B2" t="s">
        <v>19</v>
      </c>
      <c r="I2" t="s">
        <v>46</v>
      </c>
      <c r="J2" t="s">
        <v>8</v>
      </c>
    </row>
    <row r="3" spans="1:10" x14ac:dyDescent="0.25">
      <c r="A3" s="1" t="s">
        <v>7</v>
      </c>
      <c r="B3" t="s">
        <v>12</v>
      </c>
      <c r="C3" t="s">
        <v>3</v>
      </c>
      <c r="D3" t="s">
        <v>13</v>
      </c>
      <c r="E3" t="s">
        <v>4</v>
      </c>
      <c r="F3" t="s">
        <v>14</v>
      </c>
      <c r="G3" t="s">
        <v>5</v>
      </c>
      <c r="H3" t="s">
        <v>6</v>
      </c>
    </row>
    <row r="4" spans="1:10" x14ac:dyDescent="0.25">
      <c r="A4" s="3">
        <v>1</v>
      </c>
      <c r="B4" s="2">
        <v>1.6585732850010259E-2</v>
      </c>
      <c r="C4" s="2">
        <v>1.5460636008124412E-2</v>
      </c>
      <c r="D4" s="2">
        <v>4.5797684952189228E-2</v>
      </c>
      <c r="E4" s="2">
        <v>6.5721180112912031E-2</v>
      </c>
      <c r="F4" s="2">
        <v>3.8748727231587281E-2</v>
      </c>
      <c r="G4" s="2">
        <v>4.1284122903660181E-2</v>
      </c>
      <c r="H4" s="2">
        <v>2.3865368828427349E-2</v>
      </c>
      <c r="I4" s="2">
        <v>3.6799864472820451E-2</v>
      </c>
      <c r="J4" s="2">
        <v>3.6799864472820451E-2</v>
      </c>
    </row>
    <row r="5" spans="1:10" x14ac:dyDescent="0.25">
      <c r="A5" s="77" t="s">
        <v>93</v>
      </c>
      <c r="B5" s="2">
        <v>1.6585732850010259E-2</v>
      </c>
      <c r="C5" s="2">
        <v>1.5460636008124412E-2</v>
      </c>
      <c r="D5" s="2">
        <v>4.5797684952189228E-2</v>
      </c>
      <c r="E5" s="2">
        <v>6.5721180112912031E-2</v>
      </c>
      <c r="F5" s="2">
        <v>3.8748727231587281E-2</v>
      </c>
      <c r="G5" s="2">
        <v>4.1284122903660181E-2</v>
      </c>
      <c r="H5" s="2">
        <v>2.3865368828427349E-2</v>
      </c>
      <c r="I5" s="2">
        <v>3.6799864472820451E-2</v>
      </c>
      <c r="J5" s="2">
        <v>3.6799864472820451E-2</v>
      </c>
    </row>
    <row r="6" spans="1:10" x14ac:dyDescent="0.25">
      <c r="A6" s="12">
        <v>7</v>
      </c>
      <c r="B6" s="2">
        <v>0</v>
      </c>
      <c r="C6" s="2">
        <v>1.2110936175366356E-4</v>
      </c>
      <c r="D6" s="2">
        <v>0</v>
      </c>
      <c r="E6" s="2">
        <v>6.4615944666909352E-3</v>
      </c>
      <c r="F6" s="2">
        <v>3.8448490331335519E-3</v>
      </c>
      <c r="G6" s="2">
        <v>0</v>
      </c>
      <c r="H6" s="2">
        <v>2.4590163934426232E-3</v>
      </c>
      <c r="I6" s="2">
        <v>2.1506833076493201E-3</v>
      </c>
      <c r="J6" s="2">
        <v>2.1506833076493201E-3</v>
      </c>
    </row>
    <row r="7" spans="1:10" x14ac:dyDescent="0.25">
      <c r="A7" s="12">
        <v>14</v>
      </c>
      <c r="B7" s="2">
        <v>6.5636537672637768E-3</v>
      </c>
      <c r="C7" s="2">
        <v>4.4832182236762387E-3</v>
      </c>
      <c r="D7" s="2">
        <v>1.1362002013519345E-2</v>
      </c>
      <c r="E7" s="2">
        <v>4.3403093721565061E-2</v>
      </c>
      <c r="F7" s="2">
        <v>1.9607843137254902E-2</v>
      </c>
      <c r="G7" s="2">
        <v>2.5211112470933789E-2</v>
      </c>
      <c r="H7" s="2">
        <v>1.7457527826596368E-2</v>
      </c>
      <c r="I7" s="2">
        <v>1.9802487698195734E-2</v>
      </c>
      <c r="J7" s="2">
        <v>1.9802487698195734E-2</v>
      </c>
    </row>
    <row r="8" spans="1:10" x14ac:dyDescent="0.25">
      <c r="A8" s="12">
        <v>21</v>
      </c>
      <c r="B8" s="2">
        <v>1.8614837120175198E-2</v>
      </c>
      <c r="C8" s="2">
        <v>1.770126091173618E-2</v>
      </c>
      <c r="D8" s="2">
        <v>5.9482758620689656E-2</v>
      </c>
      <c r="E8" s="2">
        <v>8.5610200364298727E-2</v>
      </c>
      <c r="F8" s="2">
        <v>4.3502142150939248E-2</v>
      </c>
      <c r="G8" s="2">
        <v>5.2850501590408612E-2</v>
      </c>
      <c r="H8" s="2">
        <v>3.0743956817648438E-2</v>
      </c>
      <c r="I8" s="2">
        <v>4.597507294284317E-2</v>
      </c>
      <c r="J8" s="2">
        <v>4.597507294284317E-2</v>
      </c>
    </row>
    <row r="9" spans="1:10" x14ac:dyDescent="0.25">
      <c r="A9" s="12">
        <v>27</v>
      </c>
      <c r="B9" s="2">
        <v>4.1142700929469658E-2</v>
      </c>
      <c r="C9" s="2">
        <v>3.9615992222627294E-2</v>
      </c>
      <c r="D9" s="2">
        <v>0.11235793411019997</v>
      </c>
      <c r="E9" s="2">
        <v>0.1275296262534184</v>
      </c>
      <c r="F9" s="2">
        <v>8.5412773441794002E-2</v>
      </c>
      <c r="G9" s="2">
        <v>8.703635695923613E-2</v>
      </c>
      <c r="H9" s="2">
        <v>4.4883092468570085E-2</v>
      </c>
      <c r="I9" s="2">
        <v>7.8946035818577717E-2</v>
      </c>
      <c r="J9" s="2">
        <v>7.8946035818577717E-2</v>
      </c>
    </row>
    <row r="10" spans="1:10" x14ac:dyDescent="0.25">
      <c r="A10" s="3">
        <v>2</v>
      </c>
      <c r="B10" s="2">
        <v>0.1449948752989409</v>
      </c>
      <c r="C10" s="2">
        <v>0.12568239348562019</v>
      </c>
      <c r="D10" s="2">
        <v>0.22033776500179661</v>
      </c>
      <c r="E10" s="2">
        <v>0.21290498850208328</v>
      </c>
      <c r="F10" s="2">
        <v>0.19151451825780907</v>
      </c>
      <c r="G10" s="2">
        <v>0.18428475075111903</v>
      </c>
      <c r="H10" s="2">
        <v>0.12959745575546983</v>
      </c>
      <c r="I10" s="2">
        <v>0.17412515047200694</v>
      </c>
      <c r="J10" s="2">
        <v>0.17412515047200694</v>
      </c>
    </row>
    <row r="11" spans="1:10" x14ac:dyDescent="0.25">
      <c r="A11" s="77" t="s">
        <v>95</v>
      </c>
      <c r="B11" s="2">
        <v>0.1449948752989409</v>
      </c>
      <c r="C11" s="2">
        <v>0.12568239348562019</v>
      </c>
      <c r="D11" s="2">
        <v>0.22033776500179661</v>
      </c>
      <c r="E11" s="2">
        <v>0.21290498850208328</v>
      </c>
      <c r="F11" s="2">
        <v>0.19151451825780907</v>
      </c>
      <c r="G11" s="2">
        <v>0.18428475075111903</v>
      </c>
      <c r="H11" s="2">
        <v>0.12959745575546983</v>
      </c>
      <c r="I11" s="2">
        <v>0.17412515047200694</v>
      </c>
      <c r="J11" s="2">
        <v>0.17412515047200694</v>
      </c>
    </row>
    <row r="12" spans="1:10" x14ac:dyDescent="0.25">
      <c r="A12" s="12">
        <v>4</v>
      </c>
      <c r="B12" s="2">
        <v>7.4099344978165935E-2</v>
      </c>
      <c r="C12" s="2">
        <v>6.631783889024094E-2</v>
      </c>
      <c r="D12" s="2">
        <v>0.15023001725129384</v>
      </c>
      <c r="E12" s="2">
        <v>0.16125797629899727</v>
      </c>
      <c r="F12" s="2">
        <v>0.12137521968365554</v>
      </c>
      <c r="G12" s="2">
        <v>0.12230392156862745</v>
      </c>
      <c r="H12" s="2">
        <v>6.3499529633113824E-2</v>
      </c>
      <c r="I12" s="2">
        <v>0.11048278190411884</v>
      </c>
      <c r="J12" s="2">
        <v>0.11048278190411884</v>
      </c>
    </row>
    <row r="13" spans="1:10" x14ac:dyDescent="0.25">
      <c r="A13" s="12">
        <v>11</v>
      </c>
      <c r="B13" s="2">
        <v>0.10614754098360656</v>
      </c>
      <c r="C13" s="2">
        <v>0.101634943875061</v>
      </c>
      <c r="D13" s="2">
        <v>0.19237958303378863</v>
      </c>
      <c r="E13" s="2">
        <v>0.18691929313171798</v>
      </c>
      <c r="F13" s="2">
        <v>0.15762842371576286</v>
      </c>
      <c r="G13" s="2">
        <v>0.15873988722726159</v>
      </c>
      <c r="H13" s="2">
        <v>8.2784571966133591E-2</v>
      </c>
      <c r="I13" s="2">
        <v>0.14242762068849024</v>
      </c>
      <c r="J13" s="2">
        <v>0.14242762068849024</v>
      </c>
    </row>
    <row r="14" spans="1:10" x14ac:dyDescent="0.25">
      <c r="A14" s="12">
        <v>18</v>
      </c>
      <c r="B14" s="2">
        <v>0.17149494397376333</v>
      </c>
      <c r="C14" s="2">
        <v>0.14747894030032963</v>
      </c>
      <c r="D14" s="2">
        <v>0.24087905774202814</v>
      </c>
      <c r="E14" s="2">
        <v>0.23046092184368738</v>
      </c>
      <c r="F14" s="2">
        <v>0.21452944413869016</v>
      </c>
      <c r="G14" s="2">
        <v>0.20590758671405809</v>
      </c>
      <c r="H14" s="2">
        <v>0.16764913935392597</v>
      </c>
      <c r="I14" s="2">
        <v>0.19807351077313054</v>
      </c>
      <c r="J14" s="2">
        <v>0.19807351077313054</v>
      </c>
    </row>
    <row r="15" spans="1:10" x14ac:dyDescent="0.25">
      <c r="A15" s="12">
        <v>25</v>
      </c>
      <c r="B15" s="2">
        <v>0.22850492880613363</v>
      </c>
      <c r="C15" s="2">
        <v>0.18756109481915934</v>
      </c>
      <c r="D15" s="2">
        <v>0.29782952422020986</v>
      </c>
      <c r="E15" s="2">
        <v>0.27285129604365621</v>
      </c>
      <c r="F15" s="2">
        <v>0.27266725352112675</v>
      </c>
      <c r="G15" s="2">
        <v>0.25033779633951603</v>
      </c>
      <c r="H15" s="2">
        <v>0.20486480103908372</v>
      </c>
      <c r="I15" s="2">
        <v>0.24564577767256249</v>
      </c>
      <c r="J15" s="2">
        <v>0.24564577767256249</v>
      </c>
    </row>
    <row r="16" spans="1:10" x14ac:dyDescent="0.25">
      <c r="A16" s="3">
        <v>3</v>
      </c>
      <c r="B16" s="2">
        <v>0.31761319308062735</v>
      </c>
      <c r="C16" s="2">
        <v>0.26984360445163502</v>
      </c>
      <c r="D16" s="2">
        <v>0.3914669581978768</v>
      </c>
      <c r="E16" s="2">
        <v>0.34770433675788709</v>
      </c>
      <c r="F16" s="2">
        <v>0.35057508610046134</v>
      </c>
      <c r="G16" s="2">
        <v>0.31914265324704089</v>
      </c>
      <c r="H16" s="2">
        <v>0.31628908931657318</v>
      </c>
      <c r="I16" s="2">
        <v>0.3304219486059724</v>
      </c>
      <c r="J16" s="2">
        <v>0.3304219486059724</v>
      </c>
    </row>
    <row r="17" spans="1:10" x14ac:dyDescent="0.25">
      <c r="A17" s="77" t="s">
        <v>96</v>
      </c>
      <c r="B17" s="2">
        <v>0.31761319308062735</v>
      </c>
      <c r="C17" s="2">
        <v>0.26984360445163502</v>
      </c>
      <c r="D17" s="2">
        <v>0.3914669581978768</v>
      </c>
      <c r="E17" s="2">
        <v>0.34770433675788709</v>
      </c>
      <c r="F17" s="2">
        <v>0.35057508610046134</v>
      </c>
      <c r="G17" s="2">
        <v>0.31914265324704089</v>
      </c>
      <c r="H17" s="2">
        <v>0.31628908931657318</v>
      </c>
      <c r="I17" s="2">
        <v>0.3304219486059724</v>
      </c>
      <c r="J17" s="2">
        <v>0.3304219486059724</v>
      </c>
    </row>
    <row r="18" spans="1:10" x14ac:dyDescent="0.25">
      <c r="A18" s="12">
        <v>1</v>
      </c>
      <c r="B18" s="2">
        <v>0.27185661513202902</v>
      </c>
      <c r="C18" s="2">
        <v>0.22791778810863714</v>
      </c>
      <c r="D18" s="2">
        <v>0.33845711823013935</v>
      </c>
      <c r="E18" s="2">
        <v>0.31052056789224608</v>
      </c>
      <c r="F18" s="2">
        <v>0.30388841927303467</v>
      </c>
      <c r="G18" s="2">
        <v>0.28073846153846155</v>
      </c>
      <c r="H18" s="2">
        <v>0.2511809163911195</v>
      </c>
      <c r="I18" s="2">
        <v>0.28411975323168992</v>
      </c>
      <c r="J18" s="2">
        <v>0.28411975323168992</v>
      </c>
    </row>
    <row r="19" spans="1:10" x14ac:dyDescent="0.25">
      <c r="A19" s="12">
        <v>8</v>
      </c>
      <c r="B19" s="2">
        <v>0.29674306393244876</v>
      </c>
      <c r="C19" s="2">
        <v>0.25734214390602056</v>
      </c>
      <c r="D19" s="2">
        <v>0.37708453133985048</v>
      </c>
      <c r="E19" s="2">
        <v>0.3288456290366597</v>
      </c>
      <c r="F19" s="2">
        <v>0.33329665492957744</v>
      </c>
      <c r="G19" s="2">
        <v>0.29970472440944884</v>
      </c>
      <c r="H19" s="2">
        <v>0.288570752484619</v>
      </c>
      <c r="I19" s="2">
        <v>0.31154430379746834</v>
      </c>
      <c r="J19" s="2">
        <v>0.31154430379746834</v>
      </c>
    </row>
    <row r="20" spans="1:10" x14ac:dyDescent="0.25">
      <c r="A20" s="12">
        <v>15</v>
      </c>
      <c r="B20" s="2">
        <v>0.32157704170577983</v>
      </c>
      <c r="C20" s="2">
        <v>0.270542065244052</v>
      </c>
      <c r="D20" s="2">
        <v>0.39925212138645189</v>
      </c>
      <c r="E20" s="2">
        <v>0.35320850754408289</v>
      </c>
      <c r="F20" s="2">
        <v>0.35538190622936383</v>
      </c>
      <c r="G20" s="2">
        <v>0.32136710105729038</v>
      </c>
      <c r="H20" s="2">
        <v>0.32185132575757575</v>
      </c>
      <c r="I20" s="2">
        <v>0.33474018300300501</v>
      </c>
      <c r="J20" s="2">
        <v>0.33474018300300501</v>
      </c>
    </row>
    <row r="21" spans="1:10" x14ac:dyDescent="0.25">
      <c r="A21" s="12">
        <v>22</v>
      </c>
      <c r="B21" s="2">
        <v>0.34079035498995314</v>
      </c>
      <c r="C21" s="2">
        <v>0.29218308994968706</v>
      </c>
      <c r="D21" s="2">
        <v>0.41315297165059722</v>
      </c>
      <c r="E21" s="2">
        <v>0.36746933212176286</v>
      </c>
      <c r="F21" s="2">
        <v>0.37502686438856653</v>
      </c>
      <c r="G21" s="2">
        <v>0.33886838868388686</v>
      </c>
      <c r="H21" s="2">
        <v>0.35296906483347162</v>
      </c>
      <c r="I21" s="2">
        <v>0.35435137363099545</v>
      </c>
      <c r="J21" s="2">
        <v>0.35435137363099545</v>
      </c>
    </row>
    <row r="22" spans="1:10" x14ac:dyDescent="0.25">
      <c r="A22" s="12">
        <v>29</v>
      </c>
      <c r="B22" s="2">
        <v>0.35606364487230913</v>
      </c>
      <c r="C22" s="2">
        <v>0.30141190914671578</v>
      </c>
      <c r="D22" s="2">
        <v>0.42953890489913543</v>
      </c>
      <c r="E22" s="2">
        <v>0.37839556645770872</v>
      </c>
      <c r="F22" s="2">
        <v>0.38609996747262282</v>
      </c>
      <c r="G22" s="2">
        <v>0.35504926108374385</v>
      </c>
      <c r="H22" s="2">
        <v>0.36714861341550131</v>
      </c>
      <c r="I22" s="2">
        <v>0.36740126701711823</v>
      </c>
      <c r="J22" s="2">
        <v>0.36740126701711823</v>
      </c>
    </row>
    <row r="23" spans="1:10" x14ac:dyDescent="0.25">
      <c r="A23" s="3">
        <v>4</v>
      </c>
      <c r="B23" s="2">
        <v>0.37848325694978757</v>
      </c>
      <c r="C23" s="2">
        <v>0.31797036261129424</v>
      </c>
      <c r="D23" s="2">
        <v>0.45854763874402044</v>
      </c>
      <c r="E23" s="2">
        <v>0.39874957371831304</v>
      </c>
      <c r="F23" s="2">
        <v>0.40745827170927529</v>
      </c>
      <c r="G23" s="2">
        <v>0.37804953178905865</v>
      </c>
      <c r="H23" s="2">
        <v>0.38694376093208027</v>
      </c>
      <c r="I23" s="2">
        <v>0.38906964344938477</v>
      </c>
      <c r="J23" s="2">
        <v>0.38906964344938477</v>
      </c>
    </row>
    <row r="24" spans="1:10" x14ac:dyDescent="0.25">
      <c r="A24" s="77" t="s">
        <v>99</v>
      </c>
      <c r="B24" s="2">
        <v>0.37848325694978757</v>
      </c>
      <c r="C24" s="2">
        <v>0.31797036261129424</v>
      </c>
      <c r="D24" s="2">
        <v>0.45854763874402044</v>
      </c>
      <c r="E24" s="2">
        <v>0.39874957371831304</v>
      </c>
      <c r="F24" s="2">
        <v>0.40745827170927529</v>
      </c>
      <c r="G24" s="2">
        <v>0.37804953178905865</v>
      </c>
      <c r="H24" s="2">
        <v>0.38694376093208027</v>
      </c>
      <c r="I24" s="2">
        <v>0.38906964344938477</v>
      </c>
      <c r="J24" s="2">
        <v>0.38906964344938477</v>
      </c>
    </row>
    <row r="25" spans="1:10" x14ac:dyDescent="0.25">
      <c r="A25" s="12">
        <v>6</v>
      </c>
      <c r="B25" s="2">
        <v>0.36513026052104208</v>
      </c>
      <c r="C25" s="2">
        <v>0.31090059055118108</v>
      </c>
      <c r="D25" s="2">
        <v>0.44498847926267282</v>
      </c>
      <c r="E25" s="2">
        <v>0.38935395814376705</v>
      </c>
      <c r="F25" s="2">
        <v>0.39435279187817257</v>
      </c>
      <c r="G25" s="2">
        <v>0.36344589598225291</v>
      </c>
      <c r="H25" s="2">
        <v>0.37710357904716757</v>
      </c>
      <c r="I25" s="2">
        <v>0.37761732851985558</v>
      </c>
      <c r="J25" s="2">
        <v>0.37761732851985558</v>
      </c>
    </row>
    <row r="26" spans="1:10" x14ac:dyDescent="0.25">
      <c r="A26" s="12">
        <v>13</v>
      </c>
      <c r="B26" s="2">
        <v>0.37382927481937384</v>
      </c>
      <c r="C26" s="2">
        <v>0.3166913214990138</v>
      </c>
      <c r="D26" s="2">
        <v>0.45361714367898748</v>
      </c>
      <c r="E26" s="2">
        <v>0.39631043256997456</v>
      </c>
      <c r="F26" s="2">
        <v>0.40352729960925127</v>
      </c>
      <c r="G26" s="2">
        <v>0.3735518856297757</v>
      </c>
      <c r="H26" s="2">
        <v>0.38265608340244045</v>
      </c>
      <c r="I26" s="2">
        <v>0.38544831869995133</v>
      </c>
      <c r="J26" s="2">
        <v>0.38544831869995133</v>
      </c>
    </row>
    <row r="27" spans="1:10" x14ac:dyDescent="0.25">
      <c r="A27" s="12">
        <v>20</v>
      </c>
      <c r="B27" s="2">
        <v>0.3832351365827531</v>
      </c>
      <c r="C27" s="2">
        <v>0.3204290469732462</v>
      </c>
      <c r="D27" s="2">
        <v>0.4648252050064739</v>
      </c>
      <c r="E27" s="2">
        <v>0.40247340183686459</v>
      </c>
      <c r="F27" s="2">
        <v>0.41231126596980255</v>
      </c>
      <c r="G27" s="2">
        <v>0.38370516455072107</v>
      </c>
      <c r="H27" s="2">
        <v>0.39152622834084977</v>
      </c>
      <c r="I27" s="2">
        <v>0.39362077363656212</v>
      </c>
      <c r="J27" s="2">
        <v>0.39362077363656212</v>
      </c>
    </row>
    <row r="28" spans="1:10" x14ac:dyDescent="0.25">
      <c r="A28" s="12">
        <v>28</v>
      </c>
      <c r="B28" s="2">
        <v>0.39177605143316369</v>
      </c>
      <c r="C28" s="2">
        <v>0.32387765170202271</v>
      </c>
      <c r="D28" s="2">
        <v>0.47074047447879225</v>
      </c>
      <c r="E28" s="2">
        <v>0.40685828633800253</v>
      </c>
      <c r="F28" s="2">
        <v>0.41962399662019434</v>
      </c>
      <c r="G28" s="2">
        <v>0.3914809799335221</v>
      </c>
      <c r="H28" s="2">
        <v>0.39651079990505578</v>
      </c>
      <c r="I28" s="2">
        <v>0.39959690964057776</v>
      </c>
      <c r="J28" s="2">
        <v>0.39959690964057776</v>
      </c>
    </row>
    <row r="29" spans="1:10" x14ac:dyDescent="0.25">
      <c r="A29" s="3">
        <v>5</v>
      </c>
      <c r="B29" s="2">
        <v>0.39706945969837398</v>
      </c>
      <c r="C29" s="2">
        <v>0.32716920410941946</v>
      </c>
      <c r="D29" s="2">
        <v>0.4782771320059846</v>
      </c>
      <c r="E29" s="2">
        <v>0.41405553026854802</v>
      </c>
      <c r="F29" s="2">
        <v>0.42715846303091654</v>
      </c>
      <c r="G29" s="2">
        <v>0.39871358864409284</v>
      </c>
      <c r="H29" s="2">
        <v>0.40412586747789714</v>
      </c>
      <c r="I29" s="2">
        <v>0.40622027101072683</v>
      </c>
      <c r="J29" s="2">
        <v>0.40622027101072683</v>
      </c>
    </row>
    <row r="30" spans="1:10" x14ac:dyDescent="0.25">
      <c r="A30" s="77" t="s">
        <v>100</v>
      </c>
      <c r="B30" s="2">
        <v>0.39706945969837398</v>
      </c>
      <c r="C30" s="2">
        <v>0.32716920410941946</v>
      </c>
      <c r="D30" s="2">
        <v>0.4782771320059846</v>
      </c>
      <c r="E30" s="2">
        <v>0.41405553026854802</v>
      </c>
      <c r="F30" s="2">
        <v>0.42715846303091654</v>
      </c>
      <c r="G30" s="2">
        <v>0.39871358864409284</v>
      </c>
      <c r="H30" s="2">
        <v>0.40412586747789714</v>
      </c>
      <c r="I30" s="2">
        <v>0.40622027101072683</v>
      </c>
      <c r="J30" s="2">
        <v>0.40622027101072683</v>
      </c>
    </row>
    <row r="31" spans="1:10" x14ac:dyDescent="0.25">
      <c r="A31" s="12">
        <v>3</v>
      </c>
      <c r="B31" s="2">
        <v>0.39340747688597077</v>
      </c>
      <c r="C31" s="2">
        <v>0.32424429364589757</v>
      </c>
      <c r="D31" s="2">
        <v>0.47337363270005756</v>
      </c>
      <c r="E31" s="2">
        <v>0.40915710904787911</v>
      </c>
      <c r="F31" s="2">
        <v>0.42151377599493295</v>
      </c>
      <c r="G31" s="2">
        <v>0.3928176116098881</v>
      </c>
      <c r="H31" s="2">
        <v>0.39869358669833727</v>
      </c>
      <c r="I31" s="2">
        <v>0.40137082955347242</v>
      </c>
      <c r="J31" s="2">
        <v>0.40137082955347242</v>
      </c>
    </row>
    <row r="32" spans="1:10" x14ac:dyDescent="0.25">
      <c r="A32" s="12">
        <v>10</v>
      </c>
      <c r="B32" s="2">
        <v>0.39581937558622537</v>
      </c>
      <c r="C32" s="2">
        <v>0.3255842710523062</v>
      </c>
      <c r="D32" s="2">
        <v>0.47754749568221072</v>
      </c>
      <c r="E32" s="2">
        <v>0.41182355616189176</v>
      </c>
      <c r="F32" s="2">
        <v>0.42579896635376013</v>
      </c>
      <c r="G32" s="2">
        <v>0.39572323952316579</v>
      </c>
      <c r="H32" s="2">
        <v>0.4029939408340264</v>
      </c>
      <c r="I32" s="2">
        <v>0.40454911974197016</v>
      </c>
      <c r="J32" s="2">
        <v>0.40454911974197016</v>
      </c>
    </row>
    <row r="33" spans="1:10" x14ac:dyDescent="0.25">
      <c r="A33" s="12">
        <v>17</v>
      </c>
      <c r="B33" s="2">
        <v>0.39732262382864791</v>
      </c>
      <c r="C33" s="2">
        <v>0.32759688002971399</v>
      </c>
      <c r="D33" s="2">
        <v>0.47886716503737781</v>
      </c>
      <c r="E33" s="2">
        <v>0.4154672982328293</v>
      </c>
      <c r="F33" s="2">
        <v>0.42857142857142855</v>
      </c>
      <c r="G33" s="2">
        <v>0.3995067817509248</v>
      </c>
      <c r="H33" s="2">
        <v>0.40513247000118807</v>
      </c>
      <c r="I33" s="2">
        <v>0.40712352713764643</v>
      </c>
      <c r="J33" s="2">
        <v>0.40712352713764643</v>
      </c>
    </row>
    <row r="34" spans="1:10" x14ac:dyDescent="0.25">
      <c r="A34" s="12">
        <v>24</v>
      </c>
      <c r="B34" s="2">
        <v>0.39858080064265633</v>
      </c>
      <c r="C34" s="2">
        <v>0.32870599900842834</v>
      </c>
      <c r="D34" s="2">
        <v>0.48016101207590567</v>
      </c>
      <c r="E34" s="2">
        <v>0.41637075480287716</v>
      </c>
      <c r="F34" s="2">
        <v>0.42953515336776643</v>
      </c>
      <c r="G34" s="2">
        <v>0.40091256628437538</v>
      </c>
      <c r="H34" s="2">
        <v>0.40594177064765302</v>
      </c>
      <c r="I34" s="2">
        <v>0.40822364550237866</v>
      </c>
      <c r="J34" s="2">
        <v>0.40822364550237866</v>
      </c>
    </row>
    <row r="35" spans="1:10" x14ac:dyDescent="0.25">
      <c r="A35" s="12">
        <v>31</v>
      </c>
      <c r="B35" s="2">
        <v>0.40021430484864717</v>
      </c>
      <c r="C35" s="2">
        <v>0.32973442541573589</v>
      </c>
      <c r="D35" s="2">
        <v>0.48143350604490504</v>
      </c>
      <c r="E35" s="2">
        <v>0.41746335245379224</v>
      </c>
      <c r="F35" s="2">
        <v>0.43036241045090601</v>
      </c>
      <c r="G35" s="2">
        <v>0.4046471387961933</v>
      </c>
      <c r="H35" s="2">
        <v>0.40787439038896156</v>
      </c>
      <c r="I35" s="2">
        <v>0.4098410295230886</v>
      </c>
      <c r="J35" s="2">
        <v>0.4098410295230886</v>
      </c>
    </row>
    <row r="36" spans="1:10" x14ac:dyDescent="0.25">
      <c r="A36" s="3">
        <v>7</v>
      </c>
      <c r="B36" s="2">
        <v>0.40417558886509636</v>
      </c>
      <c r="C36" s="2">
        <v>0.32989049278247884</v>
      </c>
      <c r="D36" s="2">
        <v>0.48227665706051875</v>
      </c>
      <c r="E36" s="2">
        <v>0.41991777067153951</v>
      </c>
      <c r="F36" s="2">
        <v>0.43305924520345773</v>
      </c>
      <c r="G36" s="2">
        <v>0.40670626082652811</v>
      </c>
      <c r="H36" s="2">
        <v>0.41165908546803925</v>
      </c>
      <c r="I36" s="2">
        <v>0.4121723004299081</v>
      </c>
      <c r="J36" s="2">
        <v>0.4121723004299081</v>
      </c>
    </row>
    <row r="37" spans="1:10" x14ac:dyDescent="0.25">
      <c r="A37" s="77" t="s">
        <v>114</v>
      </c>
      <c r="B37" s="2">
        <v>0.40417558886509636</v>
      </c>
      <c r="C37" s="2">
        <v>0.32989049278247884</v>
      </c>
      <c r="D37" s="2">
        <v>0.48227665706051875</v>
      </c>
      <c r="E37" s="2">
        <v>0.41991777067153951</v>
      </c>
      <c r="F37" s="2">
        <v>0.43305924520345773</v>
      </c>
      <c r="G37" s="2">
        <v>0.40670626082652811</v>
      </c>
      <c r="H37" s="2">
        <v>0.41165908546803925</v>
      </c>
      <c r="I37" s="2">
        <v>0.4121723004299081</v>
      </c>
      <c r="J37" s="2">
        <v>0.4121723004299081</v>
      </c>
    </row>
    <row r="38" spans="1:10" x14ac:dyDescent="0.25">
      <c r="A38" s="12">
        <v>2</v>
      </c>
      <c r="B38" s="2">
        <v>0.40417558886509636</v>
      </c>
      <c r="C38" s="2">
        <v>0.32989049278247884</v>
      </c>
      <c r="D38" s="2">
        <v>0.48227665706051875</v>
      </c>
      <c r="E38" s="2">
        <v>0.41991777067153951</v>
      </c>
      <c r="F38" s="2">
        <v>0.43305924520345773</v>
      </c>
      <c r="G38" s="2">
        <v>0.40670626082652811</v>
      </c>
      <c r="H38" s="2">
        <v>0.41165908546803925</v>
      </c>
      <c r="I38" s="2">
        <v>0.4121723004299081</v>
      </c>
      <c r="J38" s="2">
        <v>0.4121723004299081</v>
      </c>
    </row>
    <row r="39" spans="1:10" x14ac:dyDescent="0.25">
      <c r="A39" s="3" t="s">
        <v>8</v>
      </c>
      <c r="B39" s="2">
        <v>0.26817859008445877</v>
      </c>
      <c r="C39" s="2">
        <v>0.22312493331910807</v>
      </c>
      <c r="D39" s="2">
        <v>0.33602241316773607</v>
      </c>
      <c r="E39" s="2">
        <v>0.30169094456250323</v>
      </c>
      <c r="F39" s="2">
        <v>0.3024137233787425</v>
      </c>
      <c r="G39" s="2">
        <v>0.2783566330758333</v>
      </c>
      <c r="H39" s="2">
        <v>0.26775714630973257</v>
      </c>
      <c r="I39" s="2">
        <v>0.28281532929462877</v>
      </c>
      <c r="J39" s="2">
        <v>0.28281532929462877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
  <sheetViews>
    <sheetView workbookViewId="0">
      <selection activeCell="C17" sqref="C17"/>
    </sheetView>
  </sheetViews>
  <sheetFormatPr defaultRowHeight="15" x14ac:dyDescent="0.25"/>
  <cols>
    <col min="1" max="1" width="22.5703125" customWidth="1"/>
    <col min="2" max="2" width="16.28515625" customWidth="1"/>
    <col min="3" max="3" width="14.42578125" bestFit="1" customWidth="1"/>
    <col min="4" max="5" width="12" bestFit="1" customWidth="1"/>
    <col min="6" max="6" width="12" customWidth="1"/>
    <col min="7" max="7" width="14.42578125" bestFit="1" customWidth="1"/>
    <col min="8" max="8" width="15.28515625" bestFit="1" customWidth="1"/>
    <col min="9" max="9" width="12.5703125" customWidth="1"/>
    <col min="10" max="10" width="12" customWidth="1"/>
    <col min="11" max="11" width="14.42578125" bestFit="1" customWidth="1"/>
    <col min="12" max="14" width="12" bestFit="1" customWidth="1"/>
    <col min="15" max="15" width="14.42578125" bestFit="1" customWidth="1"/>
    <col min="16" max="16" width="15.28515625" bestFit="1" customWidth="1"/>
    <col min="17" max="17" width="12.5703125" bestFit="1" customWidth="1"/>
    <col min="18" max="18" width="12" bestFit="1" customWidth="1"/>
    <col min="19" max="19" width="27.5703125" customWidth="1"/>
    <col min="20" max="20" width="22.5703125" customWidth="1"/>
    <col min="21" max="21" width="22.42578125" customWidth="1"/>
    <col min="22" max="22" width="22.5703125" customWidth="1"/>
    <col min="23" max="23" width="22.42578125" customWidth="1"/>
    <col min="24" max="24" width="22.5703125" customWidth="1"/>
    <col min="25" max="25" width="22.42578125" customWidth="1"/>
    <col min="26" max="26" width="22.5703125" customWidth="1"/>
    <col min="27" max="27" width="22.42578125" customWidth="1"/>
    <col min="28" max="28" width="30" customWidth="1"/>
    <col min="29" max="29" width="29.85546875" customWidth="1"/>
    <col min="30" max="30" width="27.5703125" customWidth="1"/>
    <col min="31" max="31" width="27.42578125" customWidth="1"/>
    <col min="32" max="34" width="12" customWidth="1"/>
    <col min="35" max="35" width="14.42578125" customWidth="1"/>
    <col min="36" max="36" width="15.28515625" customWidth="1"/>
    <col min="37" max="37" width="27.5703125" bestFit="1" customWidth="1"/>
    <col min="38" max="39" width="27.42578125" bestFit="1" customWidth="1"/>
    <col min="40" max="40" width="27.5703125" bestFit="1" customWidth="1"/>
    <col min="41" max="41" width="27.28515625" bestFit="1" customWidth="1"/>
    <col min="42" max="42" width="16.7109375" bestFit="1" customWidth="1"/>
    <col min="43" max="43" width="22.5703125" bestFit="1" customWidth="1"/>
    <col min="44" max="44" width="24.140625" bestFit="1" customWidth="1"/>
    <col min="45" max="45" width="30" bestFit="1" customWidth="1"/>
    <col min="46" max="46" width="21.85546875" bestFit="1" customWidth="1"/>
    <col min="47" max="47" width="27.5703125" bestFit="1" customWidth="1"/>
  </cols>
  <sheetData>
    <row r="1" spans="1:10" x14ac:dyDescent="0.25">
      <c r="A1" s="1" t="s">
        <v>49</v>
      </c>
      <c r="B1" s="1" t="s">
        <v>9</v>
      </c>
    </row>
    <row r="2" spans="1:10" x14ac:dyDescent="0.25">
      <c r="B2" t="s">
        <v>19</v>
      </c>
      <c r="I2" t="s">
        <v>46</v>
      </c>
      <c r="J2" t="s">
        <v>8</v>
      </c>
    </row>
    <row r="3" spans="1:10" x14ac:dyDescent="0.25">
      <c r="A3" s="1" t="s">
        <v>7</v>
      </c>
      <c r="B3" t="s">
        <v>12</v>
      </c>
      <c r="C3" t="s">
        <v>3</v>
      </c>
      <c r="D3" t="s">
        <v>13</v>
      </c>
      <c r="E3" t="s">
        <v>4</v>
      </c>
      <c r="F3" t="s">
        <v>14</v>
      </c>
      <c r="G3" t="s">
        <v>5</v>
      </c>
      <c r="H3" t="s">
        <v>6</v>
      </c>
    </row>
    <row r="4" spans="1:10" x14ac:dyDescent="0.25">
      <c r="A4" s="3">
        <v>1</v>
      </c>
      <c r="B4" s="2">
        <v>6.2733582487987183E-3</v>
      </c>
      <c r="C4" s="2">
        <v>9.5118714053974342E-3</v>
      </c>
      <c r="D4" s="2">
        <v>8.7957573405768978E-3</v>
      </c>
      <c r="E4" s="2">
        <v>2.576923076923077E-2</v>
      </c>
      <c r="F4" s="2">
        <v>2.2391352305316567E-2</v>
      </c>
      <c r="G4" s="2">
        <v>1.7840642547444736E-2</v>
      </c>
      <c r="H4" s="2">
        <v>1.2540159602031298E-2</v>
      </c>
      <c r="I4" s="2">
        <v>1.5822415736889164E-2</v>
      </c>
      <c r="J4" s="2">
        <v>1.5822415736889164E-2</v>
      </c>
    </row>
    <row r="5" spans="1:10" x14ac:dyDescent="0.25">
      <c r="A5" s="77" t="s">
        <v>93</v>
      </c>
      <c r="B5" s="2">
        <v>6.2733582487987183E-3</v>
      </c>
      <c r="C5" s="2">
        <v>9.5118714053974342E-3</v>
      </c>
      <c r="D5" s="2">
        <v>8.7957573405768978E-3</v>
      </c>
      <c r="E5" s="2">
        <v>2.576923076923077E-2</v>
      </c>
      <c r="F5" s="2">
        <v>2.2391352305316567E-2</v>
      </c>
      <c r="G5" s="2">
        <v>1.7840642547444736E-2</v>
      </c>
      <c r="H5" s="2">
        <v>1.2540159602031298E-2</v>
      </c>
      <c r="I5" s="2">
        <v>1.5822415736889164E-2</v>
      </c>
      <c r="J5" s="2">
        <v>1.5822415736889164E-2</v>
      </c>
    </row>
    <row r="6" spans="1:10" x14ac:dyDescent="0.25">
      <c r="A6" s="12">
        <v>7</v>
      </c>
      <c r="B6" s="2">
        <v>1.0554089709762533E-3</v>
      </c>
      <c r="C6" s="2">
        <v>0</v>
      </c>
      <c r="D6" s="2">
        <v>5.1229508196721314E-4</v>
      </c>
      <c r="E6" s="2">
        <v>5.0556117290192115E-4</v>
      </c>
      <c r="F6" s="2">
        <v>0</v>
      </c>
      <c r="G6" s="2">
        <v>8.5689802913453304E-4</v>
      </c>
      <c r="H6" s="2">
        <v>4.1339396444811904E-4</v>
      </c>
      <c r="I6" s="2">
        <v>4.6449215524360031E-4</v>
      </c>
      <c r="J6" s="2">
        <v>4.6449215524360031E-4</v>
      </c>
    </row>
    <row r="7" spans="1:10" x14ac:dyDescent="0.25">
      <c r="A7" s="12">
        <v>14</v>
      </c>
      <c r="B7" s="2">
        <v>1.5764582238570678E-3</v>
      </c>
      <c r="C7" s="2">
        <v>1.1750881316098707E-3</v>
      </c>
      <c r="D7" s="2">
        <v>1.0251153254741158E-3</v>
      </c>
      <c r="E7" s="2">
        <v>1.3747454175152749E-2</v>
      </c>
      <c r="F7" s="2">
        <v>1.8214936247723133E-3</v>
      </c>
      <c r="G7" s="2">
        <v>5.681818181818182E-3</v>
      </c>
      <c r="H7" s="2">
        <v>7.8382838283828377E-3</v>
      </c>
      <c r="I7" s="2">
        <v>5.4848390768912347E-3</v>
      </c>
      <c r="J7" s="2">
        <v>5.4848390768912347E-3</v>
      </c>
    </row>
    <row r="8" spans="1:10" x14ac:dyDescent="0.25">
      <c r="A8" s="12">
        <v>21</v>
      </c>
      <c r="B8" s="2">
        <v>4.3243243243243244E-3</v>
      </c>
      <c r="C8" s="2">
        <v>8.257151282807431E-3</v>
      </c>
      <c r="D8" s="2">
        <v>1.3068478829064296E-2</v>
      </c>
      <c r="E8" s="2">
        <v>3.6405886909372583E-2</v>
      </c>
      <c r="F8" s="2">
        <v>2.8045574057843997E-2</v>
      </c>
      <c r="G8" s="2">
        <v>1.6351846630955739E-2</v>
      </c>
      <c r="H8" s="2">
        <v>1.4851485148514851E-2</v>
      </c>
      <c r="I8" s="2">
        <v>1.8672199170124481E-2</v>
      </c>
      <c r="J8" s="2">
        <v>1.8672199170124481E-2</v>
      </c>
    </row>
    <row r="9" spans="1:10" x14ac:dyDescent="0.25">
      <c r="A9" s="12">
        <v>27</v>
      </c>
      <c r="B9" s="2">
        <v>1.843817787418655E-2</v>
      </c>
      <c r="C9" s="2">
        <v>2.8563015312131922E-2</v>
      </c>
      <c r="D9" s="2">
        <v>2.0887728459530026E-2</v>
      </c>
      <c r="E9" s="2">
        <v>5.3343741868332031E-2</v>
      </c>
      <c r="F9" s="2">
        <v>5.8542931483087597E-2</v>
      </c>
      <c r="G9" s="2">
        <v>4.8557554984290201E-2</v>
      </c>
      <c r="H9" s="2">
        <v>2.7287993282955499E-2</v>
      </c>
      <c r="I9" s="2">
        <v>3.8880491999791524E-2</v>
      </c>
      <c r="J9" s="2">
        <v>3.8880491999791524E-2</v>
      </c>
    </row>
    <row r="10" spans="1:10" x14ac:dyDescent="0.25">
      <c r="A10" s="3">
        <v>2</v>
      </c>
      <c r="B10" s="2">
        <v>9.4808439755691282E-2</v>
      </c>
      <c r="C10" s="2">
        <v>0.1322863403944485</v>
      </c>
      <c r="D10" s="2">
        <v>0.1161454156642609</v>
      </c>
      <c r="E10" s="2">
        <v>0.14492942171339362</v>
      </c>
      <c r="F10" s="2">
        <v>0.20042643923240938</v>
      </c>
      <c r="G10" s="2">
        <v>0.1718682583057673</v>
      </c>
      <c r="H10" s="2">
        <v>0.1463543874523103</v>
      </c>
      <c r="I10" s="2">
        <v>0.14700997763858195</v>
      </c>
      <c r="J10" s="2">
        <v>0.14700997763858195</v>
      </c>
    </row>
    <row r="11" spans="1:10" x14ac:dyDescent="0.25">
      <c r="A11" s="77" t="s">
        <v>95</v>
      </c>
      <c r="B11" s="2">
        <v>9.4808439755691282E-2</v>
      </c>
      <c r="C11" s="2">
        <v>0.1322863403944485</v>
      </c>
      <c r="D11" s="2">
        <v>0.1161454156642609</v>
      </c>
      <c r="E11" s="2">
        <v>0.14492942171339362</v>
      </c>
      <c r="F11" s="2">
        <v>0.20042643923240938</v>
      </c>
      <c r="G11" s="2">
        <v>0.1718682583057673</v>
      </c>
      <c r="H11" s="2">
        <v>0.1463543874523103</v>
      </c>
      <c r="I11" s="2">
        <v>0.14700997763858195</v>
      </c>
      <c r="J11" s="2">
        <v>0.14700997763858195</v>
      </c>
    </row>
    <row r="12" spans="1:10" x14ac:dyDescent="0.25">
      <c r="A12" s="12">
        <v>4</v>
      </c>
      <c r="B12" s="2">
        <v>3.8989566172432731E-2</v>
      </c>
      <c r="C12" s="2">
        <v>6.5712616822429903E-2</v>
      </c>
      <c r="D12" s="2">
        <v>4.2609153077327724E-2</v>
      </c>
      <c r="E12" s="2">
        <v>7.2151570205035043E-2</v>
      </c>
      <c r="F12" s="2">
        <v>0.11358671909130624</v>
      </c>
      <c r="G12" s="2">
        <v>8.6345381526104423E-2</v>
      </c>
      <c r="H12" s="2">
        <v>5.9202059202059204E-2</v>
      </c>
      <c r="I12" s="2">
        <v>7.0871499607432609E-2</v>
      </c>
      <c r="J12" s="2">
        <v>7.0871499607432609E-2</v>
      </c>
    </row>
    <row r="13" spans="1:10" x14ac:dyDescent="0.25">
      <c r="A13" s="12">
        <v>11</v>
      </c>
      <c r="B13" s="2">
        <v>6.7484662576687116E-2</v>
      </c>
      <c r="C13" s="2">
        <v>0.10702734489855925</v>
      </c>
      <c r="D13" s="2">
        <v>9.9046610169491525E-2</v>
      </c>
      <c r="E13" s="2">
        <v>0.12389610389610389</v>
      </c>
      <c r="F13" s="2">
        <v>0.16820377689942909</v>
      </c>
      <c r="G13" s="2">
        <v>0.13991416309012875</v>
      </c>
      <c r="H13" s="2">
        <v>0.1191598799828547</v>
      </c>
      <c r="I13" s="2">
        <v>0.12076482639071283</v>
      </c>
      <c r="J13" s="2">
        <v>0.12076482639071283</v>
      </c>
    </row>
    <row r="14" spans="1:10" x14ac:dyDescent="0.25">
      <c r="A14" s="12">
        <v>18</v>
      </c>
      <c r="B14" s="2">
        <v>0.11538461538461539</v>
      </c>
      <c r="C14" s="2">
        <v>0.1619800820152314</v>
      </c>
      <c r="D14" s="2">
        <v>0.1423200859291085</v>
      </c>
      <c r="E14" s="2">
        <v>0.16631962519521082</v>
      </c>
      <c r="F14" s="2">
        <v>0.2373022481265612</v>
      </c>
      <c r="G14" s="2">
        <v>0.20605187319884727</v>
      </c>
      <c r="H14" s="2">
        <v>0.18538622129436325</v>
      </c>
      <c r="I14" s="2">
        <v>0.17691224777099954</v>
      </c>
      <c r="J14" s="2">
        <v>0.17691224777099954</v>
      </c>
    </row>
    <row r="15" spans="1:10" x14ac:dyDescent="0.25">
      <c r="A15" s="12">
        <v>25</v>
      </c>
      <c r="B15" s="2">
        <v>0.15812917594654788</v>
      </c>
      <c r="C15" s="2">
        <v>0.19385685308606201</v>
      </c>
      <c r="D15" s="2">
        <v>0.18350628072091754</v>
      </c>
      <c r="E15" s="2">
        <v>0.21786833855799373</v>
      </c>
      <c r="F15" s="2">
        <v>0.2765339966832504</v>
      </c>
      <c r="G15" s="2">
        <v>0.25615050651230103</v>
      </c>
      <c r="H15" s="2">
        <v>0.21918384518300379</v>
      </c>
      <c r="I15" s="2">
        <v>0.21911227154046997</v>
      </c>
      <c r="J15" s="2">
        <v>0.21911227154046997</v>
      </c>
    </row>
    <row r="16" spans="1:10" x14ac:dyDescent="0.25">
      <c r="A16" s="3">
        <v>3</v>
      </c>
      <c r="B16" s="2">
        <v>0.23316235504014274</v>
      </c>
      <c r="C16" s="2">
        <v>0.28705473501303214</v>
      </c>
      <c r="D16" s="2">
        <v>0.25605381165919283</v>
      </c>
      <c r="E16" s="2">
        <v>0.31898801597869508</v>
      </c>
      <c r="F16" s="2">
        <v>0.36445302661405421</v>
      </c>
      <c r="G16" s="2">
        <v>0.34114202049780379</v>
      </c>
      <c r="H16" s="2">
        <v>0.31716227697536109</v>
      </c>
      <c r="I16" s="2">
        <v>0.30859490515821048</v>
      </c>
      <c r="J16" s="2">
        <v>0.30859490515821048</v>
      </c>
    </row>
    <row r="17" spans="1:10" x14ac:dyDescent="0.25">
      <c r="A17" s="77" t="s">
        <v>96</v>
      </c>
      <c r="B17" s="2">
        <v>0.23316235504014274</v>
      </c>
      <c r="C17" s="2">
        <v>0.28705473501303214</v>
      </c>
      <c r="D17" s="2">
        <v>0.25605381165919283</v>
      </c>
      <c r="E17" s="2">
        <v>0.31898801597869508</v>
      </c>
      <c r="F17" s="2">
        <v>0.36445302661405421</v>
      </c>
      <c r="G17" s="2">
        <v>0.34114202049780379</v>
      </c>
      <c r="H17" s="2">
        <v>0.31716227697536109</v>
      </c>
      <c r="I17" s="2">
        <v>0.30859490515821048</v>
      </c>
      <c r="J17" s="2">
        <v>0.30859490515821048</v>
      </c>
    </row>
    <row r="18" spans="1:10" x14ac:dyDescent="0.25">
      <c r="A18" s="12">
        <v>1</v>
      </c>
      <c r="B18" s="2">
        <v>0.1815126050420168</v>
      </c>
      <c r="C18" s="2">
        <v>0.23698749636522246</v>
      </c>
      <c r="D18" s="2">
        <v>0.20821917808219179</v>
      </c>
      <c r="E18" s="2">
        <v>0.256824807845216</v>
      </c>
      <c r="F18" s="2">
        <v>0.31227068895230331</v>
      </c>
      <c r="G18" s="2">
        <v>0.29250510352872555</v>
      </c>
      <c r="H18" s="2">
        <v>0.25493490130197394</v>
      </c>
      <c r="I18" s="2">
        <v>0.25485983756877129</v>
      </c>
      <c r="J18" s="2">
        <v>0.25485983756877129</v>
      </c>
    </row>
    <row r="19" spans="1:10" x14ac:dyDescent="0.25">
      <c r="A19" s="12">
        <v>8</v>
      </c>
      <c r="B19" s="2">
        <v>0.19845218352681041</v>
      </c>
      <c r="C19" s="2">
        <v>0.27175174013921116</v>
      </c>
      <c r="D19" s="2">
        <v>0.23296703296703297</v>
      </c>
      <c r="E19" s="2">
        <v>0.28852808091562415</v>
      </c>
      <c r="F19" s="2">
        <v>0.3414012738853503</v>
      </c>
      <c r="G19" s="2">
        <v>0.31372549019607843</v>
      </c>
      <c r="H19" s="2">
        <v>0.29557069846678025</v>
      </c>
      <c r="I19" s="2">
        <v>0.28352854278780204</v>
      </c>
      <c r="J19" s="2">
        <v>0.28352854278780204</v>
      </c>
    </row>
    <row r="20" spans="1:10" x14ac:dyDescent="0.25">
      <c r="A20" s="12">
        <v>15</v>
      </c>
      <c r="B20" s="2">
        <v>0.22345747637576432</v>
      </c>
      <c r="C20" s="2">
        <v>0.28775094559208614</v>
      </c>
      <c r="D20" s="2">
        <v>0.24888641425389754</v>
      </c>
      <c r="E20" s="2">
        <v>0.32482721956406169</v>
      </c>
      <c r="F20" s="2">
        <v>0.3592561284868977</v>
      </c>
      <c r="G20" s="2">
        <v>0.3409893992932862</v>
      </c>
      <c r="H20" s="2">
        <v>0.32372881355932204</v>
      </c>
      <c r="I20" s="2">
        <v>0.30831042503700573</v>
      </c>
      <c r="J20" s="2">
        <v>0.30831042503700573</v>
      </c>
    </row>
    <row r="21" spans="1:10" x14ac:dyDescent="0.25">
      <c r="A21" s="12">
        <v>22</v>
      </c>
      <c r="B21" s="2">
        <v>0.26823793490460157</v>
      </c>
      <c r="C21" s="2">
        <v>0.31083429895712628</v>
      </c>
      <c r="D21" s="2">
        <v>0.28333333333333333</v>
      </c>
      <c r="E21" s="2">
        <v>0.35714285714285715</v>
      </c>
      <c r="F21" s="2">
        <v>0.39759036144578314</v>
      </c>
      <c r="G21" s="2">
        <v>0.36803519061583578</v>
      </c>
      <c r="H21" s="2">
        <v>0.34910485933503838</v>
      </c>
      <c r="I21" s="2">
        <v>0.33960264900662251</v>
      </c>
      <c r="J21" s="2">
        <v>0.33960264900662251</v>
      </c>
    </row>
    <row r="22" spans="1:10" x14ac:dyDescent="0.25">
      <c r="A22" s="12">
        <v>29</v>
      </c>
      <c r="B22" s="2">
        <v>0.29447852760736198</v>
      </c>
      <c r="C22" s="2">
        <v>0.32731441673832046</v>
      </c>
      <c r="D22" s="2">
        <v>0.31052328924669348</v>
      </c>
      <c r="E22" s="2">
        <v>0.36822429906542054</v>
      </c>
      <c r="F22" s="2">
        <v>0.41373390557939915</v>
      </c>
      <c r="G22" s="2">
        <v>0.39059304703476483</v>
      </c>
      <c r="H22" s="2">
        <v>0.36359743040685227</v>
      </c>
      <c r="I22" s="2">
        <v>0.35743078391853189</v>
      </c>
      <c r="J22" s="2">
        <v>0.35743078391853189</v>
      </c>
    </row>
    <row r="23" spans="1:10" x14ac:dyDescent="0.25">
      <c r="A23" s="3">
        <v>4</v>
      </c>
      <c r="B23" s="2">
        <v>0.33433347621088727</v>
      </c>
      <c r="C23" s="2">
        <v>0.34944850307978798</v>
      </c>
      <c r="D23" s="2">
        <v>0.33640023001725128</v>
      </c>
      <c r="E23" s="2">
        <v>0.39138601905273046</v>
      </c>
      <c r="F23" s="2">
        <v>0.44901367289426991</v>
      </c>
      <c r="G23" s="2">
        <v>0.40609986897656136</v>
      </c>
      <c r="H23" s="2">
        <v>0.38984993747394747</v>
      </c>
      <c r="I23" s="2">
        <v>0.3830969922628007</v>
      </c>
      <c r="J23" s="2">
        <v>0.3830969922628007</v>
      </c>
    </row>
    <row r="24" spans="1:10" x14ac:dyDescent="0.25">
      <c r="A24" s="77" t="s">
        <v>99</v>
      </c>
      <c r="B24" s="2">
        <v>0.33433347621088727</v>
      </c>
      <c r="C24" s="2">
        <v>0.34944850307978798</v>
      </c>
      <c r="D24" s="2">
        <v>0.33640023001725128</v>
      </c>
      <c r="E24" s="2">
        <v>0.39138601905273046</v>
      </c>
      <c r="F24" s="2">
        <v>0.44901367289426991</v>
      </c>
      <c r="G24" s="2">
        <v>0.40609986897656136</v>
      </c>
      <c r="H24" s="2">
        <v>0.38984993747394747</v>
      </c>
      <c r="I24" s="2">
        <v>0.3830969922628007</v>
      </c>
      <c r="J24" s="2">
        <v>0.3830969922628007</v>
      </c>
    </row>
    <row r="25" spans="1:10" x14ac:dyDescent="0.25">
      <c r="A25" s="12">
        <v>6</v>
      </c>
      <c r="B25" s="2">
        <v>0.32100170745589074</v>
      </c>
      <c r="C25" s="2">
        <v>0.33695652173913043</v>
      </c>
      <c r="D25" s="2">
        <v>0.33121754183496827</v>
      </c>
      <c r="E25" s="2">
        <v>0.38191089640365</v>
      </c>
      <c r="F25" s="2">
        <v>0.44355853965589592</v>
      </c>
      <c r="G25" s="2">
        <v>0.39577836411609496</v>
      </c>
      <c r="H25" s="2">
        <v>0.38097251585623676</v>
      </c>
      <c r="I25" s="2">
        <v>0.37343013088866517</v>
      </c>
      <c r="J25" s="2">
        <v>0.37343013088866517</v>
      </c>
    </row>
    <row r="26" spans="1:10" x14ac:dyDescent="0.25">
      <c r="A26" s="12">
        <v>13</v>
      </c>
      <c r="B26" s="2">
        <v>0.33542498573873358</v>
      </c>
      <c r="C26" s="2">
        <v>0.3453299057412168</v>
      </c>
      <c r="D26" s="2">
        <v>0.33620689655172414</v>
      </c>
      <c r="E26" s="2">
        <v>0.38997587778075582</v>
      </c>
      <c r="F26" s="2">
        <v>0.44621180410213479</v>
      </c>
      <c r="G26" s="2">
        <v>0.40413752913752915</v>
      </c>
      <c r="H26" s="2">
        <v>0.38949124270225188</v>
      </c>
      <c r="I26" s="2">
        <v>0.38133445945945948</v>
      </c>
      <c r="J26" s="2">
        <v>0.38133445945945948</v>
      </c>
    </row>
    <row r="27" spans="1:10" x14ac:dyDescent="0.25">
      <c r="A27" s="12">
        <v>20</v>
      </c>
      <c r="B27" s="2">
        <v>0.34097421203438394</v>
      </c>
      <c r="C27" s="2">
        <v>0.3569380733944954</v>
      </c>
      <c r="D27" s="2">
        <v>0.34003446295232626</v>
      </c>
      <c r="E27" s="2">
        <v>0.39532383767804352</v>
      </c>
      <c r="F27" s="2">
        <v>0.45299500831946754</v>
      </c>
      <c r="G27" s="2">
        <v>0.41171328671328672</v>
      </c>
      <c r="H27" s="2">
        <v>0.39236831190377436</v>
      </c>
      <c r="I27" s="2">
        <v>0.3880794002745222</v>
      </c>
      <c r="J27" s="2">
        <v>0.3880794002745222</v>
      </c>
    </row>
    <row r="28" spans="1:10" x14ac:dyDescent="0.25">
      <c r="A28" s="12">
        <v>28</v>
      </c>
      <c r="B28" s="2">
        <v>0.34002293577981652</v>
      </c>
      <c r="C28" s="2">
        <v>0.35864250790911706</v>
      </c>
      <c r="D28" s="2">
        <v>0.33811710677382317</v>
      </c>
      <c r="E28" s="2">
        <v>0.39833690987124465</v>
      </c>
      <c r="F28" s="2">
        <v>0.45322245322245325</v>
      </c>
      <c r="G28" s="2">
        <v>0.41264799306959282</v>
      </c>
      <c r="H28" s="2">
        <v>0.39636663914120562</v>
      </c>
      <c r="I28" s="2">
        <v>0.38949475791581056</v>
      </c>
      <c r="J28" s="2">
        <v>0.38949475791581056</v>
      </c>
    </row>
    <row r="29" spans="1:10" x14ac:dyDescent="0.25">
      <c r="A29" s="3">
        <v>5</v>
      </c>
      <c r="B29" s="2">
        <v>0.33813194287009746</v>
      </c>
      <c r="C29" s="2">
        <v>0.34793270601653836</v>
      </c>
      <c r="D29" s="2">
        <v>0.34284735700422425</v>
      </c>
      <c r="E29" s="2">
        <v>0.39362894189210823</v>
      </c>
      <c r="F29" s="2">
        <v>0.44439901880621424</v>
      </c>
      <c r="G29" s="2">
        <v>0.41220288866143523</v>
      </c>
      <c r="H29" s="2">
        <v>0.39813039309683607</v>
      </c>
      <c r="I29" s="2">
        <v>0.38602127062346009</v>
      </c>
      <c r="J29" s="2">
        <v>0.38602127062346009</v>
      </c>
    </row>
    <row r="30" spans="1:10" x14ac:dyDescent="0.25">
      <c r="A30" s="77" t="s">
        <v>100</v>
      </c>
      <c r="B30" s="2">
        <v>0.33813194287009746</v>
      </c>
      <c r="C30" s="2">
        <v>0.34793270601653836</v>
      </c>
      <c r="D30" s="2">
        <v>0.34284735700422425</v>
      </c>
      <c r="E30" s="2">
        <v>0.39362894189210823</v>
      </c>
      <c r="F30" s="2">
        <v>0.44439901880621424</v>
      </c>
      <c r="G30" s="2">
        <v>0.41220288866143523</v>
      </c>
      <c r="H30" s="2">
        <v>0.39813039309683607</v>
      </c>
      <c r="I30" s="2">
        <v>0.38602127062346009</v>
      </c>
      <c r="J30" s="2">
        <v>0.38602127062346009</v>
      </c>
    </row>
    <row r="31" spans="1:10" x14ac:dyDescent="0.25">
      <c r="A31" s="12">
        <v>3</v>
      </c>
      <c r="B31" s="2">
        <v>0.33964429145152036</v>
      </c>
      <c r="C31" s="2">
        <v>0.35612128146453087</v>
      </c>
      <c r="D31" s="2">
        <v>0.33929601846508944</v>
      </c>
      <c r="E31" s="2">
        <v>0.39506507592190887</v>
      </c>
      <c r="F31" s="2">
        <v>0.44876033057851239</v>
      </c>
      <c r="G31" s="2">
        <v>0.40498984624310996</v>
      </c>
      <c r="H31" s="2">
        <v>0.4</v>
      </c>
      <c r="I31" s="2">
        <v>0.3869810624043889</v>
      </c>
      <c r="J31" s="2">
        <v>0.3869810624043889</v>
      </c>
    </row>
    <row r="32" spans="1:10" x14ac:dyDescent="0.25">
      <c r="A32" s="12">
        <v>10</v>
      </c>
      <c r="B32" s="2">
        <v>0.3422857142857143</v>
      </c>
      <c r="C32" s="2">
        <v>0.35213675213675216</v>
      </c>
      <c r="D32" s="2">
        <v>0.33983926521239954</v>
      </c>
      <c r="E32" s="2">
        <v>0.39247598719316967</v>
      </c>
      <c r="F32" s="2">
        <v>0.4510532837670384</v>
      </c>
      <c r="G32" s="2">
        <v>0.40901312036508841</v>
      </c>
      <c r="H32" s="2">
        <v>0.40048543689320387</v>
      </c>
      <c r="I32" s="2">
        <v>0.38717426497467233</v>
      </c>
      <c r="J32" s="2">
        <v>0.38717426497467233</v>
      </c>
    </row>
    <row r="33" spans="1:10" x14ac:dyDescent="0.25">
      <c r="A33" s="12">
        <v>17</v>
      </c>
      <c r="B33" s="2">
        <v>0.33880090497737558</v>
      </c>
      <c r="C33" s="2">
        <v>0.34903518728717364</v>
      </c>
      <c r="D33" s="2">
        <v>0.34293948126801155</v>
      </c>
      <c r="E33" s="2">
        <v>0.39289529914529914</v>
      </c>
      <c r="F33" s="2">
        <v>0.44726083401471789</v>
      </c>
      <c r="G33" s="2">
        <v>0.41415577032404777</v>
      </c>
      <c r="H33" s="2">
        <v>0.40232185748598881</v>
      </c>
      <c r="I33" s="2">
        <v>0.38740706078094939</v>
      </c>
      <c r="J33" s="2">
        <v>0.38740706078094939</v>
      </c>
    </row>
    <row r="34" spans="1:10" x14ac:dyDescent="0.25">
      <c r="A34" s="12">
        <v>24</v>
      </c>
      <c r="B34" s="2">
        <v>0.33558178752107926</v>
      </c>
      <c r="C34" s="2">
        <v>0.34263742523497581</v>
      </c>
      <c r="D34" s="2">
        <v>0.34611048478015782</v>
      </c>
      <c r="E34" s="2">
        <v>0.39385918475383802</v>
      </c>
      <c r="F34" s="2">
        <v>0.44219066937119678</v>
      </c>
      <c r="G34" s="2">
        <v>0.41748664605004215</v>
      </c>
      <c r="H34" s="2">
        <v>0.39590712317985044</v>
      </c>
      <c r="I34" s="2">
        <v>0.38562226230353003</v>
      </c>
      <c r="J34" s="2">
        <v>0.38562226230353003</v>
      </c>
    </row>
    <row r="35" spans="1:10" x14ac:dyDescent="0.25">
      <c r="A35" s="12">
        <v>31</v>
      </c>
      <c r="B35" s="2">
        <v>0.3344556677890011</v>
      </c>
      <c r="C35" s="2">
        <v>0.3397252432741843</v>
      </c>
      <c r="D35" s="2">
        <v>0.34591549295774648</v>
      </c>
      <c r="E35" s="2">
        <v>0.39386730108379592</v>
      </c>
      <c r="F35" s="2">
        <v>0.43301049233252625</v>
      </c>
      <c r="G35" s="2">
        <v>0.41512085441259133</v>
      </c>
      <c r="H35" s="2">
        <v>0.39223300970873787</v>
      </c>
      <c r="I35" s="2">
        <v>0.38297762921059397</v>
      </c>
      <c r="J35" s="2">
        <v>0.38297762921059397</v>
      </c>
    </row>
    <row r="36" spans="1:10" x14ac:dyDescent="0.25">
      <c r="A36" s="3">
        <v>7</v>
      </c>
      <c r="B36" s="2">
        <v>0.32206208425720623</v>
      </c>
      <c r="C36" s="2">
        <v>0.31827338129496402</v>
      </c>
      <c r="D36" s="2">
        <v>0.35035694673256451</v>
      </c>
      <c r="E36" s="2">
        <v>0.36988799166449599</v>
      </c>
      <c r="F36" s="2">
        <v>0.41020569620253167</v>
      </c>
      <c r="G36" s="2">
        <v>0.40957150806900389</v>
      </c>
      <c r="H36" s="2">
        <v>0.37803468208092483</v>
      </c>
      <c r="I36" s="2">
        <v>0.36808099308099307</v>
      </c>
      <c r="J36" s="2">
        <v>0.36808099308099307</v>
      </c>
    </row>
    <row r="37" spans="1:10" x14ac:dyDescent="0.25">
      <c r="A37" s="77" t="s">
        <v>114</v>
      </c>
      <c r="B37" s="2">
        <v>0.32206208425720623</v>
      </c>
      <c r="C37" s="2">
        <v>0.31827338129496402</v>
      </c>
      <c r="D37" s="2">
        <v>0.35035694673256451</v>
      </c>
      <c r="E37" s="2">
        <v>0.36988799166449599</v>
      </c>
      <c r="F37" s="2">
        <v>0.41020569620253167</v>
      </c>
      <c r="G37" s="2">
        <v>0.40957150806900389</v>
      </c>
      <c r="H37" s="2">
        <v>0.37803468208092483</v>
      </c>
      <c r="I37" s="2">
        <v>0.36808099308099307</v>
      </c>
      <c r="J37" s="2">
        <v>0.36808099308099307</v>
      </c>
    </row>
    <row r="38" spans="1:10" x14ac:dyDescent="0.25">
      <c r="A38" s="12">
        <v>2</v>
      </c>
      <c r="B38" s="2">
        <v>0.32206208425720623</v>
      </c>
      <c r="C38" s="2">
        <v>0.31827338129496402</v>
      </c>
      <c r="D38" s="2">
        <v>0.35035694673256451</v>
      </c>
      <c r="E38" s="2">
        <v>0.36988799166449599</v>
      </c>
      <c r="F38" s="2">
        <v>0.41020569620253167</v>
      </c>
      <c r="G38" s="2">
        <v>0.40957150806900389</v>
      </c>
      <c r="H38" s="2">
        <v>0.37803468208092483</v>
      </c>
      <c r="I38" s="2">
        <v>0.36808099308099307</v>
      </c>
      <c r="J38" s="2">
        <v>0.36808099308099307</v>
      </c>
    </row>
    <row r="39" spans="1:10" x14ac:dyDescent="0.25">
      <c r="A39" s="3" t="s">
        <v>8</v>
      </c>
      <c r="B39" s="2">
        <v>0.21131536244520333</v>
      </c>
      <c r="C39" s="2">
        <v>0.23880033715356841</v>
      </c>
      <c r="D39" s="2">
        <v>0.22083563320454055</v>
      </c>
      <c r="E39" s="2">
        <v>0.26652452025586354</v>
      </c>
      <c r="F39" s="2">
        <v>0.31442884305982155</v>
      </c>
      <c r="G39" s="2">
        <v>0.2846888755502201</v>
      </c>
      <c r="H39" s="2">
        <v>0.2688888088981678</v>
      </c>
      <c r="I39" s="2">
        <v>0.26156210289902182</v>
      </c>
      <c r="J39" s="2">
        <v>0.26156210289902182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
  <sheetViews>
    <sheetView workbookViewId="0">
      <selection activeCell="B8" sqref="B8"/>
    </sheetView>
  </sheetViews>
  <sheetFormatPr defaultRowHeight="15" x14ac:dyDescent="0.25"/>
  <cols>
    <col min="1" max="1" width="22.28515625" customWidth="1"/>
    <col min="2" max="2" width="16.28515625" customWidth="1"/>
    <col min="3" max="3" width="14.42578125" bestFit="1" customWidth="1"/>
    <col min="4" max="5" width="12" bestFit="1" customWidth="1"/>
    <col min="6" max="6" width="12" customWidth="1"/>
    <col min="7" max="7" width="14.42578125" bestFit="1" customWidth="1"/>
    <col min="8" max="8" width="15.28515625" bestFit="1" customWidth="1"/>
    <col min="9" max="9" width="12.5703125" customWidth="1"/>
    <col min="10" max="10" width="12" customWidth="1"/>
    <col min="11" max="11" width="14.42578125" bestFit="1" customWidth="1"/>
    <col min="12" max="14" width="12" bestFit="1" customWidth="1"/>
    <col min="15" max="15" width="14.42578125" bestFit="1" customWidth="1"/>
    <col min="16" max="16" width="15.28515625" bestFit="1" customWidth="1"/>
    <col min="17" max="17" width="12.5703125" bestFit="1" customWidth="1"/>
    <col min="18" max="18" width="12" bestFit="1" customWidth="1"/>
    <col min="19" max="19" width="27.5703125" customWidth="1"/>
    <col min="20" max="20" width="22.5703125" customWidth="1"/>
    <col min="21" max="21" width="22.42578125" customWidth="1"/>
    <col min="22" max="22" width="22.5703125" customWidth="1"/>
    <col min="23" max="23" width="22.42578125" customWidth="1"/>
    <col min="24" max="24" width="22.5703125" customWidth="1"/>
    <col min="25" max="25" width="22.42578125" customWidth="1"/>
    <col min="26" max="26" width="22.5703125" customWidth="1"/>
    <col min="27" max="27" width="22.42578125" customWidth="1"/>
    <col min="28" max="28" width="30" customWidth="1"/>
    <col min="29" max="29" width="29.85546875" customWidth="1"/>
    <col min="30" max="30" width="27.5703125" customWidth="1"/>
    <col min="31" max="31" width="27.42578125" customWidth="1"/>
    <col min="32" max="34" width="12" customWidth="1"/>
    <col min="35" max="35" width="14.42578125" customWidth="1"/>
    <col min="36" max="36" width="15.28515625" customWidth="1"/>
    <col min="37" max="37" width="27.5703125" bestFit="1" customWidth="1"/>
    <col min="38" max="39" width="27.42578125" bestFit="1" customWidth="1"/>
    <col min="40" max="40" width="27.5703125" bestFit="1" customWidth="1"/>
    <col min="41" max="41" width="27.28515625" bestFit="1" customWidth="1"/>
    <col min="42" max="42" width="16.7109375" bestFit="1" customWidth="1"/>
    <col min="43" max="43" width="22.5703125" bestFit="1" customWidth="1"/>
    <col min="44" max="44" width="24.140625" bestFit="1" customWidth="1"/>
    <col min="45" max="45" width="30" bestFit="1" customWidth="1"/>
    <col min="46" max="46" width="21.85546875" bestFit="1" customWidth="1"/>
    <col min="47" max="47" width="27.5703125" bestFit="1" customWidth="1"/>
  </cols>
  <sheetData>
    <row r="1" spans="1:10" x14ac:dyDescent="0.25">
      <c r="A1" s="1" t="s">
        <v>50</v>
      </c>
      <c r="B1" s="1" t="s">
        <v>9</v>
      </c>
    </row>
    <row r="2" spans="1:10" x14ac:dyDescent="0.25">
      <c r="B2" t="s">
        <v>19</v>
      </c>
      <c r="I2" t="s">
        <v>46</v>
      </c>
      <c r="J2" t="s">
        <v>8</v>
      </c>
    </row>
    <row r="3" spans="1:10" x14ac:dyDescent="0.25">
      <c r="A3" s="1" t="s">
        <v>7</v>
      </c>
      <c r="B3" t="s">
        <v>12</v>
      </c>
      <c r="C3" t="s">
        <v>3</v>
      </c>
      <c r="D3" t="s">
        <v>13</v>
      </c>
      <c r="E3" t="s">
        <v>4</v>
      </c>
      <c r="F3" t="s">
        <v>14</v>
      </c>
      <c r="G3" t="s">
        <v>5</v>
      </c>
      <c r="H3" t="s">
        <v>6</v>
      </c>
    </row>
    <row r="4" spans="1:10" x14ac:dyDescent="0.25">
      <c r="A4" s="3">
        <v>1</v>
      </c>
      <c r="B4" s="2">
        <v>5.2779075198505374E-2</v>
      </c>
      <c r="C4" s="2">
        <v>5.0591098748261475E-2</v>
      </c>
      <c r="D4" s="2">
        <v>5.9842519685039369E-2</v>
      </c>
      <c r="E4" s="2">
        <v>5.772535025112345E-2</v>
      </c>
      <c r="F4" s="2">
        <v>9.4346549192364168E-2</v>
      </c>
      <c r="G4" s="2">
        <v>3.7639842470288919E-2</v>
      </c>
      <c r="H4" s="2">
        <v>3.8182023571939602E-2</v>
      </c>
      <c r="I4" s="2">
        <v>5.4717623394708342E-2</v>
      </c>
      <c r="J4" s="2">
        <v>5.4717623394708342E-2</v>
      </c>
    </row>
    <row r="5" spans="1:10" x14ac:dyDescent="0.25">
      <c r="A5" s="77" t="s">
        <v>93</v>
      </c>
      <c r="B5" s="2">
        <v>5.2779075198505374E-2</v>
      </c>
      <c r="C5" s="2">
        <v>5.0591098748261475E-2</v>
      </c>
      <c r="D5" s="2">
        <v>5.9842519685039369E-2</v>
      </c>
      <c r="E5" s="2">
        <v>5.772535025112345E-2</v>
      </c>
      <c r="F5" s="2">
        <v>9.4346549192364168E-2</v>
      </c>
      <c r="G5" s="2">
        <v>3.7639842470288919E-2</v>
      </c>
      <c r="H5" s="2">
        <v>3.8182023571939602E-2</v>
      </c>
      <c r="I5" s="2">
        <v>5.4717623394708342E-2</v>
      </c>
      <c r="J5" s="2">
        <v>5.4717623394708342E-2</v>
      </c>
    </row>
    <row r="6" spans="1:10" x14ac:dyDescent="0.25">
      <c r="A6" s="12">
        <v>7</v>
      </c>
      <c r="B6" s="2">
        <v>6.8642745709828392E-3</v>
      </c>
      <c r="C6" s="2">
        <v>1.2478031634446397E-2</v>
      </c>
      <c r="D6" s="2">
        <v>1.1551874455100261E-2</v>
      </c>
      <c r="E6" s="2">
        <v>4.1065041727381107E-3</v>
      </c>
      <c r="F6" s="2">
        <v>1.1405445180279618E-2</v>
      </c>
      <c r="G6" s="2">
        <v>6.9705841349505093E-3</v>
      </c>
      <c r="H6" s="2">
        <v>2.8627391893927979E-3</v>
      </c>
      <c r="I6" s="2">
        <v>7.6468543621828295E-3</v>
      </c>
      <c r="J6" s="2">
        <v>7.6468543621828295E-3</v>
      </c>
    </row>
    <row r="7" spans="1:10" x14ac:dyDescent="0.25">
      <c r="A7" s="12">
        <v>14</v>
      </c>
      <c r="B7" s="2">
        <v>3.1133250311332503E-2</v>
      </c>
      <c r="C7" s="2">
        <v>3.0015797788309637E-2</v>
      </c>
      <c r="D7" s="2">
        <v>3.0434782608695653E-2</v>
      </c>
      <c r="E7" s="2">
        <v>2.3421992854307266E-2</v>
      </c>
      <c r="F7" s="2">
        <v>3.3747450398664933E-2</v>
      </c>
      <c r="G7" s="2">
        <v>1.839464882943144E-2</v>
      </c>
      <c r="H7" s="2">
        <v>2.0481927710843374E-2</v>
      </c>
      <c r="I7" s="2">
        <v>2.5772811918063316E-2</v>
      </c>
      <c r="J7" s="2">
        <v>2.5772811918063316E-2</v>
      </c>
    </row>
    <row r="8" spans="1:10" x14ac:dyDescent="0.25">
      <c r="A8" s="12">
        <v>21</v>
      </c>
      <c r="B8" s="2">
        <v>6.5981948334889517E-2</v>
      </c>
      <c r="C8" s="2">
        <v>6.0606060606060608E-2</v>
      </c>
      <c r="D8" s="2">
        <v>7.7823542163451123E-2</v>
      </c>
      <c r="E8" s="2">
        <v>7.8783873099801713E-2</v>
      </c>
      <c r="F8" s="2">
        <v>0.12038728534892218</v>
      </c>
      <c r="G8" s="2">
        <v>4.3514644351464432E-2</v>
      </c>
      <c r="H8" s="2">
        <v>5.4159771325409958E-2</v>
      </c>
      <c r="I8" s="2">
        <v>7.041172538436781E-2</v>
      </c>
      <c r="J8" s="2">
        <v>7.041172538436781E-2</v>
      </c>
    </row>
    <row r="9" spans="1:10" x14ac:dyDescent="0.25">
      <c r="A9" s="12">
        <v>27</v>
      </c>
      <c r="B9" s="2">
        <v>0.10696517412935323</v>
      </c>
      <c r="C9" s="2">
        <v>9.7428958051420836E-2</v>
      </c>
      <c r="D9" s="2">
        <v>0.11920242739488514</v>
      </c>
      <c r="E9" s="2">
        <v>0.12419333596733834</v>
      </c>
      <c r="F9" s="2">
        <v>0.21005647658954271</v>
      </c>
      <c r="G9" s="2">
        <v>8.1683858377474217E-2</v>
      </c>
      <c r="H9" s="2">
        <v>7.5229911050806578E-2</v>
      </c>
      <c r="I9" s="2">
        <v>0.11446924761881322</v>
      </c>
      <c r="J9" s="2">
        <v>0.11446924761881322</v>
      </c>
    </row>
    <row r="10" spans="1:10" x14ac:dyDescent="0.25">
      <c r="A10" s="3">
        <v>2</v>
      </c>
      <c r="B10" s="2">
        <v>0.23657407407407408</v>
      </c>
      <c r="C10" s="2">
        <v>0.23040390030681293</v>
      </c>
      <c r="D10" s="2">
        <v>0.30660073102558588</v>
      </c>
      <c r="E10" s="2">
        <v>0.2617068260050659</v>
      </c>
      <c r="F10" s="2">
        <v>0.37650128199361255</v>
      </c>
      <c r="G10" s="2">
        <v>0.22128676852718013</v>
      </c>
      <c r="H10" s="2">
        <v>0.18300826196853662</v>
      </c>
      <c r="I10" s="2">
        <v>0.25599076652498903</v>
      </c>
      <c r="J10" s="2">
        <v>0.25599076652498903</v>
      </c>
    </row>
    <row r="11" spans="1:10" x14ac:dyDescent="0.25">
      <c r="A11" s="77" t="s">
        <v>95</v>
      </c>
      <c r="B11" s="2">
        <v>0.23657407407407408</v>
      </c>
      <c r="C11" s="2">
        <v>0.23040390030681293</v>
      </c>
      <c r="D11" s="2">
        <v>0.30660073102558588</v>
      </c>
      <c r="E11" s="2">
        <v>0.2617068260050659</v>
      </c>
      <c r="F11" s="2">
        <v>0.37650128199361255</v>
      </c>
      <c r="G11" s="2">
        <v>0.22128676852718013</v>
      </c>
      <c r="H11" s="2">
        <v>0.18300826196853662</v>
      </c>
      <c r="I11" s="2">
        <v>0.25599076652498903</v>
      </c>
      <c r="J11" s="2">
        <v>0.25599076652498903</v>
      </c>
    </row>
    <row r="12" spans="1:10" x14ac:dyDescent="0.25">
      <c r="A12" s="12">
        <v>4</v>
      </c>
      <c r="B12" s="2">
        <v>0.15962732919254657</v>
      </c>
      <c r="C12" s="2">
        <v>0.16632962588473205</v>
      </c>
      <c r="D12" s="2">
        <v>0.17817709460922276</v>
      </c>
      <c r="E12" s="2">
        <v>0.16926503340757237</v>
      </c>
      <c r="F12" s="2">
        <v>0.2863085548923856</v>
      </c>
      <c r="G12" s="2">
        <v>0.13415820937022105</v>
      </c>
      <c r="H12" s="2">
        <v>0.11228493812254754</v>
      </c>
      <c r="I12" s="2">
        <v>0.1695048338813368</v>
      </c>
      <c r="J12" s="2">
        <v>0.1695048338813368</v>
      </c>
    </row>
    <row r="13" spans="1:10" x14ac:dyDescent="0.25">
      <c r="A13" s="12">
        <v>11</v>
      </c>
      <c r="B13" s="2">
        <v>0.21446229913473425</v>
      </c>
      <c r="C13" s="2">
        <v>0.21067699562142136</v>
      </c>
      <c r="D13" s="2">
        <v>0.28232758620689657</v>
      </c>
      <c r="E13" s="2">
        <v>0.2493823950071512</v>
      </c>
      <c r="F13" s="2">
        <v>0.35469931580842634</v>
      </c>
      <c r="G13" s="2">
        <v>0.19855695851255722</v>
      </c>
      <c r="H13" s="2">
        <v>0.15664103723805217</v>
      </c>
      <c r="I13" s="2">
        <v>0.23504242157509964</v>
      </c>
      <c r="J13" s="2">
        <v>0.23504242157509964</v>
      </c>
    </row>
    <row r="14" spans="1:10" x14ac:dyDescent="0.25">
      <c r="A14" s="12">
        <v>18</v>
      </c>
      <c r="B14" s="2">
        <v>0.26208808130582073</v>
      </c>
      <c r="C14" s="2">
        <v>0.25563025210084034</v>
      </c>
      <c r="D14" s="2">
        <v>0.35306735306735304</v>
      </c>
      <c r="E14" s="2">
        <v>0.2949165696546372</v>
      </c>
      <c r="F14" s="2">
        <v>0.40815227150296285</v>
      </c>
      <c r="G14" s="2">
        <v>0.25725739563173899</v>
      </c>
      <c r="H14" s="2">
        <v>0.21637515078407721</v>
      </c>
      <c r="I14" s="2">
        <v>0.2892626447288239</v>
      </c>
      <c r="J14" s="2">
        <v>0.2892626447288239</v>
      </c>
    </row>
    <row r="15" spans="1:10" x14ac:dyDescent="0.25">
      <c r="A15" s="12">
        <v>25</v>
      </c>
      <c r="B15" s="2">
        <v>0.30918022720294752</v>
      </c>
      <c r="C15" s="2">
        <v>0.28856138000334952</v>
      </c>
      <c r="D15" s="2">
        <v>0.41106128550074739</v>
      </c>
      <c r="E15" s="2">
        <v>0.33195503294999351</v>
      </c>
      <c r="F15" s="2">
        <v>0.45599569815379098</v>
      </c>
      <c r="G15" s="2">
        <v>0.29464656245677134</v>
      </c>
      <c r="H15" s="2">
        <v>0.24682587666263603</v>
      </c>
      <c r="I15" s="2">
        <v>0.32942980961191998</v>
      </c>
      <c r="J15" s="2">
        <v>0.32942980961191998</v>
      </c>
    </row>
    <row r="16" spans="1:10" x14ac:dyDescent="0.25">
      <c r="A16" s="3">
        <v>3</v>
      </c>
      <c r="B16" s="2">
        <v>0.40376213592233012</v>
      </c>
      <c r="C16" s="2">
        <v>0.35685402345329559</v>
      </c>
      <c r="D16" s="2">
        <v>0.50277225208447962</v>
      </c>
      <c r="E16" s="2">
        <v>0.41849916443406987</v>
      </c>
      <c r="F16" s="2">
        <v>0.53258403063395265</v>
      </c>
      <c r="G16" s="2">
        <v>0.37325982081323228</v>
      </c>
      <c r="H16" s="2">
        <v>0.31986426192421291</v>
      </c>
      <c r="I16" s="2">
        <v>0.41043344276131449</v>
      </c>
      <c r="J16" s="2">
        <v>0.41043344276131449</v>
      </c>
    </row>
    <row r="17" spans="1:10" x14ac:dyDescent="0.25">
      <c r="A17" s="77" t="s">
        <v>96</v>
      </c>
      <c r="B17" s="2">
        <v>0.40376213592233012</v>
      </c>
      <c r="C17" s="2">
        <v>0.35685402345329559</v>
      </c>
      <c r="D17" s="2">
        <v>0.50277225208447962</v>
      </c>
      <c r="E17" s="2">
        <v>0.41849916443406987</v>
      </c>
      <c r="F17" s="2">
        <v>0.53258403063395265</v>
      </c>
      <c r="G17" s="2">
        <v>0.37325982081323228</v>
      </c>
      <c r="H17" s="2">
        <v>0.31986426192421291</v>
      </c>
      <c r="I17" s="2">
        <v>0.41043344276131449</v>
      </c>
      <c r="J17" s="2">
        <v>0.41043344276131449</v>
      </c>
    </row>
    <row r="18" spans="1:10" x14ac:dyDescent="0.25">
      <c r="A18" s="12">
        <v>1</v>
      </c>
      <c r="B18" s="2">
        <v>0.34385534783941157</v>
      </c>
      <c r="C18" s="2">
        <v>0.31769866711658512</v>
      </c>
      <c r="D18" s="2">
        <v>0.44783443567313846</v>
      </c>
      <c r="E18" s="2">
        <v>0.36219354838709678</v>
      </c>
      <c r="F18" s="2">
        <v>0.49315308988764045</v>
      </c>
      <c r="G18" s="2">
        <v>0.32109838553884368</v>
      </c>
      <c r="H18" s="2">
        <v>0.27427961579509069</v>
      </c>
      <c r="I18" s="2">
        <v>0.36096185173478568</v>
      </c>
      <c r="J18" s="2">
        <v>0.36096185173478568</v>
      </c>
    </row>
    <row r="19" spans="1:10" x14ac:dyDescent="0.25">
      <c r="A19" s="12">
        <v>8</v>
      </c>
      <c r="B19" s="2">
        <v>0.37742718446601942</v>
      </c>
      <c r="C19" s="2">
        <v>0.34327101229577228</v>
      </c>
      <c r="D19" s="2">
        <v>0.47959183673469385</v>
      </c>
      <c r="E19" s="2">
        <v>0.38588782631170843</v>
      </c>
      <c r="F19" s="2">
        <v>0.51503221188260562</v>
      </c>
      <c r="G19" s="2">
        <v>0.34384467088956211</v>
      </c>
      <c r="H19" s="2">
        <v>0.29655808236017211</v>
      </c>
      <c r="I19" s="2">
        <v>0.38576267881948678</v>
      </c>
      <c r="J19" s="2">
        <v>0.38576267881948678</v>
      </c>
    </row>
    <row r="20" spans="1:10" x14ac:dyDescent="0.25">
      <c r="A20" s="12">
        <v>15</v>
      </c>
      <c r="B20" s="2">
        <v>0.40998487140695916</v>
      </c>
      <c r="C20" s="2">
        <v>0.35725113693784738</v>
      </c>
      <c r="D20" s="2">
        <v>0.50613367174280877</v>
      </c>
      <c r="E20" s="2">
        <v>0.42519685039370081</v>
      </c>
      <c r="F20" s="2">
        <v>0.53350008933357151</v>
      </c>
      <c r="G20" s="2">
        <v>0.37422552664188352</v>
      </c>
      <c r="H20" s="2">
        <v>0.32480818414322249</v>
      </c>
      <c r="I20" s="2">
        <v>0.41378545553118606</v>
      </c>
      <c r="J20" s="2">
        <v>0.41378545553118606</v>
      </c>
    </row>
    <row r="21" spans="1:10" x14ac:dyDescent="0.25">
      <c r="A21" s="12">
        <v>22</v>
      </c>
      <c r="B21" s="2">
        <v>0.43284936479128855</v>
      </c>
      <c r="C21" s="2">
        <v>0.37611588344281621</v>
      </c>
      <c r="D21" s="2">
        <v>0.52685906888561196</v>
      </c>
      <c r="E21" s="2">
        <v>0.44839713242256191</v>
      </c>
      <c r="F21" s="2">
        <v>0.54894980420078321</v>
      </c>
      <c r="G21" s="2">
        <v>0.40196078431372551</v>
      </c>
      <c r="H21" s="2">
        <v>0.34482208393170577</v>
      </c>
      <c r="I21" s="2">
        <v>0.43534929647000742</v>
      </c>
      <c r="J21" s="2">
        <v>0.43534929647000742</v>
      </c>
    </row>
    <row r="22" spans="1:10" x14ac:dyDescent="0.25">
      <c r="A22" s="12">
        <v>29</v>
      </c>
      <c r="B22" s="2">
        <v>0.45377643504531723</v>
      </c>
      <c r="C22" s="2">
        <v>0.38986190636577972</v>
      </c>
      <c r="D22" s="2">
        <v>0.5524049569418189</v>
      </c>
      <c r="E22" s="2">
        <v>0.47549488054607508</v>
      </c>
      <c r="F22" s="2">
        <v>0.57212971078001751</v>
      </c>
      <c r="G22" s="2">
        <v>0.42514805123261257</v>
      </c>
      <c r="H22" s="2">
        <v>0.36209108402822321</v>
      </c>
      <c r="I22" s="2">
        <v>0.45734655614762187</v>
      </c>
      <c r="J22" s="2">
        <v>0.45734655614762187</v>
      </c>
    </row>
    <row r="23" spans="1:10" x14ac:dyDescent="0.25">
      <c r="A23" s="3">
        <v>4</v>
      </c>
      <c r="B23" s="2">
        <v>0.49240929102778197</v>
      </c>
      <c r="C23" s="2">
        <v>0.41927721016634301</v>
      </c>
      <c r="D23" s="2">
        <v>0.59690613529103309</v>
      </c>
      <c r="E23" s="2">
        <v>0.49943433096780832</v>
      </c>
      <c r="F23" s="2">
        <v>0.60358513607815767</v>
      </c>
      <c r="G23" s="2">
        <v>0.45819168297791973</v>
      </c>
      <c r="H23" s="2">
        <v>0.39429034217452924</v>
      </c>
      <c r="I23" s="2">
        <v>0.48990688506762725</v>
      </c>
      <c r="J23" s="2">
        <v>0.48990688506762725</v>
      </c>
    </row>
    <row r="24" spans="1:10" x14ac:dyDescent="0.25">
      <c r="A24" s="77" t="s">
        <v>99</v>
      </c>
      <c r="B24" s="2">
        <v>0.49240929102778197</v>
      </c>
      <c r="C24" s="2">
        <v>0.41927721016634301</v>
      </c>
      <c r="D24" s="2">
        <v>0.59690613529103309</v>
      </c>
      <c r="E24" s="2">
        <v>0.49943433096780832</v>
      </c>
      <c r="F24" s="2">
        <v>0.60358513607815767</v>
      </c>
      <c r="G24" s="2">
        <v>0.45819168297791973</v>
      </c>
      <c r="H24" s="2">
        <v>0.39429034217452924</v>
      </c>
      <c r="I24" s="2">
        <v>0.48990688506762725</v>
      </c>
      <c r="J24" s="2">
        <v>0.48990688506762725</v>
      </c>
    </row>
    <row r="25" spans="1:10" x14ac:dyDescent="0.25">
      <c r="A25" s="12">
        <v>6</v>
      </c>
      <c r="B25" s="2">
        <v>0.47349288094516812</v>
      </c>
      <c r="C25" s="2">
        <v>0.40361242403781228</v>
      </c>
      <c r="D25" s="2">
        <v>0.58039462636439965</v>
      </c>
      <c r="E25" s="2">
        <v>0.48858821921552548</v>
      </c>
      <c r="F25" s="2">
        <v>0.58819420188613347</v>
      </c>
      <c r="G25" s="2">
        <v>0.44129387474191328</v>
      </c>
      <c r="H25" s="2">
        <v>0.37720990035358404</v>
      </c>
      <c r="I25" s="2">
        <v>0.47422196994002813</v>
      </c>
      <c r="J25" s="2">
        <v>0.47422196994002813</v>
      </c>
    </row>
    <row r="26" spans="1:10" x14ac:dyDescent="0.25">
      <c r="A26" s="12">
        <v>13</v>
      </c>
      <c r="B26" s="2">
        <v>0.49407834801093226</v>
      </c>
      <c r="C26" s="2">
        <v>0.41641337386018235</v>
      </c>
      <c r="D26" s="2">
        <v>0.59483843894250943</v>
      </c>
      <c r="E26" s="2">
        <v>0.4972013651877133</v>
      </c>
      <c r="F26" s="2">
        <v>0.60143156424581001</v>
      </c>
      <c r="G26" s="2">
        <v>0.45790413404752095</v>
      </c>
      <c r="H26" s="2">
        <v>0.39193130265716136</v>
      </c>
      <c r="I26" s="2">
        <v>0.48825548941635588</v>
      </c>
      <c r="J26" s="2">
        <v>0.48825548941635588</v>
      </c>
    </row>
    <row r="27" spans="1:10" x14ac:dyDescent="0.25">
      <c r="A27" s="12">
        <v>20</v>
      </c>
      <c r="B27" s="2">
        <v>0.49923942804989352</v>
      </c>
      <c r="C27" s="2">
        <v>0.42637622424856469</v>
      </c>
      <c r="D27" s="2">
        <v>0.60381711409395977</v>
      </c>
      <c r="E27" s="2">
        <v>0.50364762560220233</v>
      </c>
      <c r="F27" s="2">
        <v>0.61059787345302419</v>
      </c>
      <c r="G27" s="2">
        <v>0.46520247083047356</v>
      </c>
      <c r="H27" s="2">
        <v>0.40094186424163691</v>
      </c>
      <c r="I27" s="2">
        <v>0.49638810548711099</v>
      </c>
      <c r="J27" s="2">
        <v>0.49638810548711099</v>
      </c>
    </row>
    <row r="28" spans="1:10" x14ac:dyDescent="0.25">
      <c r="A28" s="12">
        <v>28</v>
      </c>
      <c r="B28" s="2">
        <v>0.50288490737928937</v>
      </c>
      <c r="C28" s="2">
        <v>0.4307198377830348</v>
      </c>
      <c r="D28" s="2">
        <v>0.60854987426655494</v>
      </c>
      <c r="E28" s="2">
        <v>0.50839988983751028</v>
      </c>
      <c r="F28" s="2">
        <v>0.61408401603625584</v>
      </c>
      <c r="G28" s="2">
        <v>0.46831275720164611</v>
      </c>
      <c r="H28" s="2">
        <v>0.40729285365456619</v>
      </c>
      <c r="I28" s="2">
        <v>0.50080415687244839</v>
      </c>
      <c r="J28" s="2">
        <v>0.50080415687244839</v>
      </c>
    </row>
    <row r="29" spans="1:10" x14ac:dyDescent="0.25">
      <c r="A29" s="3">
        <v>5</v>
      </c>
      <c r="B29" s="2">
        <v>0.5093767069248043</v>
      </c>
      <c r="C29" s="2">
        <v>0.43875660930185567</v>
      </c>
      <c r="D29" s="2">
        <v>0.61758324292748057</v>
      </c>
      <c r="E29" s="2">
        <v>0.52065774252189723</v>
      </c>
      <c r="F29" s="2">
        <v>0.62167965367965372</v>
      </c>
      <c r="G29" s="2">
        <v>0.48065435414040664</v>
      </c>
      <c r="H29" s="2">
        <v>0.42222295211193589</v>
      </c>
      <c r="I29" s="2">
        <v>0.51158674359849099</v>
      </c>
      <c r="J29" s="2">
        <v>0.51158674359849099</v>
      </c>
    </row>
    <row r="30" spans="1:10" x14ac:dyDescent="0.25">
      <c r="A30" s="77" t="s">
        <v>100</v>
      </c>
      <c r="B30" s="2">
        <v>0.5093767069248043</v>
      </c>
      <c r="C30" s="2">
        <v>0.43875660930185567</v>
      </c>
      <c r="D30" s="2">
        <v>0.61758324292748057</v>
      </c>
      <c r="E30" s="2">
        <v>0.52065774252189723</v>
      </c>
      <c r="F30" s="2">
        <v>0.62167965367965372</v>
      </c>
      <c r="G30" s="2">
        <v>0.48065435414040664</v>
      </c>
      <c r="H30" s="2">
        <v>0.42222295211193589</v>
      </c>
      <c r="I30" s="2">
        <v>0.51158674359849099</v>
      </c>
      <c r="J30" s="2">
        <v>0.51158674359849099</v>
      </c>
    </row>
    <row r="31" spans="1:10" x14ac:dyDescent="0.25">
      <c r="A31" s="12">
        <v>3</v>
      </c>
      <c r="B31" s="2">
        <v>0.50349437860832569</v>
      </c>
      <c r="C31" s="2">
        <v>0.4322177146720757</v>
      </c>
      <c r="D31" s="2">
        <v>0.61019081568462985</v>
      </c>
      <c r="E31" s="2">
        <v>0.5121379310344828</v>
      </c>
      <c r="F31" s="2">
        <v>0.61592057132903677</v>
      </c>
      <c r="G31" s="2">
        <v>0.47099163352077905</v>
      </c>
      <c r="H31" s="2">
        <v>0.40993485342019542</v>
      </c>
      <c r="I31" s="2">
        <v>0.50309421258478138</v>
      </c>
      <c r="J31" s="2">
        <v>0.50309421258478138</v>
      </c>
    </row>
    <row r="32" spans="1:10" x14ac:dyDescent="0.25">
      <c r="A32" s="12">
        <v>10</v>
      </c>
      <c r="B32" s="2">
        <v>0.50576456310679607</v>
      </c>
      <c r="C32" s="2">
        <v>0.43531792882442233</v>
      </c>
      <c r="D32" s="2">
        <v>0.61300439054986411</v>
      </c>
      <c r="E32" s="2">
        <v>0.51467144234743079</v>
      </c>
      <c r="F32" s="2">
        <v>0.61772901428073845</v>
      </c>
      <c r="G32" s="2">
        <v>0.47491088565944611</v>
      </c>
      <c r="H32" s="2">
        <v>0.41873459326211998</v>
      </c>
      <c r="I32" s="2">
        <v>0.50695751213231655</v>
      </c>
      <c r="J32" s="2">
        <v>0.50695751213231655</v>
      </c>
    </row>
    <row r="33" spans="1:10" x14ac:dyDescent="0.25">
      <c r="A33" s="12">
        <v>17</v>
      </c>
      <c r="B33" s="2">
        <v>0.50986941998177948</v>
      </c>
      <c r="C33" s="2">
        <v>0.43956228956228954</v>
      </c>
      <c r="D33" s="2">
        <v>0.61757322175732221</v>
      </c>
      <c r="E33" s="2">
        <v>0.52068965517241383</v>
      </c>
      <c r="F33" s="2">
        <v>0.62095933263816472</v>
      </c>
      <c r="G33" s="2">
        <v>0.48044999314034847</v>
      </c>
      <c r="H33" s="2">
        <v>0.42345597897503284</v>
      </c>
      <c r="I33" s="2">
        <v>0.5117096598504729</v>
      </c>
      <c r="J33" s="2">
        <v>0.5117096598504729</v>
      </c>
    </row>
    <row r="34" spans="1:10" x14ac:dyDescent="0.25">
      <c r="A34" s="12">
        <v>24</v>
      </c>
      <c r="B34" s="2">
        <v>0.51244687310261083</v>
      </c>
      <c r="C34" s="2">
        <v>0.44205214465937764</v>
      </c>
      <c r="D34" s="2">
        <v>0.62221296103354862</v>
      </c>
      <c r="E34" s="2">
        <v>0.52519566112865579</v>
      </c>
      <c r="F34" s="2">
        <v>0.62579645255725846</v>
      </c>
      <c r="G34" s="2">
        <v>0.48577680525164113</v>
      </c>
      <c r="H34" s="2">
        <v>0.42838283828382839</v>
      </c>
      <c r="I34" s="2">
        <v>0.51627160493827162</v>
      </c>
      <c r="J34" s="2">
        <v>0.51627160493827162</v>
      </c>
    </row>
    <row r="35" spans="1:10" x14ac:dyDescent="0.25">
      <c r="A35" s="12">
        <v>31</v>
      </c>
      <c r="B35" s="2">
        <v>0.51528913109294583</v>
      </c>
      <c r="C35" s="2">
        <v>0.44457487841690424</v>
      </c>
      <c r="D35" s="2">
        <v>0.62481902792140642</v>
      </c>
      <c r="E35" s="2">
        <v>0.5305616740088106</v>
      </c>
      <c r="F35" s="2">
        <v>0.62785114045618251</v>
      </c>
      <c r="G35" s="2">
        <v>0.49110563765736182</v>
      </c>
      <c r="H35" s="2">
        <v>0.43075909764531534</v>
      </c>
      <c r="I35" s="2">
        <v>0.51985114720161663</v>
      </c>
      <c r="J35" s="2">
        <v>0.51985114720161663</v>
      </c>
    </row>
    <row r="36" spans="1:10" x14ac:dyDescent="0.25">
      <c r="A36" s="3">
        <v>7</v>
      </c>
      <c r="B36" s="2">
        <v>0.51844140392623439</v>
      </c>
      <c r="C36" s="2">
        <v>0.44338862940892254</v>
      </c>
      <c r="D36" s="2">
        <v>0.61395708486371547</v>
      </c>
      <c r="E36" s="2">
        <v>0.53129233270116505</v>
      </c>
      <c r="F36" s="2">
        <v>0.61875620244789942</v>
      </c>
      <c r="G36" s="2">
        <v>0.49409368635437884</v>
      </c>
      <c r="H36" s="2">
        <v>0.44214190981432361</v>
      </c>
      <c r="I36" s="2">
        <v>0.52060429647092787</v>
      </c>
      <c r="J36" s="2">
        <v>0.52060429647092787</v>
      </c>
    </row>
    <row r="37" spans="1:10" x14ac:dyDescent="0.25">
      <c r="A37" s="77" t="s">
        <v>114</v>
      </c>
      <c r="B37" s="2">
        <v>0.51844140392623439</v>
      </c>
      <c r="C37" s="2">
        <v>0.44338862940892254</v>
      </c>
      <c r="D37" s="2">
        <v>0.61395708486371547</v>
      </c>
      <c r="E37" s="2">
        <v>0.53129233270116505</v>
      </c>
      <c r="F37" s="2">
        <v>0.61875620244789942</v>
      </c>
      <c r="G37" s="2">
        <v>0.49409368635437884</v>
      </c>
      <c r="H37" s="2">
        <v>0.44214190981432361</v>
      </c>
      <c r="I37" s="2">
        <v>0.52060429647092787</v>
      </c>
      <c r="J37" s="2">
        <v>0.52060429647092787</v>
      </c>
    </row>
    <row r="38" spans="1:10" x14ac:dyDescent="0.25">
      <c r="A38" s="12">
        <v>2</v>
      </c>
      <c r="B38" s="2">
        <v>0.51844140392623439</v>
      </c>
      <c r="C38" s="2">
        <v>0.44338862940892254</v>
      </c>
      <c r="D38" s="2">
        <v>0.61395708486371547</v>
      </c>
      <c r="E38" s="2">
        <v>0.53129233270116505</v>
      </c>
      <c r="F38" s="2">
        <v>0.61875620244789942</v>
      </c>
      <c r="G38" s="2">
        <v>0.49409368635437884</v>
      </c>
      <c r="H38" s="2">
        <v>0.44214190981432361</v>
      </c>
      <c r="I38" s="2">
        <v>0.52060429647092787</v>
      </c>
      <c r="J38" s="2">
        <v>0.52060429647092787</v>
      </c>
    </row>
    <row r="39" spans="1:10" x14ac:dyDescent="0.25">
      <c r="A39" s="3" t="s">
        <v>8</v>
      </c>
      <c r="B39" s="2">
        <v>0.3588493871100546</v>
      </c>
      <c r="C39" s="2">
        <v>0.31564325873663324</v>
      </c>
      <c r="D39" s="2">
        <v>0.4413669560424418</v>
      </c>
      <c r="E39" s="2">
        <v>0.36696306828114256</v>
      </c>
      <c r="F39" s="2">
        <v>0.46878747808973215</v>
      </c>
      <c r="G39" s="2">
        <v>0.33289171577413962</v>
      </c>
      <c r="H39" s="2">
        <v>0.28278208718155862</v>
      </c>
      <c r="I39" s="2">
        <v>0.36243919711847561</v>
      </c>
      <c r="J39" s="2">
        <v>0.36243919711847561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2:H10"/>
  <sheetViews>
    <sheetView workbookViewId="0">
      <selection activeCell="J39" sqref="J39"/>
    </sheetView>
  </sheetViews>
  <sheetFormatPr defaultRowHeight="15" x14ac:dyDescent="0.25"/>
  <cols>
    <col min="1" max="1" width="24.42578125" customWidth="1"/>
    <col min="2" max="2" width="11.5703125" bestFit="1" customWidth="1"/>
    <col min="3" max="3" width="24" customWidth="1"/>
    <col min="4" max="4" width="13.7109375" customWidth="1"/>
    <col min="5" max="5" width="7" customWidth="1"/>
    <col min="6" max="6" width="24.42578125" bestFit="1" customWidth="1"/>
    <col min="7" max="7" width="66.140625" customWidth="1"/>
    <col min="8" max="9" width="11.28515625" customWidth="1"/>
    <col min="10" max="14" width="24.42578125" customWidth="1"/>
    <col min="15" max="15" width="29.42578125" customWidth="1"/>
    <col min="16" max="16" width="22.28515625" customWidth="1"/>
    <col min="17" max="40" width="5" customWidth="1"/>
    <col min="41" max="96" width="6" customWidth="1"/>
    <col min="97" max="97" width="11.28515625" customWidth="1"/>
    <col min="98" max="98" width="7.85546875" customWidth="1"/>
    <col min="99" max="99" width="10.85546875" bestFit="1" customWidth="1"/>
    <col min="100" max="100" width="7.85546875" customWidth="1"/>
    <col min="101" max="101" width="10.85546875" bestFit="1" customWidth="1"/>
    <col min="102" max="102" width="7.85546875" customWidth="1"/>
    <col min="103" max="103" width="10.85546875" bestFit="1" customWidth="1"/>
    <col min="104" max="104" width="7.85546875" customWidth="1"/>
    <col min="105" max="105" width="10.85546875" bestFit="1" customWidth="1"/>
    <col min="106" max="106" width="7.85546875" customWidth="1"/>
    <col min="107" max="107" width="10.85546875" bestFit="1" customWidth="1"/>
    <col min="108" max="108" width="7.85546875" customWidth="1"/>
    <col min="109" max="109" width="10.85546875" bestFit="1" customWidth="1"/>
    <col min="110" max="110" width="7.85546875" customWidth="1"/>
    <col min="111" max="111" width="10.85546875" bestFit="1" customWidth="1"/>
    <col min="112" max="112" width="7.85546875" customWidth="1"/>
    <col min="113" max="113" width="10.85546875" bestFit="1" customWidth="1"/>
    <col min="114" max="114" width="7.85546875" customWidth="1"/>
    <col min="115" max="115" width="10.85546875" bestFit="1" customWidth="1"/>
    <col min="116" max="116" width="7.85546875" customWidth="1"/>
    <col min="117" max="117" width="10.85546875" bestFit="1" customWidth="1"/>
    <col min="118" max="118" width="7.85546875" customWidth="1"/>
    <col min="119" max="119" width="10.85546875" bestFit="1" customWidth="1"/>
    <col min="120" max="120" width="7.85546875" customWidth="1"/>
    <col min="121" max="121" width="10.85546875" bestFit="1" customWidth="1"/>
    <col min="122" max="122" width="7.85546875" customWidth="1"/>
    <col min="123" max="123" width="10.85546875" bestFit="1" customWidth="1"/>
    <col min="124" max="124" width="7.85546875" customWidth="1"/>
    <col min="125" max="125" width="10.85546875" bestFit="1" customWidth="1"/>
    <col min="126" max="126" width="7.85546875" customWidth="1"/>
    <col min="127" max="127" width="10.85546875" bestFit="1" customWidth="1"/>
    <col min="128" max="128" width="7.85546875" customWidth="1"/>
    <col min="129" max="129" width="10.85546875" bestFit="1" customWidth="1"/>
    <col min="130" max="130" width="7.85546875" customWidth="1"/>
    <col min="131" max="131" width="10.85546875" bestFit="1" customWidth="1"/>
    <col min="132" max="132" width="7.85546875" customWidth="1"/>
    <col min="133" max="133" width="10.85546875" bestFit="1" customWidth="1"/>
    <col min="134" max="134" width="7.85546875" customWidth="1"/>
    <col min="135" max="135" width="10.85546875" bestFit="1" customWidth="1"/>
    <col min="136" max="136" width="7.85546875" customWidth="1"/>
    <col min="137" max="137" width="10.85546875" bestFit="1" customWidth="1"/>
    <col min="138" max="138" width="7.85546875" customWidth="1"/>
    <col min="139" max="139" width="10.85546875" bestFit="1" customWidth="1"/>
    <col min="140" max="140" width="7.85546875" customWidth="1"/>
    <col min="141" max="141" width="10.85546875" bestFit="1" customWidth="1"/>
    <col min="142" max="142" width="7.85546875" customWidth="1"/>
    <col min="143" max="143" width="10.85546875" bestFit="1" customWidth="1"/>
    <col min="144" max="144" width="7.85546875" customWidth="1"/>
    <col min="145" max="145" width="10.85546875" bestFit="1" customWidth="1"/>
    <col min="146" max="146" width="7.85546875" customWidth="1"/>
    <col min="147" max="147" width="10.85546875" bestFit="1" customWidth="1"/>
    <col min="148" max="148" width="7.85546875" customWidth="1"/>
    <col min="149" max="149" width="10.85546875" bestFit="1" customWidth="1"/>
    <col min="150" max="150" width="7.85546875" customWidth="1"/>
    <col min="151" max="151" width="10.85546875" bestFit="1" customWidth="1"/>
    <col min="152" max="152" width="7.85546875" customWidth="1"/>
    <col min="153" max="153" width="10.85546875" bestFit="1" customWidth="1"/>
    <col min="154" max="154" width="7.85546875" customWidth="1"/>
    <col min="155" max="155" width="10.85546875" bestFit="1" customWidth="1"/>
    <col min="156" max="156" width="7.85546875" customWidth="1"/>
    <col min="157" max="157" width="10.85546875" bestFit="1" customWidth="1"/>
    <col min="158" max="158" width="7.85546875" customWidth="1"/>
    <col min="159" max="159" width="10.85546875" bestFit="1" customWidth="1"/>
    <col min="160" max="160" width="7.85546875" customWidth="1"/>
    <col min="161" max="161" width="10.85546875" bestFit="1" customWidth="1"/>
    <col min="162" max="162" width="7.85546875" customWidth="1"/>
    <col min="163" max="163" width="10.85546875" bestFit="1" customWidth="1"/>
    <col min="164" max="164" width="7.85546875" customWidth="1"/>
    <col min="165" max="165" width="10.85546875" bestFit="1" customWidth="1"/>
    <col min="166" max="166" width="7.85546875" customWidth="1"/>
    <col min="167" max="167" width="10.85546875" bestFit="1" customWidth="1"/>
    <col min="168" max="168" width="7.85546875" customWidth="1"/>
    <col min="169" max="169" width="10.85546875" bestFit="1" customWidth="1"/>
    <col min="170" max="170" width="7.85546875" customWidth="1"/>
    <col min="171" max="171" width="10.85546875" bestFit="1" customWidth="1"/>
    <col min="172" max="172" width="7.85546875" customWidth="1"/>
    <col min="173" max="173" width="10.85546875" bestFit="1" customWidth="1"/>
    <col min="174" max="174" width="7.85546875" customWidth="1"/>
    <col min="175" max="175" width="10.85546875" bestFit="1" customWidth="1"/>
    <col min="176" max="176" width="7.85546875" customWidth="1"/>
    <col min="177" max="177" width="10.85546875" bestFit="1" customWidth="1"/>
    <col min="178" max="178" width="7.85546875" customWidth="1"/>
    <col min="179" max="179" width="10.85546875" bestFit="1" customWidth="1"/>
    <col min="180" max="180" width="7.85546875" customWidth="1"/>
    <col min="181" max="181" width="10.85546875" bestFit="1" customWidth="1"/>
    <col min="182" max="182" width="7.85546875" customWidth="1"/>
    <col min="183" max="183" width="10.85546875" bestFit="1" customWidth="1"/>
    <col min="184" max="184" width="8.85546875" customWidth="1"/>
    <col min="185" max="185" width="11.85546875" bestFit="1" customWidth="1"/>
    <col min="186" max="186" width="8.85546875" customWidth="1"/>
    <col min="187" max="187" width="11.85546875" bestFit="1" customWidth="1"/>
    <col min="188" max="188" width="8.85546875" customWidth="1"/>
    <col min="189" max="189" width="11.85546875" bestFit="1" customWidth="1"/>
    <col min="190" max="190" width="8.85546875" customWidth="1"/>
    <col min="191" max="191" width="11.85546875" bestFit="1" customWidth="1"/>
    <col min="192" max="192" width="8.85546875" customWidth="1"/>
    <col min="193" max="193" width="11.85546875" bestFit="1" customWidth="1"/>
    <col min="194" max="194" width="11.28515625" bestFit="1" customWidth="1"/>
  </cols>
  <sheetData>
    <row r="2" spans="1:8" x14ac:dyDescent="0.25">
      <c r="A2" s="1" t="s">
        <v>15</v>
      </c>
      <c r="B2" t="s">
        <v>19</v>
      </c>
    </row>
    <row r="3" spans="1:8" x14ac:dyDescent="0.25">
      <c r="A3" s="1" t="s">
        <v>0</v>
      </c>
      <c r="B3" t="s">
        <v>109</v>
      </c>
      <c r="D3" s="4" t="str">
        <f>B3</f>
        <v>(All)</v>
      </c>
    </row>
    <row r="4" spans="1:8" x14ac:dyDescent="0.25">
      <c r="A4" s="1" t="s">
        <v>112</v>
      </c>
      <c r="B4" t="s">
        <v>115</v>
      </c>
    </row>
    <row r="6" spans="1:8" x14ac:dyDescent="0.25">
      <c r="A6" s="1" t="s">
        <v>81</v>
      </c>
      <c r="F6" t="s">
        <v>83</v>
      </c>
    </row>
    <row r="7" spans="1:8" x14ac:dyDescent="0.25">
      <c r="A7" s="3" t="s">
        <v>83</v>
      </c>
      <c r="B7" s="2">
        <v>549435</v>
      </c>
      <c r="F7" t="s">
        <v>79</v>
      </c>
    </row>
    <row r="8" spans="1:8" x14ac:dyDescent="0.25">
      <c r="A8" s="3" t="s">
        <v>79</v>
      </c>
      <c r="B8" s="2">
        <v>326374</v>
      </c>
      <c r="F8" t="s">
        <v>80</v>
      </c>
      <c r="G8" t="str">
        <f>"Total Vaccinated ("&amp;TEXT(H8,"0%")&amp;")"</f>
        <v>Total Vaccinated (59%)</v>
      </c>
      <c r="H8" s="65">
        <f>GETPIVOTDATA("Sum of Total_Vacc",$A$5)/GETPIVOTDATA("Sum of Total_Eligible_Pop",$A$5)</f>
        <v>0.59401749069498666</v>
      </c>
    </row>
    <row r="9" spans="1:8" x14ac:dyDescent="0.25">
      <c r="A9" s="3" t="s">
        <v>80</v>
      </c>
      <c r="B9" s="2">
        <v>85702</v>
      </c>
      <c r="F9" t="s">
        <v>82</v>
      </c>
      <c r="G9" t="str">
        <f>"Remaining vaccinations required to reach 75% target ("&amp;TEXT(H9,"0,000")&amp;")"</f>
        <v>Remaining vaccinations required to reach 75% target (85,702)</v>
      </c>
      <c r="H9" s="78">
        <f>GETPIVOTDATA("Sum of Remaining_Target",$A$5)</f>
        <v>85702</v>
      </c>
    </row>
    <row r="10" spans="1:8" x14ac:dyDescent="0.25">
      <c r="A10" s="3" t="s">
        <v>82</v>
      </c>
      <c r="B10" s="2">
        <v>137359</v>
      </c>
    </row>
  </sheetData>
  <pageMargins left="0.7" right="0.7" top="0.75" bottom="0.75" header="0.3" footer="0.3"/>
  <pageSetup paperSize="9" orientation="portrait" horizontalDpi="4294967293" verticalDpi="0"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
  <sheetViews>
    <sheetView workbookViewId="0">
      <selection activeCell="B8" sqref="B8"/>
    </sheetView>
  </sheetViews>
  <sheetFormatPr defaultRowHeight="15" x14ac:dyDescent="0.25"/>
  <cols>
    <col min="1" max="1" width="22.28515625" customWidth="1"/>
    <col min="2" max="2" width="16.28515625" customWidth="1"/>
    <col min="3" max="3" width="14.42578125" bestFit="1" customWidth="1"/>
    <col min="4" max="6" width="12" bestFit="1" customWidth="1"/>
    <col min="7" max="7" width="14.42578125" customWidth="1"/>
    <col min="8" max="8" width="15.28515625" customWidth="1"/>
    <col min="9" max="9" width="12.5703125" customWidth="1"/>
    <col min="10" max="10" width="12" customWidth="1"/>
    <col min="11" max="11" width="14.42578125" bestFit="1" customWidth="1"/>
    <col min="12" max="14" width="12" bestFit="1" customWidth="1"/>
    <col min="15" max="15" width="14.42578125" bestFit="1" customWidth="1"/>
    <col min="16" max="16" width="15.28515625" bestFit="1" customWidth="1"/>
    <col min="17" max="17" width="12.5703125" bestFit="1" customWidth="1"/>
    <col min="18" max="18" width="12" bestFit="1" customWidth="1"/>
    <col min="19" max="19" width="25.140625" bestFit="1" customWidth="1"/>
    <col min="20" max="20" width="17.140625" bestFit="1" customWidth="1"/>
    <col min="21" max="21" width="7.7109375" customWidth="1"/>
    <col min="22" max="22" width="20.28515625" bestFit="1" customWidth="1"/>
    <col min="23" max="23" width="12" bestFit="1" customWidth="1"/>
  </cols>
  <sheetData>
    <row r="1" spans="1:10" x14ac:dyDescent="0.25">
      <c r="A1" s="1" t="s">
        <v>89</v>
      </c>
      <c r="B1" s="1" t="s">
        <v>9</v>
      </c>
    </row>
    <row r="2" spans="1:10" x14ac:dyDescent="0.25">
      <c r="B2" t="s">
        <v>19</v>
      </c>
      <c r="I2" t="s">
        <v>46</v>
      </c>
      <c r="J2" t="s">
        <v>8</v>
      </c>
    </row>
    <row r="3" spans="1:10" x14ac:dyDescent="0.25">
      <c r="A3" s="1" t="s">
        <v>7</v>
      </c>
      <c r="B3" t="s">
        <v>12</v>
      </c>
      <c r="C3" t="s">
        <v>3</v>
      </c>
      <c r="D3" t="s">
        <v>13</v>
      </c>
      <c r="E3" t="s">
        <v>4</v>
      </c>
      <c r="F3" t="s">
        <v>14</v>
      </c>
      <c r="G3" t="s">
        <v>5</v>
      </c>
      <c r="H3" t="s">
        <v>6</v>
      </c>
    </row>
    <row r="4" spans="1:10" x14ac:dyDescent="0.25">
      <c r="A4" s="3">
        <v>1</v>
      </c>
      <c r="B4" s="2"/>
      <c r="C4" s="2"/>
      <c r="D4" s="2"/>
      <c r="E4" s="2"/>
      <c r="F4" s="2"/>
      <c r="G4" s="2"/>
      <c r="H4" s="2"/>
      <c r="I4" s="2"/>
      <c r="J4" s="2"/>
    </row>
    <row r="5" spans="1:10" x14ac:dyDescent="0.25">
      <c r="A5" s="74" t="s">
        <v>93</v>
      </c>
      <c r="B5" s="2"/>
      <c r="C5" s="2"/>
      <c r="D5" s="2"/>
      <c r="E5" s="2"/>
      <c r="F5" s="2"/>
      <c r="G5" s="2"/>
      <c r="H5" s="2"/>
      <c r="I5" s="2"/>
      <c r="J5" s="2"/>
    </row>
    <row r="6" spans="1:10" x14ac:dyDescent="0.25">
      <c r="A6" s="12">
        <v>7</v>
      </c>
      <c r="B6" s="2"/>
      <c r="C6" s="2"/>
      <c r="D6" s="2"/>
      <c r="E6" s="2"/>
      <c r="F6" s="2"/>
      <c r="G6" s="2"/>
      <c r="H6" s="2"/>
      <c r="I6" s="2"/>
      <c r="J6" s="2"/>
    </row>
    <row r="7" spans="1:10" x14ac:dyDescent="0.25">
      <c r="A7" s="12">
        <v>14</v>
      </c>
      <c r="B7" s="2"/>
      <c r="C7" s="2"/>
      <c r="D7" s="2"/>
      <c r="E7" s="2"/>
      <c r="F7" s="2"/>
      <c r="G7" s="2"/>
      <c r="H7" s="2"/>
      <c r="I7" s="2"/>
      <c r="J7" s="2"/>
    </row>
    <row r="8" spans="1:10" x14ac:dyDescent="0.25">
      <c r="A8" s="12">
        <v>21</v>
      </c>
      <c r="B8" s="2"/>
      <c r="C8" s="2"/>
      <c r="D8" s="2"/>
      <c r="E8" s="2"/>
      <c r="F8" s="2"/>
      <c r="G8" s="2"/>
      <c r="H8" s="2"/>
      <c r="I8" s="2"/>
      <c r="J8" s="2"/>
    </row>
    <row r="9" spans="1:10" x14ac:dyDescent="0.25">
      <c r="A9" s="12">
        <v>27</v>
      </c>
      <c r="B9" s="2"/>
      <c r="C9" s="2"/>
      <c r="D9" s="2"/>
      <c r="E9" s="2"/>
      <c r="F9" s="2"/>
      <c r="G9" s="2"/>
      <c r="H9" s="2"/>
      <c r="I9" s="2"/>
      <c r="J9" s="2"/>
    </row>
    <row r="10" spans="1:10" x14ac:dyDescent="0.25">
      <c r="A10" s="3">
        <v>2</v>
      </c>
      <c r="B10" s="2"/>
      <c r="C10" s="2"/>
      <c r="D10" s="2"/>
      <c r="E10" s="2"/>
      <c r="F10" s="2"/>
      <c r="G10" s="2"/>
      <c r="H10" s="2"/>
      <c r="I10" s="2"/>
      <c r="J10" s="2"/>
    </row>
    <row r="11" spans="1:10" x14ac:dyDescent="0.25">
      <c r="A11" s="74" t="s">
        <v>95</v>
      </c>
      <c r="B11" s="2"/>
      <c r="C11" s="2"/>
      <c r="D11" s="2"/>
      <c r="E11" s="2"/>
      <c r="F11" s="2"/>
      <c r="G11" s="2"/>
      <c r="H11" s="2"/>
      <c r="I11" s="2"/>
      <c r="J11" s="2"/>
    </row>
    <row r="12" spans="1:10" x14ac:dyDescent="0.25">
      <c r="A12" s="12">
        <v>4</v>
      </c>
      <c r="B12" s="2"/>
      <c r="C12" s="2"/>
      <c r="D12" s="2"/>
      <c r="E12" s="2"/>
      <c r="F12" s="2"/>
      <c r="G12" s="2"/>
      <c r="H12" s="2"/>
      <c r="I12" s="2"/>
      <c r="J12" s="2"/>
    </row>
    <row r="13" spans="1:10" x14ac:dyDescent="0.25">
      <c r="A13" s="12">
        <v>11</v>
      </c>
      <c r="B13" s="2"/>
      <c r="C13" s="2"/>
      <c r="D13" s="2"/>
      <c r="E13" s="2"/>
      <c r="F13" s="2"/>
      <c r="G13" s="2"/>
      <c r="H13" s="2"/>
      <c r="I13" s="2"/>
      <c r="J13" s="2"/>
    </row>
    <row r="14" spans="1:10" x14ac:dyDescent="0.25">
      <c r="A14" s="12">
        <v>18</v>
      </c>
      <c r="B14" s="2"/>
      <c r="C14" s="2"/>
      <c r="D14" s="2"/>
      <c r="E14" s="2"/>
      <c r="F14" s="2"/>
      <c r="G14" s="2"/>
      <c r="H14" s="2"/>
      <c r="I14" s="2"/>
      <c r="J14" s="2"/>
    </row>
    <row r="15" spans="1:10" x14ac:dyDescent="0.25">
      <c r="A15" s="12">
        <v>25</v>
      </c>
      <c r="B15" s="2"/>
      <c r="C15" s="2"/>
      <c r="D15" s="2"/>
      <c r="E15" s="2"/>
      <c r="F15" s="2"/>
      <c r="G15" s="2"/>
      <c r="H15" s="2"/>
      <c r="I15" s="2"/>
      <c r="J15" s="2"/>
    </row>
    <row r="16" spans="1:10" x14ac:dyDescent="0.25">
      <c r="A16" s="3">
        <v>3</v>
      </c>
      <c r="B16" s="2"/>
      <c r="C16" s="2"/>
      <c r="D16" s="2"/>
      <c r="E16" s="2"/>
      <c r="F16" s="2"/>
      <c r="G16" s="2"/>
      <c r="H16" s="2"/>
      <c r="I16" s="2"/>
      <c r="J16" s="2"/>
    </row>
    <row r="17" spans="1:10" x14ac:dyDescent="0.25">
      <c r="A17" s="74" t="s">
        <v>96</v>
      </c>
      <c r="B17" s="2"/>
      <c r="C17" s="2"/>
      <c r="D17" s="2"/>
      <c r="E17" s="2"/>
      <c r="F17" s="2"/>
      <c r="G17" s="2"/>
      <c r="H17" s="2"/>
      <c r="I17" s="2"/>
      <c r="J17" s="2"/>
    </row>
    <row r="18" spans="1:10" x14ac:dyDescent="0.25">
      <c r="A18" s="12">
        <v>1</v>
      </c>
      <c r="B18" s="2"/>
      <c r="C18" s="2"/>
      <c r="D18" s="2"/>
      <c r="E18" s="2"/>
      <c r="F18" s="2"/>
      <c r="G18" s="2"/>
      <c r="H18" s="2"/>
      <c r="I18" s="2"/>
      <c r="J18" s="2"/>
    </row>
    <row r="19" spans="1:10" x14ac:dyDescent="0.25">
      <c r="A19" s="12">
        <v>8</v>
      </c>
      <c r="B19" s="2"/>
      <c r="C19" s="2"/>
      <c r="D19" s="2"/>
      <c r="E19" s="2"/>
      <c r="F19" s="2"/>
      <c r="G19" s="2"/>
      <c r="H19" s="2"/>
      <c r="I19" s="2"/>
      <c r="J19" s="2"/>
    </row>
    <row r="20" spans="1:10" x14ac:dyDescent="0.25">
      <c r="A20" s="12">
        <v>15</v>
      </c>
      <c r="B20" s="2"/>
      <c r="C20" s="2"/>
      <c r="D20" s="2"/>
      <c r="E20" s="2"/>
      <c r="F20" s="2"/>
      <c r="G20" s="2"/>
      <c r="H20" s="2"/>
      <c r="I20" s="2"/>
      <c r="J20" s="2"/>
    </row>
    <row r="21" spans="1:10" x14ac:dyDescent="0.25">
      <c r="A21" s="12">
        <v>22</v>
      </c>
      <c r="B21" s="2"/>
      <c r="C21" s="2"/>
      <c r="D21" s="2"/>
      <c r="E21" s="2"/>
      <c r="F21" s="2"/>
      <c r="G21" s="2"/>
      <c r="H21" s="2"/>
      <c r="I21" s="2"/>
      <c r="J21" s="2"/>
    </row>
    <row r="22" spans="1:10" x14ac:dyDescent="0.25">
      <c r="A22" s="12">
        <v>29</v>
      </c>
      <c r="B22" s="2"/>
      <c r="C22" s="2"/>
      <c r="D22" s="2"/>
      <c r="E22" s="2"/>
      <c r="F22" s="2"/>
      <c r="G22" s="2"/>
      <c r="H22" s="2"/>
      <c r="I22" s="2"/>
      <c r="J22" s="2"/>
    </row>
    <row r="23" spans="1:10" x14ac:dyDescent="0.25">
      <c r="A23" s="3">
        <v>4</v>
      </c>
      <c r="B23" s="2">
        <v>0.10394961064733925</v>
      </c>
      <c r="C23" s="2">
        <v>0.11760900606663038</v>
      </c>
      <c r="D23" s="2">
        <v>0.1762632197414806</v>
      </c>
      <c r="E23" s="2">
        <v>9.7120232354230604E-2</v>
      </c>
      <c r="F23" s="2">
        <v>0.16299755914382275</v>
      </c>
      <c r="G23" s="2">
        <v>0.13382498323920775</v>
      </c>
      <c r="H23" s="2">
        <v>0.11262534296802261</v>
      </c>
      <c r="I23" s="2">
        <v>0.13059975620908656</v>
      </c>
      <c r="J23" s="2">
        <v>0.13059975620908656</v>
      </c>
    </row>
    <row r="24" spans="1:10" x14ac:dyDescent="0.25">
      <c r="A24" s="74" t="s">
        <v>99</v>
      </c>
      <c r="B24" s="2">
        <v>0.10394961064733925</v>
      </c>
      <c r="C24" s="2">
        <v>0.11760900606663038</v>
      </c>
      <c r="D24" s="2">
        <v>0.1762632197414806</v>
      </c>
      <c r="E24" s="2">
        <v>9.7120232354230604E-2</v>
      </c>
      <c r="F24" s="2">
        <v>0.16299755914382275</v>
      </c>
      <c r="G24" s="2">
        <v>0.13382498323920775</v>
      </c>
      <c r="H24" s="2">
        <v>0.11262534296802261</v>
      </c>
      <c r="I24" s="2">
        <v>0.13059975620908656</v>
      </c>
      <c r="J24" s="2">
        <v>0.13059975620908656</v>
      </c>
    </row>
    <row r="25" spans="1:10" x14ac:dyDescent="0.25">
      <c r="A25" s="12">
        <v>6</v>
      </c>
      <c r="B25" s="2">
        <v>7.6590967964769885E-2</v>
      </c>
      <c r="C25" s="2">
        <v>8.0076954615699997E-2</v>
      </c>
      <c r="D25" s="2">
        <v>0.13388737486846011</v>
      </c>
      <c r="E25" s="2">
        <v>6.9572598088875504E-2</v>
      </c>
      <c r="F25" s="2">
        <v>0.10735064122614951</v>
      </c>
      <c r="G25" s="2">
        <v>9.4824449699836277E-2</v>
      </c>
      <c r="H25" s="2">
        <v>7.9244785660153541E-2</v>
      </c>
      <c r="I25" s="2">
        <v>9.2771197593532626E-2</v>
      </c>
      <c r="J25" s="2">
        <v>9.2771197593532626E-2</v>
      </c>
    </row>
    <row r="26" spans="1:10" x14ac:dyDescent="0.25">
      <c r="A26" s="12">
        <v>13</v>
      </c>
      <c r="B26" s="2">
        <v>9.9969719254228484E-2</v>
      </c>
      <c r="C26" s="2">
        <v>0.10281170122124396</v>
      </c>
      <c r="D26" s="2">
        <v>0.1718606535241696</v>
      </c>
      <c r="E26" s="2">
        <v>8.9168834725455295E-2</v>
      </c>
      <c r="F26" s="2">
        <v>0.15111695137976347</v>
      </c>
      <c r="G26" s="2">
        <v>0.13351820702823111</v>
      </c>
      <c r="H26" s="2">
        <v>0.10811878580364785</v>
      </c>
      <c r="I26" s="2">
        <v>0.12337552425194184</v>
      </c>
      <c r="J26" s="2">
        <v>0.12337552425194184</v>
      </c>
    </row>
    <row r="27" spans="1:10" x14ac:dyDescent="0.25">
      <c r="A27" s="12">
        <v>20</v>
      </c>
      <c r="B27" s="2">
        <v>0.11555689551210267</v>
      </c>
      <c r="C27" s="2">
        <v>0.13766446849462027</v>
      </c>
      <c r="D27" s="2">
        <v>0.19515161342630127</v>
      </c>
      <c r="E27" s="2">
        <v>0.11039815728858177</v>
      </c>
      <c r="F27" s="2">
        <v>0.18848610067618332</v>
      </c>
      <c r="G27" s="2">
        <v>0.14847300490819851</v>
      </c>
      <c r="H27" s="2">
        <v>0.12603435202584642</v>
      </c>
      <c r="I27" s="2">
        <v>0.14767095202716046</v>
      </c>
      <c r="J27" s="2">
        <v>0.14767095202716046</v>
      </c>
    </row>
    <row r="28" spans="1:10" x14ac:dyDescent="0.25">
      <c r="A28" s="12">
        <v>28</v>
      </c>
      <c r="B28" s="2">
        <v>0.12359502174755609</v>
      </c>
      <c r="C28" s="2">
        <v>0.14992106094095359</v>
      </c>
      <c r="D28" s="2">
        <v>0.20424001514291124</v>
      </c>
      <c r="E28" s="2">
        <v>0.11938702779757662</v>
      </c>
      <c r="F28" s="2">
        <v>0.20508326029798424</v>
      </c>
      <c r="G28" s="2">
        <v>0.15844462614699736</v>
      </c>
      <c r="H28" s="2">
        <v>0.13714493088317772</v>
      </c>
      <c r="I28" s="2">
        <v>0.15860466647540483</v>
      </c>
      <c r="J28" s="2">
        <v>0.15860466647540483</v>
      </c>
    </row>
    <row r="29" spans="1:10" x14ac:dyDescent="0.25">
      <c r="A29" s="3">
        <v>5</v>
      </c>
      <c r="B29" s="2">
        <v>0.14900213304317037</v>
      </c>
      <c r="C29" s="2">
        <v>0.17871896251779218</v>
      </c>
      <c r="D29" s="2">
        <v>0.23829907129466077</v>
      </c>
      <c r="E29" s="2">
        <v>0.15449455180864569</v>
      </c>
      <c r="F29" s="2">
        <v>0.24256065111911096</v>
      </c>
      <c r="G29" s="2">
        <v>0.19819066996076151</v>
      </c>
      <c r="H29" s="2">
        <v>0.16517238192069508</v>
      </c>
      <c r="I29" s="2">
        <v>0.19137349016298327</v>
      </c>
      <c r="J29" s="2">
        <v>0.19137349016298327</v>
      </c>
    </row>
    <row r="30" spans="1:10" x14ac:dyDescent="0.25">
      <c r="A30" s="74" t="s">
        <v>100</v>
      </c>
      <c r="B30" s="2">
        <v>0.14900213304317037</v>
      </c>
      <c r="C30" s="2">
        <v>0.17871896251779218</v>
      </c>
      <c r="D30" s="2">
        <v>0.23829907129466077</v>
      </c>
      <c r="E30" s="2">
        <v>0.15449455180864569</v>
      </c>
      <c r="F30" s="2">
        <v>0.24256065111911096</v>
      </c>
      <c r="G30" s="2">
        <v>0.19819066996076151</v>
      </c>
      <c r="H30" s="2">
        <v>0.16517238192069508</v>
      </c>
      <c r="I30" s="2">
        <v>0.19137349016298327</v>
      </c>
      <c r="J30" s="2">
        <v>0.19137349016298327</v>
      </c>
    </row>
    <row r="31" spans="1:10" x14ac:dyDescent="0.25">
      <c r="A31" s="12">
        <v>3</v>
      </c>
      <c r="B31" s="2">
        <v>0.12784286698828395</v>
      </c>
      <c r="C31" s="2">
        <v>0.15380973423394989</v>
      </c>
      <c r="D31" s="2">
        <v>0.20839304545331638</v>
      </c>
      <c r="E31" s="2">
        <v>0.12452695661712281</v>
      </c>
      <c r="F31" s="2">
        <v>0.21101864597672382</v>
      </c>
      <c r="G31" s="2">
        <v>0.16200889211505309</v>
      </c>
      <c r="H31" s="2">
        <v>0.1412925147626431</v>
      </c>
      <c r="I31" s="2">
        <v>0.16311022918567142</v>
      </c>
      <c r="J31" s="2">
        <v>0.16311022918567142</v>
      </c>
    </row>
    <row r="32" spans="1:10" x14ac:dyDescent="0.25">
      <c r="A32" s="12">
        <v>10</v>
      </c>
      <c r="B32" s="2">
        <v>0.13463528194516297</v>
      </c>
      <c r="C32" s="2">
        <v>0.16460853361968228</v>
      </c>
      <c r="D32" s="2">
        <v>0.21873054540533224</v>
      </c>
      <c r="E32" s="2">
        <v>0.13248718440746732</v>
      </c>
      <c r="F32" s="2">
        <v>0.21941073439259351</v>
      </c>
      <c r="G32" s="2">
        <v>0.17383618149675897</v>
      </c>
      <c r="H32" s="2">
        <v>0.148005148005148</v>
      </c>
      <c r="I32" s="2">
        <v>0.17206364435915888</v>
      </c>
      <c r="J32" s="2">
        <v>0.17206364435915888</v>
      </c>
    </row>
    <row r="33" spans="1:10" x14ac:dyDescent="0.25">
      <c r="A33" s="12">
        <v>17</v>
      </c>
      <c r="B33" s="2">
        <v>0.14828240980493698</v>
      </c>
      <c r="C33" s="2">
        <v>0.17984383397085321</v>
      </c>
      <c r="D33" s="2">
        <v>0.2394320398872751</v>
      </c>
      <c r="E33" s="2">
        <v>0.15581242106419196</v>
      </c>
      <c r="F33" s="2">
        <v>0.23959181118136855</v>
      </c>
      <c r="G33" s="2">
        <v>0.19774627408215195</v>
      </c>
      <c r="H33" s="2">
        <v>0.16509916509916511</v>
      </c>
      <c r="I33" s="2">
        <v>0.19137145224777294</v>
      </c>
      <c r="J33" s="2">
        <v>0.19137145224777294</v>
      </c>
    </row>
    <row r="34" spans="1:10" x14ac:dyDescent="0.25">
      <c r="A34" s="12">
        <v>24</v>
      </c>
      <c r="B34" s="2">
        <v>0.16174183514774496</v>
      </c>
      <c r="C34" s="2">
        <v>0.19361890881439706</v>
      </c>
      <c r="D34" s="2">
        <v>0.2574619784748014</v>
      </c>
      <c r="E34" s="2">
        <v>0.17494636078560818</v>
      </c>
      <c r="F34" s="2">
        <v>0.26571061777875193</v>
      </c>
      <c r="G34" s="2">
        <v>0.22415046338360894</v>
      </c>
      <c r="H34" s="2">
        <v>0.18214533328931296</v>
      </c>
      <c r="I34" s="2">
        <v>0.21042089835005584</v>
      </c>
      <c r="J34" s="2">
        <v>0.21042089835005584</v>
      </c>
    </row>
    <row r="35" spans="1:10" x14ac:dyDescent="0.25">
      <c r="A35" s="12">
        <v>31</v>
      </c>
      <c r="B35" s="2">
        <v>0.17268588770864948</v>
      </c>
      <c r="C35" s="2">
        <v>0.20187093705406692</v>
      </c>
      <c r="D35" s="2">
        <v>0.26762398545020222</v>
      </c>
      <c r="E35" s="2">
        <v>0.18493906137980479</v>
      </c>
      <c r="F35" s="2">
        <v>0.27715790133517204</v>
      </c>
      <c r="G35" s="2">
        <v>0.23337732671915531</v>
      </c>
      <c r="H35" s="2">
        <v>0.18937140590918106</v>
      </c>
      <c r="I35" s="2">
        <v>0.22005079257182239</v>
      </c>
      <c r="J35" s="2">
        <v>0.22005079257182239</v>
      </c>
    </row>
    <row r="36" spans="1:10" x14ac:dyDescent="0.25">
      <c r="A36" s="3">
        <v>7</v>
      </c>
      <c r="B36" s="2">
        <v>0.19152726482728655</v>
      </c>
      <c r="C36" s="2">
        <v>0.21186333036961769</v>
      </c>
      <c r="D36" s="2">
        <v>0.28565591632163873</v>
      </c>
      <c r="E36" s="2">
        <v>0.19809886982232169</v>
      </c>
      <c r="F36" s="2">
        <v>0.29381281407035176</v>
      </c>
      <c r="G36" s="2">
        <v>0.24482476847648446</v>
      </c>
      <c r="H36" s="2">
        <v>0.20383390819846112</v>
      </c>
      <c r="I36" s="2">
        <v>0.2347371209111376</v>
      </c>
      <c r="J36" s="2">
        <v>0.2347371209111376</v>
      </c>
    </row>
    <row r="37" spans="1:10" x14ac:dyDescent="0.25">
      <c r="A37" s="74" t="s">
        <v>114</v>
      </c>
      <c r="B37" s="2">
        <v>0.19152726482728655</v>
      </c>
      <c r="C37" s="2">
        <v>0.21186333036961769</v>
      </c>
      <c r="D37" s="2">
        <v>0.28565591632163873</v>
      </c>
      <c r="E37" s="2">
        <v>0.19809886982232169</v>
      </c>
      <c r="F37" s="2">
        <v>0.29381281407035176</v>
      </c>
      <c r="G37" s="2">
        <v>0.24482476847648446</v>
      </c>
      <c r="H37" s="2">
        <v>0.20383390819846112</v>
      </c>
      <c r="I37" s="2">
        <v>0.2347371209111376</v>
      </c>
      <c r="J37" s="2">
        <v>0.2347371209111376</v>
      </c>
    </row>
    <row r="38" spans="1:10" x14ac:dyDescent="0.25">
      <c r="A38" s="12">
        <v>2</v>
      </c>
      <c r="B38" s="2">
        <v>0.19152726482728655</v>
      </c>
      <c r="C38" s="2">
        <v>0.21186333036961769</v>
      </c>
      <c r="D38" s="2">
        <v>0.28565591632163873</v>
      </c>
      <c r="E38" s="2">
        <v>0.19809886982232169</v>
      </c>
      <c r="F38" s="2">
        <v>0.29381281407035176</v>
      </c>
      <c r="G38" s="2">
        <v>0.24482476847648446</v>
      </c>
      <c r="H38" s="2">
        <v>0.20383390819846112</v>
      </c>
      <c r="I38" s="2">
        <v>0.2347371209111376</v>
      </c>
      <c r="J38" s="2">
        <v>0.2347371209111376</v>
      </c>
    </row>
    <row r="39" spans="1:10" x14ac:dyDescent="0.25">
      <c r="A39" s="3" t="s">
        <v>8</v>
      </c>
      <c r="B39" s="2">
        <v>0.13518766466548612</v>
      </c>
      <c r="C39" s="2">
        <v>0.15753052230926323</v>
      </c>
      <c r="D39" s="2">
        <v>0.21813539681164443</v>
      </c>
      <c r="E39" s="2">
        <v>0.135827658172232</v>
      </c>
      <c r="F39" s="2">
        <v>0.21582772105488918</v>
      </c>
      <c r="G39" s="2">
        <v>0.17712502328201446</v>
      </c>
      <c r="H39" s="2">
        <v>0.14797102166773932</v>
      </c>
      <c r="I39" s="2"/>
      <c r="J39" s="2"/>
    </row>
  </sheetData>
  <pageMargins left="0.7" right="0.7" top="0.75" bottom="0.75" header="0.3" footer="0.3"/>
  <pageSetup paperSize="9" orientation="portrait" horizontalDpi="4294967293" verticalDpi="0"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31"/>
  <sheetViews>
    <sheetView topLeftCell="A203" workbookViewId="0">
      <selection activeCell="F237" sqref="F237"/>
    </sheetView>
  </sheetViews>
  <sheetFormatPr defaultRowHeight="15" x14ac:dyDescent="0.25"/>
  <cols>
    <col min="1" max="1" width="15.140625" bestFit="1" customWidth="1"/>
    <col min="2" max="2" width="15.140625" customWidth="1"/>
    <col min="3" max="3" width="15.85546875" bestFit="1" customWidth="1"/>
    <col min="4" max="4" width="19.5703125" customWidth="1"/>
    <col min="5" max="5" width="10.28515625" bestFit="1" customWidth="1"/>
    <col min="6" max="6" width="20" bestFit="1" customWidth="1"/>
    <col min="7" max="14" width="20" customWidth="1"/>
    <col min="15" max="15" width="16.7109375" bestFit="1" customWidth="1"/>
    <col min="16" max="16" width="24.5703125" customWidth="1"/>
    <col min="17" max="17" width="10.7109375" bestFit="1" customWidth="1"/>
    <col min="18" max="18" width="10.7109375" customWidth="1"/>
    <col min="22" max="22" width="10.85546875" bestFit="1" customWidth="1"/>
    <col min="23" max="23" width="13" customWidth="1"/>
  </cols>
  <sheetData>
    <row r="1" spans="1:23" x14ac:dyDescent="0.25">
      <c r="A1" t="s">
        <v>0</v>
      </c>
      <c r="B1" t="s">
        <v>23</v>
      </c>
      <c r="C1" t="s">
        <v>20</v>
      </c>
      <c r="D1" t="s">
        <v>15</v>
      </c>
      <c r="E1" t="s">
        <v>17</v>
      </c>
      <c r="F1" t="s">
        <v>11</v>
      </c>
      <c r="G1" t="s">
        <v>1</v>
      </c>
      <c r="H1" t="s">
        <v>2</v>
      </c>
      <c r="I1" t="s">
        <v>24</v>
      </c>
      <c r="J1" t="s">
        <v>25</v>
      </c>
      <c r="K1" t="s">
        <v>26</v>
      </c>
      <c r="L1" t="s">
        <v>33</v>
      </c>
      <c r="M1" t="s">
        <v>27</v>
      </c>
      <c r="N1" t="s">
        <v>28</v>
      </c>
      <c r="O1" t="s">
        <v>29</v>
      </c>
      <c r="P1" t="s">
        <v>30</v>
      </c>
      <c r="Q1" t="s">
        <v>31</v>
      </c>
      <c r="R1" t="s">
        <v>32</v>
      </c>
      <c r="S1" t="s">
        <v>76</v>
      </c>
      <c r="T1" t="s">
        <v>85</v>
      </c>
      <c r="U1" t="s">
        <v>86</v>
      </c>
      <c r="V1" t="s">
        <v>84</v>
      </c>
      <c r="W1" t="s">
        <v>112</v>
      </c>
    </row>
    <row r="2" spans="1:23" x14ac:dyDescent="0.25">
      <c r="A2" t="s">
        <v>12</v>
      </c>
      <c r="B2">
        <v>36</v>
      </c>
      <c r="C2">
        <v>1</v>
      </c>
      <c r="D2" t="s">
        <v>16</v>
      </c>
      <c r="E2">
        <v>1</v>
      </c>
      <c r="F2" s="66">
        <v>43709</v>
      </c>
      <c r="G2">
        <v>50549</v>
      </c>
      <c r="H2">
        <v>0</v>
      </c>
      <c r="I2">
        <v>17623</v>
      </c>
      <c r="J2">
        <v>24308</v>
      </c>
      <c r="K2">
        <v>6949</v>
      </c>
      <c r="L2">
        <v>1669</v>
      </c>
      <c r="M2">
        <v>2820</v>
      </c>
      <c r="N2">
        <v>0</v>
      </c>
      <c r="O2">
        <v>0</v>
      </c>
      <c r="P2">
        <v>0</v>
      </c>
      <c r="Q2">
        <v>0</v>
      </c>
      <c r="R2">
        <v>0</v>
      </c>
      <c r="S2">
        <v>123</v>
      </c>
      <c r="T2">
        <v>0</v>
      </c>
      <c r="U2">
        <v>0</v>
      </c>
      <c r="V2">
        <f>Table1[[#This Row],[Rel_D]]</f>
        <v>43709</v>
      </c>
      <c r="W2" t="str">
        <f>TEXT(Table1[[#This Row],[Day'#]],"dd mmm yy")</f>
        <v>01 Sep 19</v>
      </c>
    </row>
    <row r="3" spans="1:23" x14ac:dyDescent="0.25">
      <c r="A3" t="s">
        <v>13</v>
      </c>
      <c r="B3">
        <v>36</v>
      </c>
      <c r="C3">
        <v>1</v>
      </c>
      <c r="D3" t="s">
        <v>16</v>
      </c>
      <c r="E3">
        <v>1</v>
      </c>
      <c r="F3" s="66">
        <v>43709</v>
      </c>
      <c r="G3">
        <v>83887</v>
      </c>
      <c r="H3">
        <v>3</v>
      </c>
      <c r="I3">
        <v>48419</v>
      </c>
      <c r="J3">
        <v>27006</v>
      </c>
      <c r="K3">
        <v>6956</v>
      </c>
      <c r="L3">
        <v>1506</v>
      </c>
      <c r="M3">
        <v>3956</v>
      </c>
      <c r="N3">
        <v>2</v>
      </c>
      <c r="O3">
        <v>1</v>
      </c>
      <c r="P3">
        <v>0</v>
      </c>
      <c r="Q3">
        <v>0</v>
      </c>
      <c r="R3">
        <v>0</v>
      </c>
      <c r="S3">
        <v>388</v>
      </c>
      <c r="T3">
        <v>0</v>
      </c>
      <c r="U3">
        <v>0</v>
      </c>
      <c r="V3">
        <f>Table1[[#This Row],[Rel_D]]</f>
        <v>43709</v>
      </c>
      <c r="W3" t="str">
        <f>TEXT(Table1[[#This Row],[Day'#]],"dd mmm yy")</f>
        <v>01 Sep 19</v>
      </c>
    </row>
    <row r="4" spans="1:23" x14ac:dyDescent="0.25">
      <c r="A4" t="s">
        <v>14</v>
      </c>
      <c r="B4">
        <v>36</v>
      </c>
      <c r="C4">
        <v>1</v>
      </c>
      <c r="D4" t="s">
        <v>16</v>
      </c>
      <c r="E4">
        <v>1</v>
      </c>
      <c r="F4" s="66">
        <v>43709</v>
      </c>
      <c r="G4">
        <v>69106</v>
      </c>
      <c r="H4">
        <v>3</v>
      </c>
      <c r="I4">
        <v>32611</v>
      </c>
      <c r="J4">
        <v>27124</v>
      </c>
      <c r="K4">
        <v>7522</v>
      </c>
      <c r="L4">
        <v>1849</v>
      </c>
      <c r="M4">
        <v>4768</v>
      </c>
      <c r="N4">
        <v>2</v>
      </c>
      <c r="O4">
        <v>1</v>
      </c>
      <c r="P4">
        <v>0</v>
      </c>
      <c r="Q4">
        <v>0</v>
      </c>
      <c r="R4">
        <v>0</v>
      </c>
      <c r="S4">
        <v>171</v>
      </c>
      <c r="T4">
        <v>0</v>
      </c>
      <c r="U4">
        <v>0</v>
      </c>
      <c r="V4">
        <f>Table1[[#This Row],[Rel_D]]</f>
        <v>43709</v>
      </c>
      <c r="W4" t="str">
        <f>TEXT(Table1[[#This Row],[Day'#]],"dd mmm yy")</f>
        <v>01 Sep 19</v>
      </c>
    </row>
    <row r="5" spans="1:23" x14ac:dyDescent="0.25">
      <c r="A5" t="s">
        <v>6</v>
      </c>
      <c r="B5">
        <v>36</v>
      </c>
      <c r="C5">
        <v>1</v>
      </c>
      <c r="D5" t="s">
        <v>16</v>
      </c>
      <c r="E5">
        <v>1</v>
      </c>
      <c r="F5" s="66">
        <v>43709</v>
      </c>
      <c r="G5">
        <v>62198</v>
      </c>
      <c r="H5">
        <v>2</v>
      </c>
      <c r="I5">
        <v>25766</v>
      </c>
      <c r="J5">
        <v>27438</v>
      </c>
      <c r="K5">
        <v>7039</v>
      </c>
      <c r="L5">
        <v>1955</v>
      </c>
      <c r="M5">
        <v>4623</v>
      </c>
      <c r="N5">
        <v>1</v>
      </c>
      <c r="O5">
        <v>0</v>
      </c>
      <c r="P5">
        <v>0</v>
      </c>
      <c r="Q5">
        <v>0</v>
      </c>
      <c r="R5">
        <v>1</v>
      </c>
      <c r="S5">
        <v>242</v>
      </c>
      <c r="T5">
        <v>0</v>
      </c>
      <c r="U5">
        <v>0</v>
      </c>
      <c r="V5">
        <f>Table1[[#This Row],[Rel_D]]</f>
        <v>43709</v>
      </c>
      <c r="W5" t="str">
        <f>TEXT(Table1[[#This Row],[Day'#]],"dd mmm yy")</f>
        <v>01 Sep 19</v>
      </c>
    </row>
    <row r="6" spans="1:23" x14ac:dyDescent="0.25">
      <c r="A6" t="s">
        <v>12</v>
      </c>
      <c r="B6">
        <v>38</v>
      </c>
      <c r="C6">
        <v>15</v>
      </c>
      <c r="D6" t="s">
        <v>16</v>
      </c>
      <c r="E6">
        <v>1</v>
      </c>
      <c r="F6" s="66">
        <v>43723</v>
      </c>
      <c r="G6">
        <v>50666</v>
      </c>
      <c r="H6">
        <v>1054</v>
      </c>
      <c r="I6">
        <v>17576</v>
      </c>
      <c r="J6">
        <v>24350</v>
      </c>
      <c r="K6">
        <v>6956</v>
      </c>
      <c r="L6">
        <v>1784</v>
      </c>
      <c r="M6">
        <v>2816</v>
      </c>
      <c r="N6">
        <v>740</v>
      </c>
      <c r="O6">
        <v>248</v>
      </c>
      <c r="P6">
        <v>0</v>
      </c>
      <c r="Q6">
        <v>6</v>
      </c>
      <c r="R6">
        <v>60</v>
      </c>
      <c r="S6">
        <v>452</v>
      </c>
      <c r="T6">
        <v>0</v>
      </c>
      <c r="U6">
        <v>0</v>
      </c>
      <c r="V6">
        <f>Table1[[#This Row],[Rel_D]]</f>
        <v>43723</v>
      </c>
      <c r="W6" t="str">
        <f>TEXT(Table1[[#This Row],[Day'#]],"dd mmm yy")</f>
        <v>15 Sep 19</v>
      </c>
    </row>
    <row r="7" spans="1:23" x14ac:dyDescent="0.25">
      <c r="A7" t="s">
        <v>13</v>
      </c>
      <c r="B7">
        <v>38</v>
      </c>
      <c r="C7">
        <v>15</v>
      </c>
      <c r="D7" t="s">
        <v>16</v>
      </c>
      <c r="E7">
        <v>1</v>
      </c>
      <c r="F7" s="66">
        <v>43723</v>
      </c>
      <c r="G7">
        <v>83997</v>
      </c>
      <c r="H7">
        <v>2271</v>
      </c>
      <c r="I7">
        <v>48355</v>
      </c>
      <c r="J7">
        <v>27050</v>
      </c>
      <c r="K7">
        <v>6968</v>
      </c>
      <c r="L7">
        <v>1624</v>
      </c>
      <c r="M7">
        <v>4127</v>
      </c>
      <c r="N7">
        <v>2135</v>
      </c>
      <c r="O7">
        <v>61</v>
      </c>
      <c r="P7">
        <v>0</v>
      </c>
      <c r="Q7">
        <v>3</v>
      </c>
      <c r="R7">
        <v>72</v>
      </c>
      <c r="S7">
        <v>1014</v>
      </c>
      <c r="T7">
        <v>0</v>
      </c>
      <c r="U7">
        <v>0</v>
      </c>
      <c r="V7">
        <f>Table1[[#This Row],[Rel_D]]</f>
        <v>43723</v>
      </c>
      <c r="W7" t="str">
        <f>TEXT(Table1[[#This Row],[Day'#]],"dd mmm yy")</f>
        <v>15 Sep 19</v>
      </c>
    </row>
    <row r="8" spans="1:23" x14ac:dyDescent="0.25">
      <c r="A8" t="s">
        <v>14</v>
      </c>
      <c r="B8">
        <v>38</v>
      </c>
      <c r="C8">
        <v>15</v>
      </c>
      <c r="D8" t="s">
        <v>16</v>
      </c>
      <c r="E8">
        <v>1</v>
      </c>
      <c r="F8" s="66">
        <v>43723</v>
      </c>
      <c r="G8">
        <v>69265</v>
      </c>
      <c r="H8">
        <v>1700</v>
      </c>
      <c r="I8">
        <v>32581</v>
      </c>
      <c r="J8">
        <v>27168</v>
      </c>
      <c r="K8">
        <v>7536</v>
      </c>
      <c r="L8">
        <v>1980</v>
      </c>
      <c r="M8">
        <v>4791</v>
      </c>
      <c r="N8">
        <v>1216</v>
      </c>
      <c r="O8">
        <v>352</v>
      </c>
      <c r="P8">
        <v>0</v>
      </c>
      <c r="Q8">
        <v>21</v>
      </c>
      <c r="R8">
        <v>111</v>
      </c>
      <c r="S8">
        <v>524</v>
      </c>
      <c r="T8">
        <v>0</v>
      </c>
      <c r="U8">
        <v>0</v>
      </c>
      <c r="V8">
        <f>Table1[[#This Row],[Rel_D]]</f>
        <v>43723</v>
      </c>
      <c r="W8" t="str">
        <f>TEXT(Table1[[#This Row],[Day'#]],"dd mmm yy")</f>
        <v>15 Sep 19</v>
      </c>
    </row>
    <row r="9" spans="1:23" x14ac:dyDescent="0.25">
      <c r="A9" t="s">
        <v>4</v>
      </c>
      <c r="B9">
        <v>38</v>
      </c>
      <c r="C9">
        <v>20</v>
      </c>
      <c r="D9" t="s">
        <v>16</v>
      </c>
      <c r="E9">
        <v>1</v>
      </c>
      <c r="F9" s="66">
        <v>43728</v>
      </c>
      <c r="G9">
        <v>88866</v>
      </c>
      <c r="H9">
        <v>2864</v>
      </c>
      <c r="I9">
        <v>27267</v>
      </c>
      <c r="J9">
        <v>46561</v>
      </c>
      <c r="K9">
        <v>11118</v>
      </c>
      <c r="L9">
        <v>3920</v>
      </c>
      <c r="M9">
        <v>7369</v>
      </c>
      <c r="N9">
        <v>1124</v>
      </c>
      <c r="O9">
        <v>1468</v>
      </c>
      <c r="P9">
        <v>0</v>
      </c>
      <c r="Q9">
        <v>103</v>
      </c>
      <c r="R9">
        <v>169</v>
      </c>
      <c r="S9">
        <v>817</v>
      </c>
      <c r="T9">
        <v>0</v>
      </c>
      <c r="U9">
        <v>0</v>
      </c>
      <c r="V9">
        <f>Table1[[#This Row],[Rel_D]]</f>
        <v>43728</v>
      </c>
      <c r="W9" t="str">
        <f>TEXT(Table1[[#This Row],[Day'#]],"dd mmm yy")</f>
        <v>20 Sep 19</v>
      </c>
    </row>
    <row r="10" spans="1:23" x14ac:dyDescent="0.25">
      <c r="A10" t="s">
        <v>12</v>
      </c>
      <c r="B10">
        <v>40</v>
      </c>
      <c r="C10">
        <v>1</v>
      </c>
      <c r="D10" t="s">
        <v>16</v>
      </c>
      <c r="E10">
        <v>2</v>
      </c>
      <c r="F10" s="66">
        <v>43739</v>
      </c>
      <c r="G10">
        <v>50793</v>
      </c>
      <c r="H10">
        <v>5513</v>
      </c>
      <c r="I10">
        <v>17524</v>
      </c>
      <c r="J10">
        <v>24398</v>
      </c>
      <c r="K10">
        <v>6958</v>
      </c>
      <c r="L10">
        <v>1913</v>
      </c>
      <c r="M10">
        <v>2841</v>
      </c>
      <c r="N10">
        <v>3803</v>
      </c>
      <c r="O10">
        <v>1346</v>
      </c>
      <c r="P10">
        <v>0</v>
      </c>
      <c r="Q10">
        <v>94</v>
      </c>
      <c r="R10">
        <v>270</v>
      </c>
      <c r="S10">
        <v>1027</v>
      </c>
      <c r="T10">
        <v>0</v>
      </c>
      <c r="U10">
        <v>0</v>
      </c>
      <c r="V10">
        <f>Table1[[#This Row],[Rel_D]]</f>
        <v>43739</v>
      </c>
      <c r="W10" t="str">
        <f>TEXT(Table1[[#This Row],[Day'#]],"dd mmm yy")</f>
        <v>01 Oct 19</v>
      </c>
    </row>
    <row r="11" spans="1:23" x14ac:dyDescent="0.25">
      <c r="A11" t="s">
        <v>3</v>
      </c>
      <c r="B11">
        <v>40</v>
      </c>
      <c r="C11">
        <v>1</v>
      </c>
      <c r="D11" t="s">
        <v>16</v>
      </c>
      <c r="E11">
        <v>2</v>
      </c>
      <c r="F11" s="66">
        <v>43739</v>
      </c>
      <c r="G11">
        <v>70199</v>
      </c>
      <c r="H11">
        <v>6876</v>
      </c>
      <c r="I11">
        <v>24149</v>
      </c>
      <c r="J11">
        <v>34058</v>
      </c>
      <c r="K11">
        <v>8433</v>
      </c>
      <c r="L11">
        <v>3559</v>
      </c>
      <c r="M11">
        <v>5160</v>
      </c>
      <c r="N11">
        <v>4668</v>
      </c>
      <c r="O11">
        <v>1698</v>
      </c>
      <c r="P11">
        <v>2</v>
      </c>
      <c r="Q11">
        <v>118</v>
      </c>
      <c r="R11">
        <v>390</v>
      </c>
      <c r="S11">
        <v>1947</v>
      </c>
      <c r="T11">
        <v>0</v>
      </c>
      <c r="U11">
        <v>0</v>
      </c>
      <c r="V11">
        <f>Table1[[#This Row],[Rel_D]]</f>
        <v>43739</v>
      </c>
      <c r="W11" t="str">
        <f>TEXT(Table1[[#This Row],[Day'#]],"dd mmm yy")</f>
        <v>01 Oct 19</v>
      </c>
    </row>
    <row r="12" spans="1:23" x14ac:dyDescent="0.25">
      <c r="A12" t="s">
        <v>13</v>
      </c>
      <c r="B12">
        <v>40</v>
      </c>
      <c r="C12">
        <v>1</v>
      </c>
      <c r="D12" t="s">
        <v>16</v>
      </c>
      <c r="E12">
        <v>2</v>
      </c>
      <c r="F12" s="66">
        <v>43739</v>
      </c>
      <c r="G12">
        <v>84091</v>
      </c>
      <c r="H12">
        <v>13891</v>
      </c>
      <c r="I12">
        <v>48239</v>
      </c>
      <c r="J12">
        <v>27129</v>
      </c>
      <c r="K12">
        <v>6979</v>
      </c>
      <c r="L12">
        <v>1744</v>
      </c>
      <c r="M12">
        <v>4156</v>
      </c>
      <c r="N12">
        <v>12075</v>
      </c>
      <c r="O12">
        <v>1125</v>
      </c>
      <c r="P12">
        <v>0</v>
      </c>
      <c r="Q12">
        <v>58</v>
      </c>
      <c r="R12">
        <v>633</v>
      </c>
      <c r="S12">
        <v>2006</v>
      </c>
      <c r="T12">
        <v>0</v>
      </c>
      <c r="U12">
        <v>0</v>
      </c>
      <c r="V12">
        <f>Table1[[#This Row],[Rel_D]]</f>
        <v>43739</v>
      </c>
      <c r="W12" t="str">
        <f>TEXT(Table1[[#This Row],[Day'#]],"dd mmm yy")</f>
        <v>01 Oct 19</v>
      </c>
    </row>
    <row r="13" spans="1:23" x14ac:dyDescent="0.25">
      <c r="A13" t="s">
        <v>4</v>
      </c>
      <c r="B13">
        <v>40</v>
      </c>
      <c r="C13">
        <v>1</v>
      </c>
      <c r="D13" t="s">
        <v>16</v>
      </c>
      <c r="E13">
        <v>2</v>
      </c>
      <c r="F13" s="66">
        <v>43739</v>
      </c>
      <c r="G13">
        <v>89064</v>
      </c>
      <c r="H13">
        <v>8606</v>
      </c>
      <c r="I13">
        <v>27246</v>
      </c>
      <c r="J13">
        <v>46635</v>
      </c>
      <c r="K13">
        <v>11081</v>
      </c>
      <c r="L13">
        <v>4102</v>
      </c>
      <c r="M13">
        <v>7386</v>
      </c>
      <c r="N13">
        <v>4476</v>
      </c>
      <c r="O13">
        <v>3279</v>
      </c>
      <c r="P13">
        <v>0</v>
      </c>
      <c r="Q13">
        <v>252</v>
      </c>
      <c r="R13">
        <v>599</v>
      </c>
      <c r="S13">
        <v>1409</v>
      </c>
      <c r="T13">
        <v>0</v>
      </c>
      <c r="U13">
        <v>0</v>
      </c>
      <c r="V13">
        <f>Table1[[#This Row],[Rel_D]]</f>
        <v>43739</v>
      </c>
      <c r="W13" t="str">
        <f>TEXT(Table1[[#This Row],[Day'#]],"dd mmm yy")</f>
        <v>01 Oct 19</v>
      </c>
    </row>
    <row r="14" spans="1:23" x14ac:dyDescent="0.25">
      <c r="A14" t="s">
        <v>14</v>
      </c>
      <c r="B14">
        <v>40</v>
      </c>
      <c r="C14">
        <v>1</v>
      </c>
      <c r="D14" t="s">
        <v>16</v>
      </c>
      <c r="E14">
        <v>2</v>
      </c>
      <c r="F14" s="66">
        <v>43739</v>
      </c>
      <c r="G14">
        <v>69472</v>
      </c>
      <c r="H14">
        <v>9605</v>
      </c>
      <c r="I14">
        <v>32545</v>
      </c>
      <c r="J14">
        <v>27267</v>
      </c>
      <c r="K14">
        <v>7540</v>
      </c>
      <c r="L14">
        <v>2120</v>
      </c>
      <c r="M14">
        <v>4828</v>
      </c>
      <c r="N14">
        <v>7172</v>
      </c>
      <c r="O14">
        <v>1691</v>
      </c>
      <c r="P14">
        <v>0</v>
      </c>
      <c r="Q14">
        <v>124</v>
      </c>
      <c r="R14">
        <v>618</v>
      </c>
      <c r="S14">
        <v>1381</v>
      </c>
      <c r="T14">
        <v>0</v>
      </c>
      <c r="U14">
        <v>0</v>
      </c>
      <c r="V14">
        <f>Table1[[#This Row],[Rel_D]]</f>
        <v>43739</v>
      </c>
      <c r="W14" t="str">
        <f>TEXT(Table1[[#This Row],[Day'#]],"dd mmm yy")</f>
        <v>01 Oct 19</v>
      </c>
    </row>
    <row r="15" spans="1:23" x14ac:dyDescent="0.25">
      <c r="A15" t="s">
        <v>5</v>
      </c>
      <c r="B15">
        <v>40</v>
      </c>
      <c r="C15">
        <v>1</v>
      </c>
      <c r="D15" t="s">
        <v>16</v>
      </c>
      <c r="E15">
        <v>2</v>
      </c>
      <c r="F15" s="66">
        <v>43739</v>
      </c>
      <c r="G15">
        <v>66484</v>
      </c>
      <c r="H15">
        <v>6443</v>
      </c>
      <c r="I15">
        <v>19134</v>
      </c>
      <c r="J15">
        <v>35179</v>
      </c>
      <c r="K15">
        <v>8371</v>
      </c>
      <c r="L15">
        <v>3800</v>
      </c>
      <c r="M15">
        <v>6964</v>
      </c>
      <c r="N15">
        <v>3557</v>
      </c>
      <c r="O15">
        <v>2134</v>
      </c>
      <c r="P15">
        <v>0</v>
      </c>
      <c r="Q15">
        <v>241</v>
      </c>
      <c r="R15">
        <v>511</v>
      </c>
      <c r="S15">
        <v>3386</v>
      </c>
      <c r="T15">
        <v>0</v>
      </c>
      <c r="U15">
        <v>0</v>
      </c>
      <c r="V15">
        <f>Table1[[#This Row],[Rel_D]]</f>
        <v>43739</v>
      </c>
      <c r="W15" t="str">
        <f>TEXT(Table1[[#This Row],[Day'#]],"dd mmm yy")</f>
        <v>01 Oct 19</v>
      </c>
    </row>
    <row r="16" spans="1:23" x14ac:dyDescent="0.25">
      <c r="A16" t="s">
        <v>6</v>
      </c>
      <c r="B16">
        <v>40</v>
      </c>
      <c r="C16">
        <v>1</v>
      </c>
      <c r="D16" t="s">
        <v>16</v>
      </c>
      <c r="E16">
        <v>2</v>
      </c>
      <c r="F16" s="66">
        <v>43739</v>
      </c>
      <c r="G16">
        <v>62490</v>
      </c>
      <c r="H16">
        <v>8832</v>
      </c>
      <c r="I16">
        <v>25711</v>
      </c>
      <c r="J16">
        <v>27495</v>
      </c>
      <c r="K16">
        <v>7037</v>
      </c>
      <c r="L16">
        <v>2247</v>
      </c>
      <c r="M16">
        <v>4862</v>
      </c>
      <c r="N16">
        <v>6646</v>
      </c>
      <c r="O16">
        <v>1546</v>
      </c>
      <c r="P16">
        <v>1</v>
      </c>
      <c r="Q16">
        <v>125</v>
      </c>
      <c r="R16">
        <v>514</v>
      </c>
      <c r="S16">
        <v>2627</v>
      </c>
      <c r="T16">
        <v>0</v>
      </c>
      <c r="U16">
        <v>0</v>
      </c>
      <c r="V16">
        <f>Table1[[#This Row],[Rel_D]]</f>
        <v>43739</v>
      </c>
      <c r="W16" t="str">
        <f>TEXT(Table1[[#This Row],[Day'#]],"dd mmm yy")</f>
        <v>01 Oct 19</v>
      </c>
    </row>
    <row r="17" spans="1:23" x14ac:dyDescent="0.25">
      <c r="A17" t="s">
        <v>12</v>
      </c>
      <c r="B17">
        <v>42</v>
      </c>
      <c r="C17">
        <v>15</v>
      </c>
      <c r="D17" t="s">
        <v>16</v>
      </c>
      <c r="E17">
        <v>2</v>
      </c>
      <c r="F17" s="66">
        <v>43753</v>
      </c>
      <c r="G17">
        <v>50914</v>
      </c>
      <c r="H17">
        <v>10254</v>
      </c>
      <c r="I17">
        <v>17496</v>
      </c>
      <c r="J17">
        <v>24442</v>
      </c>
      <c r="K17">
        <v>6953</v>
      </c>
      <c r="L17">
        <v>2023</v>
      </c>
      <c r="M17">
        <v>2824</v>
      </c>
      <c r="N17">
        <v>6637</v>
      </c>
      <c r="O17">
        <v>2843</v>
      </c>
      <c r="P17">
        <v>1</v>
      </c>
      <c r="Q17">
        <v>246</v>
      </c>
      <c r="R17">
        <v>527</v>
      </c>
      <c r="S17">
        <v>1968</v>
      </c>
      <c r="T17">
        <v>0</v>
      </c>
      <c r="U17">
        <v>0</v>
      </c>
      <c r="V17">
        <f>Table1[[#This Row],[Rel_D]]</f>
        <v>43753</v>
      </c>
      <c r="W17" t="str">
        <f>TEXT(Table1[[#This Row],[Day'#]],"dd mmm yy")</f>
        <v>15 Oct 19</v>
      </c>
    </row>
    <row r="18" spans="1:23" x14ac:dyDescent="0.25">
      <c r="A18" t="s">
        <v>13</v>
      </c>
      <c r="B18">
        <v>42</v>
      </c>
      <c r="C18">
        <v>15</v>
      </c>
      <c r="D18" t="s">
        <v>16</v>
      </c>
      <c r="E18">
        <v>2</v>
      </c>
      <c r="F18" s="66">
        <v>43753</v>
      </c>
      <c r="G18">
        <v>84183</v>
      </c>
      <c r="H18">
        <v>23748</v>
      </c>
      <c r="I18">
        <v>48161</v>
      </c>
      <c r="J18">
        <v>27190</v>
      </c>
      <c r="K18">
        <v>6983</v>
      </c>
      <c r="L18">
        <v>1849</v>
      </c>
      <c r="M18">
        <v>4181</v>
      </c>
      <c r="N18">
        <v>19712</v>
      </c>
      <c r="O18">
        <v>2665</v>
      </c>
      <c r="P18">
        <v>2</v>
      </c>
      <c r="Q18">
        <v>197</v>
      </c>
      <c r="R18">
        <v>1172</v>
      </c>
      <c r="S18">
        <v>2968</v>
      </c>
      <c r="T18">
        <v>0</v>
      </c>
      <c r="U18">
        <v>0</v>
      </c>
      <c r="V18">
        <f>Table1[[#This Row],[Rel_D]]</f>
        <v>43753</v>
      </c>
      <c r="W18" t="str">
        <f>TEXT(Table1[[#This Row],[Day'#]],"dd mmm yy")</f>
        <v>15 Oct 19</v>
      </c>
    </row>
    <row r="19" spans="1:23" x14ac:dyDescent="0.25">
      <c r="A19" t="s">
        <v>14</v>
      </c>
      <c r="B19">
        <v>42</v>
      </c>
      <c r="C19">
        <v>15</v>
      </c>
      <c r="D19" t="s">
        <v>16</v>
      </c>
      <c r="E19">
        <v>2</v>
      </c>
      <c r="F19" s="66">
        <v>43753</v>
      </c>
      <c r="G19">
        <v>69697</v>
      </c>
      <c r="H19">
        <v>19157</v>
      </c>
      <c r="I19">
        <v>32494</v>
      </c>
      <c r="J19">
        <v>27360</v>
      </c>
      <c r="K19">
        <v>7553</v>
      </c>
      <c r="L19">
        <v>2290</v>
      </c>
      <c r="M19">
        <v>4865</v>
      </c>
      <c r="N19">
        <v>13421</v>
      </c>
      <c r="O19">
        <v>4064</v>
      </c>
      <c r="P19">
        <v>2</v>
      </c>
      <c r="Q19">
        <v>323</v>
      </c>
      <c r="R19">
        <v>1347</v>
      </c>
      <c r="S19">
        <v>2514</v>
      </c>
      <c r="T19">
        <v>0</v>
      </c>
      <c r="U19">
        <v>0</v>
      </c>
      <c r="V19">
        <f>Table1[[#This Row],[Rel_D]]</f>
        <v>43753</v>
      </c>
      <c r="W19" t="str">
        <f>TEXT(Table1[[#This Row],[Day'#]],"dd mmm yy")</f>
        <v>15 Oct 19</v>
      </c>
    </row>
    <row r="20" spans="1:23" x14ac:dyDescent="0.25">
      <c r="A20" t="s">
        <v>12</v>
      </c>
      <c r="B20">
        <v>44</v>
      </c>
      <c r="C20">
        <v>29</v>
      </c>
      <c r="D20" t="s">
        <v>16</v>
      </c>
      <c r="E20">
        <v>2</v>
      </c>
      <c r="F20" s="66">
        <v>43767</v>
      </c>
      <c r="G20">
        <v>51087</v>
      </c>
      <c r="H20">
        <v>14741</v>
      </c>
      <c r="I20">
        <v>17479</v>
      </c>
      <c r="J20">
        <v>24509</v>
      </c>
      <c r="K20">
        <v>6964</v>
      </c>
      <c r="L20">
        <v>2135</v>
      </c>
      <c r="M20">
        <v>2843</v>
      </c>
      <c r="N20">
        <v>8299</v>
      </c>
      <c r="O20">
        <v>5129</v>
      </c>
      <c r="P20">
        <v>18</v>
      </c>
      <c r="Q20">
        <v>464</v>
      </c>
      <c r="R20">
        <v>831</v>
      </c>
      <c r="S20">
        <v>2802</v>
      </c>
      <c r="T20">
        <v>0</v>
      </c>
      <c r="U20">
        <v>0</v>
      </c>
      <c r="V20">
        <f>Table1[[#This Row],[Rel_D]]</f>
        <v>43767</v>
      </c>
      <c r="W20" t="str">
        <f>TEXT(Table1[[#This Row],[Day'#]],"dd mmm yy")</f>
        <v>29 Oct 19</v>
      </c>
    </row>
    <row r="21" spans="1:23" x14ac:dyDescent="0.25">
      <c r="A21" t="s">
        <v>13</v>
      </c>
      <c r="B21">
        <v>44</v>
      </c>
      <c r="C21">
        <v>29</v>
      </c>
      <c r="D21" t="s">
        <v>16</v>
      </c>
      <c r="E21">
        <v>2</v>
      </c>
      <c r="F21" s="66">
        <v>43767</v>
      </c>
      <c r="G21">
        <v>84238</v>
      </c>
      <c r="H21">
        <v>32393</v>
      </c>
      <c r="I21">
        <v>48053</v>
      </c>
      <c r="J21">
        <v>27262</v>
      </c>
      <c r="K21">
        <v>6977</v>
      </c>
      <c r="L21">
        <v>1946</v>
      </c>
      <c r="M21">
        <v>4219</v>
      </c>
      <c r="N21">
        <v>24874</v>
      </c>
      <c r="O21">
        <v>5475</v>
      </c>
      <c r="P21">
        <v>23</v>
      </c>
      <c r="Q21">
        <v>398</v>
      </c>
      <c r="R21">
        <v>1623</v>
      </c>
      <c r="S21">
        <v>3857</v>
      </c>
      <c r="T21">
        <v>0</v>
      </c>
      <c r="U21">
        <v>0</v>
      </c>
      <c r="V21">
        <f>Table1[[#This Row],[Rel_D]]</f>
        <v>43767</v>
      </c>
      <c r="W21" t="str">
        <f>TEXT(Table1[[#This Row],[Day'#]],"dd mmm yy")</f>
        <v>29 Oct 19</v>
      </c>
    </row>
    <row r="22" spans="1:23" x14ac:dyDescent="0.25">
      <c r="A22" t="s">
        <v>14</v>
      </c>
      <c r="B22">
        <v>44</v>
      </c>
      <c r="C22">
        <v>29</v>
      </c>
      <c r="D22" t="s">
        <v>16</v>
      </c>
      <c r="E22">
        <v>2</v>
      </c>
      <c r="F22" s="66">
        <v>43767</v>
      </c>
      <c r="G22">
        <v>69843</v>
      </c>
      <c r="H22">
        <v>25913</v>
      </c>
      <c r="I22">
        <v>32442</v>
      </c>
      <c r="J22">
        <v>27414</v>
      </c>
      <c r="K22">
        <v>7566</v>
      </c>
      <c r="L22">
        <v>2421</v>
      </c>
      <c r="M22">
        <v>4903</v>
      </c>
      <c r="N22">
        <v>16826</v>
      </c>
      <c r="O22">
        <v>6652</v>
      </c>
      <c r="P22">
        <v>32</v>
      </c>
      <c r="Q22">
        <v>570</v>
      </c>
      <c r="R22">
        <v>1833</v>
      </c>
      <c r="S22">
        <v>3340</v>
      </c>
      <c r="T22">
        <v>0</v>
      </c>
      <c r="U22">
        <v>0</v>
      </c>
      <c r="V22">
        <f>Table1[[#This Row],[Rel_D]]</f>
        <v>43767</v>
      </c>
      <c r="W22" t="str">
        <f>TEXT(Table1[[#This Row],[Day'#]],"dd mmm yy")</f>
        <v>29 Oct 19</v>
      </c>
    </row>
    <row r="23" spans="1:23" x14ac:dyDescent="0.25">
      <c r="A23" t="s">
        <v>3</v>
      </c>
      <c r="B23">
        <v>44</v>
      </c>
      <c r="C23">
        <v>1</v>
      </c>
      <c r="D23" t="s">
        <v>16</v>
      </c>
      <c r="E23">
        <v>3</v>
      </c>
      <c r="F23" s="66">
        <v>43770</v>
      </c>
      <c r="G23">
        <v>70819</v>
      </c>
      <c r="H23">
        <v>22454</v>
      </c>
      <c r="I23">
        <v>24129</v>
      </c>
      <c r="J23">
        <v>34266</v>
      </c>
      <c r="K23">
        <v>8422</v>
      </c>
      <c r="L23">
        <v>4002</v>
      </c>
      <c r="M23">
        <v>5223</v>
      </c>
      <c r="N23">
        <v>11922</v>
      </c>
      <c r="O23">
        <v>8205</v>
      </c>
      <c r="P23">
        <v>83</v>
      </c>
      <c r="Q23">
        <v>807</v>
      </c>
      <c r="R23">
        <v>1437</v>
      </c>
      <c r="S23">
        <v>5169</v>
      </c>
      <c r="T23">
        <v>0</v>
      </c>
      <c r="U23">
        <v>0</v>
      </c>
      <c r="V23">
        <f>Table1[[#This Row],[Rel_D]]</f>
        <v>43770</v>
      </c>
      <c r="W23" t="str">
        <f>TEXT(Table1[[#This Row],[Day'#]],"dd mmm yy")</f>
        <v>01 Nov 19</v>
      </c>
    </row>
    <row r="24" spans="1:23" x14ac:dyDescent="0.25">
      <c r="A24" t="s">
        <v>4</v>
      </c>
      <c r="B24">
        <v>44</v>
      </c>
      <c r="C24">
        <v>1</v>
      </c>
      <c r="D24" t="s">
        <v>16</v>
      </c>
      <c r="E24">
        <v>3</v>
      </c>
      <c r="F24" s="66">
        <v>43770</v>
      </c>
      <c r="G24">
        <v>89689</v>
      </c>
      <c r="H24">
        <v>30219</v>
      </c>
      <c r="I24">
        <v>27091</v>
      </c>
      <c r="J24">
        <v>46925</v>
      </c>
      <c r="K24">
        <v>11046</v>
      </c>
      <c r="L24">
        <v>4627</v>
      </c>
      <c r="M24">
        <v>7437</v>
      </c>
      <c r="N24">
        <v>13566</v>
      </c>
      <c r="O24">
        <v>12763</v>
      </c>
      <c r="P24">
        <v>343</v>
      </c>
      <c r="Q24">
        <v>1238</v>
      </c>
      <c r="R24">
        <v>2309</v>
      </c>
      <c r="S24">
        <v>4411</v>
      </c>
      <c r="T24">
        <v>0</v>
      </c>
      <c r="U24">
        <v>0</v>
      </c>
      <c r="V24">
        <f>Table1[[#This Row],[Rel_D]]</f>
        <v>43770</v>
      </c>
      <c r="W24" t="str">
        <f>TEXT(Table1[[#This Row],[Day'#]],"dd mmm yy")</f>
        <v>01 Nov 19</v>
      </c>
    </row>
    <row r="25" spans="1:23" x14ac:dyDescent="0.25">
      <c r="A25" t="s">
        <v>5</v>
      </c>
      <c r="B25">
        <v>44</v>
      </c>
      <c r="C25">
        <v>1</v>
      </c>
      <c r="D25" t="s">
        <v>16</v>
      </c>
      <c r="E25">
        <v>3</v>
      </c>
      <c r="F25" s="66">
        <v>43770</v>
      </c>
      <c r="G25">
        <v>67002</v>
      </c>
      <c r="H25">
        <v>22872</v>
      </c>
      <c r="I25">
        <v>19043</v>
      </c>
      <c r="J25">
        <v>35405</v>
      </c>
      <c r="K25">
        <v>8344</v>
      </c>
      <c r="L25">
        <v>4210</v>
      </c>
      <c r="M25">
        <v>7059</v>
      </c>
      <c r="N25">
        <v>10040</v>
      </c>
      <c r="O25">
        <v>9473</v>
      </c>
      <c r="P25">
        <v>106</v>
      </c>
      <c r="Q25">
        <v>1222</v>
      </c>
      <c r="R25">
        <v>2031</v>
      </c>
      <c r="S25">
        <v>5195</v>
      </c>
      <c r="T25">
        <v>0</v>
      </c>
      <c r="U25">
        <v>0</v>
      </c>
      <c r="V25">
        <f>Table1[[#This Row],[Rel_D]]</f>
        <v>43770</v>
      </c>
      <c r="W25" t="str">
        <f>TEXT(Table1[[#This Row],[Day'#]],"dd mmm yy")</f>
        <v>01 Nov 19</v>
      </c>
    </row>
    <row r="26" spans="1:23" x14ac:dyDescent="0.25">
      <c r="A26" t="s">
        <v>12</v>
      </c>
      <c r="B26">
        <v>46</v>
      </c>
      <c r="C26">
        <v>12</v>
      </c>
      <c r="D26" t="s">
        <v>16</v>
      </c>
      <c r="E26">
        <v>3</v>
      </c>
      <c r="F26" s="66">
        <v>43781</v>
      </c>
      <c r="G26">
        <v>51147</v>
      </c>
      <c r="H26">
        <v>18103</v>
      </c>
      <c r="I26">
        <v>17416</v>
      </c>
      <c r="J26">
        <v>24535</v>
      </c>
      <c r="K26">
        <v>6976</v>
      </c>
      <c r="L26">
        <v>2220</v>
      </c>
      <c r="M26">
        <v>2852</v>
      </c>
      <c r="N26">
        <v>9204</v>
      </c>
      <c r="O26">
        <v>6846</v>
      </c>
      <c r="P26">
        <v>423</v>
      </c>
      <c r="Q26">
        <v>617</v>
      </c>
      <c r="R26">
        <v>1013</v>
      </c>
      <c r="S26">
        <v>3714</v>
      </c>
      <c r="T26">
        <v>0</v>
      </c>
      <c r="U26">
        <v>0</v>
      </c>
      <c r="V26">
        <f>Table1[[#This Row],[Rel_D]]</f>
        <v>43781</v>
      </c>
      <c r="W26" t="str">
        <f>TEXT(Table1[[#This Row],[Day'#]],"dd mmm yy")</f>
        <v>12 Nov 19</v>
      </c>
    </row>
    <row r="27" spans="1:23" x14ac:dyDescent="0.25">
      <c r="A27" t="s">
        <v>3</v>
      </c>
      <c r="B27">
        <v>46</v>
      </c>
      <c r="C27">
        <v>12</v>
      </c>
      <c r="D27" t="s">
        <v>16</v>
      </c>
      <c r="E27">
        <v>3</v>
      </c>
      <c r="F27" s="66">
        <v>43781</v>
      </c>
      <c r="G27">
        <v>71003</v>
      </c>
      <c r="H27">
        <v>25870</v>
      </c>
      <c r="I27">
        <v>24090</v>
      </c>
      <c r="J27">
        <v>34322</v>
      </c>
      <c r="K27">
        <v>8419</v>
      </c>
      <c r="L27">
        <v>4172</v>
      </c>
      <c r="M27">
        <v>5237</v>
      </c>
      <c r="N27">
        <v>12907</v>
      </c>
      <c r="O27">
        <v>9780</v>
      </c>
      <c r="P27">
        <v>584</v>
      </c>
      <c r="Q27">
        <v>965</v>
      </c>
      <c r="R27">
        <v>1634</v>
      </c>
      <c r="S27">
        <v>6086</v>
      </c>
      <c r="T27">
        <v>0</v>
      </c>
      <c r="U27">
        <v>0</v>
      </c>
      <c r="V27">
        <f>Table1[[#This Row],[Rel_D]]</f>
        <v>43781</v>
      </c>
      <c r="W27" t="str">
        <f>TEXT(Table1[[#This Row],[Day'#]],"dd mmm yy")</f>
        <v>12 Nov 19</v>
      </c>
    </row>
    <row r="28" spans="1:23" x14ac:dyDescent="0.25">
      <c r="A28" t="s">
        <v>13</v>
      </c>
      <c r="B28">
        <v>46</v>
      </c>
      <c r="C28">
        <v>12</v>
      </c>
      <c r="D28" t="s">
        <v>16</v>
      </c>
      <c r="E28">
        <v>3</v>
      </c>
      <c r="F28" s="66">
        <v>43781</v>
      </c>
      <c r="G28">
        <v>84350</v>
      </c>
      <c r="H28">
        <v>38128</v>
      </c>
      <c r="I28">
        <v>47948</v>
      </c>
      <c r="J28">
        <v>27385</v>
      </c>
      <c r="K28">
        <v>6972</v>
      </c>
      <c r="L28">
        <v>2045</v>
      </c>
      <c r="M28">
        <v>4269</v>
      </c>
      <c r="N28">
        <v>27972</v>
      </c>
      <c r="O28">
        <v>7202</v>
      </c>
      <c r="P28">
        <v>493</v>
      </c>
      <c r="Q28">
        <v>539</v>
      </c>
      <c r="R28">
        <v>1922</v>
      </c>
      <c r="S28">
        <v>4756</v>
      </c>
      <c r="T28">
        <v>0</v>
      </c>
      <c r="U28">
        <v>0</v>
      </c>
      <c r="V28">
        <f>Table1[[#This Row],[Rel_D]]</f>
        <v>43781</v>
      </c>
      <c r="W28" t="str">
        <f>TEXT(Table1[[#This Row],[Day'#]],"dd mmm yy")</f>
        <v>12 Nov 19</v>
      </c>
    </row>
    <row r="29" spans="1:23" x14ac:dyDescent="0.25">
      <c r="A29" t="s">
        <v>14</v>
      </c>
      <c r="B29">
        <v>46</v>
      </c>
      <c r="C29">
        <v>12</v>
      </c>
      <c r="D29" t="s">
        <v>16</v>
      </c>
      <c r="E29">
        <v>3</v>
      </c>
      <c r="F29" s="66">
        <v>43781</v>
      </c>
      <c r="G29">
        <v>70027</v>
      </c>
      <c r="H29">
        <v>31342</v>
      </c>
      <c r="I29">
        <v>32395</v>
      </c>
      <c r="J29">
        <v>27488</v>
      </c>
      <c r="K29">
        <v>7586</v>
      </c>
      <c r="L29">
        <v>2558</v>
      </c>
      <c r="M29">
        <v>4924</v>
      </c>
      <c r="N29">
        <v>19105</v>
      </c>
      <c r="O29">
        <v>8678</v>
      </c>
      <c r="P29">
        <v>620</v>
      </c>
      <c r="Q29">
        <v>789</v>
      </c>
      <c r="R29">
        <v>2150</v>
      </c>
      <c r="S29">
        <v>4232</v>
      </c>
      <c r="T29">
        <v>0</v>
      </c>
      <c r="U29">
        <v>0</v>
      </c>
      <c r="V29">
        <f>Table1[[#This Row],[Rel_D]]</f>
        <v>43781</v>
      </c>
      <c r="W29" t="str">
        <f>TEXT(Table1[[#This Row],[Day'#]],"dd mmm yy")</f>
        <v>12 Nov 19</v>
      </c>
    </row>
    <row r="30" spans="1:23" x14ac:dyDescent="0.25">
      <c r="A30" t="s">
        <v>5</v>
      </c>
      <c r="B30">
        <v>46</v>
      </c>
      <c r="C30">
        <v>12</v>
      </c>
      <c r="D30" t="s">
        <v>16</v>
      </c>
      <c r="E30">
        <v>3</v>
      </c>
      <c r="F30" s="66">
        <v>43781</v>
      </c>
      <c r="G30">
        <v>67135</v>
      </c>
      <c r="H30">
        <v>26911</v>
      </c>
      <c r="I30">
        <v>18994</v>
      </c>
      <c r="J30">
        <v>35474</v>
      </c>
      <c r="K30">
        <v>8305</v>
      </c>
      <c r="L30">
        <v>4362</v>
      </c>
      <c r="M30">
        <v>7078</v>
      </c>
      <c r="N30">
        <v>10998</v>
      </c>
      <c r="O30">
        <v>11452</v>
      </c>
      <c r="P30">
        <v>611</v>
      </c>
      <c r="Q30">
        <v>1472</v>
      </c>
      <c r="R30">
        <v>2378</v>
      </c>
      <c r="S30">
        <v>5718</v>
      </c>
      <c r="T30">
        <v>0</v>
      </c>
      <c r="U30">
        <v>0</v>
      </c>
      <c r="V30">
        <f>Table1[[#This Row],[Rel_D]]</f>
        <v>43781</v>
      </c>
      <c r="W30" t="str">
        <f>TEXT(Table1[[#This Row],[Day'#]],"dd mmm yy")</f>
        <v>12 Nov 19</v>
      </c>
    </row>
    <row r="31" spans="1:23" x14ac:dyDescent="0.25">
      <c r="A31" t="s">
        <v>6</v>
      </c>
      <c r="B31">
        <v>46</v>
      </c>
      <c r="C31">
        <v>12</v>
      </c>
      <c r="D31" t="s">
        <v>16</v>
      </c>
      <c r="E31">
        <v>3</v>
      </c>
      <c r="F31" s="66">
        <v>43781</v>
      </c>
      <c r="G31">
        <v>62841</v>
      </c>
      <c r="H31">
        <v>24264</v>
      </c>
      <c r="I31">
        <v>25684</v>
      </c>
      <c r="J31">
        <v>27455</v>
      </c>
      <c r="K31">
        <v>7025</v>
      </c>
      <c r="L31">
        <v>2677</v>
      </c>
      <c r="M31">
        <v>5770</v>
      </c>
      <c r="N31">
        <v>13984</v>
      </c>
      <c r="O31">
        <v>7240</v>
      </c>
      <c r="P31">
        <v>623</v>
      </c>
      <c r="Q31">
        <v>743</v>
      </c>
      <c r="R31">
        <v>1674</v>
      </c>
      <c r="S31">
        <v>5394</v>
      </c>
      <c r="T31">
        <v>0</v>
      </c>
      <c r="U31">
        <v>0</v>
      </c>
      <c r="V31">
        <f>Table1[[#This Row],[Rel_D]]</f>
        <v>43781</v>
      </c>
      <c r="W31" t="str">
        <f>TEXT(Table1[[#This Row],[Day'#]],"dd mmm yy")</f>
        <v>12 Nov 19</v>
      </c>
    </row>
    <row r="32" spans="1:23" x14ac:dyDescent="0.25">
      <c r="A32" t="s">
        <v>12</v>
      </c>
      <c r="B32">
        <v>48</v>
      </c>
      <c r="C32">
        <v>26</v>
      </c>
      <c r="D32" t="s">
        <v>16</v>
      </c>
      <c r="E32">
        <v>3</v>
      </c>
      <c r="F32" s="66">
        <v>43795</v>
      </c>
      <c r="G32">
        <v>51304</v>
      </c>
      <c r="H32">
        <v>20869</v>
      </c>
      <c r="I32">
        <v>17392</v>
      </c>
      <c r="J32">
        <v>24590</v>
      </c>
      <c r="K32">
        <v>6987</v>
      </c>
      <c r="L32">
        <v>2335</v>
      </c>
      <c r="M32">
        <v>2864</v>
      </c>
      <c r="N32">
        <v>9811</v>
      </c>
      <c r="O32">
        <v>8273</v>
      </c>
      <c r="P32">
        <v>874</v>
      </c>
      <c r="Q32">
        <v>770</v>
      </c>
      <c r="R32">
        <v>1141</v>
      </c>
      <c r="S32">
        <v>4359</v>
      </c>
      <c r="T32">
        <v>0</v>
      </c>
      <c r="U32">
        <v>0</v>
      </c>
      <c r="V32">
        <f>Table1[[#This Row],[Rel_D]]</f>
        <v>43795</v>
      </c>
      <c r="W32" t="str">
        <f>TEXT(Table1[[#This Row],[Day'#]],"dd mmm yy")</f>
        <v>26 Nov 19</v>
      </c>
    </row>
    <row r="33" spans="1:23" x14ac:dyDescent="0.25">
      <c r="A33" t="s">
        <v>3</v>
      </c>
      <c r="B33">
        <v>48</v>
      </c>
      <c r="C33">
        <v>26</v>
      </c>
      <c r="D33" t="s">
        <v>16</v>
      </c>
      <c r="E33">
        <v>3</v>
      </c>
      <c r="F33" s="66">
        <v>43795</v>
      </c>
      <c r="G33">
        <v>71206</v>
      </c>
      <c r="H33">
        <v>28725</v>
      </c>
      <c r="I33">
        <v>24042</v>
      </c>
      <c r="J33">
        <v>34397</v>
      </c>
      <c r="K33">
        <v>8402</v>
      </c>
      <c r="L33">
        <v>4365</v>
      </c>
      <c r="M33">
        <v>5249</v>
      </c>
      <c r="N33">
        <v>13629</v>
      </c>
      <c r="O33">
        <v>11178</v>
      </c>
      <c r="P33">
        <v>1024</v>
      </c>
      <c r="Q33">
        <v>1125</v>
      </c>
      <c r="R33">
        <v>1769</v>
      </c>
      <c r="S33">
        <v>7358</v>
      </c>
      <c r="T33">
        <v>0</v>
      </c>
      <c r="U33">
        <v>0</v>
      </c>
      <c r="V33">
        <f>Table1[[#This Row],[Rel_D]]</f>
        <v>43795</v>
      </c>
      <c r="W33" t="str">
        <f>TEXT(Table1[[#This Row],[Day'#]],"dd mmm yy")</f>
        <v>26 Nov 19</v>
      </c>
    </row>
    <row r="34" spans="1:23" x14ac:dyDescent="0.25">
      <c r="A34" t="s">
        <v>13</v>
      </c>
      <c r="B34">
        <v>48</v>
      </c>
      <c r="C34">
        <v>26</v>
      </c>
      <c r="D34" t="s">
        <v>16</v>
      </c>
      <c r="E34">
        <v>3</v>
      </c>
      <c r="F34" s="66">
        <v>43795</v>
      </c>
      <c r="G34">
        <v>84501</v>
      </c>
      <c r="H34">
        <v>41875</v>
      </c>
      <c r="I34">
        <v>47891</v>
      </c>
      <c r="J34">
        <v>27469</v>
      </c>
      <c r="K34">
        <v>6993</v>
      </c>
      <c r="L34">
        <v>2148</v>
      </c>
      <c r="M34">
        <v>4297</v>
      </c>
      <c r="N34">
        <v>29645</v>
      </c>
      <c r="O34">
        <v>8438</v>
      </c>
      <c r="P34">
        <v>1025</v>
      </c>
      <c r="Q34">
        <v>658</v>
      </c>
      <c r="R34">
        <v>2109</v>
      </c>
      <c r="S34">
        <v>5740</v>
      </c>
      <c r="T34">
        <v>0</v>
      </c>
      <c r="U34">
        <v>0</v>
      </c>
      <c r="V34">
        <f>Table1[[#This Row],[Rel_D]]</f>
        <v>43795</v>
      </c>
      <c r="W34" t="str">
        <f>TEXT(Table1[[#This Row],[Day'#]],"dd mmm yy")</f>
        <v>26 Nov 19</v>
      </c>
    </row>
    <row r="35" spans="1:23" x14ac:dyDescent="0.25">
      <c r="A35" t="s">
        <v>14</v>
      </c>
      <c r="B35">
        <v>48</v>
      </c>
      <c r="C35">
        <v>26</v>
      </c>
      <c r="D35" t="s">
        <v>16</v>
      </c>
      <c r="E35">
        <v>3</v>
      </c>
      <c r="F35" s="66">
        <v>43795</v>
      </c>
      <c r="G35">
        <v>70241</v>
      </c>
      <c r="H35">
        <v>34581</v>
      </c>
      <c r="I35">
        <v>32359</v>
      </c>
      <c r="J35">
        <v>27589</v>
      </c>
      <c r="K35">
        <v>7599</v>
      </c>
      <c r="L35">
        <v>2694</v>
      </c>
      <c r="M35">
        <v>4949</v>
      </c>
      <c r="N35">
        <v>20179</v>
      </c>
      <c r="O35">
        <v>10015</v>
      </c>
      <c r="P35">
        <v>1117</v>
      </c>
      <c r="Q35">
        <v>922</v>
      </c>
      <c r="R35">
        <v>2348</v>
      </c>
      <c r="S35">
        <v>5191</v>
      </c>
      <c r="T35">
        <v>0</v>
      </c>
      <c r="U35">
        <v>0</v>
      </c>
      <c r="V35">
        <f>Table1[[#This Row],[Rel_D]]</f>
        <v>43795</v>
      </c>
      <c r="W35" t="str">
        <f>TEXT(Table1[[#This Row],[Day'#]],"dd mmm yy")</f>
        <v>26 Nov 19</v>
      </c>
    </row>
    <row r="36" spans="1:23" x14ac:dyDescent="0.25">
      <c r="A36" t="s">
        <v>5</v>
      </c>
      <c r="B36">
        <v>48</v>
      </c>
      <c r="C36">
        <v>26</v>
      </c>
      <c r="D36" t="s">
        <v>16</v>
      </c>
      <c r="E36">
        <v>3</v>
      </c>
      <c r="F36" s="66">
        <v>43795</v>
      </c>
      <c r="G36">
        <v>67471</v>
      </c>
      <c r="H36">
        <v>30547</v>
      </c>
      <c r="I36">
        <v>18955</v>
      </c>
      <c r="J36">
        <v>35584</v>
      </c>
      <c r="K36">
        <v>8313</v>
      </c>
      <c r="L36">
        <v>4619</v>
      </c>
      <c r="M36">
        <v>7110</v>
      </c>
      <c r="N36">
        <v>11751</v>
      </c>
      <c r="O36">
        <v>13230</v>
      </c>
      <c r="P36">
        <v>1144</v>
      </c>
      <c r="Q36">
        <v>1731</v>
      </c>
      <c r="R36">
        <v>2691</v>
      </c>
      <c r="S36">
        <v>6986</v>
      </c>
      <c r="T36">
        <v>0</v>
      </c>
      <c r="U36">
        <v>0</v>
      </c>
      <c r="V36">
        <f>Table1[[#This Row],[Rel_D]]</f>
        <v>43795</v>
      </c>
      <c r="W36" t="str">
        <f>TEXT(Table1[[#This Row],[Day'#]],"dd mmm yy")</f>
        <v>26 Nov 19</v>
      </c>
    </row>
    <row r="37" spans="1:23" x14ac:dyDescent="0.25">
      <c r="A37" t="s">
        <v>6</v>
      </c>
      <c r="B37">
        <v>48</v>
      </c>
      <c r="C37">
        <v>26</v>
      </c>
      <c r="D37" t="s">
        <v>16</v>
      </c>
      <c r="E37">
        <v>3</v>
      </c>
      <c r="F37" s="66">
        <v>43795</v>
      </c>
      <c r="G37">
        <v>63031</v>
      </c>
      <c r="H37">
        <v>27055</v>
      </c>
      <c r="I37">
        <v>25668</v>
      </c>
      <c r="J37">
        <v>27509</v>
      </c>
      <c r="K37">
        <v>7035</v>
      </c>
      <c r="L37">
        <v>2819</v>
      </c>
      <c r="M37">
        <v>5877</v>
      </c>
      <c r="N37">
        <v>14848</v>
      </c>
      <c r="O37">
        <v>8387</v>
      </c>
      <c r="P37">
        <v>1061</v>
      </c>
      <c r="Q37">
        <v>880</v>
      </c>
      <c r="R37">
        <v>1879</v>
      </c>
      <c r="S37">
        <v>6132</v>
      </c>
      <c r="T37">
        <v>0</v>
      </c>
      <c r="U37">
        <v>0</v>
      </c>
      <c r="V37">
        <f>Table1[[#This Row],[Rel_D]]</f>
        <v>43795</v>
      </c>
      <c r="W37" t="str">
        <f>TEXT(Table1[[#This Row],[Day'#]],"dd mmm yy")</f>
        <v>26 Nov 19</v>
      </c>
    </row>
    <row r="38" spans="1:23" x14ac:dyDescent="0.25">
      <c r="A38" t="s">
        <v>3</v>
      </c>
      <c r="B38">
        <v>49</v>
      </c>
      <c r="C38">
        <v>1</v>
      </c>
      <c r="D38" t="s">
        <v>16</v>
      </c>
      <c r="E38">
        <v>4</v>
      </c>
      <c r="F38" s="66">
        <v>43800</v>
      </c>
      <c r="G38">
        <v>71334</v>
      </c>
      <c r="H38">
        <v>29755</v>
      </c>
      <c r="I38">
        <v>24008</v>
      </c>
      <c r="J38">
        <v>34512</v>
      </c>
      <c r="K38">
        <v>8392</v>
      </c>
      <c r="L38">
        <v>4422</v>
      </c>
      <c r="M38">
        <v>5161</v>
      </c>
      <c r="N38">
        <v>13983</v>
      </c>
      <c r="O38">
        <v>11624</v>
      </c>
      <c r="P38">
        <v>1127</v>
      </c>
      <c r="Q38">
        <v>1197</v>
      </c>
      <c r="R38">
        <v>1824</v>
      </c>
      <c r="S38">
        <v>7871</v>
      </c>
      <c r="T38">
        <v>0</v>
      </c>
      <c r="U38">
        <v>0</v>
      </c>
      <c r="V38">
        <f>Table1[[#This Row],[Rel_D]]</f>
        <v>43800</v>
      </c>
      <c r="W38" t="str">
        <f>TEXT(Table1[[#This Row],[Day'#]],"dd mmm yy")</f>
        <v>01 Dec 19</v>
      </c>
    </row>
    <row r="39" spans="1:23" x14ac:dyDescent="0.25">
      <c r="A39" t="s">
        <v>4</v>
      </c>
      <c r="B39">
        <v>49</v>
      </c>
      <c r="C39">
        <v>1</v>
      </c>
      <c r="D39" t="s">
        <v>16</v>
      </c>
      <c r="E39">
        <v>4</v>
      </c>
      <c r="F39" s="66">
        <v>43800</v>
      </c>
      <c r="G39">
        <v>90444</v>
      </c>
      <c r="H39">
        <v>39942</v>
      </c>
      <c r="I39">
        <v>26995</v>
      </c>
      <c r="J39">
        <v>47279</v>
      </c>
      <c r="K39">
        <v>11034</v>
      </c>
      <c r="L39">
        <v>5136</v>
      </c>
      <c r="M39">
        <v>7388</v>
      </c>
      <c r="N39">
        <v>15729</v>
      </c>
      <c r="O39">
        <v>17787</v>
      </c>
      <c r="P39">
        <v>1688</v>
      </c>
      <c r="Q39">
        <v>1842</v>
      </c>
      <c r="R39">
        <v>2896</v>
      </c>
      <c r="S39">
        <v>6926</v>
      </c>
      <c r="T39">
        <v>0</v>
      </c>
      <c r="U39">
        <v>0</v>
      </c>
      <c r="V39">
        <f>Table1[[#This Row],[Rel_D]]</f>
        <v>43800</v>
      </c>
      <c r="W39" t="str">
        <f>TEXT(Table1[[#This Row],[Day'#]],"dd mmm yy")</f>
        <v>01 Dec 19</v>
      </c>
    </row>
    <row r="40" spans="1:23" x14ac:dyDescent="0.25">
      <c r="A40" t="s">
        <v>5</v>
      </c>
      <c r="B40">
        <v>49</v>
      </c>
      <c r="C40">
        <v>1</v>
      </c>
      <c r="D40" t="s">
        <v>16</v>
      </c>
      <c r="E40">
        <v>4</v>
      </c>
      <c r="F40" s="66">
        <v>43800</v>
      </c>
      <c r="G40">
        <v>67401</v>
      </c>
      <c r="H40">
        <v>32142</v>
      </c>
      <c r="I40">
        <v>18889</v>
      </c>
      <c r="J40">
        <v>35608</v>
      </c>
      <c r="K40">
        <v>8274</v>
      </c>
      <c r="L40">
        <v>4630</v>
      </c>
      <c r="M40">
        <v>6986</v>
      </c>
      <c r="N40">
        <v>12021</v>
      </c>
      <c r="O40">
        <v>14094</v>
      </c>
      <c r="P40">
        <v>1390</v>
      </c>
      <c r="Q40">
        <v>1835</v>
      </c>
      <c r="R40">
        <v>2802</v>
      </c>
      <c r="S40">
        <v>6772</v>
      </c>
      <c r="T40">
        <v>0</v>
      </c>
      <c r="U40">
        <v>0</v>
      </c>
      <c r="V40">
        <f>Table1[[#This Row],[Rel_D]]</f>
        <v>43800</v>
      </c>
      <c r="W40" t="str">
        <f>TEXT(Table1[[#This Row],[Day'#]],"dd mmm yy")</f>
        <v>01 Dec 19</v>
      </c>
    </row>
    <row r="41" spans="1:23" x14ac:dyDescent="0.25">
      <c r="A41" t="s">
        <v>6</v>
      </c>
      <c r="B41">
        <v>49</v>
      </c>
      <c r="C41">
        <v>1</v>
      </c>
      <c r="D41" t="s">
        <v>16</v>
      </c>
      <c r="E41">
        <v>4</v>
      </c>
      <c r="F41" s="66">
        <v>43800</v>
      </c>
      <c r="G41">
        <v>63235</v>
      </c>
      <c r="H41">
        <v>28133</v>
      </c>
      <c r="I41">
        <v>25561</v>
      </c>
      <c r="J41">
        <v>27777</v>
      </c>
      <c r="K41">
        <v>6995</v>
      </c>
      <c r="L41">
        <v>2902</v>
      </c>
      <c r="M41">
        <v>5355</v>
      </c>
      <c r="N41">
        <v>15168</v>
      </c>
      <c r="O41">
        <v>8951</v>
      </c>
      <c r="P41">
        <v>1218</v>
      </c>
      <c r="Q41">
        <v>955</v>
      </c>
      <c r="R41">
        <v>1841</v>
      </c>
      <c r="S41">
        <v>6547</v>
      </c>
      <c r="T41">
        <v>0</v>
      </c>
      <c r="U41">
        <v>0</v>
      </c>
      <c r="V41">
        <f>Table1[[#This Row],[Rel_D]]</f>
        <v>43800</v>
      </c>
      <c r="W41" t="str">
        <f>TEXT(Table1[[#This Row],[Day'#]],"dd mmm yy")</f>
        <v>01 Dec 19</v>
      </c>
    </row>
    <row r="42" spans="1:23" x14ac:dyDescent="0.25">
      <c r="A42" t="s">
        <v>12</v>
      </c>
      <c r="B42">
        <v>50</v>
      </c>
      <c r="C42">
        <v>10</v>
      </c>
      <c r="D42" t="s">
        <v>16</v>
      </c>
      <c r="E42">
        <v>4</v>
      </c>
      <c r="F42" s="66">
        <v>43809</v>
      </c>
      <c r="G42">
        <v>51408</v>
      </c>
      <c r="H42">
        <v>22665</v>
      </c>
      <c r="I42">
        <v>17361</v>
      </c>
      <c r="J42">
        <v>24618</v>
      </c>
      <c r="K42">
        <v>6980</v>
      </c>
      <c r="L42">
        <v>2449</v>
      </c>
      <c r="M42">
        <v>2874</v>
      </c>
      <c r="N42">
        <v>10212</v>
      </c>
      <c r="O42">
        <v>9214</v>
      </c>
      <c r="P42">
        <v>1154</v>
      </c>
      <c r="Q42">
        <v>852</v>
      </c>
      <c r="R42">
        <v>1233</v>
      </c>
      <c r="S42">
        <v>5207</v>
      </c>
      <c r="T42">
        <v>0</v>
      </c>
      <c r="U42">
        <v>0</v>
      </c>
      <c r="V42">
        <f>Table1[[#This Row],[Rel_D]]</f>
        <v>43809</v>
      </c>
      <c r="W42" t="str">
        <f>TEXT(Table1[[#This Row],[Day'#]],"dd mmm yy")</f>
        <v>10 Dec 19</v>
      </c>
    </row>
    <row r="43" spans="1:23" x14ac:dyDescent="0.25">
      <c r="A43" t="s">
        <v>3</v>
      </c>
      <c r="B43">
        <v>50</v>
      </c>
      <c r="C43">
        <v>10</v>
      </c>
      <c r="D43" t="s">
        <v>16</v>
      </c>
      <c r="E43">
        <v>4</v>
      </c>
      <c r="F43" s="66">
        <v>43809</v>
      </c>
      <c r="G43">
        <v>71414</v>
      </c>
      <c r="H43">
        <v>30679</v>
      </c>
      <c r="I43">
        <v>23999</v>
      </c>
      <c r="J43">
        <v>34479</v>
      </c>
      <c r="K43">
        <v>8388</v>
      </c>
      <c r="L43">
        <v>4548</v>
      </c>
      <c r="M43">
        <v>5329</v>
      </c>
      <c r="N43">
        <v>14075</v>
      </c>
      <c r="O43">
        <v>12142</v>
      </c>
      <c r="P43">
        <v>1280</v>
      </c>
      <c r="Q43">
        <v>1275</v>
      </c>
      <c r="R43">
        <v>1907</v>
      </c>
      <c r="S43">
        <v>8512</v>
      </c>
      <c r="T43">
        <v>0</v>
      </c>
      <c r="U43">
        <v>0</v>
      </c>
      <c r="V43">
        <f>Table1[[#This Row],[Rel_D]]</f>
        <v>43809</v>
      </c>
      <c r="W43" t="str">
        <f>TEXT(Table1[[#This Row],[Day'#]],"dd mmm yy")</f>
        <v>10 Dec 19</v>
      </c>
    </row>
    <row r="44" spans="1:23" x14ac:dyDescent="0.25">
      <c r="A44" t="s">
        <v>13</v>
      </c>
      <c r="B44">
        <v>50</v>
      </c>
      <c r="C44">
        <v>10</v>
      </c>
      <c r="D44" t="s">
        <v>16</v>
      </c>
      <c r="E44">
        <v>4</v>
      </c>
      <c r="F44" s="66">
        <v>43809</v>
      </c>
      <c r="G44">
        <v>84628</v>
      </c>
      <c r="H44">
        <v>44805</v>
      </c>
      <c r="I44">
        <v>47802</v>
      </c>
      <c r="J44">
        <v>27571</v>
      </c>
      <c r="K44">
        <v>6999</v>
      </c>
      <c r="L44">
        <v>2256</v>
      </c>
      <c r="M44">
        <v>4324</v>
      </c>
      <c r="N44">
        <v>30805</v>
      </c>
      <c r="O44">
        <v>9578</v>
      </c>
      <c r="P44">
        <v>1409</v>
      </c>
      <c r="Q44">
        <v>745</v>
      </c>
      <c r="R44">
        <v>2268</v>
      </c>
      <c r="S44">
        <v>6629</v>
      </c>
      <c r="T44">
        <v>0</v>
      </c>
      <c r="U44">
        <v>0</v>
      </c>
      <c r="V44">
        <f>Table1[[#This Row],[Rel_D]]</f>
        <v>43809</v>
      </c>
      <c r="W44" t="str">
        <f>TEXT(Table1[[#This Row],[Day'#]],"dd mmm yy")</f>
        <v>10 Dec 19</v>
      </c>
    </row>
    <row r="45" spans="1:23" x14ac:dyDescent="0.25">
      <c r="A45" t="s">
        <v>14</v>
      </c>
      <c r="B45">
        <v>50</v>
      </c>
      <c r="C45">
        <v>10</v>
      </c>
      <c r="D45" t="s">
        <v>16</v>
      </c>
      <c r="E45">
        <v>4</v>
      </c>
      <c r="F45" s="66">
        <v>43809</v>
      </c>
      <c r="G45">
        <v>70473</v>
      </c>
      <c r="H45">
        <v>36921</v>
      </c>
      <c r="I45">
        <v>32343</v>
      </c>
      <c r="J45">
        <v>27685</v>
      </c>
      <c r="K45">
        <v>7610</v>
      </c>
      <c r="L45">
        <v>2835</v>
      </c>
      <c r="M45">
        <v>4971</v>
      </c>
      <c r="N45">
        <v>20875</v>
      </c>
      <c r="O45">
        <v>11058</v>
      </c>
      <c r="P45">
        <v>1467</v>
      </c>
      <c r="Q45">
        <v>1029</v>
      </c>
      <c r="R45">
        <v>2492</v>
      </c>
      <c r="S45">
        <v>6170</v>
      </c>
      <c r="T45">
        <v>0</v>
      </c>
      <c r="U45">
        <v>0</v>
      </c>
      <c r="V45">
        <f>Table1[[#This Row],[Rel_D]]</f>
        <v>43809</v>
      </c>
      <c r="W45" t="str">
        <f>TEXT(Table1[[#This Row],[Day'#]],"dd mmm yy")</f>
        <v>10 Dec 19</v>
      </c>
    </row>
    <row r="46" spans="1:23" x14ac:dyDescent="0.25">
      <c r="A46" t="s">
        <v>5</v>
      </c>
      <c r="B46">
        <v>50</v>
      </c>
      <c r="C46">
        <v>10</v>
      </c>
      <c r="D46" t="s">
        <v>16</v>
      </c>
      <c r="E46">
        <v>4</v>
      </c>
      <c r="F46" s="66">
        <v>43809</v>
      </c>
      <c r="G46">
        <v>67630</v>
      </c>
      <c r="H46">
        <v>33512</v>
      </c>
      <c r="I46">
        <v>18880</v>
      </c>
      <c r="J46">
        <v>35649</v>
      </c>
      <c r="K46">
        <v>8292</v>
      </c>
      <c r="L46">
        <v>4809</v>
      </c>
      <c r="M46">
        <v>7159</v>
      </c>
      <c r="N46">
        <v>12271</v>
      </c>
      <c r="O46">
        <v>14722</v>
      </c>
      <c r="P46">
        <v>1637</v>
      </c>
      <c r="Q46">
        <v>1940</v>
      </c>
      <c r="R46">
        <v>2942</v>
      </c>
      <c r="S46">
        <v>7624</v>
      </c>
      <c r="T46">
        <v>0</v>
      </c>
      <c r="U46">
        <v>0</v>
      </c>
      <c r="V46">
        <f>Table1[[#This Row],[Rel_D]]</f>
        <v>43809</v>
      </c>
      <c r="W46" t="str">
        <f>TEXT(Table1[[#This Row],[Day'#]],"dd mmm yy")</f>
        <v>10 Dec 19</v>
      </c>
    </row>
    <row r="47" spans="1:23" x14ac:dyDescent="0.25">
      <c r="A47" t="s">
        <v>6</v>
      </c>
      <c r="B47">
        <v>50</v>
      </c>
      <c r="C47">
        <v>10</v>
      </c>
      <c r="D47" t="s">
        <v>16</v>
      </c>
      <c r="E47">
        <v>4</v>
      </c>
      <c r="F47" s="66">
        <v>43809</v>
      </c>
      <c r="G47">
        <v>63173</v>
      </c>
      <c r="H47">
        <v>28843</v>
      </c>
      <c r="I47">
        <v>25597</v>
      </c>
      <c r="J47">
        <v>27584</v>
      </c>
      <c r="K47">
        <v>7032</v>
      </c>
      <c r="L47">
        <v>2960</v>
      </c>
      <c r="M47">
        <v>5956</v>
      </c>
      <c r="N47">
        <v>15278</v>
      </c>
      <c r="O47">
        <v>9161</v>
      </c>
      <c r="P47">
        <v>1378</v>
      </c>
      <c r="Q47">
        <v>1006</v>
      </c>
      <c r="R47">
        <v>2020</v>
      </c>
      <c r="S47">
        <v>6961</v>
      </c>
      <c r="T47">
        <v>0</v>
      </c>
      <c r="U47">
        <v>0</v>
      </c>
      <c r="V47">
        <f>Table1[[#This Row],[Rel_D]]</f>
        <v>43809</v>
      </c>
      <c r="W47" t="str">
        <f>TEXT(Table1[[#This Row],[Day'#]],"dd mmm yy")</f>
        <v>10 Dec 19</v>
      </c>
    </row>
    <row r="48" spans="1:23" x14ac:dyDescent="0.25">
      <c r="A48" t="s">
        <v>12</v>
      </c>
      <c r="B48">
        <v>1</v>
      </c>
      <c r="C48">
        <v>1</v>
      </c>
      <c r="D48" t="s">
        <v>16</v>
      </c>
      <c r="E48">
        <v>5</v>
      </c>
      <c r="F48" s="66">
        <v>43831</v>
      </c>
      <c r="G48">
        <v>51549</v>
      </c>
      <c r="H48">
        <v>24466</v>
      </c>
      <c r="I48">
        <v>17284</v>
      </c>
      <c r="J48">
        <v>24677</v>
      </c>
      <c r="K48">
        <v>6977</v>
      </c>
      <c r="L48">
        <v>2611</v>
      </c>
      <c r="M48">
        <v>2875</v>
      </c>
      <c r="N48">
        <v>10553</v>
      </c>
      <c r="O48">
        <v>10094</v>
      </c>
      <c r="P48">
        <v>1505</v>
      </c>
      <c r="Q48">
        <v>995</v>
      </c>
      <c r="R48">
        <v>1319</v>
      </c>
      <c r="S48">
        <v>6169</v>
      </c>
      <c r="T48">
        <v>0</v>
      </c>
      <c r="U48">
        <v>0</v>
      </c>
      <c r="V48">
        <f>Table1[[#This Row],[Rel_D]]</f>
        <v>43831</v>
      </c>
      <c r="W48" t="str">
        <f>TEXT(Table1[[#This Row],[Day'#]],"dd mmm yy")</f>
        <v>01 Jan 20</v>
      </c>
    </row>
    <row r="49" spans="1:23" x14ac:dyDescent="0.25">
      <c r="A49" t="s">
        <v>13</v>
      </c>
      <c r="B49">
        <v>1</v>
      </c>
      <c r="C49">
        <v>1</v>
      </c>
      <c r="D49" t="s">
        <v>16</v>
      </c>
      <c r="E49">
        <v>5</v>
      </c>
      <c r="F49" s="66">
        <v>43831</v>
      </c>
      <c r="G49">
        <v>84666</v>
      </c>
      <c r="H49">
        <v>47350</v>
      </c>
      <c r="I49">
        <v>47622</v>
      </c>
      <c r="J49">
        <v>27670</v>
      </c>
      <c r="K49">
        <v>6983</v>
      </c>
      <c r="L49">
        <v>2391</v>
      </c>
      <c r="M49">
        <v>4349</v>
      </c>
      <c r="N49">
        <v>31687</v>
      </c>
      <c r="O49">
        <v>10580</v>
      </c>
      <c r="P49">
        <v>1824</v>
      </c>
      <c r="Q49">
        <v>872</v>
      </c>
      <c r="R49">
        <v>2387</v>
      </c>
      <c r="S49">
        <v>7891</v>
      </c>
      <c r="T49">
        <v>0</v>
      </c>
      <c r="U49">
        <v>0</v>
      </c>
      <c r="V49">
        <f>Table1[[#This Row],[Rel_D]]</f>
        <v>43831</v>
      </c>
      <c r="W49" t="str">
        <f>TEXT(Table1[[#This Row],[Day'#]],"dd mmm yy")</f>
        <v>01 Jan 20</v>
      </c>
    </row>
    <row r="50" spans="1:23" x14ac:dyDescent="0.25">
      <c r="A50" t="s">
        <v>14</v>
      </c>
      <c r="B50">
        <v>1</v>
      </c>
      <c r="C50">
        <v>1</v>
      </c>
      <c r="D50" t="s">
        <v>16</v>
      </c>
      <c r="E50">
        <v>5</v>
      </c>
      <c r="F50" s="66">
        <v>43831</v>
      </c>
      <c r="G50">
        <v>70724</v>
      </c>
      <c r="H50">
        <v>39156</v>
      </c>
      <c r="I50">
        <v>32268</v>
      </c>
      <c r="J50">
        <v>27828</v>
      </c>
      <c r="K50">
        <v>7621</v>
      </c>
      <c r="L50">
        <v>3007</v>
      </c>
      <c r="M50">
        <v>4943</v>
      </c>
      <c r="N50">
        <v>21444</v>
      </c>
      <c r="O50">
        <v>12069</v>
      </c>
      <c r="P50">
        <v>1839</v>
      </c>
      <c r="Q50">
        <v>1166</v>
      </c>
      <c r="R50">
        <v>2638</v>
      </c>
      <c r="S50">
        <v>7439</v>
      </c>
      <c r="T50">
        <v>0</v>
      </c>
      <c r="U50">
        <v>0</v>
      </c>
      <c r="V50">
        <f>Table1[[#This Row],[Rel_D]]</f>
        <v>43831</v>
      </c>
      <c r="W50" t="str">
        <f>TEXT(Table1[[#This Row],[Day'#]],"dd mmm yy")</f>
        <v>01 Jan 20</v>
      </c>
    </row>
    <row r="51" spans="1:23" x14ac:dyDescent="0.25">
      <c r="A51" t="s">
        <v>12</v>
      </c>
      <c r="B51">
        <v>1</v>
      </c>
      <c r="C51">
        <v>2</v>
      </c>
      <c r="D51" t="s">
        <v>16</v>
      </c>
      <c r="E51">
        <v>5</v>
      </c>
      <c r="F51" s="66">
        <v>43832</v>
      </c>
      <c r="G51">
        <v>51536</v>
      </c>
      <c r="H51">
        <v>24485</v>
      </c>
      <c r="I51">
        <v>17274</v>
      </c>
      <c r="J51">
        <v>24676</v>
      </c>
      <c r="K51">
        <v>6973</v>
      </c>
      <c r="L51">
        <v>2613</v>
      </c>
      <c r="M51">
        <v>2876</v>
      </c>
      <c r="N51">
        <v>10557</v>
      </c>
      <c r="O51">
        <v>10106</v>
      </c>
      <c r="P51">
        <v>1505</v>
      </c>
      <c r="Q51">
        <v>997</v>
      </c>
      <c r="R51">
        <v>1320</v>
      </c>
      <c r="S51">
        <v>6163</v>
      </c>
      <c r="T51">
        <v>0</v>
      </c>
      <c r="U51">
        <v>0</v>
      </c>
      <c r="V51">
        <f>Table1[[#This Row],[Rel_D]]</f>
        <v>43832</v>
      </c>
      <c r="W51" t="str">
        <f>TEXT(Table1[[#This Row],[Day'#]],"dd mmm yy")</f>
        <v>02 Jan 20</v>
      </c>
    </row>
    <row r="52" spans="1:23" x14ac:dyDescent="0.25">
      <c r="A52" t="s">
        <v>3</v>
      </c>
      <c r="B52">
        <v>1</v>
      </c>
      <c r="C52">
        <v>2</v>
      </c>
      <c r="D52" t="s">
        <v>16</v>
      </c>
      <c r="E52">
        <v>5</v>
      </c>
      <c r="F52" s="66">
        <v>43832</v>
      </c>
      <c r="G52">
        <v>71743</v>
      </c>
      <c r="H52">
        <v>32393</v>
      </c>
      <c r="I52">
        <v>23957</v>
      </c>
      <c r="J52">
        <v>34563</v>
      </c>
      <c r="K52">
        <v>8379</v>
      </c>
      <c r="L52">
        <v>4844</v>
      </c>
      <c r="M52">
        <v>5508</v>
      </c>
      <c r="N52">
        <v>14430</v>
      </c>
      <c r="O52">
        <v>12970</v>
      </c>
      <c r="P52">
        <v>1522</v>
      </c>
      <c r="Q52">
        <v>1425</v>
      </c>
      <c r="R52">
        <v>2046</v>
      </c>
      <c r="S52">
        <v>9776</v>
      </c>
      <c r="T52">
        <v>0</v>
      </c>
      <c r="U52">
        <v>0</v>
      </c>
      <c r="V52">
        <f>Table1[[#This Row],[Rel_D]]</f>
        <v>43832</v>
      </c>
      <c r="W52" t="str">
        <f>TEXT(Table1[[#This Row],[Day'#]],"dd mmm yy")</f>
        <v>02 Jan 20</v>
      </c>
    </row>
    <row r="53" spans="1:23" x14ac:dyDescent="0.25">
      <c r="A53" t="s">
        <v>13</v>
      </c>
      <c r="B53">
        <v>1</v>
      </c>
      <c r="C53">
        <v>2</v>
      </c>
      <c r="D53" t="s">
        <v>16</v>
      </c>
      <c r="E53">
        <v>5</v>
      </c>
      <c r="F53" s="66">
        <v>43832</v>
      </c>
      <c r="G53">
        <v>84609</v>
      </c>
      <c r="H53">
        <v>47352</v>
      </c>
      <c r="I53">
        <v>47570</v>
      </c>
      <c r="J53">
        <v>27669</v>
      </c>
      <c r="K53">
        <v>6976</v>
      </c>
      <c r="L53">
        <v>2394</v>
      </c>
      <c r="M53">
        <v>4347</v>
      </c>
      <c r="N53">
        <v>31677</v>
      </c>
      <c r="O53">
        <v>10587</v>
      </c>
      <c r="P53">
        <v>1824</v>
      </c>
      <c r="Q53">
        <v>878</v>
      </c>
      <c r="R53">
        <v>2386</v>
      </c>
      <c r="S53">
        <v>7886</v>
      </c>
      <c r="T53">
        <v>0</v>
      </c>
      <c r="U53">
        <v>0</v>
      </c>
      <c r="V53">
        <f>Table1[[#This Row],[Rel_D]]</f>
        <v>43832</v>
      </c>
      <c r="W53" t="str">
        <f>TEXT(Table1[[#This Row],[Day'#]],"dd mmm yy")</f>
        <v>02 Jan 20</v>
      </c>
    </row>
    <row r="54" spans="1:23" x14ac:dyDescent="0.25">
      <c r="A54" t="s">
        <v>4</v>
      </c>
      <c r="B54">
        <v>1</v>
      </c>
      <c r="C54">
        <v>2</v>
      </c>
      <c r="D54" t="s">
        <v>16</v>
      </c>
      <c r="E54">
        <v>5</v>
      </c>
      <c r="F54" s="66">
        <v>43832</v>
      </c>
      <c r="G54">
        <v>90936</v>
      </c>
      <c r="H54">
        <v>44777</v>
      </c>
      <c r="I54">
        <v>26833</v>
      </c>
      <c r="J54">
        <v>47507</v>
      </c>
      <c r="K54">
        <v>10993</v>
      </c>
      <c r="L54">
        <v>5603</v>
      </c>
      <c r="M54">
        <v>7378</v>
      </c>
      <c r="N54">
        <v>16646</v>
      </c>
      <c r="O54">
        <v>20297</v>
      </c>
      <c r="P54">
        <v>2393</v>
      </c>
      <c r="Q54">
        <v>2272</v>
      </c>
      <c r="R54">
        <v>3169</v>
      </c>
      <c r="S54">
        <v>9165</v>
      </c>
      <c r="T54">
        <v>0</v>
      </c>
      <c r="U54">
        <v>0</v>
      </c>
      <c r="V54">
        <f>Table1[[#This Row],[Rel_D]]</f>
        <v>43832</v>
      </c>
      <c r="W54" t="str">
        <f>TEXT(Table1[[#This Row],[Day'#]],"dd mmm yy")</f>
        <v>02 Jan 20</v>
      </c>
    </row>
    <row r="55" spans="1:23" x14ac:dyDescent="0.25">
      <c r="A55" t="s">
        <v>14</v>
      </c>
      <c r="B55">
        <v>1</v>
      </c>
      <c r="C55">
        <v>2</v>
      </c>
      <c r="D55" t="s">
        <v>16</v>
      </c>
      <c r="E55">
        <v>5</v>
      </c>
      <c r="F55" s="66">
        <v>43832</v>
      </c>
      <c r="G55">
        <v>70686</v>
      </c>
      <c r="H55">
        <v>39186</v>
      </c>
      <c r="I55">
        <v>32238</v>
      </c>
      <c r="J55">
        <v>27825</v>
      </c>
      <c r="K55">
        <v>7616</v>
      </c>
      <c r="L55">
        <v>3007</v>
      </c>
      <c r="M55">
        <v>4942</v>
      </c>
      <c r="N55">
        <v>21452</v>
      </c>
      <c r="O55">
        <v>12082</v>
      </c>
      <c r="P55">
        <v>1840</v>
      </c>
      <c r="Q55">
        <v>1171</v>
      </c>
      <c r="R55">
        <v>2641</v>
      </c>
      <c r="S55">
        <v>7428</v>
      </c>
      <c r="T55">
        <v>0</v>
      </c>
      <c r="U55">
        <v>0</v>
      </c>
      <c r="V55">
        <f>Table1[[#This Row],[Rel_D]]</f>
        <v>43832</v>
      </c>
      <c r="W55" t="str">
        <f>TEXT(Table1[[#This Row],[Day'#]],"dd mmm yy")</f>
        <v>02 Jan 20</v>
      </c>
    </row>
    <row r="56" spans="1:23" x14ac:dyDescent="0.25">
      <c r="A56" t="s">
        <v>5</v>
      </c>
      <c r="B56">
        <v>1</v>
      </c>
      <c r="C56">
        <v>2</v>
      </c>
      <c r="D56" t="s">
        <v>16</v>
      </c>
      <c r="E56">
        <v>5</v>
      </c>
      <c r="F56" s="66">
        <v>43832</v>
      </c>
      <c r="G56">
        <v>67906</v>
      </c>
      <c r="H56">
        <v>35634</v>
      </c>
      <c r="I56">
        <v>18805</v>
      </c>
      <c r="J56">
        <v>35811</v>
      </c>
      <c r="K56">
        <v>8270</v>
      </c>
      <c r="L56">
        <v>5020</v>
      </c>
      <c r="M56">
        <v>7176</v>
      </c>
      <c r="N56">
        <v>12616</v>
      </c>
      <c r="O56">
        <v>15798</v>
      </c>
      <c r="P56">
        <v>1990</v>
      </c>
      <c r="Q56">
        <v>2137</v>
      </c>
      <c r="R56">
        <v>3093</v>
      </c>
      <c r="S56">
        <v>8843</v>
      </c>
      <c r="T56">
        <v>0</v>
      </c>
      <c r="U56">
        <v>0</v>
      </c>
      <c r="V56">
        <f>Table1[[#This Row],[Rel_D]]</f>
        <v>43832</v>
      </c>
      <c r="W56" t="str">
        <f>TEXT(Table1[[#This Row],[Day'#]],"dd mmm yy")</f>
        <v>02 Jan 20</v>
      </c>
    </row>
    <row r="57" spans="1:23" x14ac:dyDescent="0.25">
      <c r="A57" t="s">
        <v>6</v>
      </c>
      <c r="B57">
        <v>1</v>
      </c>
      <c r="C57">
        <v>2</v>
      </c>
      <c r="D57" t="s">
        <v>16</v>
      </c>
      <c r="E57">
        <v>5</v>
      </c>
      <c r="F57" s="66">
        <v>43832</v>
      </c>
      <c r="G57">
        <v>63460</v>
      </c>
      <c r="H57">
        <v>30642</v>
      </c>
      <c r="I57">
        <v>25509</v>
      </c>
      <c r="J57">
        <v>27761</v>
      </c>
      <c r="K57">
        <v>7021</v>
      </c>
      <c r="L57">
        <v>3169</v>
      </c>
      <c r="M57">
        <v>5732</v>
      </c>
      <c r="N57">
        <v>15672</v>
      </c>
      <c r="O57">
        <v>10017</v>
      </c>
      <c r="P57">
        <v>1724</v>
      </c>
      <c r="Q57">
        <v>1155</v>
      </c>
      <c r="R57">
        <v>2074</v>
      </c>
      <c r="S57">
        <v>7729</v>
      </c>
      <c r="T57">
        <v>0</v>
      </c>
      <c r="U57">
        <v>0</v>
      </c>
      <c r="V57">
        <f>Table1[[#This Row],[Rel_D]]</f>
        <v>43832</v>
      </c>
      <c r="W57" t="str">
        <f>TEXT(Table1[[#This Row],[Day'#]],"dd mmm yy")</f>
        <v>02 Jan 20</v>
      </c>
    </row>
    <row r="58" spans="1:23" x14ac:dyDescent="0.25">
      <c r="A58" t="s">
        <v>12</v>
      </c>
      <c r="B58">
        <v>4</v>
      </c>
      <c r="C58">
        <v>22</v>
      </c>
      <c r="D58" t="s">
        <v>16</v>
      </c>
      <c r="E58">
        <v>5</v>
      </c>
      <c r="F58" s="66">
        <v>43852</v>
      </c>
      <c r="G58">
        <v>51706</v>
      </c>
      <c r="H58">
        <v>25702</v>
      </c>
      <c r="I58">
        <v>17179</v>
      </c>
      <c r="J58">
        <v>24758</v>
      </c>
      <c r="K58">
        <v>6976</v>
      </c>
      <c r="L58">
        <v>2793</v>
      </c>
      <c r="M58">
        <v>2857</v>
      </c>
      <c r="N58">
        <v>10736</v>
      </c>
      <c r="O58">
        <v>10766</v>
      </c>
      <c r="P58">
        <v>1752</v>
      </c>
      <c r="Q58">
        <v>1101</v>
      </c>
      <c r="R58">
        <v>1347</v>
      </c>
      <c r="S58">
        <v>7464</v>
      </c>
      <c r="T58">
        <v>0</v>
      </c>
      <c r="U58">
        <v>0</v>
      </c>
      <c r="V58">
        <f>Table1[[#This Row],[Rel_D]]</f>
        <v>43852</v>
      </c>
      <c r="W58" t="str">
        <f>TEXT(Table1[[#This Row],[Day'#]],"dd mmm yy")</f>
        <v>22 Jan 20</v>
      </c>
    </row>
    <row r="59" spans="1:23" x14ac:dyDescent="0.25">
      <c r="A59" t="s">
        <v>3</v>
      </c>
      <c r="B59">
        <v>4</v>
      </c>
      <c r="C59">
        <v>22</v>
      </c>
      <c r="D59" t="s">
        <v>16</v>
      </c>
      <c r="E59">
        <v>5</v>
      </c>
      <c r="F59" s="66">
        <v>43852</v>
      </c>
      <c r="G59">
        <v>72047</v>
      </c>
      <c r="H59">
        <v>33945</v>
      </c>
      <c r="I59">
        <v>23866</v>
      </c>
      <c r="J59">
        <v>34667</v>
      </c>
      <c r="K59">
        <v>8356</v>
      </c>
      <c r="L59">
        <v>5158</v>
      </c>
      <c r="M59">
        <v>5521</v>
      </c>
      <c r="N59">
        <v>14845</v>
      </c>
      <c r="O59">
        <v>13714</v>
      </c>
      <c r="P59">
        <v>1689</v>
      </c>
      <c r="Q59">
        <v>1565</v>
      </c>
      <c r="R59">
        <v>2132</v>
      </c>
      <c r="S59">
        <v>11360</v>
      </c>
      <c r="T59">
        <v>0</v>
      </c>
      <c r="U59">
        <v>0</v>
      </c>
      <c r="V59">
        <f>Table1[[#This Row],[Rel_D]]</f>
        <v>43852</v>
      </c>
      <c r="W59" t="str">
        <f>TEXT(Table1[[#This Row],[Day'#]],"dd mmm yy")</f>
        <v>22 Jan 20</v>
      </c>
    </row>
    <row r="60" spans="1:23" x14ac:dyDescent="0.25">
      <c r="A60" t="s">
        <v>13</v>
      </c>
      <c r="B60">
        <v>4</v>
      </c>
      <c r="C60">
        <v>22</v>
      </c>
      <c r="D60" t="s">
        <v>16</v>
      </c>
      <c r="E60">
        <v>5</v>
      </c>
      <c r="F60" s="66">
        <v>43852</v>
      </c>
      <c r="G60">
        <v>84766</v>
      </c>
      <c r="H60">
        <v>48862</v>
      </c>
      <c r="I60">
        <v>47467</v>
      </c>
      <c r="J60">
        <v>27755</v>
      </c>
      <c r="K60">
        <v>6990</v>
      </c>
      <c r="L60">
        <v>2554</v>
      </c>
      <c r="M60">
        <v>4364</v>
      </c>
      <c r="N60">
        <v>32139</v>
      </c>
      <c r="O60">
        <v>11210</v>
      </c>
      <c r="P60">
        <v>2089</v>
      </c>
      <c r="Q60">
        <v>982</v>
      </c>
      <c r="R60">
        <v>2442</v>
      </c>
      <c r="S60">
        <v>8980</v>
      </c>
      <c r="T60">
        <v>0</v>
      </c>
      <c r="U60">
        <v>0</v>
      </c>
      <c r="V60">
        <f>Table1[[#This Row],[Rel_D]]</f>
        <v>43852</v>
      </c>
      <c r="W60" t="str">
        <f>TEXT(Table1[[#This Row],[Day'#]],"dd mmm yy")</f>
        <v>22 Jan 20</v>
      </c>
    </row>
    <row r="61" spans="1:23" x14ac:dyDescent="0.25">
      <c r="A61" t="s">
        <v>14</v>
      </c>
      <c r="B61">
        <v>4</v>
      </c>
      <c r="C61">
        <v>22</v>
      </c>
      <c r="D61" t="s">
        <v>16</v>
      </c>
      <c r="E61">
        <v>5</v>
      </c>
      <c r="F61" s="66">
        <v>43852</v>
      </c>
      <c r="G61">
        <v>70935</v>
      </c>
      <c r="H61">
        <v>40779</v>
      </c>
      <c r="I61">
        <v>32111</v>
      </c>
      <c r="J61">
        <v>27993</v>
      </c>
      <c r="K61">
        <v>7634</v>
      </c>
      <c r="L61">
        <v>3197</v>
      </c>
      <c r="M61">
        <v>4933</v>
      </c>
      <c r="N61">
        <v>21815</v>
      </c>
      <c r="O61">
        <v>12841</v>
      </c>
      <c r="P61">
        <v>2080</v>
      </c>
      <c r="Q61">
        <v>1318</v>
      </c>
      <c r="R61">
        <v>2725</v>
      </c>
      <c r="S61">
        <v>8596</v>
      </c>
      <c r="T61">
        <v>0</v>
      </c>
      <c r="U61">
        <v>0</v>
      </c>
      <c r="V61">
        <f>Table1[[#This Row],[Rel_D]]</f>
        <v>43852</v>
      </c>
      <c r="W61" t="str">
        <f>TEXT(Table1[[#This Row],[Day'#]],"dd mmm yy")</f>
        <v>22 Jan 20</v>
      </c>
    </row>
    <row r="62" spans="1:23" x14ac:dyDescent="0.25">
      <c r="A62" t="s">
        <v>5</v>
      </c>
      <c r="B62">
        <v>4</v>
      </c>
      <c r="C62">
        <v>22</v>
      </c>
      <c r="D62" t="s">
        <v>16</v>
      </c>
      <c r="E62">
        <v>5</v>
      </c>
      <c r="F62" s="66">
        <v>43852</v>
      </c>
      <c r="G62">
        <v>68297</v>
      </c>
      <c r="H62">
        <v>37317</v>
      </c>
      <c r="I62">
        <v>18737</v>
      </c>
      <c r="J62">
        <v>35957</v>
      </c>
      <c r="K62">
        <v>8256</v>
      </c>
      <c r="L62">
        <v>5347</v>
      </c>
      <c r="M62">
        <v>7188</v>
      </c>
      <c r="N62">
        <v>12833</v>
      </c>
      <c r="O62">
        <v>16680</v>
      </c>
      <c r="P62">
        <v>2257</v>
      </c>
      <c r="Q62">
        <v>2361</v>
      </c>
      <c r="R62">
        <v>3186</v>
      </c>
      <c r="S62">
        <v>10317</v>
      </c>
      <c r="T62">
        <v>0</v>
      </c>
      <c r="U62">
        <v>0</v>
      </c>
      <c r="V62">
        <f>Table1[[#This Row],[Rel_D]]</f>
        <v>43852</v>
      </c>
      <c r="W62" t="str">
        <f>TEXT(Table1[[#This Row],[Day'#]],"dd mmm yy")</f>
        <v>22 Jan 20</v>
      </c>
    </row>
    <row r="63" spans="1:23" x14ac:dyDescent="0.25">
      <c r="A63" t="s">
        <v>6</v>
      </c>
      <c r="B63">
        <v>4</v>
      </c>
      <c r="C63">
        <v>22</v>
      </c>
      <c r="D63" t="s">
        <v>16</v>
      </c>
      <c r="E63">
        <v>5</v>
      </c>
      <c r="F63" s="66">
        <v>43852</v>
      </c>
      <c r="G63">
        <v>63751</v>
      </c>
      <c r="H63">
        <v>31753</v>
      </c>
      <c r="I63">
        <v>25423</v>
      </c>
      <c r="J63">
        <v>27891</v>
      </c>
      <c r="K63">
        <v>7035</v>
      </c>
      <c r="L63">
        <v>3402</v>
      </c>
      <c r="M63">
        <v>5867</v>
      </c>
      <c r="N63">
        <v>15917</v>
      </c>
      <c r="O63">
        <v>10507</v>
      </c>
      <c r="P63">
        <v>1856</v>
      </c>
      <c r="Q63">
        <v>1288</v>
      </c>
      <c r="R63">
        <v>2185</v>
      </c>
      <c r="S63">
        <v>8643</v>
      </c>
      <c r="T63">
        <v>0</v>
      </c>
      <c r="U63">
        <v>0</v>
      </c>
      <c r="V63">
        <f>Table1[[#This Row],[Rel_D]]</f>
        <v>43852</v>
      </c>
      <c r="W63" t="str">
        <f>TEXT(Table1[[#This Row],[Day'#]],"dd mmm yy")</f>
        <v>22 Jan 20</v>
      </c>
    </row>
    <row r="64" spans="1:23" x14ac:dyDescent="0.25">
      <c r="A64" t="s">
        <v>12</v>
      </c>
      <c r="B64">
        <v>5</v>
      </c>
      <c r="C64">
        <v>1</v>
      </c>
      <c r="D64" t="s">
        <v>16</v>
      </c>
      <c r="E64">
        <v>6</v>
      </c>
      <c r="F64" s="66">
        <v>43862</v>
      </c>
      <c r="G64">
        <v>51841</v>
      </c>
      <c r="H64">
        <v>26400</v>
      </c>
      <c r="I64">
        <v>17120</v>
      </c>
      <c r="J64">
        <v>24850</v>
      </c>
      <c r="K64">
        <v>6979</v>
      </c>
      <c r="L64">
        <v>2892</v>
      </c>
      <c r="M64">
        <v>2871</v>
      </c>
      <c r="N64">
        <v>10881</v>
      </c>
      <c r="O64">
        <v>11129</v>
      </c>
      <c r="P64">
        <v>1855</v>
      </c>
      <c r="Q64">
        <v>1166</v>
      </c>
      <c r="R64">
        <v>1369</v>
      </c>
      <c r="S64">
        <v>7981</v>
      </c>
      <c r="T64">
        <v>0</v>
      </c>
      <c r="U64">
        <v>0</v>
      </c>
      <c r="V64">
        <f>Table1[[#This Row],[Rel_D]]</f>
        <v>43862</v>
      </c>
      <c r="W64" t="str">
        <f>TEXT(Table1[[#This Row],[Day'#]],"dd mmm yy")</f>
        <v>01 Feb 20</v>
      </c>
    </row>
    <row r="65" spans="1:23" x14ac:dyDescent="0.25">
      <c r="A65" t="s">
        <v>3</v>
      </c>
      <c r="B65">
        <v>5</v>
      </c>
      <c r="C65">
        <v>1</v>
      </c>
      <c r="D65" t="s">
        <v>16</v>
      </c>
      <c r="E65">
        <v>6</v>
      </c>
      <c r="F65" s="66">
        <v>43862</v>
      </c>
      <c r="G65">
        <v>72262</v>
      </c>
      <c r="H65">
        <v>34630</v>
      </c>
      <c r="I65">
        <v>23847</v>
      </c>
      <c r="J65">
        <v>34754</v>
      </c>
      <c r="K65">
        <v>8356</v>
      </c>
      <c r="L65">
        <v>5305</v>
      </c>
      <c r="M65">
        <v>5526</v>
      </c>
      <c r="N65">
        <v>14994</v>
      </c>
      <c r="O65">
        <v>14035</v>
      </c>
      <c r="P65">
        <v>1775</v>
      </c>
      <c r="Q65">
        <v>1652</v>
      </c>
      <c r="R65">
        <v>2174</v>
      </c>
      <c r="S65">
        <v>12309</v>
      </c>
      <c r="T65">
        <v>0</v>
      </c>
      <c r="U65">
        <v>0</v>
      </c>
      <c r="V65">
        <f>Table1[[#This Row],[Rel_D]]</f>
        <v>43862</v>
      </c>
      <c r="W65" t="str">
        <f>TEXT(Table1[[#This Row],[Day'#]],"dd mmm yy")</f>
        <v>01 Feb 20</v>
      </c>
    </row>
    <row r="66" spans="1:23" x14ac:dyDescent="0.25">
      <c r="A66" t="s">
        <v>13</v>
      </c>
      <c r="B66">
        <v>5</v>
      </c>
      <c r="C66">
        <v>1</v>
      </c>
      <c r="D66" t="s">
        <v>16</v>
      </c>
      <c r="E66">
        <v>6</v>
      </c>
      <c r="F66" s="66">
        <v>43862</v>
      </c>
      <c r="G66">
        <v>84817</v>
      </c>
      <c r="H66">
        <v>49550</v>
      </c>
      <c r="I66">
        <v>47361</v>
      </c>
      <c r="J66">
        <v>27820</v>
      </c>
      <c r="K66">
        <v>6990</v>
      </c>
      <c r="L66">
        <v>2646</v>
      </c>
      <c r="M66">
        <v>4373</v>
      </c>
      <c r="N66">
        <v>32349</v>
      </c>
      <c r="O66">
        <v>11516</v>
      </c>
      <c r="P66">
        <v>2155</v>
      </c>
      <c r="Q66">
        <v>1051</v>
      </c>
      <c r="R66">
        <v>2479</v>
      </c>
      <c r="S66">
        <v>9804</v>
      </c>
      <c r="T66">
        <v>0</v>
      </c>
      <c r="U66">
        <v>0</v>
      </c>
      <c r="V66">
        <f>Table1[[#This Row],[Rel_D]]</f>
        <v>43862</v>
      </c>
      <c r="W66" t="str">
        <f>TEXT(Table1[[#This Row],[Day'#]],"dd mmm yy")</f>
        <v>01 Feb 20</v>
      </c>
    </row>
    <row r="67" spans="1:23" x14ac:dyDescent="0.25">
      <c r="A67" t="s">
        <v>4</v>
      </c>
      <c r="B67">
        <v>5</v>
      </c>
      <c r="C67">
        <v>1</v>
      </c>
      <c r="D67" t="s">
        <v>16</v>
      </c>
      <c r="E67">
        <v>6</v>
      </c>
      <c r="F67" s="66">
        <v>43862</v>
      </c>
      <c r="G67">
        <v>91620</v>
      </c>
      <c r="H67">
        <v>48556</v>
      </c>
      <c r="I67">
        <v>26657</v>
      </c>
      <c r="J67">
        <v>47800</v>
      </c>
      <c r="K67">
        <v>10967</v>
      </c>
      <c r="L67">
        <v>6196</v>
      </c>
      <c r="M67">
        <v>7293</v>
      </c>
      <c r="N67">
        <v>17376</v>
      </c>
      <c r="O67">
        <v>22220</v>
      </c>
      <c r="P67">
        <v>2876</v>
      </c>
      <c r="Q67">
        <v>2698</v>
      </c>
      <c r="R67">
        <v>3386</v>
      </c>
      <c r="S67">
        <v>11950</v>
      </c>
      <c r="T67">
        <v>0</v>
      </c>
      <c r="U67">
        <v>0</v>
      </c>
      <c r="V67">
        <f>Table1[[#This Row],[Rel_D]]</f>
        <v>43862</v>
      </c>
      <c r="W67" t="str">
        <f>TEXT(Table1[[#This Row],[Day'#]],"dd mmm yy")</f>
        <v>01 Feb 20</v>
      </c>
    </row>
    <row r="68" spans="1:23" x14ac:dyDescent="0.25">
      <c r="A68" t="s">
        <v>14</v>
      </c>
      <c r="B68">
        <v>5</v>
      </c>
      <c r="C68">
        <v>1</v>
      </c>
      <c r="D68" t="s">
        <v>16</v>
      </c>
      <c r="E68">
        <v>6</v>
      </c>
      <c r="F68" s="66">
        <v>43862</v>
      </c>
      <c r="G68">
        <v>70900</v>
      </c>
      <c r="H68">
        <v>41399</v>
      </c>
      <c r="I68">
        <v>31990</v>
      </c>
      <c r="J68">
        <v>28022</v>
      </c>
      <c r="K68">
        <v>7613</v>
      </c>
      <c r="L68">
        <v>3275</v>
      </c>
      <c r="M68">
        <v>4916</v>
      </c>
      <c r="N68">
        <v>21935</v>
      </c>
      <c r="O68">
        <v>13172</v>
      </c>
      <c r="P68">
        <v>2141</v>
      </c>
      <c r="Q68">
        <v>1390</v>
      </c>
      <c r="R68">
        <v>2761</v>
      </c>
      <c r="S68">
        <v>9214</v>
      </c>
      <c r="T68">
        <v>0</v>
      </c>
      <c r="U68">
        <v>0</v>
      </c>
      <c r="V68">
        <f>Table1[[#This Row],[Rel_D]]</f>
        <v>43862</v>
      </c>
      <c r="W68" t="str">
        <f>TEXT(Table1[[#This Row],[Day'#]],"dd mmm yy")</f>
        <v>01 Feb 20</v>
      </c>
    </row>
    <row r="69" spans="1:23" x14ac:dyDescent="0.25">
      <c r="A69" t="s">
        <v>5</v>
      </c>
      <c r="B69">
        <v>5</v>
      </c>
      <c r="C69">
        <v>1</v>
      </c>
      <c r="D69" t="s">
        <v>16</v>
      </c>
      <c r="E69">
        <v>6</v>
      </c>
      <c r="F69" s="66">
        <v>43862</v>
      </c>
      <c r="G69">
        <v>68406</v>
      </c>
      <c r="H69">
        <v>38105</v>
      </c>
      <c r="I69">
        <v>18689</v>
      </c>
      <c r="J69">
        <v>35996</v>
      </c>
      <c r="K69">
        <v>8248</v>
      </c>
      <c r="L69">
        <v>5473</v>
      </c>
      <c r="M69">
        <v>7197</v>
      </c>
      <c r="N69">
        <v>12958</v>
      </c>
      <c r="O69">
        <v>17089</v>
      </c>
      <c r="P69">
        <v>2339</v>
      </c>
      <c r="Q69">
        <v>2466</v>
      </c>
      <c r="R69">
        <v>3253</v>
      </c>
      <c r="S69">
        <v>10950</v>
      </c>
      <c r="T69">
        <v>0</v>
      </c>
      <c r="U69">
        <v>0</v>
      </c>
      <c r="V69">
        <f>Table1[[#This Row],[Rel_D]]</f>
        <v>43862</v>
      </c>
      <c r="W69" t="str">
        <f>TEXT(Table1[[#This Row],[Day'#]],"dd mmm yy")</f>
        <v>01 Feb 20</v>
      </c>
    </row>
    <row r="70" spans="1:23" x14ac:dyDescent="0.25">
      <c r="A70" t="s">
        <v>6</v>
      </c>
      <c r="B70">
        <v>5</v>
      </c>
      <c r="C70">
        <v>1</v>
      </c>
      <c r="D70" t="s">
        <v>16</v>
      </c>
      <c r="E70">
        <v>6</v>
      </c>
      <c r="F70" s="66">
        <v>43862</v>
      </c>
      <c r="G70">
        <v>63850</v>
      </c>
      <c r="H70">
        <v>32218</v>
      </c>
      <c r="I70">
        <v>25376</v>
      </c>
      <c r="J70">
        <v>27941</v>
      </c>
      <c r="K70">
        <v>7040</v>
      </c>
      <c r="L70">
        <v>3493</v>
      </c>
      <c r="M70">
        <v>5926</v>
      </c>
      <c r="N70">
        <v>16006</v>
      </c>
      <c r="O70">
        <v>10728</v>
      </c>
      <c r="P70">
        <v>1903</v>
      </c>
      <c r="Q70">
        <v>1349</v>
      </c>
      <c r="R70">
        <v>2232</v>
      </c>
      <c r="S70">
        <v>9125</v>
      </c>
      <c r="T70">
        <v>0</v>
      </c>
      <c r="U70">
        <v>0</v>
      </c>
      <c r="V70">
        <f>Table1[[#This Row],[Rel_D]]</f>
        <v>43862</v>
      </c>
      <c r="W70" t="str">
        <f>TEXT(Table1[[#This Row],[Day'#]],"dd mmm yy")</f>
        <v>01 Feb 20</v>
      </c>
    </row>
    <row r="71" spans="1:23" x14ac:dyDescent="0.25">
      <c r="A71" t="s">
        <v>12</v>
      </c>
      <c r="B71">
        <v>37</v>
      </c>
      <c r="C71">
        <v>7</v>
      </c>
      <c r="D71" t="s">
        <v>19</v>
      </c>
      <c r="E71">
        <v>1</v>
      </c>
      <c r="F71" s="66">
        <v>44081</v>
      </c>
      <c r="G71">
        <v>55894</v>
      </c>
      <c r="H71">
        <v>446</v>
      </c>
      <c r="I71">
        <v>19375</v>
      </c>
      <c r="J71">
        <v>27317</v>
      </c>
      <c r="K71">
        <v>7307</v>
      </c>
      <c r="L71">
        <v>1895</v>
      </c>
      <c r="M71">
        <v>3205</v>
      </c>
      <c r="N71">
        <v>414</v>
      </c>
      <c r="O71">
        <v>8</v>
      </c>
      <c r="P71">
        <v>0</v>
      </c>
      <c r="Q71">
        <v>2</v>
      </c>
      <c r="R71">
        <v>22</v>
      </c>
      <c r="S71">
        <v>415</v>
      </c>
      <c r="T71">
        <v>0</v>
      </c>
      <c r="U71">
        <v>0</v>
      </c>
      <c r="V71">
        <f>Table1[[#This Row],[Rel_D]]</f>
        <v>44081</v>
      </c>
      <c r="W71" t="str">
        <f>TEXT(Table1[[#This Row],[Day'#]],"dd mmm yy")</f>
        <v>07 Sep 20</v>
      </c>
    </row>
    <row r="72" spans="1:23" x14ac:dyDescent="0.25">
      <c r="A72" t="s">
        <v>3</v>
      </c>
      <c r="B72">
        <v>37</v>
      </c>
      <c r="C72">
        <v>7</v>
      </c>
      <c r="D72" t="s">
        <v>19</v>
      </c>
      <c r="E72">
        <v>1</v>
      </c>
      <c r="F72" s="66">
        <v>44081</v>
      </c>
      <c r="G72">
        <v>71204</v>
      </c>
      <c r="H72">
        <v>1389</v>
      </c>
      <c r="I72">
        <v>24975</v>
      </c>
      <c r="J72">
        <v>34601</v>
      </c>
      <c r="K72">
        <v>8257</v>
      </c>
      <c r="L72">
        <v>3371</v>
      </c>
      <c r="M72">
        <v>5690</v>
      </c>
      <c r="N72">
        <v>1311</v>
      </c>
      <c r="O72">
        <v>6</v>
      </c>
      <c r="P72">
        <v>1</v>
      </c>
      <c r="Q72">
        <v>0</v>
      </c>
      <c r="R72">
        <v>71</v>
      </c>
      <c r="S72">
        <v>552</v>
      </c>
      <c r="T72">
        <v>0</v>
      </c>
      <c r="U72">
        <v>0</v>
      </c>
      <c r="V72">
        <f>Table1[[#This Row],[Rel_D]]</f>
        <v>44081</v>
      </c>
      <c r="W72" t="str">
        <f>TEXT(Table1[[#This Row],[Day'#]],"dd mmm yy")</f>
        <v>07 Sep 20</v>
      </c>
    </row>
    <row r="73" spans="1:23" x14ac:dyDescent="0.25">
      <c r="A73" t="s">
        <v>13</v>
      </c>
      <c r="B73">
        <v>37</v>
      </c>
      <c r="C73">
        <v>7</v>
      </c>
      <c r="D73" t="s">
        <v>19</v>
      </c>
      <c r="E73">
        <v>1</v>
      </c>
      <c r="F73" s="66">
        <v>44081</v>
      </c>
      <c r="G73">
        <v>88732</v>
      </c>
      <c r="H73">
        <v>905</v>
      </c>
      <c r="I73">
        <v>49922</v>
      </c>
      <c r="J73">
        <v>29904</v>
      </c>
      <c r="K73">
        <v>6954</v>
      </c>
      <c r="L73">
        <v>1952</v>
      </c>
      <c r="M73">
        <v>4588</v>
      </c>
      <c r="N73">
        <v>849</v>
      </c>
      <c r="O73">
        <v>2</v>
      </c>
      <c r="P73">
        <v>0</v>
      </c>
      <c r="Q73">
        <v>1</v>
      </c>
      <c r="R73">
        <v>53</v>
      </c>
      <c r="S73">
        <v>871</v>
      </c>
      <c r="T73">
        <v>0</v>
      </c>
      <c r="U73">
        <v>0</v>
      </c>
      <c r="V73">
        <f>Table1[[#This Row],[Rel_D]]</f>
        <v>44081</v>
      </c>
      <c r="W73" t="str">
        <f>TEXT(Table1[[#This Row],[Day'#]],"dd mmm yy")</f>
        <v>07 Sep 20</v>
      </c>
    </row>
    <row r="74" spans="1:23" x14ac:dyDescent="0.25">
      <c r="A74" t="s">
        <v>4</v>
      </c>
      <c r="B74">
        <v>37</v>
      </c>
      <c r="C74">
        <v>7</v>
      </c>
      <c r="D74" t="s">
        <v>19</v>
      </c>
      <c r="E74">
        <v>1</v>
      </c>
      <c r="F74" s="66">
        <v>44081</v>
      </c>
      <c r="G74">
        <v>91991</v>
      </c>
      <c r="H74">
        <v>706</v>
      </c>
      <c r="I74">
        <v>28296</v>
      </c>
      <c r="J74">
        <v>48751</v>
      </c>
      <c r="K74">
        <v>10988</v>
      </c>
      <c r="L74">
        <v>3956</v>
      </c>
      <c r="M74">
        <v>7549</v>
      </c>
      <c r="N74">
        <v>596</v>
      </c>
      <c r="O74">
        <v>6</v>
      </c>
      <c r="P74">
        <v>71</v>
      </c>
      <c r="Q74">
        <v>2</v>
      </c>
      <c r="R74">
        <v>31</v>
      </c>
      <c r="S74">
        <v>450</v>
      </c>
      <c r="T74">
        <v>0</v>
      </c>
      <c r="U74">
        <v>0</v>
      </c>
      <c r="V74">
        <f>Table1[[#This Row],[Rel_D]]</f>
        <v>44081</v>
      </c>
      <c r="W74" t="str">
        <f>TEXT(Table1[[#This Row],[Day'#]],"dd mmm yy")</f>
        <v>07 Sep 20</v>
      </c>
    </row>
    <row r="75" spans="1:23" x14ac:dyDescent="0.25">
      <c r="A75" t="s">
        <v>14</v>
      </c>
      <c r="B75">
        <v>37</v>
      </c>
      <c r="C75">
        <v>7</v>
      </c>
      <c r="D75" t="s">
        <v>19</v>
      </c>
      <c r="E75">
        <v>1</v>
      </c>
      <c r="F75" s="66">
        <v>44081</v>
      </c>
      <c r="G75">
        <v>84683</v>
      </c>
      <c r="H75">
        <v>874</v>
      </c>
      <c r="I75">
        <v>38024</v>
      </c>
      <c r="J75">
        <v>35534</v>
      </c>
      <c r="K75">
        <v>8843</v>
      </c>
      <c r="L75">
        <v>2282</v>
      </c>
      <c r="M75">
        <v>5436</v>
      </c>
      <c r="N75">
        <v>768</v>
      </c>
      <c r="O75">
        <v>10</v>
      </c>
      <c r="P75">
        <v>34</v>
      </c>
      <c r="Q75">
        <v>0</v>
      </c>
      <c r="R75">
        <v>62</v>
      </c>
      <c r="S75">
        <v>355</v>
      </c>
      <c r="T75">
        <v>0</v>
      </c>
      <c r="U75">
        <v>0</v>
      </c>
      <c r="V75">
        <f>Table1[[#This Row],[Rel_D]]</f>
        <v>44081</v>
      </c>
      <c r="W75" t="str">
        <f>TEXT(Table1[[#This Row],[Day'#]],"dd mmm yy")</f>
        <v>07 Sep 20</v>
      </c>
    </row>
    <row r="76" spans="1:23" x14ac:dyDescent="0.25">
      <c r="A76" t="s">
        <v>5</v>
      </c>
      <c r="B76">
        <v>37</v>
      </c>
      <c r="C76">
        <v>7</v>
      </c>
      <c r="D76" t="s">
        <v>19</v>
      </c>
      <c r="E76">
        <v>1</v>
      </c>
      <c r="F76" s="66">
        <v>44081</v>
      </c>
      <c r="G76">
        <v>68271</v>
      </c>
      <c r="H76">
        <v>800</v>
      </c>
      <c r="I76">
        <v>19558</v>
      </c>
      <c r="J76">
        <v>37050</v>
      </c>
      <c r="K76">
        <v>8162</v>
      </c>
      <c r="L76">
        <v>3501</v>
      </c>
      <c r="M76">
        <v>7173</v>
      </c>
      <c r="N76">
        <v>728</v>
      </c>
      <c r="O76">
        <v>19</v>
      </c>
      <c r="P76">
        <v>0</v>
      </c>
      <c r="Q76">
        <v>3</v>
      </c>
      <c r="R76">
        <v>50</v>
      </c>
      <c r="S76">
        <v>409</v>
      </c>
      <c r="T76">
        <v>0</v>
      </c>
      <c r="U76">
        <v>0</v>
      </c>
      <c r="V76">
        <f>Table1[[#This Row],[Rel_D]]</f>
        <v>44081</v>
      </c>
      <c r="W76" t="str">
        <f>TEXT(Table1[[#This Row],[Day'#]],"dd mmm yy")</f>
        <v>07 Sep 20</v>
      </c>
    </row>
    <row r="77" spans="1:23" x14ac:dyDescent="0.25">
      <c r="A77" t="s">
        <v>6</v>
      </c>
      <c r="B77">
        <v>37</v>
      </c>
      <c r="C77">
        <v>7</v>
      </c>
      <c r="D77" t="s">
        <v>19</v>
      </c>
      <c r="E77">
        <v>1</v>
      </c>
      <c r="F77" s="66">
        <v>44081</v>
      </c>
      <c r="G77">
        <v>78727</v>
      </c>
      <c r="H77">
        <v>451</v>
      </c>
      <c r="I77">
        <v>32735</v>
      </c>
      <c r="J77">
        <v>35033</v>
      </c>
      <c r="K77">
        <v>8540</v>
      </c>
      <c r="L77">
        <v>2419</v>
      </c>
      <c r="M77">
        <v>6637</v>
      </c>
      <c r="N77">
        <v>406</v>
      </c>
      <c r="O77">
        <v>4</v>
      </c>
      <c r="P77">
        <v>21</v>
      </c>
      <c r="Q77">
        <v>1</v>
      </c>
      <c r="R77">
        <v>19</v>
      </c>
      <c r="S77">
        <v>1033</v>
      </c>
      <c r="T77">
        <v>0</v>
      </c>
      <c r="U77">
        <v>0</v>
      </c>
      <c r="V77">
        <f>Table1[[#This Row],[Rel_D]]</f>
        <v>44081</v>
      </c>
      <c r="W77" t="str">
        <f>TEXT(Table1[[#This Row],[Day'#]],"dd mmm yy")</f>
        <v>07 Sep 20</v>
      </c>
    </row>
    <row r="78" spans="1:23" x14ac:dyDescent="0.25">
      <c r="A78" t="s">
        <v>12</v>
      </c>
      <c r="B78">
        <v>38</v>
      </c>
      <c r="C78">
        <v>14</v>
      </c>
      <c r="D78" t="s">
        <v>19</v>
      </c>
      <c r="E78">
        <v>1</v>
      </c>
      <c r="F78" s="66">
        <v>44088</v>
      </c>
      <c r="G78">
        <v>55068</v>
      </c>
      <c r="H78">
        <v>2002</v>
      </c>
      <c r="I78">
        <v>18519</v>
      </c>
      <c r="J78">
        <v>27333</v>
      </c>
      <c r="K78">
        <v>7313</v>
      </c>
      <c r="L78">
        <v>1903</v>
      </c>
      <c r="M78">
        <v>3212</v>
      </c>
      <c r="N78">
        <v>1797</v>
      </c>
      <c r="O78">
        <v>54</v>
      </c>
      <c r="P78">
        <v>48</v>
      </c>
      <c r="Q78">
        <v>3</v>
      </c>
      <c r="R78">
        <v>100</v>
      </c>
      <c r="S78">
        <v>847</v>
      </c>
      <c r="T78">
        <v>0</v>
      </c>
      <c r="U78">
        <v>0</v>
      </c>
      <c r="V78">
        <f>Table1[[#This Row],[Rel_D]]</f>
        <v>44088</v>
      </c>
      <c r="W78" t="str">
        <f>TEXT(Table1[[#This Row],[Day'#]],"dd mmm yy")</f>
        <v>14 Sep 20</v>
      </c>
    </row>
    <row r="79" spans="1:23" x14ac:dyDescent="0.25">
      <c r="A79" t="s">
        <v>3</v>
      </c>
      <c r="B79">
        <v>38</v>
      </c>
      <c r="C79">
        <v>14</v>
      </c>
      <c r="D79" t="s">
        <v>19</v>
      </c>
      <c r="E79">
        <v>1</v>
      </c>
      <c r="F79" s="66">
        <v>44088</v>
      </c>
      <c r="G79">
        <v>71236</v>
      </c>
      <c r="H79">
        <v>3452</v>
      </c>
      <c r="I79">
        <v>24952</v>
      </c>
      <c r="J79">
        <v>34627</v>
      </c>
      <c r="K79">
        <v>8253</v>
      </c>
      <c r="L79">
        <v>3404</v>
      </c>
      <c r="M79">
        <v>5697</v>
      </c>
      <c r="N79">
        <v>3102</v>
      </c>
      <c r="O79">
        <v>138</v>
      </c>
      <c r="P79">
        <v>37</v>
      </c>
      <c r="Q79">
        <v>4</v>
      </c>
      <c r="R79">
        <v>171</v>
      </c>
      <c r="S79">
        <v>979</v>
      </c>
      <c r="T79">
        <v>0</v>
      </c>
      <c r="U79">
        <v>0</v>
      </c>
      <c r="V79">
        <f>Table1[[#This Row],[Rel_D]]</f>
        <v>44088</v>
      </c>
      <c r="W79" t="str">
        <f>TEXT(Table1[[#This Row],[Day'#]],"dd mmm yy")</f>
        <v>14 Sep 20</v>
      </c>
    </row>
    <row r="80" spans="1:23" x14ac:dyDescent="0.25">
      <c r="A80" t="s">
        <v>13</v>
      </c>
      <c r="B80">
        <v>38</v>
      </c>
      <c r="C80">
        <v>14</v>
      </c>
      <c r="D80" t="s">
        <v>19</v>
      </c>
      <c r="E80">
        <v>1</v>
      </c>
      <c r="F80" s="66">
        <v>44088</v>
      </c>
      <c r="G80">
        <v>88760</v>
      </c>
      <c r="H80">
        <v>3323</v>
      </c>
      <c r="I80">
        <v>49906</v>
      </c>
      <c r="J80">
        <v>29950</v>
      </c>
      <c r="K80">
        <v>6953</v>
      </c>
      <c r="L80">
        <v>1951</v>
      </c>
      <c r="M80">
        <v>4600</v>
      </c>
      <c r="N80">
        <v>2997</v>
      </c>
      <c r="O80">
        <v>105</v>
      </c>
      <c r="P80">
        <v>79</v>
      </c>
      <c r="Q80">
        <v>2</v>
      </c>
      <c r="R80">
        <v>140</v>
      </c>
      <c r="S80">
        <v>1304</v>
      </c>
      <c r="T80">
        <v>0</v>
      </c>
      <c r="U80">
        <v>0</v>
      </c>
      <c r="V80">
        <f>Table1[[#This Row],[Rel_D]]</f>
        <v>44088</v>
      </c>
      <c r="W80" t="str">
        <f>TEXT(Table1[[#This Row],[Day'#]],"dd mmm yy")</f>
        <v>14 Sep 20</v>
      </c>
    </row>
    <row r="81" spans="1:23" x14ac:dyDescent="0.25">
      <c r="A81" t="s">
        <v>4</v>
      </c>
      <c r="B81">
        <v>38</v>
      </c>
      <c r="C81">
        <v>14</v>
      </c>
      <c r="D81" t="s">
        <v>19</v>
      </c>
      <c r="E81">
        <v>1</v>
      </c>
      <c r="F81" s="66">
        <v>44088</v>
      </c>
      <c r="G81">
        <v>91984</v>
      </c>
      <c r="H81">
        <v>3498</v>
      </c>
      <c r="I81">
        <v>28284</v>
      </c>
      <c r="J81">
        <v>48782</v>
      </c>
      <c r="K81">
        <v>10990</v>
      </c>
      <c r="L81">
        <v>3928</v>
      </c>
      <c r="M81">
        <v>7557</v>
      </c>
      <c r="N81">
        <v>2410</v>
      </c>
      <c r="O81">
        <v>380</v>
      </c>
      <c r="P81">
        <v>477</v>
      </c>
      <c r="Q81">
        <v>54</v>
      </c>
      <c r="R81">
        <v>177</v>
      </c>
      <c r="S81">
        <v>1272</v>
      </c>
      <c r="T81">
        <v>0</v>
      </c>
      <c r="U81">
        <v>0</v>
      </c>
      <c r="V81">
        <f>Table1[[#This Row],[Rel_D]]</f>
        <v>44088</v>
      </c>
      <c r="W81" t="str">
        <f>TEXT(Table1[[#This Row],[Day'#]],"dd mmm yy")</f>
        <v>14 Sep 20</v>
      </c>
    </row>
    <row r="82" spans="1:23" x14ac:dyDescent="0.25">
      <c r="A82" t="s">
        <v>14</v>
      </c>
      <c r="B82">
        <v>38</v>
      </c>
      <c r="C82">
        <v>14</v>
      </c>
      <c r="D82" t="s">
        <v>19</v>
      </c>
      <c r="E82">
        <v>1</v>
      </c>
      <c r="F82" s="66">
        <v>44088</v>
      </c>
      <c r="G82">
        <v>78532</v>
      </c>
      <c r="H82">
        <v>2700</v>
      </c>
      <c r="I82">
        <v>34508</v>
      </c>
      <c r="J82">
        <v>33515</v>
      </c>
      <c r="K82">
        <v>8313</v>
      </c>
      <c r="L82">
        <v>2196</v>
      </c>
      <c r="M82">
        <v>5393</v>
      </c>
      <c r="N82">
        <v>2180</v>
      </c>
      <c r="O82">
        <v>171</v>
      </c>
      <c r="P82">
        <v>163</v>
      </c>
      <c r="Q82">
        <v>4</v>
      </c>
      <c r="R82">
        <v>182</v>
      </c>
      <c r="S82">
        <v>634</v>
      </c>
      <c r="T82">
        <v>0</v>
      </c>
      <c r="U82">
        <v>0</v>
      </c>
      <c r="V82">
        <f>Table1[[#This Row],[Rel_D]]</f>
        <v>44088</v>
      </c>
      <c r="W82" t="str">
        <f>TEXT(Table1[[#This Row],[Day'#]],"dd mmm yy")</f>
        <v>14 Sep 20</v>
      </c>
    </row>
    <row r="83" spans="1:23" x14ac:dyDescent="0.25">
      <c r="A83" t="s">
        <v>5</v>
      </c>
      <c r="B83">
        <v>38</v>
      </c>
      <c r="C83">
        <v>14</v>
      </c>
      <c r="D83" t="s">
        <v>19</v>
      </c>
      <c r="E83">
        <v>1</v>
      </c>
      <c r="F83" s="66">
        <v>44088</v>
      </c>
      <c r="G83">
        <v>68322</v>
      </c>
      <c r="H83">
        <v>2196</v>
      </c>
      <c r="I83">
        <v>19556</v>
      </c>
      <c r="J83">
        <v>37075</v>
      </c>
      <c r="K83">
        <v>8171</v>
      </c>
      <c r="L83">
        <v>3520</v>
      </c>
      <c r="M83">
        <v>7176</v>
      </c>
      <c r="N83">
        <v>1623</v>
      </c>
      <c r="O83">
        <v>215</v>
      </c>
      <c r="P83">
        <v>206</v>
      </c>
      <c r="Q83">
        <v>20</v>
      </c>
      <c r="R83">
        <v>132</v>
      </c>
      <c r="S83">
        <v>828</v>
      </c>
      <c r="T83">
        <v>0</v>
      </c>
      <c r="U83">
        <v>0</v>
      </c>
      <c r="V83">
        <f>Table1[[#This Row],[Rel_D]]</f>
        <v>44088</v>
      </c>
      <c r="W83" t="str">
        <f>TEXT(Table1[[#This Row],[Day'#]],"dd mmm yy")</f>
        <v>14 Sep 20</v>
      </c>
    </row>
    <row r="84" spans="1:23" x14ac:dyDescent="0.25">
      <c r="A84" t="s">
        <v>6</v>
      </c>
      <c r="B84">
        <v>38</v>
      </c>
      <c r="C84">
        <v>14</v>
      </c>
      <c r="D84" t="s">
        <v>19</v>
      </c>
      <c r="E84">
        <v>1</v>
      </c>
      <c r="F84" s="66">
        <v>44088</v>
      </c>
      <c r="G84">
        <v>78722</v>
      </c>
      <c r="H84">
        <v>3336</v>
      </c>
      <c r="I84">
        <v>32719</v>
      </c>
      <c r="J84">
        <v>35044</v>
      </c>
      <c r="K84">
        <v>8535</v>
      </c>
      <c r="L84">
        <v>2424</v>
      </c>
      <c r="M84">
        <v>6640</v>
      </c>
      <c r="N84">
        <v>2820</v>
      </c>
      <c r="O84">
        <v>212</v>
      </c>
      <c r="P84">
        <v>149</v>
      </c>
      <c r="Q84">
        <v>19</v>
      </c>
      <c r="R84">
        <v>136</v>
      </c>
      <c r="S84">
        <v>1702</v>
      </c>
      <c r="T84">
        <v>0</v>
      </c>
      <c r="U84">
        <v>0</v>
      </c>
      <c r="V84">
        <f>Table1[[#This Row],[Rel_D]]</f>
        <v>44088</v>
      </c>
      <c r="W84" t="str">
        <f>TEXT(Table1[[#This Row],[Day'#]],"dd mmm yy")</f>
        <v>14 Sep 20</v>
      </c>
    </row>
    <row r="85" spans="1:23" x14ac:dyDescent="0.25">
      <c r="A85" t="s">
        <v>12</v>
      </c>
      <c r="B85">
        <v>39</v>
      </c>
      <c r="C85">
        <v>21</v>
      </c>
      <c r="D85" t="s">
        <v>19</v>
      </c>
      <c r="E85">
        <v>1</v>
      </c>
      <c r="F85" s="66">
        <v>44095</v>
      </c>
      <c r="G85">
        <v>55008</v>
      </c>
      <c r="H85">
        <v>4246</v>
      </c>
      <c r="I85">
        <v>18506</v>
      </c>
      <c r="J85">
        <v>27346</v>
      </c>
      <c r="K85">
        <v>7306</v>
      </c>
      <c r="L85">
        <v>1850</v>
      </c>
      <c r="M85">
        <v>3213</v>
      </c>
      <c r="N85">
        <v>3611</v>
      </c>
      <c r="O85">
        <v>279</v>
      </c>
      <c r="P85">
        <v>136</v>
      </c>
      <c r="Q85">
        <v>8</v>
      </c>
      <c r="R85">
        <v>212</v>
      </c>
      <c r="S85">
        <v>1167</v>
      </c>
      <c r="T85">
        <v>0</v>
      </c>
      <c r="U85">
        <v>0</v>
      </c>
      <c r="V85">
        <f>Table1[[#This Row],[Rel_D]]</f>
        <v>44095</v>
      </c>
      <c r="W85" t="str">
        <f>TEXT(Table1[[#This Row],[Day'#]],"dd mmm yy")</f>
        <v>21 Sep 20</v>
      </c>
    </row>
    <row r="86" spans="1:23" x14ac:dyDescent="0.25">
      <c r="A86" t="s">
        <v>3</v>
      </c>
      <c r="B86">
        <v>39</v>
      </c>
      <c r="C86">
        <v>21</v>
      </c>
      <c r="D86" t="s">
        <v>19</v>
      </c>
      <c r="E86">
        <v>1</v>
      </c>
      <c r="F86" s="66">
        <v>44095</v>
      </c>
      <c r="G86">
        <v>71204</v>
      </c>
      <c r="H86">
        <v>5943</v>
      </c>
      <c r="I86">
        <v>24934</v>
      </c>
      <c r="J86">
        <v>34631</v>
      </c>
      <c r="K86">
        <v>8248</v>
      </c>
      <c r="L86">
        <v>3391</v>
      </c>
      <c r="M86">
        <v>5709</v>
      </c>
      <c r="N86">
        <v>4822</v>
      </c>
      <c r="O86">
        <v>601</v>
      </c>
      <c r="P86">
        <v>146</v>
      </c>
      <c r="Q86">
        <v>28</v>
      </c>
      <c r="R86">
        <v>346</v>
      </c>
      <c r="S86">
        <v>1579</v>
      </c>
      <c r="T86">
        <v>0</v>
      </c>
      <c r="U86">
        <v>0</v>
      </c>
      <c r="V86">
        <f>Table1[[#This Row],[Rel_D]]</f>
        <v>44095</v>
      </c>
      <c r="W86" t="str">
        <f>TEXT(Table1[[#This Row],[Day'#]],"dd mmm yy")</f>
        <v>21 Sep 20</v>
      </c>
    </row>
    <row r="87" spans="1:23" x14ac:dyDescent="0.25">
      <c r="A87" t="s">
        <v>13</v>
      </c>
      <c r="B87">
        <v>39</v>
      </c>
      <c r="C87">
        <v>21</v>
      </c>
      <c r="D87" t="s">
        <v>19</v>
      </c>
      <c r="E87">
        <v>1</v>
      </c>
      <c r="F87" s="66">
        <v>44095</v>
      </c>
      <c r="G87">
        <v>88719</v>
      </c>
      <c r="H87">
        <v>7942</v>
      </c>
      <c r="I87">
        <v>49862</v>
      </c>
      <c r="J87">
        <v>29984</v>
      </c>
      <c r="K87">
        <v>6960</v>
      </c>
      <c r="L87">
        <v>1913</v>
      </c>
      <c r="M87">
        <v>4613</v>
      </c>
      <c r="N87">
        <v>6478</v>
      </c>
      <c r="O87">
        <v>666</v>
      </c>
      <c r="P87">
        <v>414</v>
      </c>
      <c r="Q87">
        <v>25</v>
      </c>
      <c r="R87">
        <v>359</v>
      </c>
      <c r="S87">
        <v>1854</v>
      </c>
      <c r="T87">
        <v>0</v>
      </c>
      <c r="U87">
        <v>0</v>
      </c>
      <c r="V87">
        <f>Table1[[#This Row],[Rel_D]]</f>
        <v>44095</v>
      </c>
      <c r="W87" t="str">
        <f>TEXT(Table1[[#This Row],[Day'#]],"dd mmm yy")</f>
        <v>21 Sep 20</v>
      </c>
    </row>
    <row r="88" spans="1:23" x14ac:dyDescent="0.25">
      <c r="A88" t="s">
        <v>4</v>
      </c>
      <c r="B88">
        <v>39</v>
      </c>
      <c r="C88">
        <v>21</v>
      </c>
      <c r="D88" t="s">
        <v>19</v>
      </c>
      <c r="E88">
        <v>1</v>
      </c>
      <c r="F88" s="66">
        <v>44095</v>
      </c>
      <c r="G88">
        <v>91838</v>
      </c>
      <c r="H88">
        <v>9140</v>
      </c>
      <c r="I88">
        <v>28231</v>
      </c>
      <c r="J88">
        <v>48754</v>
      </c>
      <c r="K88">
        <v>10980</v>
      </c>
      <c r="L88">
        <v>3873</v>
      </c>
      <c r="M88">
        <v>7565</v>
      </c>
      <c r="N88">
        <v>5272</v>
      </c>
      <c r="O88">
        <v>2191</v>
      </c>
      <c r="P88">
        <v>940</v>
      </c>
      <c r="Q88">
        <v>141</v>
      </c>
      <c r="R88">
        <v>596</v>
      </c>
      <c r="S88">
        <v>2415</v>
      </c>
      <c r="T88">
        <v>0</v>
      </c>
      <c r="U88">
        <v>0</v>
      </c>
      <c r="V88">
        <f>Table1[[#This Row],[Rel_D]]</f>
        <v>44095</v>
      </c>
      <c r="W88" t="str">
        <f>TEXT(Table1[[#This Row],[Day'#]],"dd mmm yy")</f>
        <v>21 Sep 20</v>
      </c>
    </row>
    <row r="89" spans="1:23" x14ac:dyDescent="0.25">
      <c r="A89" t="s">
        <v>14</v>
      </c>
      <c r="B89">
        <v>39</v>
      </c>
      <c r="C89">
        <v>21</v>
      </c>
      <c r="D89" t="s">
        <v>19</v>
      </c>
      <c r="E89">
        <v>1</v>
      </c>
      <c r="F89" s="66">
        <v>44095</v>
      </c>
      <c r="G89">
        <v>81241</v>
      </c>
      <c r="H89">
        <v>9772</v>
      </c>
      <c r="I89">
        <v>34486</v>
      </c>
      <c r="J89">
        <v>35370</v>
      </c>
      <c r="K89">
        <v>9103</v>
      </c>
      <c r="L89">
        <v>2282</v>
      </c>
      <c r="M89">
        <v>5474</v>
      </c>
      <c r="N89">
        <v>7409</v>
      </c>
      <c r="O89">
        <v>1244</v>
      </c>
      <c r="P89">
        <v>396</v>
      </c>
      <c r="Q89">
        <v>64</v>
      </c>
      <c r="R89">
        <v>659</v>
      </c>
      <c r="S89">
        <v>1256</v>
      </c>
      <c r="T89">
        <v>0</v>
      </c>
      <c r="U89">
        <v>0</v>
      </c>
      <c r="V89">
        <f>Table1[[#This Row],[Rel_D]]</f>
        <v>44095</v>
      </c>
      <c r="W89" t="str">
        <f>TEXT(Table1[[#This Row],[Day'#]],"dd mmm yy")</f>
        <v>21 Sep 20</v>
      </c>
    </row>
    <row r="90" spans="1:23" x14ac:dyDescent="0.25">
      <c r="A90" t="s">
        <v>5</v>
      </c>
      <c r="B90">
        <v>39</v>
      </c>
      <c r="C90">
        <v>21</v>
      </c>
      <c r="D90" t="s">
        <v>19</v>
      </c>
      <c r="E90">
        <v>1</v>
      </c>
      <c r="F90" s="66">
        <v>44095</v>
      </c>
      <c r="G90">
        <v>68376</v>
      </c>
      <c r="H90">
        <v>4821</v>
      </c>
      <c r="I90">
        <v>19540</v>
      </c>
      <c r="J90">
        <v>37115</v>
      </c>
      <c r="K90">
        <v>8174</v>
      </c>
      <c r="L90">
        <v>3547</v>
      </c>
      <c r="M90">
        <v>7170</v>
      </c>
      <c r="N90">
        <v>3186</v>
      </c>
      <c r="O90">
        <v>833</v>
      </c>
      <c r="P90">
        <v>432</v>
      </c>
      <c r="Q90">
        <v>58</v>
      </c>
      <c r="R90">
        <v>312</v>
      </c>
      <c r="S90">
        <v>1398</v>
      </c>
      <c r="T90">
        <v>0</v>
      </c>
      <c r="U90">
        <v>0</v>
      </c>
      <c r="V90">
        <f>Table1[[#This Row],[Rel_D]]</f>
        <v>44095</v>
      </c>
      <c r="W90" t="str">
        <f>TEXT(Table1[[#This Row],[Day'#]],"dd mmm yy")</f>
        <v>21 Sep 20</v>
      </c>
    </row>
    <row r="91" spans="1:23" x14ac:dyDescent="0.25">
      <c r="A91" t="s">
        <v>6</v>
      </c>
      <c r="B91">
        <v>39</v>
      </c>
      <c r="C91">
        <v>21</v>
      </c>
      <c r="D91" t="s">
        <v>19</v>
      </c>
      <c r="E91">
        <v>1</v>
      </c>
      <c r="F91" s="66">
        <v>44095</v>
      </c>
      <c r="G91">
        <v>78684</v>
      </c>
      <c r="H91">
        <v>6965</v>
      </c>
      <c r="I91">
        <v>32685</v>
      </c>
      <c r="J91">
        <v>35053</v>
      </c>
      <c r="K91">
        <v>8522</v>
      </c>
      <c r="L91">
        <v>2424</v>
      </c>
      <c r="M91">
        <v>6647</v>
      </c>
      <c r="N91">
        <v>5850</v>
      </c>
      <c r="O91">
        <v>457</v>
      </c>
      <c r="P91">
        <v>262</v>
      </c>
      <c r="Q91">
        <v>36</v>
      </c>
      <c r="R91">
        <v>360</v>
      </c>
      <c r="S91">
        <v>2245</v>
      </c>
      <c r="T91">
        <v>0</v>
      </c>
      <c r="U91">
        <v>0</v>
      </c>
      <c r="V91">
        <f>Table1[[#This Row],[Rel_D]]</f>
        <v>44095</v>
      </c>
      <c r="W91" t="str">
        <f>TEXT(Table1[[#This Row],[Day'#]],"dd mmm yy")</f>
        <v>21 Sep 20</v>
      </c>
    </row>
    <row r="92" spans="1:23" x14ac:dyDescent="0.25">
      <c r="A92" t="s">
        <v>12</v>
      </c>
      <c r="B92">
        <v>40</v>
      </c>
      <c r="C92">
        <v>27</v>
      </c>
      <c r="D92" t="s">
        <v>19</v>
      </c>
      <c r="E92">
        <v>1</v>
      </c>
      <c r="F92" s="66">
        <v>44101</v>
      </c>
      <c r="G92">
        <v>55035</v>
      </c>
      <c r="H92">
        <v>6923</v>
      </c>
      <c r="I92">
        <v>18489</v>
      </c>
      <c r="J92">
        <v>27386</v>
      </c>
      <c r="K92">
        <v>7316</v>
      </c>
      <c r="L92">
        <v>1844</v>
      </c>
      <c r="M92">
        <v>3216</v>
      </c>
      <c r="N92">
        <v>5356</v>
      </c>
      <c r="O92">
        <v>888</v>
      </c>
      <c r="P92">
        <v>301</v>
      </c>
      <c r="Q92">
        <v>34</v>
      </c>
      <c r="R92">
        <v>344</v>
      </c>
      <c r="S92">
        <v>1609</v>
      </c>
      <c r="T92">
        <v>0</v>
      </c>
      <c r="U92">
        <v>0</v>
      </c>
      <c r="V92">
        <f>Table1[[#This Row],[Rel_D]]</f>
        <v>44101</v>
      </c>
      <c r="W92" t="str">
        <f>TEXT(Table1[[#This Row],[Day'#]],"dd mmm yy")</f>
        <v>27 Sep 20</v>
      </c>
    </row>
    <row r="93" spans="1:23" x14ac:dyDescent="0.25">
      <c r="A93" t="s">
        <v>3</v>
      </c>
      <c r="B93">
        <v>40</v>
      </c>
      <c r="C93">
        <v>27</v>
      </c>
      <c r="D93" t="s">
        <v>19</v>
      </c>
      <c r="E93">
        <v>1</v>
      </c>
      <c r="F93" s="66">
        <v>44101</v>
      </c>
      <c r="G93">
        <v>71143</v>
      </c>
      <c r="H93">
        <v>9379</v>
      </c>
      <c r="I93">
        <v>24915</v>
      </c>
      <c r="J93">
        <v>34603</v>
      </c>
      <c r="K93">
        <v>8229</v>
      </c>
      <c r="L93">
        <v>3396</v>
      </c>
      <c r="M93">
        <v>5912</v>
      </c>
      <c r="N93">
        <v>6852</v>
      </c>
      <c r="O93">
        <v>1528</v>
      </c>
      <c r="P93">
        <v>326</v>
      </c>
      <c r="Q93">
        <v>97</v>
      </c>
      <c r="R93">
        <v>576</v>
      </c>
      <c r="S93">
        <v>2190</v>
      </c>
      <c r="T93">
        <v>0</v>
      </c>
      <c r="U93">
        <v>0</v>
      </c>
      <c r="V93">
        <f>Table1[[#This Row],[Rel_D]]</f>
        <v>44101</v>
      </c>
      <c r="W93" t="str">
        <f>TEXT(Table1[[#This Row],[Day'#]],"dd mmm yy")</f>
        <v>27 Sep 20</v>
      </c>
    </row>
    <row r="94" spans="1:23" x14ac:dyDescent="0.25">
      <c r="A94" t="s">
        <v>13</v>
      </c>
      <c r="B94">
        <v>40</v>
      </c>
      <c r="C94">
        <v>27</v>
      </c>
      <c r="D94" t="s">
        <v>19</v>
      </c>
      <c r="E94">
        <v>1</v>
      </c>
      <c r="F94" s="66">
        <v>44101</v>
      </c>
      <c r="G94">
        <v>88660</v>
      </c>
      <c r="H94">
        <v>12770</v>
      </c>
      <c r="I94">
        <v>49796</v>
      </c>
      <c r="J94">
        <v>29998</v>
      </c>
      <c r="K94">
        <v>6951</v>
      </c>
      <c r="L94">
        <v>1915</v>
      </c>
      <c r="M94">
        <v>4614</v>
      </c>
      <c r="N94">
        <v>10295</v>
      </c>
      <c r="O94">
        <v>1104</v>
      </c>
      <c r="P94">
        <v>781</v>
      </c>
      <c r="Q94">
        <v>40</v>
      </c>
      <c r="R94">
        <v>550</v>
      </c>
      <c r="S94">
        <v>2348</v>
      </c>
      <c r="T94">
        <v>0</v>
      </c>
      <c r="U94">
        <v>0</v>
      </c>
      <c r="V94">
        <f>Table1[[#This Row],[Rel_D]]</f>
        <v>44101</v>
      </c>
      <c r="W94" t="str">
        <f>TEXT(Table1[[#This Row],[Day'#]],"dd mmm yy")</f>
        <v>27 Sep 20</v>
      </c>
    </row>
    <row r="95" spans="1:23" x14ac:dyDescent="0.25">
      <c r="A95" t="s">
        <v>4</v>
      </c>
      <c r="B95">
        <v>40</v>
      </c>
      <c r="C95">
        <v>27</v>
      </c>
      <c r="D95" t="s">
        <v>19</v>
      </c>
      <c r="E95">
        <v>1</v>
      </c>
      <c r="F95" s="66">
        <v>44101</v>
      </c>
      <c r="G95">
        <v>91845</v>
      </c>
      <c r="H95">
        <v>13614</v>
      </c>
      <c r="I95">
        <v>28215</v>
      </c>
      <c r="J95">
        <v>48817</v>
      </c>
      <c r="K95">
        <v>10970</v>
      </c>
      <c r="L95">
        <v>3843</v>
      </c>
      <c r="M95">
        <v>7593</v>
      </c>
      <c r="N95">
        <v>7423</v>
      </c>
      <c r="O95">
        <v>3644</v>
      </c>
      <c r="P95">
        <v>1399</v>
      </c>
      <c r="Q95">
        <v>205</v>
      </c>
      <c r="R95">
        <v>943</v>
      </c>
      <c r="S95">
        <v>3137</v>
      </c>
      <c r="T95">
        <v>0</v>
      </c>
      <c r="U95">
        <v>0</v>
      </c>
      <c r="V95">
        <f>Table1[[#This Row],[Rel_D]]</f>
        <v>44101</v>
      </c>
      <c r="W95" t="str">
        <f>TEXT(Table1[[#This Row],[Day'#]],"dd mmm yy")</f>
        <v>27 Sep 20</v>
      </c>
    </row>
    <row r="96" spans="1:23" x14ac:dyDescent="0.25">
      <c r="A96" t="s">
        <v>14</v>
      </c>
      <c r="B96">
        <v>40</v>
      </c>
      <c r="C96">
        <v>27</v>
      </c>
      <c r="D96" t="s">
        <v>19</v>
      </c>
      <c r="E96">
        <v>1</v>
      </c>
      <c r="F96" s="66">
        <v>44101</v>
      </c>
      <c r="G96">
        <v>81302</v>
      </c>
      <c r="H96">
        <v>17625</v>
      </c>
      <c r="I96">
        <v>34484</v>
      </c>
      <c r="J96">
        <v>35415</v>
      </c>
      <c r="K96">
        <v>9097</v>
      </c>
      <c r="L96">
        <v>2306</v>
      </c>
      <c r="M96">
        <v>5489</v>
      </c>
      <c r="N96">
        <v>12543</v>
      </c>
      <c r="O96">
        <v>3017</v>
      </c>
      <c r="P96">
        <v>777</v>
      </c>
      <c r="Q96">
        <v>135</v>
      </c>
      <c r="R96">
        <v>1153</v>
      </c>
      <c r="S96">
        <v>1630</v>
      </c>
      <c r="T96">
        <v>0</v>
      </c>
      <c r="U96">
        <v>0</v>
      </c>
      <c r="V96">
        <f>Table1[[#This Row],[Rel_D]]</f>
        <v>44101</v>
      </c>
      <c r="W96" t="str">
        <f>TEXT(Table1[[#This Row],[Day'#]],"dd mmm yy")</f>
        <v>27 Sep 20</v>
      </c>
    </row>
    <row r="97" spans="1:23" x14ac:dyDescent="0.25">
      <c r="A97" t="s">
        <v>5</v>
      </c>
      <c r="B97">
        <v>40</v>
      </c>
      <c r="C97">
        <v>27</v>
      </c>
      <c r="D97" t="s">
        <v>19</v>
      </c>
      <c r="E97">
        <v>1</v>
      </c>
      <c r="F97" s="66">
        <v>44101</v>
      </c>
      <c r="G97">
        <v>68381</v>
      </c>
      <c r="H97">
        <v>8172</v>
      </c>
      <c r="I97">
        <v>19525</v>
      </c>
      <c r="J97">
        <v>37186</v>
      </c>
      <c r="K97">
        <v>8169</v>
      </c>
      <c r="L97">
        <v>3501</v>
      </c>
      <c r="M97">
        <v>7174</v>
      </c>
      <c r="N97">
        <v>4734</v>
      </c>
      <c r="O97">
        <v>1971</v>
      </c>
      <c r="P97">
        <v>711</v>
      </c>
      <c r="Q97">
        <v>170</v>
      </c>
      <c r="R97">
        <v>586</v>
      </c>
      <c r="S97">
        <v>1975</v>
      </c>
      <c r="T97">
        <v>0</v>
      </c>
      <c r="U97">
        <v>0</v>
      </c>
      <c r="V97">
        <f>Table1[[#This Row],[Rel_D]]</f>
        <v>44101</v>
      </c>
      <c r="W97" t="str">
        <f>TEXT(Table1[[#This Row],[Day'#]],"dd mmm yy")</f>
        <v>27 Sep 20</v>
      </c>
    </row>
    <row r="98" spans="1:23" x14ac:dyDescent="0.25">
      <c r="A98" t="s">
        <v>6</v>
      </c>
      <c r="B98">
        <v>40</v>
      </c>
      <c r="C98">
        <v>27</v>
      </c>
      <c r="D98" t="s">
        <v>19</v>
      </c>
      <c r="E98">
        <v>1</v>
      </c>
      <c r="F98" s="66">
        <v>44101</v>
      </c>
      <c r="G98">
        <v>78650</v>
      </c>
      <c r="H98">
        <v>9596</v>
      </c>
      <c r="I98">
        <v>32657</v>
      </c>
      <c r="J98">
        <v>35100</v>
      </c>
      <c r="K98">
        <v>8511</v>
      </c>
      <c r="L98">
        <v>2382</v>
      </c>
      <c r="M98">
        <v>6633</v>
      </c>
      <c r="N98">
        <v>7713</v>
      </c>
      <c r="O98">
        <v>937</v>
      </c>
      <c r="P98">
        <v>382</v>
      </c>
      <c r="Q98">
        <v>65</v>
      </c>
      <c r="R98">
        <v>499</v>
      </c>
      <c r="S98">
        <v>2714</v>
      </c>
      <c r="T98">
        <v>0</v>
      </c>
      <c r="U98">
        <v>0</v>
      </c>
      <c r="V98">
        <f>Table1[[#This Row],[Rel_D]]</f>
        <v>44101</v>
      </c>
      <c r="W98" t="str">
        <f>TEXT(Table1[[#This Row],[Day'#]],"dd mmm yy")</f>
        <v>27 Sep 20</v>
      </c>
    </row>
    <row r="99" spans="1:23" x14ac:dyDescent="0.25">
      <c r="A99" t="s">
        <v>12</v>
      </c>
      <c r="B99">
        <v>41</v>
      </c>
      <c r="C99">
        <v>4</v>
      </c>
      <c r="D99" t="s">
        <v>19</v>
      </c>
      <c r="E99">
        <v>2</v>
      </c>
      <c r="F99" s="66">
        <v>44108</v>
      </c>
      <c r="G99">
        <v>55053</v>
      </c>
      <c r="H99">
        <v>10009</v>
      </c>
      <c r="I99">
        <v>18492</v>
      </c>
      <c r="J99">
        <v>27412</v>
      </c>
      <c r="K99">
        <v>7328</v>
      </c>
      <c r="L99">
        <v>1821</v>
      </c>
      <c r="M99">
        <v>3220</v>
      </c>
      <c r="N99">
        <v>6939</v>
      </c>
      <c r="O99">
        <v>1942</v>
      </c>
      <c r="P99">
        <v>543</v>
      </c>
      <c r="Q99">
        <v>71</v>
      </c>
      <c r="R99">
        <v>514</v>
      </c>
      <c r="S99">
        <v>2044</v>
      </c>
      <c r="T99">
        <v>0</v>
      </c>
      <c r="U99">
        <v>0</v>
      </c>
      <c r="V99">
        <f>Table1[[#This Row],[Rel_D]]</f>
        <v>44108</v>
      </c>
      <c r="W99" t="str">
        <f>TEXT(Table1[[#This Row],[Day'#]],"dd mmm yy")</f>
        <v>04 Oct 20</v>
      </c>
    </row>
    <row r="100" spans="1:23" x14ac:dyDescent="0.25">
      <c r="A100" t="s">
        <v>3</v>
      </c>
      <c r="B100">
        <v>41</v>
      </c>
      <c r="C100">
        <v>4</v>
      </c>
      <c r="D100" t="s">
        <v>19</v>
      </c>
      <c r="E100">
        <v>2</v>
      </c>
      <c r="F100" s="66">
        <v>44108</v>
      </c>
      <c r="G100">
        <v>71150</v>
      </c>
      <c r="H100">
        <v>14759</v>
      </c>
      <c r="I100">
        <v>24887</v>
      </c>
      <c r="J100">
        <v>34621</v>
      </c>
      <c r="K100">
        <v>8218</v>
      </c>
      <c r="L100">
        <v>3424</v>
      </c>
      <c r="M100">
        <v>5934</v>
      </c>
      <c r="N100">
        <v>9488</v>
      </c>
      <c r="O100">
        <v>3514</v>
      </c>
      <c r="P100">
        <v>545</v>
      </c>
      <c r="Q100">
        <v>225</v>
      </c>
      <c r="R100">
        <v>987</v>
      </c>
      <c r="S100">
        <v>2691</v>
      </c>
      <c r="T100">
        <v>0</v>
      </c>
      <c r="U100">
        <v>0</v>
      </c>
      <c r="V100">
        <f>Table1[[#This Row],[Rel_D]]</f>
        <v>44108</v>
      </c>
      <c r="W100" t="str">
        <f>TEXT(Table1[[#This Row],[Day'#]],"dd mmm yy")</f>
        <v>04 Oct 20</v>
      </c>
    </row>
    <row r="101" spans="1:23" x14ac:dyDescent="0.25">
      <c r="A101" t="s">
        <v>13</v>
      </c>
      <c r="B101">
        <v>41</v>
      </c>
      <c r="C101">
        <v>4</v>
      </c>
      <c r="D101" t="s">
        <v>19</v>
      </c>
      <c r="E101">
        <v>2</v>
      </c>
      <c r="F101" s="66">
        <v>44108</v>
      </c>
      <c r="G101">
        <v>88676</v>
      </c>
      <c r="H101">
        <v>18792</v>
      </c>
      <c r="I101">
        <v>49786</v>
      </c>
      <c r="J101">
        <v>30033</v>
      </c>
      <c r="K101">
        <v>6956</v>
      </c>
      <c r="L101">
        <v>1901</v>
      </c>
      <c r="M101">
        <v>4619</v>
      </c>
      <c r="N101">
        <v>14699</v>
      </c>
      <c r="O101">
        <v>2144</v>
      </c>
      <c r="P101">
        <v>1045</v>
      </c>
      <c r="Q101">
        <v>81</v>
      </c>
      <c r="R101">
        <v>823</v>
      </c>
      <c r="S101">
        <v>2852</v>
      </c>
      <c r="T101">
        <v>0</v>
      </c>
      <c r="U101">
        <v>0</v>
      </c>
      <c r="V101">
        <f>Table1[[#This Row],[Rel_D]]</f>
        <v>44108</v>
      </c>
      <c r="W101" t="str">
        <f>TEXT(Table1[[#This Row],[Day'#]],"dd mmm yy")</f>
        <v>04 Oct 20</v>
      </c>
    </row>
    <row r="102" spans="1:23" x14ac:dyDescent="0.25">
      <c r="A102" t="s">
        <v>4</v>
      </c>
      <c r="B102">
        <v>41</v>
      </c>
      <c r="C102">
        <v>4</v>
      </c>
      <c r="D102" t="s">
        <v>19</v>
      </c>
      <c r="E102">
        <v>2</v>
      </c>
      <c r="F102" s="66">
        <v>44108</v>
      </c>
      <c r="G102">
        <v>92126</v>
      </c>
      <c r="H102">
        <v>18450</v>
      </c>
      <c r="I102">
        <v>28333</v>
      </c>
      <c r="J102">
        <v>48970</v>
      </c>
      <c r="K102">
        <v>10970</v>
      </c>
      <c r="L102">
        <v>3853</v>
      </c>
      <c r="M102">
        <v>7633</v>
      </c>
      <c r="N102">
        <v>9869</v>
      </c>
      <c r="O102">
        <v>5242</v>
      </c>
      <c r="P102">
        <v>1769</v>
      </c>
      <c r="Q102">
        <v>278</v>
      </c>
      <c r="R102">
        <v>1292</v>
      </c>
      <c r="S102">
        <v>3859</v>
      </c>
      <c r="T102">
        <v>0</v>
      </c>
      <c r="U102">
        <v>0</v>
      </c>
      <c r="V102">
        <f>Table1[[#This Row],[Rel_D]]</f>
        <v>44108</v>
      </c>
      <c r="W102" t="str">
        <f>TEXT(Table1[[#This Row],[Day'#]],"dd mmm yy")</f>
        <v>04 Oct 20</v>
      </c>
    </row>
    <row r="103" spans="1:23" x14ac:dyDescent="0.25">
      <c r="A103" t="s">
        <v>14</v>
      </c>
      <c r="B103">
        <v>41</v>
      </c>
      <c r="C103">
        <v>4</v>
      </c>
      <c r="D103" t="s">
        <v>19</v>
      </c>
      <c r="E103">
        <v>2</v>
      </c>
      <c r="F103" s="66">
        <v>44108</v>
      </c>
      <c r="G103">
        <v>81311</v>
      </c>
      <c r="H103">
        <v>23766</v>
      </c>
      <c r="I103">
        <v>34475</v>
      </c>
      <c r="J103">
        <v>35443</v>
      </c>
      <c r="K103">
        <v>9104</v>
      </c>
      <c r="L103">
        <v>2289</v>
      </c>
      <c r="M103">
        <v>5529</v>
      </c>
      <c r="N103">
        <v>15922</v>
      </c>
      <c r="O103">
        <v>4896</v>
      </c>
      <c r="P103">
        <v>1105</v>
      </c>
      <c r="Q103">
        <v>260</v>
      </c>
      <c r="R103">
        <v>1583</v>
      </c>
      <c r="S103">
        <v>2129</v>
      </c>
      <c r="T103">
        <v>0</v>
      </c>
      <c r="U103">
        <v>0</v>
      </c>
      <c r="V103">
        <f>Table1[[#This Row],[Rel_D]]</f>
        <v>44108</v>
      </c>
      <c r="W103" t="str">
        <f>TEXT(Table1[[#This Row],[Day'#]],"dd mmm yy")</f>
        <v>04 Oct 20</v>
      </c>
    </row>
    <row r="104" spans="1:23" x14ac:dyDescent="0.25">
      <c r="A104" t="s">
        <v>5</v>
      </c>
      <c r="B104">
        <v>41</v>
      </c>
      <c r="C104">
        <v>4</v>
      </c>
      <c r="D104" t="s">
        <v>19</v>
      </c>
      <c r="E104">
        <v>2</v>
      </c>
      <c r="F104" s="66">
        <v>44108</v>
      </c>
      <c r="G104">
        <v>68380</v>
      </c>
      <c r="H104">
        <v>12826</v>
      </c>
      <c r="I104">
        <v>19500</v>
      </c>
      <c r="J104">
        <v>37234</v>
      </c>
      <c r="K104">
        <v>8160</v>
      </c>
      <c r="L104">
        <v>3486</v>
      </c>
      <c r="M104">
        <v>7193</v>
      </c>
      <c r="N104">
        <v>6943</v>
      </c>
      <c r="O104">
        <v>3619</v>
      </c>
      <c r="P104">
        <v>998</v>
      </c>
      <c r="Q104">
        <v>301</v>
      </c>
      <c r="R104">
        <v>965</v>
      </c>
      <c r="S104">
        <v>2501</v>
      </c>
      <c r="T104">
        <v>0</v>
      </c>
      <c r="U104">
        <v>0</v>
      </c>
      <c r="V104">
        <f>Table1[[#This Row],[Rel_D]]</f>
        <v>44108</v>
      </c>
      <c r="W104" t="str">
        <f>TEXT(Table1[[#This Row],[Day'#]],"dd mmm yy")</f>
        <v>04 Oct 20</v>
      </c>
    </row>
    <row r="105" spans="1:23" x14ac:dyDescent="0.25">
      <c r="A105" t="s">
        <v>6</v>
      </c>
      <c r="B105">
        <v>41</v>
      </c>
      <c r="C105">
        <v>4</v>
      </c>
      <c r="D105" t="s">
        <v>19</v>
      </c>
      <c r="E105">
        <v>2</v>
      </c>
      <c r="F105" s="66">
        <v>44108</v>
      </c>
      <c r="G105">
        <v>78648</v>
      </c>
      <c r="H105">
        <v>13424</v>
      </c>
      <c r="I105">
        <v>32647</v>
      </c>
      <c r="J105">
        <v>35166</v>
      </c>
      <c r="K105">
        <v>8504</v>
      </c>
      <c r="L105">
        <v>2331</v>
      </c>
      <c r="M105">
        <v>6626</v>
      </c>
      <c r="N105">
        <v>9856</v>
      </c>
      <c r="O105">
        <v>2146</v>
      </c>
      <c r="P105">
        <v>540</v>
      </c>
      <c r="Q105">
        <v>138</v>
      </c>
      <c r="R105">
        <v>744</v>
      </c>
      <c r="S105">
        <v>3234</v>
      </c>
      <c r="T105">
        <v>0</v>
      </c>
      <c r="U105">
        <v>0</v>
      </c>
      <c r="V105">
        <f>Table1[[#This Row],[Rel_D]]</f>
        <v>44108</v>
      </c>
      <c r="W105" t="str">
        <f>TEXT(Table1[[#This Row],[Day'#]],"dd mmm yy")</f>
        <v>04 Oct 20</v>
      </c>
    </row>
    <row r="106" spans="1:23" x14ac:dyDescent="0.25">
      <c r="A106" t="s">
        <v>12</v>
      </c>
      <c r="B106">
        <v>42</v>
      </c>
      <c r="C106">
        <v>11</v>
      </c>
      <c r="D106" t="s">
        <v>19</v>
      </c>
      <c r="E106">
        <v>2</v>
      </c>
      <c r="F106" s="66">
        <v>44115</v>
      </c>
      <c r="G106">
        <v>55114</v>
      </c>
      <c r="H106">
        <v>13355</v>
      </c>
      <c r="I106">
        <v>18558</v>
      </c>
      <c r="J106">
        <v>27443</v>
      </c>
      <c r="K106">
        <v>7320</v>
      </c>
      <c r="L106">
        <v>1793</v>
      </c>
      <c r="M106">
        <v>3236</v>
      </c>
      <c r="N106">
        <v>8416</v>
      </c>
      <c r="O106">
        <v>3347</v>
      </c>
      <c r="P106">
        <v>777</v>
      </c>
      <c r="Q106">
        <v>121</v>
      </c>
      <c r="R106">
        <v>694</v>
      </c>
      <c r="S106">
        <v>2747</v>
      </c>
      <c r="T106">
        <v>0</v>
      </c>
      <c r="U106">
        <v>0</v>
      </c>
      <c r="V106" s="2">
        <f>Table1[[#This Row],[Rel_D]]</f>
        <v>44115</v>
      </c>
      <c r="W106" t="str">
        <f>TEXT(Table1[[#This Row],[Day'#]],"dd mmm yy")</f>
        <v>11 Oct 20</v>
      </c>
    </row>
    <row r="107" spans="1:23" x14ac:dyDescent="0.25">
      <c r="A107" t="s">
        <v>3</v>
      </c>
      <c r="B107">
        <v>42</v>
      </c>
      <c r="C107">
        <v>11</v>
      </c>
      <c r="D107" t="s">
        <v>19</v>
      </c>
      <c r="E107">
        <v>2</v>
      </c>
      <c r="F107" s="66">
        <v>44115</v>
      </c>
      <c r="G107">
        <v>71029</v>
      </c>
      <c r="H107">
        <v>19000</v>
      </c>
      <c r="I107">
        <v>24848</v>
      </c>
      <c r="J107">
        <v>34584</v>
      </c>
      <c r="K107">
        <v>8196</v>
      </c>
      <c r="L107">
        <v>3401</v>
      </c>
      <c r="M107">
        <v>5938</v>
      </c>
      <c r="N107">
        <v>11377</v>
      </c>
      <c r="O107">
        <v>5175</v>
      </c>
      <c r="P107">
        <v>833</v>
      </c>
      <c r="Q107">
        <v>364</v>
      </c>
      <c r="R107">
        <v>1251</v>
      </c>
      <c r="S107">
        <v>3507</v>
      </c>
      <c r="T107">
        <v>0</v>
      </c>
      <c r="U107">
        <v>0</v>
      </c>
      <c r="V107" s="2">
        <f>Table1[[#This Row],[Rel_D]]</f>
        <v>44115</v>
      </c>
      <c r="W107" t="str">
        <f>TEXT(Table1[[#This Row],[Day'#]],"dd mmm yy")</f>
        <v>11 Oct 20</v>
      </c>
    </row>
    <row r="108" spans="1:23" x14ac:dyDescent="0.25">
      <c r="A108" t="s">
        <v>13</v>
      </c>
      <c r="B108">
        <v>42</v>
      </c>
      <c r="C108">
        <v>11</v>
      </c>
      <c r="D108" t="s">
        <v>19</v>
      </c>
      <c r="E108">
        <v>2</v>
      </c>
      <c r="F108" s="66">
        <v>44115</v>
      </c>
      <c r="G108">
        <v>88555</v>
      </c>
      <c r="H108">
        <v>27411</v>
      </c>
      <c r="I108">
        <v>49663</v>
      </c>
      <c r="J108">
        <v>30049</v>
      </c>
      <c r="K108">
        <v>6955</v>
      </c>
      <c r="L108">
        <v>1888</v>
      </c>
      <c r="M108">
        <v>4640</v>
      </c>
      <c r="N108">
        <v>20676</v>
      </c>
      <c r="O108">
        <v>3900</v>
      </c>
      <c r="P108">
        <v>1338</v>
      </c>
      <c r="Q108">
        <v>187</v>
      </c>
      <c r="R108">
        <v>1310</v>
      </c>
      <c r="S108">
        <v>3087</v>
      </c>
      <c r="T108">
        <v>0</v>
      </c>
      <c r="U108">
        <v>0</v>
      </c>
      <c r="V108" s="2">
        <f>Table1[[#This Row],[Rel_D]]</f>
        <v>44115</v>
      </c>
      <c r="W108" t="str">
        <f>TEXT(Table1[[#This Row],[Day'#]],"dd mmm yy")</f>
        <v>11 Oct 20</v>
      </c>
    </row>
    <row r="109" spans="1:23" x14ac:dyDescent="0.25">
      <c r="A109" t="s">
        <v>4</v>
      </c>
      <c r="B109">
        <v>42</v>
      </c>
      <c r="C109">
        <v>11</v>
      </c>
      <c r="D109" t="s">
        <v>19</v>
      </c>
      <c r="E109">
        <v>2</v>
      </c>
      <c r="F109" s="66">
        <v>44115</v>
      </c>
      <c r="G109">
        <v>92393</v>
      </c>
      <c r="H109">
        <v>26190</v>
      </c>
      <c r="I109">
        <v>28458</v>
      </c>
      <c r="J109">
        <v>49107</v>
      </c>
      <c r="K109">
        <v>10978</v>
      </c>
      <c r="L109">
        <v>3850</v>
      </c>
      <c r="M109">
        <v>7691</v>
      </c>
      <c r="N109">
        <v>12695</v>
      </c>
      <c r="O109">
        <v>9048</v>
      </c>
      <c r="P109">
        <v>2052</v>
      </c>
      <c r="Q109">
        <v>477</v>
      </c>
      <c r="R109">
        <v>1918</v>
      </c>
      <c r="S109">
        <v>4774</v>
      </c>
      <c r="T109">
        <v>0</v>
      </c>
      <c r="U109">
        <v>0</v>
      </c>
      <c r="V109" s="2">
        <f>Table1[[#This Row],[Rel_D]]</f>
        <v>44115</v>
      </c>
      <c r="W109" t="str">
        <f>TEXT(Table1[[#This Row],[Day'#]],"dd mmm yy")</f>
        <v>11 Oct 20</v>
      </c>
    </row>
    <row r="110" spans="1:23" x14ac:dyDescent="0.25">
      <c r="A110" t="s">
        <v>14</v>
      </c>
      <c r="B110">
        <v>42</v>
      </c>
      <c r="C110">
        <v>11</v>
      </c>
      <c r="D110" t="s">
        <v>19</v>
      </c>
      <c r="E110">
        <v>2</v>
      </c>
      <c r="F110" s="66">
        <v>44115</v>
      </c>
      <c r="G110">
        <v>81309</v>
      </c>
      <c r="H110">
        <v>30274</v>
      </c>
      <c r="I110">
        <v>34456</v>
      </c>
      <c r="J110">
        <v>35485</v>
      </c>
      <c r="K110">
        <v>9091</v>
      </c>
      <c r="L110">
        <v>2277</v>
      </c>
      <c r="M110">
        <v>5554</v>
      </c>
      <c r="N110">
        <v>19174</v>
      </c>
      <c r="O110">
        <v>7314</v>
      </c>
      <c r="P110">
        <v>1433</v>
      </c>
      <c r="Q110">
        <v>383</v>
      </c>
      <c r="R110">
        <v>1970</v>
      </c>
      <c r="S110">
        <v>2692</v>
      </c>
      <c r="T110">
        <v>0</v>
      </c>
      <c r="U110">
        <v>0</v>
      </c>
      <c r="V110" s="2">
        <f>Table1[[#This Row],[Rel_D]]</f>
        <v>44115</v>
      </c>
      <c r="W110" t="str">
        <f>TEXT(Table1[[#This Row],[Day'#]],"dd mmm yy")</f>
        <v>11 Oct 20</v>
      </c>
    </row>
    <row r="111" spans="1:23" x14ac:dyDescent="0.25">
      <c r="A111" t="s">
        <v>5</v>
      </c>
      <c r="B111">
        <v>42</v>
      </c>
      <c r="C111">
        <v>11</v>
      </c>
      <c r="D111" t="s">
        <v>19</v>
      </c>
      <c r="E111">
        <v>2</v>
      </c>
      <c r="F111" s="66">
        <v>44115</v>
      </c>
      <c r="G111">
        <v>68420</v>
      </c>
      <c r="H111">
        <v>17607</v>
      </c>
      <c r="I111">
        <v>19480</v>
      </c>
      <c r="J111">
        <v>37287</v>
      </c>
      <c r="K111">
        <v>8158</v>
      </c>
      <c r="L111">
        <v>3495</v>
      </c>
      <c r="M111">
        <v>7207</v>
      </c>
      <c r="N111">
        <v>8722</v>
      </c>
      <c r="O111">
        <v>5670</v>
      </c>
      <c r="P111">
        <v>1295</v>
      </c>
      <c r="Q111">
        <v>489</v>
      </c>
      <c r="R111">
        <v>1431</v>
      </c>
      <c r="S111">
        <v>3068</v>
      </c>
      <c r="T111">
        <v>0</v>
      </c>
      <c r="U111">
        <v>0</v>
      </c>
      <c r="V111" s="2">
        <f>Table1[[#This Row],[Rel_D]]</f>
        <v>44115</v>
      </c>
      <c r="W111" t="str">
        <f>TEXT(Table1[[#This Row],[Day'#]],"dd mmm yy")</f>
        <v>11 Oct 20</v>
      </c>
    </row>
    <row r="112" spans="1:23" x14ac:dyDescent="0.25">
      <c r="A112" t="s">
        <v>6</v>
      </c>
      <c r="B112">
        <v>42</v>
      </c>
      <c r="C112">
        <v>11</v>
      </c>
      <c r="D112" t="s">
        <v>19</v>
      </c>
      <c r="E112">
        <v>2</v>
      </c>
      <c r="F112" s="66">
        <v>44115</v>
      </c>
      <c r="G112">
        <v>78525</v>
      </c>
      <c r="H112">
        <v>18098</v>
      </c>
      <c r="I112">
        <v>32625</v>
      </c>
      <c r="J112">
        <v>35063</v>
      </c>
      <c r="K112">
        <v>8504</v>
      </c>
      <c r="L112">
        <v>2333</v>
      </c>
      <c r="M112">
        <v>6633</v>
      </c>
      <c r="N112">
        <v>12049</v>
      </c>
      <c r="O112">
        <v>4028</v>
      </c>
      <c r="P112">
        <v>704</v>
      </c>
      <c r="Q112">
        <v>278</v>
      </c>
      <c r="R112">
        <v>1039</v>
      </c>
      <c r="S112">
        <v>3730</v>
      </c>
      <c r="T112">
        <v>0</v>
      </c>
      <c r="U112">
        <v>0</v>
      </c>
      <c r="V112" s="2">
        <f>Table1[[#This Row],[Rel_D]]</f>
        <v>44115</v>
      </c>
      <c r="W112" t="str">
        <f>TEXT(Table1[[#This Row],[Day'#]],"dd mmm yy")</f>
        <v>11 Oct 20</v>
      </c>
    </row>
    <row r="113" spans="1:23" x14ac:dyDescent="0.25">
      <c r="A113" t="s">
        <v>12</v>
      </c>
      <c r="B113">
        <v>43</v>
      </c>
      <c r="C113">
        <v>18</v>
      </c>
      <c r="D113" t="s">
        <v>19</v>
      </c>
      <c r="E113">
        <v>2</v>
      </c>
      <c r="F113" s="66">
        <v>44122</v>
      </c>
      <c r="G113">
        <v>55117</v>
      </c>
      <c r="H113">
        <v>16517</v>
      </c>
      <c r="I113">
        <v>18537</v>
      </c>
      <c r="J113">
        <v>27468</v>
      </c>
      <c r="K113">
        <v>7318</v>
      </c>
      <c r="L113">
        <v>1794</v>
      </c>
      <c r="M113">
        <v>3247</v>
      </c>
      <c r="N113">
        <v>9435</v>
      </c>
      <c r="O113">
        <v>4769</v>
      </c>
      <c r="P113">
        <v>1255</v>
      </c>
      <c r="Q113">
        <v>207</v>
      </c>
      <c r="R113">
        <v>851</v>
      </c>
      <c r="S113">
        <v>3345</v>
      </c>
      <c r="T113">
        <v>0</v>
      </c>
      <c r="U113">
        <v>0</v>
      </c>
      <c r="V113" s="2">
        <f>Table1[[#This Row],[Rel_D]]</f>
        <v>44122</v>
      </c>
      <c r="W113" t="str">
        <f>TEXT(Table1[[#This Row],[Day'#]],"dd mmm yy")</f>
        <v>18 Oct 20</v>
      </c>
    </row>
    <row r="114" spans="1:23" x14ac:dyDescent="0.25">
      <c r="A114" t="s">
        <v>3</v>
      </c>
      <c r="B114">
        <v>43</v>
      </c>
      <c r="C114">
        <v>18</v>
      </c>
      <c r="D114" t="s">
        <v>19</v>
      </c>
      <c r="E114">
        <v>2</v>
      </c>
      <c r="F114" s="66">
        <v>44122</v>
      </c>
      <c r="G114">
        <v>71040</v>
      </c>
      <c r="H114">
        <v>22790</v>
      </c>
      <c r="I114">
        <v>24838</v>
      </c>
      <c r="J114">
        <v>34597</v>
      </c>
      <c r="K114">
        <v>8191</v>
      </c>
      <c r="L114">
        <v>3414</v>
      </c>
      <c r="M114">
        <v>5950</v>
      </c>
      <c r="N114">
        <v>12693</v>
      </c>
      <c r="O114">
        <v>6815</v>
      </c>
      <c r="P114">
        <v>1208</v>
      </c>
      <c r="Q114">
        <v>553</v>
      </c>
      <c r="R114">
        <v>1521</v>
      </c>
      <c r="S114">
        <v>4410</v>
      </c>
      <c r="T114">
        <v>0</v>
      </c>
      <c r="U114">
        <v>0</v>
      </c>
      <c r="V114" s="2">
        <f>Table1[[#This Row],[Rel_D]]</f>
        <v>44122</v>
      </c>
      <c r="W114" t="str">
        <f>TEXT(Table1[[#This Row],[Day'#]],"dd mmm yy")</f>
        <v>18 Oct 20</v>
      </c>
    </row>
    <row r="115" spans="1:23" x14ac:dyDescent="0.25">
      <c r="A115" t="s">
        <v>13</v>
      </c>
      <c r="B115">
        <v>43</v>
      </c>
      <c r="C115">
        <v>18</v>
      </c>
      <c r="D115" t="s">
        <v>19</v>
      </c>
      <c r="E115">
        <v>2</v>
      </c>
      <c r="F115" s="66">
        <v>44122</v>
      </c>
      <c r="G115">
        <v>88481</v>
      </c>
      <c r="H115">
        <v>34214</v>
      </c>
      <c r="I115">
        <v>49593</v>
      </c>
      <c r="J115">
        <v>30064</v>
      </c>
      <c r="K115">
        <v>6962</v>
      </c>
      <c r="L115">
        <v>1862</v>
      </c>
      <c r="M115">
        <v>4662</v>
      </c>
      <c r="N115">
        <v>24932</v>
      </c>
      <c r="O115">
        <v>5694</v>
      </c>
      <c r="P115">
        <v>1677</v>
      </c>
      <c r="Q115">
        <v>265</v>
      </c>
      <c r="R115">
        <v>1646</v>
      </c>
      <c r="S115">
        <v>3632</v>
      </c>
      <c r="T115">
        <v>0</v>
      </c>
      <c r="U115">
        <v>0</v>
      </c>
      <c r="V115" s="2">
        <f>Table1[[#This Row],[Rel_D]]</f>
        <v>44122</v>
      </c>
      <c r="W115" t="str">
        <f>TEXT(Table1[[#This Row],[Day'#]],"dd mmm yy")</f>
        <v>18 Oct 20</v>
      </c>
    </row>
    <row r="116" spans="1:23" x14ac:dyDescent="0.25">
      <c r="A116" t="s">
        <v>4</v>
      </c>
      <c r="B116">
        <v>43</v>
      </c>
      <c r="C116">
        <v>18</v>
      </c>
      <c r="D116" t="s">
        <v>19</v>
      </c>
      <c r="E116">
        <v>2</v>
      </c>
      <c r="F116" s="66">
        <v>44122</v>
      </c>
      <c r="G116">
        <v>92494</v>
      </c>
      <c r="H116">
        <v>30843</v>
      </c>
      <c r="I116">
        <v>28454</v>
      </c>
      <c r="J116">
        <v>49220</v>
      </c>
      <c r="K116">
        <v>10978</v>
      </c>
      <c r="L116">
        <v>3842</v>
      </c>
      <c r="M116">
        <v>7731</v>
      </c>
      <c r="N116">
        <v>14177</v>
      </c>
      <c r="O116">
        <v>11217</v>
      </c>
      <c r="P116">
        <v>2530</v>
      </c>
      <c r="Q116">
        <v>639</v>
      </c>
      <c r="R116">
        <v>2280</v>
      </c>
      <c r="S116">
        <v>5577</v>
      </c>
      <c r="T116">
        <v>0</v>
      </c>
      <c r="U116">
        <v>0</v>
      </c>
      <c r="V116" s="2">
        <f>Table1[[#This Row],[Rel_D]]</f>
        <v>44122</v>
      </c>
      <c r="W116" t="str">
        <f>TEXT(Table1[[#This Row],[Day'#]],"dd mmm yy")</f>
        <v>18 Oct 20</v>
      </c>
    </row>
    <row r="117" spans="1:23" x14ac:dyDescent="0.25">
      <c r="A117" t="s">
        <v>14</v>
      </c>
      <c r="B117">
        <v>43</v>
      </c>
      <c r="C117">
        <v>18</v>
      </c>
      <c r="D117" t="s">
        <v>19</v>
      </c>
      <c r="E117">
        <v>2</v>
      </c>
      <c r="F117" s="66">
        <v>44122</v>
      </c>
      <c r="G117">
        <v>81427</v>
      </c>
      <c r="H117">
        <v>36186</v>
      </c>
      <c r="I117">
        <v>34417</v>
      </c>
      <c r="J117">
        <v>35523</v>
      </c>
      <c r="K117">
        <v>9085</v>
      </c>
      <c r="L117">
        <v>2402</v>
      </c>
      <c r="M117">
        <v>5569</v>
      </c>
      <c r="N117">
        <v>22151</v>
      </c>
      <c r="O117">
        <v>9243</v>
      </c>
      <c r="P117">
        <v>1949</v>
      </c>
      <c r="Q117">
        <v>570</v>
      </c>
      <c r="R117">
        <v>2273</v>
      </c>
      <c r="S117">
        <v>3321</v>
      </c>
      <c r="T117">
        <v>0</v>
      </c>
      <c r="U117">
        <v>0</v>
      </c>
      <c r="V117" s="2">
        <f>Table1[[#This Row],[Rel_D]]</f>
        <v>44122</v>
      </c>
      <c r="W117" t="str">
        <f>TEXT(Table1[[#This Row],[Day'#]],"dd mmm yy")</f>
        <v>18 Oct 20</v>
      </c>
    </row>
    <row r="118" spans="1:23" x14ac:dyDescent="0.25">
      <c r="A118" t="s">
        <v>5</v>
      </c>
      <c r="B118">
        <v>43</v>
      </c>
      <c r="C118">
        <v>18</v>
      </c>
      <c r="D118" t="s">
        <v>19</v>
      </c>
      <c r="E118">
        <v>2</v>
      </c>
      <c r="F118" s="66">
        <v>44122</v>
      </c>
      <c r="G118">
        <v>68377</v>
      </c>
      <c r="H118">
        <v>22614</v>
      </c>
      <c r="I118">
        <v>19441</v>
      </c>
      <c r="J118">
        <v>37307</v>
      </c>
      <c r="K118">
        <v>8159</v>
      </c>
      <c r="L118">
        <v>3470</v>
      </c>
      <c r="M118">
        <v>7234</v>
      </c>
      <c r="N118">
        <v>10081</v>
      </c>
      <c r="O118">
        <v>8277</v>
      </c>
      <c r="P118">
        <v>1680</v>
      </c>
      <c r="Q118">
        <v>715</v>
      </c>
      <c r="R118">
        <v>1861</v>
      </c>
      <c r="S118">
        <v>3730</v>
      </c>
      <c r="T118">
        <v>0</v>
      </c>
      <c r="U118">
        <v>0</v>
      </c>
      <c r="V118" s="2">
        <f>Table1[[#This Row],[Rel_D]]</f>
        <v>44122</v>
      </c>
      <c r="W118" t="str">
        <f>TEXT(Table1[[#This Row],[Day'#]],"dd mmm yy")</f>
        <v>18 Oct 20</v>
      </c>
    </row>
    <row r="119" spans="1:23" x14ac:dyDescent="0.25">
      <c r="A119" t="s">
        <v>6</v>
      </c>
      <c r="B119">
        <v>43</v>
      </c>
      <c r="C119">
        <v>18</v>
      </c>
      <c r="D119" t="s">
        <v>19</v>
      </c>
      <c r="E119">
        <v>2</v>
      </c>
      <c r="F119" s="66">
        <v>44122</v>
      </c>
      <c r="G119">
        <v>78712</v>
      </c>
      <c r="H119">
        <v>25392</v>
      </c>
      <c r="I119">
        <v>32605</v>
      </c>
      <c r="J119">
        <v>35230</v>
      </c>
      <c r="K119">
        <v>8482</v>
      </c>
      <c r="L119">
        <v>2395</v>
      </c>
      <c r="M119">
        <v>6632</v>
      </c>
      <c r="N119">
        <v>16171</v>
      </c>
      <c r="O119">
        <v>5920</v>
      </c>
      <c r="P119">
        <v>1422</v>
      </c>
      <c r="Q119">
        <v>444</v>
      </c>
      <c r="R119">
        <v>1435</v>
      </c>
      <c r="S119">
        <v>4274</v>
      </c>
      <c r="T119">
        <v>0</v>
      </c>
      <c r="U119">
        <v>0</v>
      </c>
      <c r="V119" s="2">
        <f>Table1[[#This Row],[Rel_D]]</f>
        <v>44122</v>
      </c>
      <c r="W119" t="str">
        <f>TEXT(Table1[[#This Row],[Day'#]],"dd mmm yy")</f>
        <v>18 Oct 20</v>
      </c>
    </row>
    <row r="120" spans="1:23" x14ac:dyDescent="0.25">
      <c r="A120" t="s">
        <v>12</v>
      </c>
      <c r="B120">
        <v>44</v>
      </c>
      <c r="C120">
        <v>25</v>
      </c>
      <c r="D120" t="s">
        <v>19</v>
      </c>
      <c r="E120">
        <v>2</v>
      </c>
      <c r="F120" s="66">
        <v>44129</v>
      </c>
      <c r="G120">
        <v>55757</v>
      </c>
      <c r="H120">
        <v>19242</v>
      </c>
      <c r="I120">
        <v>18507</v>
      </c>
      <c r="J120">
        <v>28150</v>
      </c>
      <c r="K120">
        <v>7304</v>
      </c>
      <c r="L120">
        <v>1796</v>
      </c>
      <c r="M120">
        <v>3257</v>
      </c>
      <c r="N120">
        <v>10184</v>
      </c>
      <c r="O120">
        <v>6098</v>
      </c>
      <c r="P120">
        <v>1669</v>
      </c>
      <c r="Q120">
        <v>284</v>
      </c>
      <c r="R120">
        <v>1007</v>
      </c>
      <c r="S120">
        <v>3967</v>
      </c>
      <c r="T120">
        <v>0</v>
      </c>
      <c r="U120">
        <v>0</v>
      </c>
      <c r="V120" s="2">
        <f>Table1[[#This Row],[Rel_D]]</f>
        <v>44129</v>
      </c>
      <c r="W120" t="str">
        <f>TEXT(Table1[[#This Row],[Day'#]],"dd mmm yy")</f>
        <v>25 Oct 20</v>
      </c>
    </row>
    <row r="121" spans="1:23" x14ac:dyDescent="0.25">
      <c r="A121" t="s">
        <v>3</v>
      </c>
      <c r="B121">
        <v>44</v>
      </c>
      <c r="C121">
        <v>25</v>
      </c>
      <c r="D121" t="s">
        <v>19</v>
      </c>
      <c r="E121">
        <v>2</v>
      </c>
      <c r="F121" s="66">
        <v>44129</v>
      </c>
      <c r="G121">
        <v>72366</v>
      </c>
      <c r="H121">
        <v>26040</v>
      </c>
      <c r="I121">
        <v>24811</v>
      </c>
      <c r="J121">
        <v>35920</v>
      </c>
      <c r="K121">
        <v>8184</v>
      </c>
      <c r="L121">
        <v>3451</v>
      </c>
      <c r="M121">
        <v>5971</v>
      </c>
      <c r="N121">
        <v>13529</v>
      </c>
      <c r="O121">
        <v>8584</v>
      </c>
      <c r="P121">
        <v>1535</v>
      </c>
      <c r="Q121">
        <v>669</v>
      </c>
      <c r="R121">
        <v>1723</v>
      </c>
      <c r="S121">
        <v>5496</v>
      </c>
      <c r="T121">
        <v>0</v>
      </c>
      <c r="U121">
        <v>0</v>
      </c>
      <c r="V121" s="2">
        <f>Table1[[#This Row],[Rel_D]]</f>
        <v>44129</v>
      </c>
      <c r="W121" t="str">
        <f>TEXT(Table1[[#This Row],[Day'#]],"dd mmm yy")</f>
        <v>25 Oct 20</v>
      </c>
    </row>
    <row r="122" spans="1:23" x14ac:dyDescent="0.25">
      <c r="A122" t="s">
        <v>13</v>
      </c>
      <c r="B122">
        <v>44</v>
      </c>
      <c r="C122">
        <v>25</v>
      </c>
      <c r="D122" t="s">
        <v>19</v>
      </c>
      <c r="E122">
        <v>2</v>
      </c>
      <c r="F122" s="66">
        <v>44129</v>
      </c>
      <c r="G122">
        <v>89136</v>
      </c>
      <c r="H122">
        <v>39077</v>
      </c>
      <c r="I122">
        <v>49539</v>
      </c>
      <c r="J122">
        <v>30809</v>
      </c>
      <c r="K122">
        <v>6957</v>
      </c>
      <c r="L122">
        <v>1831</v>
      </c>
      <c r="M122">
        <v>4683</v>
      </c>
      <c r="N122">
        <v>27535</v>
      </c>
      <c r="O122">
        <v>7209</v>
      </c>
      <c r="P122">
        <v>2072</v>
      </c>
      <c r="Q122">
        <v>336</v>
      </c>
      <c r="R122">
        <v>1925</v>
      </c>
      <c r="S122">
        <v>4116</v>
      </c>
      <c r="T122">
        <v>0</v>
      </c>
      <c r="U122">
        <v>0</v>
      </c>
      <c r="V122" s="2">
        <f>Table1[[#This Row],[Rel_D]]</f>
        <v>44129</v>
      </c>
      <c r="W122" t="str">
        <f>TEXT(Table1[[#This Row],[Day'#]],"dd mmm yy")</f>
        <v>25 Oct 20</v>
      </c>
    </row>
    <row r="123" spans="1:23" x14ac:dyDescent="0.25">
      <c r="A123" t="s">
        <v>4</v>
      </c>
      <c r="B123">
        <v>44</v>
      </c>
      <c r="C123">
        <v>25</v>
      </c>
      <c r="D123" t="s">
        <v>19</v>
      </c>
      <c r="E123">
        <v>2</v>
      </c>
      <c r="F123" s="66">
        <v>44129</v>
      </c>
      <c r="G123">
        <v>94543</v>
      </c>
      <c r="H123">
        <v>35674</v>
      </c>
      <c r="I123">
        <v>28438</v>
      </c>
      <c r="J123">
        <v>51282</v>
      </c>
      <c r="K123">
        <v>10995</v>
      </c>
      <c r="L123">
        <v>3828</v>
      </c>
      <c r="M123">
        <v>7739</v>
      </c>
      <c r="N123">
        <v>15096</v>
      </c>
      <c r="O123">
        <v>14175</v>
      </c>
      <c r="P123">
        <v>3000</v>
      </c>
      <c r="Q123">
        <v>834</v>
      </c>
      <c r="R123">
        <v>2569</v>
      </c>
      <c r="S123">
        <v>6486</v>
      </c>
      <c r="T123">
        <v>0</v>
      </c>
      <c r="U123">
        <v>0</v>
      </c>
      <c r="V123" s="2">
        <f>Table1[[#This Row],[Rel_D]]</f>
        <v>44129</v>
      </c>
      <c r="W123" t="str">
        <f>TEXT(Table1[[#This Row],[Day'#]],"dd mmm yy")</f>
        <v>25 Oct 20</v>
      </c>
    </row>
    <row r="124" spans="1:23" x14ac:dyDescent="0.25">
      <c r="A124" t="s">
        <v>14</v>
      </c>
      <c r="B124">
        <v>44</v>
      </c>
      <c r="C124">
        <v>25</v>
      </c>
      <c r="D124" t="s">
        <v>19</v>
      </c>
      <c r="E124">
        <v>2</v>
      </c>
      <c r="F124" s="66">
        <v>44129</v>
      </c>
      <c r="G124">
        <v>82397</v>
      </c>
      <c r="H124">
        <v>40230</v>
      </c>
      <c r="I124">
        <v>34377</v>
      </c>
      <c r="J124">
        <v>36520</v>
      </c>
      <c r="K124">
        <v>9088</v>
      </c>
      <c r="L124">
        <v>2412</v>
      </c>
      <c r="M124">
        <v>5579</v>
      </c>
      <c r="N124">
        <v>23470</v>
      </c>
      <c r="O124">
        <v>11071</v>
      </c>
      <c r="P124">
        <v>2478</v>
      </c>
      <c r="Q124">
        <v>667</v>
      </c>
      <c r="R124">
        <v>2544</v>
      </c>
      <c r="S124">
        <v>3983</v>
      </c>
      <c r="T124">
        <v>0</v>
      </c>
      <c r="U124">
        <v>0</v>
      </c>
      <c r="V124" s="2">
        <f>Table1[[#This Row],[Rel_D]]</f>
        <v>44129</v>
      </c>
      <c r="W124" t="str">
        <f>TEXT(Table1[[#This Row],[Day'#]],"dd mmm yy")</f>
        <v>25 Oct 20</v>
      </c>
    </row>
    <row r="125" spans="1:23" x14ac:dyDescent="0.25">
      <c r="A125" t="s">
        <v>5</v>
      </c>
      <c r="B125">
        <v>44</v>
      </c>
      <c r="C125">
        <v>25</v>
      </c>
      <c r="D125" t="s">
        <v>19</v>
      </c>
      <c r="E125">
        <v>2</v>
      </c>
      <c r="F125" s="66">
        <v>44129</v>
      </c>
      <c r="G125">
        <v>70383</v>
      </c>
      <c r="H125">
        <v>26622</v>
      </c>
      <c r="I125">
        <v>19406</v>
      </c>
      <c r="J125">
        <v>39381</v>
      </c>
      <c r="K125">
        <v>8141</v>
      </c>
      <c r="L125">
        <v>3455</v>
      </c>
      <c r="M125">
        <v>7229</v>
      </c>
      <c r="N125">
        <v>10972</v>
      </c>
      <c r="O125">
        <v>10597</v>
      </c>
      <c r="P125">
        <v>2038</v>
      </c>
      <c r="Q125">
        <v>885</v>
      </c>
      <c r="R125">
        <v>2130</v>
      </c>
      <c r="S125">
        <v>4621</v>
      </c>
      <c r="T125">
        <v>0</v>
      </c>
      <c r="U125">
        <v>0</v>
      </c>
      <c r="V125" s="2">
        <f>Table1[[#This Row],[Rel_D]]</f>
        <v>44129</v>
      </c>
      <c r="W125" t="str">
        <f>TEXT(Table1[[#This Row],[Day'#]],"dd mmm yy")</f>
        <v>25 Oct 20</v>
      </c>
    </row>
    <row r="126" spans="1:23" x14ac:dyDescent="0.25">
      <c r="A126" t="s">
        <v>6</v>
      </c>
      <c r="B126">
        <v>44</v>
      </c>
      <c r="C126">
        <v>25</v>
      </c>
      <c r="D126" t="s">
        <v>19</v>
      </c>
      <c r="E126">
        <v>2</v>
      </c>
      <c r="F126" s="66">
        <v>44129</v>
      </c>
      <c r="G126">
        <v>79996</v>
      </c>
      <c r="H126">
        <v>28586</v>
      </c>
      <c r="I126">
        <v>32590</v>
      </c>
      <c r="J126">
        <v>36560</v>
      </c>
      <c r="K126">
        <v>8469</v>
      </c>
      <c r="L126">
        <v>2377</v>
      </c>
      <c r="M126">
        <v>6616</v>
      </c>
      <c r="N126">
        <v>17127</v>
      </c>
      <c r="O126">
        <v>7570</v>
      </c>
      <c r="P126">
        <v>1735</v>
      </c>
      <c r="Q126">
        <v>521</v>
      </c>
      <c r="R126">
        <v>1633</v>
      </c>
      <c r="S126">
        <v>5069</v>
      </c>
      <c r="T126">
        <v>0</v>
      </c>
      <c r="U126">
        <v>0</v>
      </c>
      <c r="V126" s="2">
        <f>Table1[[#This Row],[Rel_D]]</f>
        <v>44129</v>
      </c>
      <c r="W126" t="str">
        <f>TEXT(Table1[[#This Row],[Day'#]],"dd mmm yy")</f>
        <v>25 Oct 20</v>
      </c>
    </row>
    <row r="127" spans="1:23" x14ac:dyDescent="0.25">
      <c r="A127" t="s">
        <v>12</v>
      </c>
      <c r="B127">
        <v>45</v>
      </c>
      <c r="C127">
        <v>1</v>
      </c>
      <c r="D127" t="s">
        <v>19</v>
      </c>
      <c r="E127">
        <v>3</v>
      </c>
      <c r="F127" s="66">
        <v>44136</v>
      </c>
      <c r="G127">
        <v>55763</v>
      </c>
      <c r="H127">
        <v>21244</v>
      </c>
      <c r="I127">
        <v>18484</v>
      </c>
      <c r="J127">
        <v>28185</v>
      </c>
      <c r="K127">
        <v>7309</v>
      </c>
      <c r="L127">
        <v>1785</v>
      </c>
      <c r="M127">
        <v>3263</v>
      </c>
      <c r="N127">
        <v>10749</v>
      </c>
      <c r="O127">
        <v>7062</v>
      </c>
      <c r="P127">
        <v>1987</v>
      </c>
      <c r="Q127">
        <v>324</v>
      </c>
      <c r="R127">
        <v>1122</v>
      </c>
      <c r="S127">
        <v>4450</v>
      </c>
      <c r="T127">
        <v>0</v>
      </c>
      <c r="U127">
        <v>0</v>
      </c>
      <c r="V127" s="2">
        <f>Table1[[#This Row],[Rel_D]]</f>
        <v>44136</v>
      </c>
      <c r="W127" t="str">
        <f>TEXT(Table1[[#This Row],[Day'#]],"dd mmm yy")</f>
        <v>01 Nov 20</v>
      </c>
    </row>
    <row r="128" spans="1:23" x14ac:dyDescent="0.25">
      <c r="A128" t="s">
        <v>3</v>
      </c>
      <c r="B128">
        <v>45</v>
      </c>
      <c r="C128">
        <v>1</v>
      </c>
      <c r="D128" t="s">
        <v>19</v>
      </c>
      <c r="E128">
        <v>3</v>
      </c>
      <c r="F128" s="66">
        <v>44136</v>
      </c>
      <c r="G128">
        <v>72336</v>
      </c>
      <c r="H128">
        <v>28393</v>
      </c>
      <c r="I128">
        <v>24792</v>
      </c>
      <c r="J128">
        <v>35931</v>
      </c>
      <c r="K128">
        <v>8174</v>
      </c>
      <c r="L128">
        <v>3439</v>
      </c>
      <c r="M128">
        <v>5927</v>
      </c>
      <c r="N128">
        <v>14101</v>
      </c>
      <c r="O128">
        <v>9731</v>
      </c>
      <c r="P128">
        <v>1863</v>
      </c>
      <c r="Q128">
        <v>815</v>
      </c>
      <c r="R128">
        <v>1883</v>
      </c>
      <c r="S128">
        <v>6879</v>
      </c>
      <c r="T128">
        <v>0</v>
      </c>
      <c r="U128">
        <v>0</v>
      </c>
      <c r="V128" s="2">
        <f>Table1[[#This Row],[Rel_D]]</f>
        <v>44136</v>
      </c>
      <c r="W128" t="str">
        <f>TEXT(Table1[[#This Row],[Day'#]],"dd mmm yy")</f>
        <v>01 Nov 20</v>
      </c>
    </row>
    <row r="129" spans="1:23" x14ac:dyDescent="0.25">
      <c r="A129" t="s">
        <v>13</v>
      </c>
      <c r="B129">
        <v>45</v>
      </c>
      <c r="C129">
        <v>1</v>
      </c>
      <c r="D129" t="s">
        <v>19</v>
      </c>
      <c r="E129">
        <v>3</v>
      </c>
      <c r="F129" s="66">
        <v>44136</v>
      </c>
      <c r="G129">
        <v>89110</v>
      </c>
      <c r="H129">
        <v>42564</v>
      </c>
      <c r="I129">
        <v>49505</v>
      </c>
      <c r="J129">
        <v>30819</v>
      </c>
      <c r="K129">
        <v>6961</v>
      </c>
      <c r="L129">
        <v>1825</v>
      </c>
      <c r="M129">
        <v>4687</v>
      </c>
      <c r="N129">
        <v>29595</v>
      </c>
      <c r="O129">
        <v>8134</v>
      </c>
      <c r="P129">
        <v>2356</v>
      </c>
      <c r="Q129">
        <v>380</v>
      </c>
      <c r="R129">
        <v>2099</v>
      </c>
      <c r="S129">
        <v>4386</v>
      </c>
      <c r="T129">
        <v>0</v>
      </c>
      <c r="U129">
        <v>0</v>
      </c>
      <c r="V129" s="2">
        <f>Table1[[#This Row],[Rel_D]]</f>
        <v>44136</v>
      </c>
      <c r="W129" t="str">
        <f>TEXT(Table1[[#This Row],[Day'#]],"dd mmm yy")</f>
        <v>01 Nov 20</v>
      </c>
    </row>
    <row r="130" spans="1:23" x14ac:dyDescent="0.25">
      <c r="A130" t="s">
        <v>4</v>
      </c>
      <c r="B130">
        <v>45</v>
      </c>
      <c r="C130">
        <v>1</v>
      </c>
      <c r="D130" t="s">
        <v>19</v>
      </c>
      <c r="E130">
        <v>3</v>
      </c>
      <c r="F130" s="66">
        <v>44136</v>
      </c>
      <c r="G130">
        <v>94533</v>
      </c>
      <c r="H130">
        <v>38902</v>
      </c>
      <c r="I130">
        <v>28397</v>
      </c>
      <c r="J130">
        <v>51375</v>
      </c>
      <c r="K130">
        <v>10988</v>
      </c>
      <c r="L130">
        <v>3773</v>
      </c>
      <c r="M130">
        <v>7750</v>
      </c>
      <c r="N130">
        <v>15800</v>
      </c>
      <c r="O130">
        <v>15914</v>
      </c>
      <c r="P130">
        <v>3412</v>
      </c>
      <c r="Q130">
        <v>969</v>
      </c>
      <c r="R130">
        <v>2807</v>
      </c>
      <c r="S130">
        <v>7151</v>
      </c>
      <c r="T130">
        <v>0</v>
      </c>
      <c r="U130">
        <v>0</v>
      </c>
      <c r="V130" s="2">
        <f>Table1[[#This Row],[Rel_D]]</f>
        <v>44136</v>
      </c>
      <c r="W130" t="str">
        <f>TEXT(Table1[[#This Row],[Day'#]],"dd mmm yy")</f>
        <v>01 Nov 20</v>
      </c>
    </row>
    <row r="131" spans="1:23" x14ac:dyDescent="0.25">
      <c r="A131" t="s">
        <v>14</v>
      </c>
      <c r="B131">
        <v>45</v>
      </c>
      <c r="C131">
        <v>1</v>
      </c>
      <c r="D131" t="s">
        <v>19</v>
      </c>
      <c r="E131">
        <v>3</v>
      </c>
      <c r="F131" s="66">
        <v>44136</v>
      </c>
      <c r="G131">
        <v>85760</v>
      </c>
      <c r="H131">
        <v>44757</v>
      </c>
      <c r="I131">
        <v>36052</v>
      </c>
      <c r="J131">
        <v>37791</v>
      </c>
      <c r="K131">
        <v>9464</v>
      </c>
      <c r="L131">
        <v>2453</v>
      </c>
      <c r="M131">
        <v>5696</v>
      </c>
      <c r="N131">
        <v>25690</v>
      </c>
      <c r="O131">
        <v>12616</v>
      </c>
      <c r="P131">
        <v>2876</v>
      </c>
      <c r="Q131">
        <v>766</v>
      </c>
      <c r="R131">
        <v>2809</v>
      </c>
      <c r="S131">
        <v>4669</v>
      </c>
      <c r="T131">
        <v>0</v>
      </c>
      <c r="U131">
        <v>0</v>
      </c>
      <c r="V131" s="2">
        <f>Table1[[#This Row],[Rel_D]]</f>
        <v>44136</v>
      </c>
      <c r="W131" t="str">
        <f>TEXT(Table1[[#This Row],[Day'#]],"dd mmm yy")</f>
        <v>01 Nov 20</v>
      </c>
    </row>
    <row r="132" spans="1:23" x14ac:dyDescent="0.25">
      <c r="A132" t="s">
        <v>5</v>
      </c>
      <c r="B132">
        <v>45</v>
      </c>
      <c r="C132">
        <v>1</v>
      </c>
      <c r="D132" t="s">
        <v>19</v>
      </c>
      <c r="E132">
        <v>3</v>
      </c>
      <c r="F132" s="66">
        <v>44136</v>
      </c>
      <c r="G132">
        <v>70313</v>
      </c>
      <c r="H132">
        <v>28872</v>
      </c>
      <c r="I132">
        <v>19379</v>
      </c>
      <c r="J132">
        <v>39380</v>
      </c>
      <c r="K132">
        <v>8125</v>
      </c>
      <c r="L132">
        <v>3429</v>
      </c>
      <c r="M132">
        <v>7247</v>
      </c>
      <c r="N132">
        <v>11379</v>
      </c>
      <c r="O132">
        <v>11882</v>
      </c>
      <c r="P132">
        <v>2281</v>
      </c>
      <c r="Q132">
        <v>1003</v>
      </c>
      <c r="R132">
        <v>2327</v>
      </c>
      <c r="S132">
        <v>5145</v>
      </c>
      <c r="T132">
        <v>0</v>
      </c>
      <c r="U132">
        <v>0</v>
      </c>
      <c r="V132" s="2">
        <f>Table1[[#This Row],[Rel_D]]</f>
        <v>44136</v>
      </c>
      <c r="W132" t="str">
        <f>TEXT(Table1[[#This Row],[Day'#]],"dd mmm yy")</f>
        <v>01 Nov 20</v>
      </c>
    </row>
    <row r="133" spans="1:23" x14ac:dyDescent="0.25">
      <c r="A133" t="s">
        <v>6</v>
      </c>
      <c r="B133">
        <v>45</v>
      </c>
      <c r="C133">
        <v>1</v>
      </c>
      <c r="D133" t="s">
        <v>19</v>
      </c>
      <c r="E133">
        <v>3</v>
      </c>
      <c r="F133" s="66">
        <v>44136</v>
      </c>
      <c r="G133">
        <v>79959</v>
      </c>
      <c r="H133">
        <v>31300</v>
      </c>
      <c r="I133">
        <v>32541</v>
      </c>
      <c r="J133">
        <v>36569</v>
      </c>
      <c r="K133">
        <v>8468</v>
      </c>
      <c r="L133">
        <v>2381</v>
      </c>
      <c r="M133">
        <v>6559</v>
      </c>
      <c r="N133">
        <v>17995</v>
      </c>
      <c r="O133">
        <v>8772</v>
      </c>
      <c r="P133">
        <v>2127</v>
      </c>
      <c r="Q133">
        <v>607</v>
      </c>
      <c r="R133">
        <v>1799</v>
      </c>
      <c r="S133">
        <v>5647</v>
      </c>
      <c r="T133">
        <v>0</v>
      </c>
      <c r="U133">
        <v>0</v>
      </c>
      <c r="V133" s="2">
        <f>Table1[[#This Row],[Rel_D]]</f>
        <v>44136</v>
      </c>
      <c r="W133" t="str">
        <f>TEXT(Table1[[#This Row],[Day'#]],"dd mmm yy")</f>
        <v>01 Nov 20</v>
      </c>
    </row>
    <row r="134" spans="1:23" x14ac:dyDescent="0.25">
      <c r="A134" t="s">
        <v>12</v>
      </c>
      <c r="B134">
        <v>46</v>
      </c>
      <c r="C134">
        <v>8</v>
      </c>
      <c r="D134" t="s">
        <v>19</v>
      </c>
      <c r="E134">
        <v>3</v>
      </c>
      <c r="F134" s="66">
        <v>44143</v>
      </c>
      <c r="G134">
        <v>57202</v>
      </c>
      <c r="H134">
        <v>23420</v>
      </c>
      <c r="I134">
        <v>19107</v>
      </c>
      <c r="J134">
        <v>28825</v>
      </c>
      <c r="K134">
        <v>7461</v>
      </c>
      <c r="L134">
        <v>1809</v>
      </c>
      <c r="M134">
        <v>3296</v>
      </c>
      <c r="N134">
        <v>11491</v>
      </c>
      <c r="O134">
        <v>8112</v>
      </c>
      <c r="P134">
        <v>2214</v>
      </c>
      <c r="Q134">
        <v>359</v>
      </c>
      <c r="R134">
        <v>1244</v>
      </c>
      <c r="S134">
        <v>5177</v>
      </c>
      <c r="T134">
        <v>0</v>
      </c>
      <c r="U134">
        <v>0</v>
      </c>
      <c r="V134" s="2">
        <f>Table1[[#This Row],[Rel_D]]</f>
        <v>44143</v>
      </c>
      <c r="W134" t="str">
        <f>TEXT(Table1[[#This Row],[Day'#]],"dd mmm yy")</f>
        <v>08 Nov 20</v>
      </c>
    </row>
    <row r="135" spans="1:23" x14ac:dyDescent="0.25">
      <c r="A135" t="s">
        <v>3</v>
      </c>
      <c r="B135">
        <v>46</v>
      </c>
      <c r="C135">
        <v>8</v>
      </c>
      <c r="D135" t="s">
        <v>19</v>
      </c>
      <c r="E135">
        <v>3</v>
      </c>
      <c r="F135" s="66">
        <v>44143</v>
      </c>
      <c r="G135">
        <v>72317</v>
      </c>
      <c r="H135">
        <v>30462</v>
      </c>
      <c r="I135">
        <v>24758</v>
      </c>
      <c r="J135">
        <v>35939</v>
      </c>
      <c r="K135">
        <v>8172</v>
      </c>
      <c r="L135">
        <v>3448</v>
      </c>
      <c r="M135">
        <v>5937</v>
      </c>
      <c r="N135">
        <v>14675</v>
      </c>
      <c r="O135">
        <v>10709</v>
      </c>
      <c r="P135">
        <v>2103</v>
      </c>
      <c r="Q135">
        <v>937</v>
      </c>
      <c r="R135">
        <v>2038</v>
      </c>
      <c r="S135">
        <v>7834</v>
      </c>
      <c r="T135">
        <v>0</v>
      </c>
      <c r="U135">
        <v>0</v>
      </c>
      <c r="V135" s="2">
        <f>Table1[[#This Row],[Rel_D]]</f>
        <v>44143</v>
      </c>
      <c r="W135" t="str">
        <f>TEXT(Table1[[#This Row],[Day'#]],"dd mmm yy")</f>
        <v>08 Nov 20</v>
      </c>
    </row>
    <row r="136" spans="1:23" x14ac:dyDescent="0.25">
      <c r="A136" t="s">
        <v>13</v>
      </c>
      <c r="B136">
        <v>46</v>
      </c>
      <c r="C136">
        <v>8</v>
      </c>
      <c r="D136" t="s">
        <v>19</v>
      </c>
      <c r="E136">
        <v>3</v>
      </c>
      <c r="F136" s="66">
        <v>44143</v>
      </c>
      <c r="G136">
        <v>89071</v>
      </c>
      <c r="H136">
        <v>45778</v>
      </c>
      <c r="I136">
        <v>49428</v>
      </c>
      <c r="J136">
        <v>30867</v>
      </c>
      <c r="K136">
        <v>6956</v>
      </c>
      <c r="L136">
        <v>1820</v>
      </c>
      <c r="M136">
        <v>4704</v>
      </c>
      <c r="N136">
        <v>31350</v>
      </c>
      <c r="O136">
        <v>9125</v>
      </c>
      <c r="P136">
        <v>2623</v>
      </c>
      <c r="Q136">
        <v>424</v>
      </c>
      <c r="R136">
        <v>2256</v>
      </c>
      <c r="S136">
        <v>4793</v>
      </c>
      <c r="T136">
        <v>0</v>
      </c>
      <c r="U136">
        <v>0</v>
      </c>
      <c r="V136" s="2">
        <f>Table1[[#This Row],[Rel_D]]</f>
        <v>44143</v>
      </c>
      <c r="W136" t="str">
        <f>TEXT(Table1[[#This Row],[Day'#]],"dd mmm yy")</f>
        <v>08 Nov 20</v>
      </c>
    </row>
    <row r="137" spans="1:23" x14ac:dyDescent="0.25">
      <c r="A137" t="s">
        <v>4</v>
      </c>
      <c r="B137">
        <v>46</v>
      </c>
      <c r="C137">
        <v>8</v>
      </c>
      <c r="D137" t="s">
        <v>19</v>
      </c>
      <c r="E137">
        <v>3</v>
      </c>
      <c r="F137" s="66">
        <v>44143</v>
      </c>
      <c r="G137">
        <v>94543</v>
      </c>
      <c r="H137">
        <v>41244</v>
      </c>
      <c r="I137">
        <v>28369</v>
      </c>
      <c r="J137">
        <v>51424</v>
      </c>
      <c r="K137">
        <v>10993</v>
      </c>
      <c r="L137">
        <v>3757</v>
      </c>
      <c r="M137">
        <v>7738</v>
      </c>
      <c r="N137">
        <v>16249</v>
      </c>
      <c r="O137">
        <v>17310</v>
      </c>
      <c r="P137">
        <v>3615</v>
      </c>
      <c r="Q137">
        <v>1084</v>
      </c>
      <c r="R137">
        <v>2986</v>
      </c>
      <c r="S137">
        <v>7938</v>
      </c>
      <c r="T137">
        <v>0</v>
      </c>
      <c r="U137">
        <v>0</v>
      </c>
      <c r="V137" s="2">
        <f>Table1[[#This Row],[Rel_D]]</f>
        <v>44143</v>
      </c>
      <c r="W137" t="str">
        <f>TEXT(Table1[[#This Row],[Day'#]],"dd mmm yy")</f>
        <v>08 Nov 20</v>
      </c>
    </row>
    <row r="138" spans="1:23" x14ac:dyDescent="0.25">
      <c r="A138" t="s">
        <v>14</v>
      </c>
      <c r="B138">
        <v>46</v>
      </c>
      <c r="C138">
        <v>8</v>
      </c>
      <c r="D138" t="s">
        <v>19</v>
      </c>
      <c r="E138">
        <v>3</v>
      </c>
      <c r="F138" s="66">
        <v>44143</v>
      </c>
      <c r="G138">
        <v>82288</v>
      </c>
      <c r="H138">
        <v>45312</v>
      </c>
      <c r="I138">
        <v>34284</v>
      </c>
      <c r="J138">
        <v>36561</v>
      </c>
      <c r="K138">
        <v>9088</v>
      </c>
      <c r="L138">
        <v>2355</v>
      </c>
      <c r="M138">
        <v>5588</v>
      </c>
      <c r="N138">
        <v>25458</v>
      </c>
      <c r="O138">
        <v>13143</v>
      </c>
      <c r="P138">
        <v>3029</v>
      </c>
      <c r="Q138">
        <v>804</v>
      </c>
      <c r="R138">
        <v>2878</v>
      </c>
      <c r="S138">
        <v>5305</v>
      </c>
      <c r="T138">
        <v>0</v>
      </c>
      <c r="U138">
        <v>0</v>
      </c>
      <c r="V138" s="2">
        <f>Table1[[#This Row],[Rel_D]]</f>
        <v>44143</v>
      </c>
      <c r="W138" t="str">
        <f>TEXT(Table1[[#This Row],[Day'#]],"dd mmm yy")</f>
        <v>08 Nov 20</v>
      </c>
    </row>
    <row r="139" spans="1:23" x14ac:dyDescent="0.25">
      <c r="A139" t="s">
        <v>5</v>
      </c>
      <c r="B139">
        <v>46</v>
      </c>
      <c r="C139">
        <v>8</v>
      </c>
      <c r="D139" t="s">
        <v>19</v>
      </c>
      <c r="E139">
        <v>3</v>
      </c>
      <c r="F139" s="66">
        <v>44143</v>
      </c>
      <c r="G139">
        <v>70295</v>
      </c>
      <c r="H139">
        <v>30725</v>
      </c>
      <c r="I139">
        <v>19359</v>
      </c>
      <c r="J139">
        <v>39391</v>
      </c>
      <c r="K139">
        <v>8128</v>
      </c>
      <c r="L139">
        <v>3417</v>
      </c>
      <c r="M139">
        <v>7262</v>
      </c>
      <c r="N139">
        <v>11760</v>
      </c>
      <c r="O139">
        <v>12960</v>
      </c>
      <c r="P139">
        <v>2436</v>
      </c>
      <c r="Q139">
        <v>1072</v>
      </c>
      <c r="R139">
        <v>2497</v>
      </c>
      <c r="S139">
        <v>5655</v>
      </c>
      <c r="T139">
        <v>0</v>
      </c>
      <c r="U139">
        <v>0</v>
      </c>
      <c r="V139" s="2">
        <f>Table1[[#This Row],[Rel_D]]</f>
        <v>44143</v>
      </c>
      <c r="W139" t="str">
        <f>TEXT(Table1[[#This Row],[Day'#]],"dd mmm yy")</f>
        <v>08 Nov 20</v>
      </c>
    </row>
    <row r="140" spans="1:23" x14ac:dyDescent="0.25">
      <c r="A140" t="s">
        <v>6</v>
      </c>
      <c r="B140">
        <v>46</v>
      </c>
      <c r="C140">
        <v>8</v>
      </c>
      <c r="D140" t="s">
        <v>19</v>
      </c>
      <c r="E140">
        <v>3</v>
      </c>
      <c r="F140" s="66">
        <v>44143</v>
      </c>
      <c r="G140">
        <v>79921</v>
      </c>
      <c r="H140">
        <v>33341</v>
      </c>
      <c r="I140">
        <v>32524</v>
      </c>
      <c r="J140">
        <v>36597</v>
      </c>
      <c r="K140">
        <v>8452</v>
      </c>
      <c r="L140">
        <v>2348</v>
      </c>
      <c r="M140">
        <v>6508</v>
      </c>
      <c r="N140">
        <v>18735</v>
      </c>
      <c r="O140">
        <v>9543</v>
      </c>
      <c r="P140">
        <v>2439</v>
      </c>
      <c r="Q140">
        <v>694</v>
      </c>
      <c r="R140">
        <v>1930</v>
      </c>
      <c r="S140">
        <v>6321</v>
      </c>
      <c r="T140">
        <v>0</v>
      </c>
      <c r="U140">
        <v>0</v>
      </c>
      <c r="V140" s="2">
        <f>Table1[[#This Row],[Rel_D]]</f>
        <v>44143</v>
      </c>
      <c r="W140" t="str">
        <f>TEXT(Table1[[#This Row],[Day'#]],"dd mmm yy")</f>
        <v>08 Nov 20</v>
      </c>
    </row>
    <row r="141" spans="1:23" x14ac:dyDescent="0.25">
      <c r="A141" t="s">
        <v>12</v>
      </c>
      <c r="B141">
        <v>47</v>
      </c>
      <c r="C141">
        <v>15</v>
      </c>
      <c r="D141" t="s">
        <v>19</v>
      </c>
      <c r="E141">
        <v>3</v>
      </c>
      <c r="F141" s="66">
        <v>44150</v>
      </c>
      <c r="G141">
        <v>57178</v>
      </c>
      <c r="H141">
        <v>25080</v>
      </c>
      <c r="I141">
        <v>19088</v>
      </c>
      <c r="J141">
        <v>28834</v>
      </c>
      <c r="K141">
        <v>7457</v>
      </c>
      <c r="L141">
        <v>1799</v>
      </c>
      <c r="M141">
        <v>3305</v>
      </c>
      <c r="N141">
        <v>11907</v>
      </c>
      <c r="O141">
        <v>9018</v>
      </c>
      <c r="P141">
        <v>2398</v>
      </c>
      <c r="Q141">
        <v>402</v>
      </c>
      <c r="R141">
        <v>1355</v>
      </c>
      <c r="S141">
        <v>5843</v>
      </c>
      <c r="T141">
        <v>0</v>
      </c>
      <c r="U141">
        <v>0</v>
      </c>
      <c r="V141" s="2">
        <f>Table1[[#This Row],[Rel_D]]</f>
        <v>44150</v>
      </c>
      <c r="W141" t="str">
        <f>TEXT(Table1[[#This Row],[Day'#]],"dd mmm yy")</f>
        <v>15 Nov 20</v>
      </c>
    </row>
    <row r="142" spans="1:23" x14ac:dyDescent="0.25">
      <c r="A142" t="s">
        <v>3</v>
      </c>
      <c r="B142">
        <v>47</v>
      </c>
      <c r="C142">
        <v>15</v>
      </c>
      <c r="D142" t="s">
        <v>19</v>
      </c>
      <c r="E142">
        <v>3</v>
      </c>
      <c r="F142" s="66">
        <v>44150</v>
      </c>
      <c r="G142">
        <v>72313</v>
      </c>
      <c r="H142">
        <v>31627</v>
      </c>
      <c r="I142">
        <v>24744</v>
      </c>
      <c r="J142">
        <v>35978</v>
      </c>
      <c r="K142">
        <v>8154</v>
      </c>
      <c r="L142">
        <v>3437</v>
      </c>
      <c r="M142">
        <v>5937</v>
      </c>
      <c r="N142">
        <v>14946</v>
      </c>
      <c r="O142">
        <v>11365</v>
      </c>
      <c r="P142">
        <v>2206</v>
      </c>
      <c r="Q142">
        <v>989</v>
      </c>
      <c r="R142">
        <v>2121</v>
      </c>
      <c r="S142">
        <v>8479</v>
      </c>
      <c r="T142">
        <v>0</v>
      </c>
      <c r="U142">
        <v>0</v>
      </c>
      <c r="V142" s="2">
        <f>Table1[[#This Row],[Rel_D]]</f>
        <v>44150</v>
      </c>
      <c r="W142" t="str">
        <f>TEXT(Table1[[#This Row],[Day'#]],"dd mmm yy")</f>
        <v>15 Nov 20</v>
      </c>
    </row>
    <row r="143" spans="1:23" x14ac:dyDescent="0.25">
      <c r="A143" t="s">
        <v>13</v>
      </c>
      <c r="B143">
        <v>47</v>
      </c>
      <c r="C143">
        <v>15</v>
      </c>
      <c r="D143" t="s">
        <v>19</v>
      </c>
      <c r="E143">
        <v>3</v>
      </c>
      <c r="F143" s="66">
        <v>44150</v>
      </c>
      <c r="G143">
        <v>89027</v>
      </c>
      <c r="H143">
        <v>48341</v>
      </c>
      <c r="I143">
        <v>49372</v>
      </c>
      <c r="J143">
        <v>30906</v>
      </c>
      <c r="K143">
        <v>6953</v>
      </c>
      <c r="L143">
        <v>1796</v>
      </c>
      <c r="M143">
        <v>4728</v>
      </c>
      <c r="N143">
        <v>32818</v>
      </c>
      <c r="O143">
        <v>9907</v>
      </c>
      <c r="P143">
        <v>2776</v>
      </c>
      <c r="Q143">
        <v>447</v>
      </c>
      <c r="R143">
        <v>2393</v>
      </c>
      <c r="S143">
        <v>5242</v>
      </c>
      <c r="T143">
        <v>0</v>
      </c>
      <c r="U143">
        <v>0</v>
      </c>
      <c r="V143" s="2">
        <f>Table1[[#This Row],[Rel_D]]</f>
        <v>44150</v>
      </c>
      <c r="W143" t="str">
        <f>TEXT(Table1[[#This Row],[Day'#]],"dd mmm yy")</f>
        <v>15 Nov 20</v>
      </c>
    </row>
    <row r="144" spans="1:23" x14ac:dyDescent="0.25">
      <c r="A144" t="s">
        <v>4</v>
      </c>
      <c r="B144">
        <v>47</v>
      </c>
      <c r="C144">
        <v>15</v>
      </c>
      <c r="D144" t="s">
        <v>19</v>
      </c>
      <c r="E144">
        <v>3</v>
      </c>
      <c r="F144" s="66">
        <v>44150</v>
      </c>
      <c r="G144">
        <v>94648</v>
      </c>
      <c r="H144">
        <v>43784</v>
      </c>
      <c r="I144">
        <v>28342</v>
      </c>
      <c r="J144">
        <v>51542</v>
      </c>
      <c r="K144">
        <v>11002</v>
      </c>
      <c r="L144">
        <v>3762</v>
      </c>
      <c r="M144">
        <v>7493</v>
      </c>
      <c r="N144">
        <v>16714</v>
      </c>
      <c r="O144">
        <v>18776</v>
      </c>
      <c r="P144">
        <v>3886</v>
      </c>
      <c r="Q144">
        <v>1222</v>
      </c>
      <c r="R144">
        <v>3186</v>
      </c>
      <c r="S144">
        <v>8683</v>
      </c>
      <c r="T144">
        <v>0</v>
      </c>
      <c r="U144">
        <v>0</v>
      </c>
      <c r="V144" s="2">
        <f>Table1[[#This Row],[Rel_D]]</f>
        <v>44150</v>
      </c>
      <c r="W144" t="str">
        <f>TEXT(Table1[[#This Row],[Day'#]],"dd mmm yy")</f>
        <v>15 Nov 20</v>
      </c>
    </row>
    <row r="145" spans="1:23" x14ac:dyDescent="0.25">
      <c r="A145" t="s">
        <v>14</v>
      </c>
      <c r="B145">
        <v>47</v>
      </c>
      <c r="C145">
        <v>15</v>
      </c>
      <c r="D145" t="s">
        <v>19</v>
      </c>
      <c r="E145">
        <v>3</v>
      </c>
      <c r="F145" s="66">
        <v>44150</v>
      </c>
      <c r="G145">
        <v>82287</v>
      </c>
      <c r="H145">
        <v>46940</v>
      </c>
      <c r="I145">
        <v>34254</v>
      </c>
      <c r="J145">
        <v>36581</v>
      </c>
      <c r="K145">
        <v>9086</v>
      </c>
      <c r="L145">
        <v>2366</v>
      </c>
      <c r="M145">
        <v>5597</v>
      </c>
      <c r="N145">
        <v>26063</v>
      </c>
      <c r="O145">
        <v>13812</v>
      </c>
      <c r="P145">
        <v>3229</v>
      </c>
      <c r="Q145">
        <v>850</v>
      </c>
      <c r="R145">
        <v>2986</v>
      </c>
      <c r="S145">
        <v>6130</v>
      </c>
      <c r="T145">
        <v>0</v>
      </c>
      <c r="U145">
        <v>0</v>
      </c>
      <c r="V145" s="2">
        <f>Table1[[#This Row],[Rel_D]]</f>
        <v>44150</v>
      </c>
      <c r="W145" t="str">
        <f>TEXT(Table1[[#This Row],[Day'#]],"dd mmm yy")</f>
        <v>15 Nov 20</v>
      </c>
    </row>
    <row r="146" spans="1:23" x14ac:dyDescent="0.25">
      <c r="A146" t="s">
        <v>5</v>
      </c>
      <c r="B146">
        <v>47</v>
      </c>
      <c r="C146">
        <v>15</v>
      </c>
      <c r="D146" t="s">
        <v>19</v>
      </c>
      <c r="E146">
        <v>3</v>
      </c>
      <c r="F146" s="66">
        <v>44150</v>
      </c>
      <c r="G146">
        <v>70311</v>
      </c>
      <c r="H146">
        <v>32875</v>
      </c>
      <c r="I146">
        <v>19333</v>
      </c>
      <c r="J146">
        <v>39448</v>
      </c>
      <c r="K146">
        <v>8134</v>
      </c>
      <c r="L146">
        <v>3396</v>
      </c>
      <c r="M146">
        <v>7263</v>
      </c>
      <c r="N146">
        <v>12177</v>
      </c>
      <c r="O146">
        <v>14208</v>
      </c>
      <c r="P146">
        <v>2614</v>
      </c>
      <c r="Q146">
        <v>1158</v>
      </c>
      <c r="R146">
        <v>2718</v>
      </c>
      <c r="S146">
        <v>6321</v>
      </c>
      <c r="T146">
        <v>0</v>
      </c>
      <c r="U146">
        <v>0</v>
      </c>
      <c r="V146" s="2">
        <f>Table1[[#This Row],[Rel_D]]</f>
        <v>44150</v>
      </c>
      <c r="W146" t="str">
        <f>TEXT(Table1[[#This Row],[Day'#]],"dd mmm yy")</f>
        <v>15 Nov 20</v>
      </c>
    </row>
    <row r="147" spans="1:23" x14ac:dyDescent="0.25">
      <c r="A147" t="s">
        <v>6</v>
      </c>
      <c r="B147">
        <v>47</v>
      </c>
      <c r="C147">
        <v>15</v>
      </c>
      <c r="D147" t="s">
        <v>19</v>
      </c>
      <c r="E147">
        <v>3</v>
      </c>
      <c r="F147" s="66">
        <v>44150</v>
      </c>
      <c r="G147">
        <v>79887</v>
      </c>
      <c r="H147">
        <v>35552</v>
      </c>
      <c r="I147">
        <v>32465</v>
      </c>
      <c r="J147">
        <v>36614</v>
      </c>
      <c r="K147">
        <v>8448</v>
      </c>
      <c r="L147">
        <v>2360</v>
      </c>
      <c r="M147">
        <v>6256</v>
      </c>
      <c r="N147">
        <v>19546</v>
      </c>
      <c r="O147">
        <v>10491</v>
      </c>
      <c r="P147">
        <v>2719</v>
      </c>
      <c r="Q147">
        <v>764</v>
      </c>
      <c r="R147">
        <v>2032</v>
      </c>
      <c r="S147">
        <v>7066</v>
      </c>
      <c r="T147">
        <v>0</v>
      </c>
      <c r="U147">
        <v>0</v>
      </c>
      <c r="V147" s="2">
        <f>Table1[[#This Row],[Rel_D]]</f>
        <v>44150</v>
      </c>
      <c r="W147" t="str">
        <f>TEXT(Table1[[#This Row],[Day'#]],"dd mmm yy")</f>
        <v>15 Nov 20</v>
      </c>
    </row>
    <row r="148" spans="1:23" x14ac:dyDescent="0.25">
      <c r="A148" t="s">
        <v>12</v>
      </c>
      <c r="B148">
        <v>48</v>
      </c>
      <c r="C148">
        <v>22</v>
      </c>
      <c r="D148" t="s">
        <v>19</v>
      </c>
      <c r="E148">
        <v>3</v>
      </c>
      <c r="F148" s="66">
        <v>44157</v>
      </c>
      <c r="G148">
        <v>57133</v>
      </c>
      <c r="H148">
        <v>26547</v>
      </c>
      <c r="I148">
        <v>19117</v>
      </c>
      <c r="J148">
        <v>28769</v>
      </c>
      <c r="K148">
        <v>7465</v>
      </c>
      <c r="L148">
        <v>1782</v>
      </c>
      <c r="M148">
        <v>3306</v>
      </c>
      <c r="N148">
        <v>12272</v>
      </c>
      <c r="O148">
        <v>9822</v>
      </c>
      <c r="P148">
        <v>2544</v>
      </c>
      <c r="Q148">
        <v>478</v>
      </c>
      <c r="R148">
        <v>1431</v>
      </c>
      <c r="S148">
        <v>6556</v>
      </c>
      <c r="T148">
        <v>0</v>
      </c>
      <c r="U148">
        <v>0</v>
      </c>
      <c r="V148" s="2">
        <f>Table1[[#This Row],[Rel_D]]</f>
        <v>44157</v>
      </c>
      <c r="W148" t="str">
        <f>TEXT(Table1[[#This Row],[Day'#]],"dd mmm yy")</f>
        <v>22 Nov 20</v>
      </c>
    </row>
    <row r="149" spans="1:23" x14ac:dyDescent="0.25">
      <c r="A149" t="s">
        <v>3</v>
      </c>
      <c r="B149">
        <v>48</v>
      </c>
      <c r="C149">
        <v>22</v>
      </c>
      <c r="D149" t="s">
        <v>19</v>
      </c>
      <c r="E149">
        <v>3</v>
      </c>
      <c r="F149" s="66">
        <v>44157</v>
      </c>
      <c r="G149">
        <v>72305</v>
      </c>
      <c r="H149">
        <v>33250</v>
      </c>
      <c r="I149">
        <v>24713</v>
      </c>
      <c r="J149">
        <v>35991</v>
      </c>
      <c r="K149">
        <v>8149</v>
      </c>
      <c r="L149">
        <v>3452</v>
      </c>
      <c r="M149">
        <v>5937</v>
      </c>
      <c r="N149">
        <v>15258</v>
      </c>
      <c r="O149">
        <v>12305</v>
      </c>
      <c r="P149">
        <v>2381</v>
      </c>
      <c r="Q149">
        <v>1073</v>
      </c>
      <c r="R149">
        <v>2233</v>
      </c>
      <c r="S149">
        <v>9561</v>
      </c>
      <c r="T149">
        <v>0</v>
      </c>
      <c r="U149">
        <v>0</v>
      </c>
      <c r="V149" s="2">
        <f>Table1[[#This Row],[Rel_D]]</f>
        <v>44157</v>
      </c>
      <c r="W149" t="str">
        <f>TEXT(Table1[[#This Row],[Day'#]],"dd mmm yy")</f>
        <v>22 Nov 20</v>
      </c>
    </row>
    <row r="150" spans="1:23" x14ac:dyDescent="0.25">
      <c r="A150" t="s">
        <v>13</v>
      </c>
      <c r="B150">
        <v>48</v>
      </c>
      <c r="C150">
        <v>22</v>
      </c>
      <c r="D150" t="s">
        <v>19</v>
      </c>
      <c r="E150">
        <v>3</v>
      </c>
      <c r="F150" s="66">
        <v>44157</v>
      </c>
      <c r="G150">
        <v>88907</v>
      </c>
      <c r="H150">
        <v>50173</v>
      </c>
      <c r="I150">
        <v>49303</v>
      </c>
      <c r="J150">
        <v>30915</v>
      </c>
      <c r="K150">
        <v>6949</v>
      </c>
      <c r="L150">
        <v>1740</v>
      </c>
      <c r="M150">
        <v>4747</v>
      </c>
      <c r="N150">
        <v>33778</v>
      </c>
      <c r="O150">
        <v>10530</v>
      </c>
      <c r="P150">
        <v>2871</v>
      </c>
      <c r="Q150">
        <v>493</v>
      </c>
      <c r="R150">
        <v>2501</v>
      </c>
      <c r="S150">
        <v>6012</v>
      </c>
      <c r="T150">
        <v>0</v>
      </c>
      <c r="U150">
        <v>0</v>
      </c>
      <c r="V150" s="2">
        <f>Table1[[#This Row],[Rel_D]]</f>
        <v>44157</v>
      </c>
      <c r="W150" t="str">
        <f>TEXT(Table1[[#This Row],[Day'#]],"dd mmm yy")</f>
        <v>22 Nov 20</v>
      </c>
    </row>
    <row r="151" spans="1:23" x14ac:dyDescent="0.25">
      <c r="A151" t="s">
        <v>4</v>
      </c>
      <c r="B151">
        <v>48</v>
      </c>
      <c r="C151">
        <v>22</v>
      </c>
      <c r="D151" t="s">
        <v>19</v>
      </c>
      <c r="E151">
        <v>3</v>
      </c>
      <c r="F151" s="66">
        <v>44157</v>
      </c>
      <c r="G151">
        <v>94625</v>
      </c>
      <c r="H151">
        <v>45772</v>
      </c>
      <c r="I151">
        <v>28276</v>
      </c>
      <c r="J151">
        <v>51606</v>
      </c>
      <c r="K151">
        <v>11005</v>
      </c>
      <c r="L151">
        <v>3738</v>
      </c>
      <c r="M151">
        <v>7393</v>
      </c>
      <c r="N151">
        <v>17048</v>
      </c>
      <c r="O151">
        <v>20030</v>
      </c>
      <c r="P151">
        <v>4044</v>
      </c>
      <c r="Q151">
        <v>1335</v>
      </c>
      <c r="R151">
        <v>3315</v>
      </c>
      <c r="S151">
        <v>9732</v>
      </c>
      <c r="T151">
        <v>0</v>
      </c>
      <c r="U151">
        <v>0</v>
      </c>
      <c r="V151" s="2">
        <f>Table1[[#This Row],[Rel_D]]</f>
        <v>44157</v>
      </c>
      <c r="W151" t="str">
        <f>TEXT(Table1[[#This Row],[Day'#]],"dd mmm yy")</f>
        <v>22 Nov 20</v>
      </c>
    </row>
    <row r="152" spans="1:23" x14ac:dyDescent="0.25">
      <c r="A152" t="s">
        <v>14</v>
      </c>
      <c r="B152">
        <v>48</v>
      </c>
      <c r="C152">
        <v>22</v>
      </c>
      <c r="D152" t="s">
        <v>19</v>
      </c>
      <c r="E152">
        <v>3</v>
      </c>
      <c r="F152" s="66">
        <v>44157</v>
      </c>
      <c r="G152">
        <v>83150</v>
      </c>
      <c r="H152">
        <v>49580</v>
      </c>
      <c r="I152">
        <v>34216</v>
      </c>
      <c r="J152">
        <v>37221</v>
      </c>
      <c r="K152">
        <v>9306</v>
      </c>
      <c r="L152">
        <v>2407</v>
      </c>
      <c r="M152">
        <v>5618</v>
      </c>
      <c r="N152">
        <v>27110</v>
      </c>
      <c r="O152">
        <v>14939</v>
      </c>
      <c r="P152">
        <v>3490</v>
      </c>
      <c r="Q152">
        <v>957</v>
      </c>
      <c r="R152">
        <v>3084</v>
      </c>
      <c r="S152">
        <v>6901</v>
      </c>
      <c r="T152">
        <v>0</v>
      </c>
      <c r="U152">
        <v>0</v>
      </c>
      <c r="V152" s="2">
        <f>Table1[[#This Row],[Rel_D]]</f>
        <v>44157</v>
      </c>
      <c r="W152" t="str">
        <f>TEXT(Table1[[#This Row],[Day'#]],"dd mmm yy")</f>
        <v>22 Nov 20</v>
      </c>
    </row>
    <row r="153" spans="1:23" x14ac:dyDescent="0.25">
      <c r="A153" t="s">
        <v>5</v>
      </c>
      <c r="B153">
        <v>48</v>
      </c>
      <c r="C153">
        <v>22</v>
      </c>
      <c r="D153" t="s">
        <v>19</v>
      </c>
      <c r="E153">
        <v>3</v>
      </c>
      <c r="F153" s="66">
        <v>44157</v>
      </c>
      <c r="G153">
        <v>70308</v>
      </c>
      <c r="H153">
        <v>34691</v>
      </c>
      <c r="I153">
        <v>19302</v>
      </c>
      <c r="J153">
        <v>39466</v>
      </c>
      <c r="K153">
        <v>8130</v>
      </c>
      <c r="L153">
        <v>3410</v>
      </c>
      <c r="M153">
        <v>7242</v>
      </c>
      <c r="N153">
        <v>12476</v>
      </c>
      <c r="O153">
        <v>15294</v>
      </c>
      <c r="P153">
        <v>2755</v>
      </c>
      <c r="Q153">
        <v>1255</v>
      </c>
      <c r="R153">
        <v>2911</v>
      </c>
      <c r="S153">
        <v>7170</v>
      </c>
      <c r="T153">
        <v>0</v>
      </c>
      <c r="U153">
        <v>0</v>
      </c>
      <c r="V153" s="2">
        <f>Table1[[#This Row],[Rel_D]]</f>
        <v>44157</v>
      </c>
      <c r="W153" t="str">
        <f>TEXT(Table1[[#This Row],[Day'#]],"dd mmm yy")</f>
        <v>22 Nov 20</v>
      </c>
    </row>
    <row r="154" spans="1:23" x14ac:dyDescent="0.25">
      <c r="A154" t="s">
        <v>6</v>
      </c>
      <c r="B154">
        <v>48</v>
      </c>
      <c r="C154">
        <v>22</v>
      </c>
      <c r="D154" t="s">
        <v>19</v>
      </c>
      <c r="E154">
        <v>3</v>
      </c>
      <c r="F154" s="66">
        <v>44157</v>
      </c>
      <c r="G154">
        <v>79575</v>
      </c>
      <c r="H154">
        <v>37131</v>
      </c>
      <c r="I154">
        <v>32418</v>
      </c>
      <c r="J154">
        <v>36374</v>
      </c>
      <c r="K154">
        <v>8437</v>
      </c>
      <c r="L154">
        <v>2346</v>
      </c>
      <c r="M154">
        <v>6267</v>
      </c>
      <c r="N154">
        <v>20032</v>
      </c>
      <c r="O154">
        <v>11141</v>
      </c>
      <c r="P154">
        <v>2978</v>
      </c>
      <c r="Q154">
        <v>819</v>
      </c>
      <c r="R154">
        <v>2161</v>
      </c>
      <c r="S154">
        <v>7752</v>
      </c>
      <c r="T154">
        <v>0</v>
      </c>
      <c r="U154">
        <v>0</v>
      </c>
      <c r="V154" s="2">
        <f>Table1[[#This Row],[Rel_D]]</f>
        <v>44157</v>
      </c>
      <c r="W154" t="str">
        <f>TEXT(Table1[[#This Row],[Day'#]],"dd mmm yy")</f>
        <v>22 Nov 20</v>
      </c>
    </row>
    <row r="155" spans="1:23" x14ac:dyDescent="0.25">
      <c r="A155" t="s">
        <v>12</v>
      </c>
      <c r="B155">
        <v>49</v>
      </c>
      <c r="C155" s="2">
        <v>29</v>
      </c>
      <c r="D155" t="s">
        <v>19</v>
      </c>
      <c r="E155" s="2">
        <v>3</v>
      </c>
      <c r="F155" s="66">
        <v>44164</v>
      </c>
      <c r="G155">
        <v>57168</v>
      </c>
      <c r="H155">
        <v>28295</v>
      </c>
      <c r="I155">
        <v>19085</v>
      </c>
      <c r="J155">
        <v>28811</v>
      </c>
      <c r="K155">
        <v>7479</v>
      </c>
      <c r="L155">
        <v>1793</v>
      </c>
      <c r="M155">
        <v>3310</v>
      </c>
      <c r="N155">
        <v>12784</v>
      </c>
      <c r="O155" s="2">
        <v>10818</v>
      </c>
      <c r="P155" s="2">
        <v>2663</v>
      </c>
      <c r="Q155">
        <v>528</v>
      </c>
      <c r="R155">
        <v>1502</v>
      </c>
      <c r="S155">
        <v>7223</v>
      </c>
      <c r="T155">
        <v>0</v>
      </c>
      <c r="U155">
        <v>0</v>
      </c>
      <c r="V155" s="2">
        <f>Table1[[#This Row],[Rel_D]]</f>
        <v>44164</v>
      </c>
      <c r="W155" t="str">
        <f>TEXT(Table1[[#This Row],[Day'#]],"dd mmm yy")</f>
        <v>29 Nov 20</v>
      </c>
    </row>
    <row r="156" spans="1:23" x14ac:dyDescent="0.25">
      <c r="A156" t="s">
        <v>3</v>
      </c>
      <c r="B156">
        <v>49</v>
      </c>
      <c r="C156" s="2">
        <v>29</v>
      </c>
      <c r="D156" t="s">
        <v>19</v>
      </c>
      <c r="E156" s="2">
        <v>3</v>
      </c>
      <c r="F156" s="66">
        <v>44164</v>
      </c>
      <c r="G156">
        <v>72271</v>
      </c>
      <c r="H156">
        <v>34517</v>
      </c>
      <c r="I156">
        <v>24653</v>
      </c>
      <c r="J156">
        <v>35984</v>
      </c>
      <c r="K156">
        <v>8145</v>
      </c>
      <c r="L156">
        <v>3489</v>
      </c>
      <c r="M156">
        <v>5938</v>
      </c>
      <c r="N156">
        <v>15629</v>
      </c>
      <c r="O156" s="2">
        <v>12976</v>
      </c>
      <c r="P156" s="2">
        <v>2455</v>
      </c>
      <c r="Q156">
        <v>1142</v>
      </c>
      <c r="R156">
        <v>2315</v>
      </c>
      <c r="S156">
        <v>10426</v>
      </c>
      <c r="T156">
        <v>0</v>
      </c>
      <c r="U156">
        <v>0</v>
      </c>
      <c r="V156" s="2">
        <f>Table1[[#This Row],[Rel_D]]</f>
        <v>44164</v>
      </c>
      <c r="W156" t="str">
        <f>TEXT(Table1[[#This Row],[Day'#]],"dd mmm yy")</f>
        <v>29 Nov 20</v>
      </c>
    </row>
    <row r="157" spans="1:23" x14ac:dyDescent="0.25">
      <c r="A157" t="s">
        <v>13</v>
      </c>
      <c r="B157">
        <v>49</v>
      </c>
      <c r="C157" s="2">
        <v>29</v>
      </c>
      <c r="D157" t="s">
        <v>19</v>
      </c>
      <c r="E157" s="2">
        <v>3</v>
      </c>
      <c r="F157" s="66">
        <v>44164</v>
      </c>
      <c r="G157">
        <v>88794</v>
      </c>
      <c r="H157">
        <v>52254</v>
      </c>
      <c r="I157">
        <v>49206</v>
      </c>
      <c r="J157">
        <v>30909</v>
      </c>
      <c r="K157">
        <v>6940</v>
      </c>
      <c r="L157">
        <v>1739</v>
      </c>
      <c r="M157">
        <v>4761</v>
      </c>
      <c r="N157">
        <v>34823</v>
      </c>
      <c r="O157" s="2">
        <v>11280</v>
      </c>
      <c r="P157" s="2">
        <v>2981</v>
      </c>
      <c r="Q157">
        <v>540</v>
      </c>
      <c r="R157">
        <v>2630</v>
      </c>
      <c r="S157">
        <v>6608</v>
      </c>
      <c r="T157">
        <v>0</v>
      </c>
      <c r="U157">
        <v>0</v>
      </c>
      <c r="V157" s="2">
        <f>Table1[[#This Row],[Rel_D]]</f>
        <v>44164</v>
      </c>
      <c r="W157" t="str">
        <f>TEXT(Table1[[#This Row],[Day'#]],"dd mmm yy")</f>
        <v>29 Nov 20</v>
      </c>
    </row>
    <row r="158" spans="1:23" x14ac:dyDescent="0.25">
      <c r="A158" t="s">
        <v>4</v>
      </c>
      <c r="B158">
        <v>49</v>
      </c>
      <c r="C158" s="2">
        <v>29</v>
      </c>
      <c r="D158" t="s">
        <v>19</v>
      </c>
      <c r="E158" s="2">
        <v>3</v>
      </c>
      <c r="F158" s="66">
        <v>44164</v>
      </c>
      <c r="G158">
        <v>94708</v>
      </c>
      <c r="H158">
        <v>47850</v>
      </c>
      <c r="I158">
        <v>28271</v>
      </c>
      <c r="J158">
        <v>51685</v>
      </c>
      <c r="K158">
        <v>11007</v>
      </c>
      <c r="L158">
        <v>3745</v>
      </c>
      <c r="M158">
        <v>7325</v>
      </c>
      <c r="N158">
        <v>17619</v>
      </c>
      <c r="O158" s="2">
        <v>21204</v>
      </c>
      <c r="P158" s="2">
        <v>4165</v>
      </c>
      <c r="Q158">
        <v>1379</v>
      </c>
      <c r="R158">
        <v>3483</v>
      </c>
      <c r="S158">
        <v>10402</v>
      </c>
      <c r="T158">
        <v>0</v>
      </c>
      <c r="U158">
        <v>0</v>
      </c>
      <c r="V158" s="2">
        <f>Table1[[#This Row],[Rel_D]]</f>
        <v>44164</v>
      </c>
      <c r="W158" t="str">
        <f>TEXT(Table1[[#This Row],[Day'#]],"dd mmm yy")</f>
        <v>29 Nov 20</v>
      </c>
    </row>
    <row r="159" spans="1:23" x14ac:dyDescent="0.25">
      <c r="A159" t="s">
        <v>14</v>
      </c>
      <c r="B159">
        <v>49</v>
      </c>
      <c r="C159" s="2">
        <v>29</v>
      </c>
      <c r="D159" t="s">
        <v>19</v>
      </c>
      <c r="E159" s="2">
        <v>3</v>
      </c>
      <c r="F159" s="66">
        <v>44164</v>
      </c>
      <c r="G159">
        <v>84213</v>
      </c>
      <c r="H159">
        <v>51293</v>
      </c>
      <c r="I159">
        <v>35909</v>
      </c>
      <c r="J159">
        <v>36751</v>
      </c>
      <c r="K159">
        <v>9223</v>
      </c>
      <c r="L159">
        <v>2330</v>
      </c>
      <c r="M159">
        <v>5705</v>
      </c>
      <c r="N159">
        <v>28204</v>
      </c>
      <c r="O159" s="2">
        <v>15300</v>
      </c>
      <c r="P159" s="2">
        <v>3561</v>
      </c>
      <c r="Q159">
        <v>964</v>
      </c>
      <c r="R159">
        <v>3264</v>
      </c>
      <c r="S159">
        <v>7951</v>
      </c>
      <c r="T159">
        <v>0</v>
      </c>
      <c r="U159">
        <v>0</v>
      </c>
      <c r="V159" s="2">
        <f>Table1[[#This Row],[Rel_D]]</f>
        <v>44164</v>
      </c>
      <c r="W159" t="str">
        <f>TEXT(Table1[[#This Row],[Day'#]],"dd mmm yy")</f>
        <v>29 Nov 20</v>
      </c>
    </row>
    <row r="160" spans="1:23" x14ac:dyDescent="0.25">
      <c r="A160" t="s">
        <v>5</v>
      </c>
      <c r="B160">
        <v>49</v>
      </c>
      <c r="C160" s="2">
        <v>29</v>
      </c>
      <c r="D160" t="s">
        <v>19</v>
      </c>
      <c r="E160" s="2">
        <v>3</v>
      </c>
      <c r="F160" s="66">
        <v>44164</v>
      </c>
      <c r="G160">
        <v>70314</v>
      </c>
      <c r="H160">
        <v>36303</v>
      </c>
      <c r="I160">
        <v>19286</v>
      </c>
      <c r="J160">
        <v>39485</v>
      </c>
      <c r="K160">
        <v>8120</v>
      </c>
      <c r="L160">
        <v>3423</v>
      </c>
      <c r="M160">
        <v>7261</v>
      </c>
      <c r="N160">
        <v>12851</v>
      </c>
      <c r="O160" s="2">
        <v>16145</v>
      </c>
      <c r="P160" s="2">
        <v>2883</v>
      </c>
      <c r="Q160">
        <v>1337</v>
      </c>
      <c r="R160">
        <v>3087</v>
      </c>
      <c r="S160">
        <v>7802</v>
      </c>
      <c r="T160">
        <v>0</v>
      </c>
      <c r="U160">
        <v>0</v>
      </c>
      <c r="V160" s="2">
        <f>Table1[[#This Row],[Rel_D]]</f>
        <v>44164</v>
      </c>
      <c r="W160" t="str">
        <f>TEXT(Table1[[#This Row],[Day'#]],"dd mmm yy")</f>
        <v>29 Nov 20</v>
      </c>
    </row>
    <row r="161" spans="1:23" x14ac:dyDescent="0.25">
      <c r="A161" t="s">
        <v>6</v>
      </c>
      <c r="B161">
        <v>49</v>
      </c>
      <c r="C161" s="2">
        <v>29</v>
      </c>
      <c r="D161" t="s">
        <v>19</v>
      </c>
      <c r="E161" s="2">
        <v>3</v>
      </c>
      <c r="F161" s="66">
        <v>44164</v>
      </c>
      <c r="G161">
        <v>79498</v>
      </c>
      <c r="H161">
        <v>38543</v>
      </c>
      <c r="I161">
        <v>32353</v>
      </c>
      <c r="J161">
        <v>36372</v>
      </c>
      <c r="K161">
        <v>8438</v>
      </c>
      <c r="L161">
        <v>2335</v>
      </c>
      <c r="M161">
        <v>6236</v>
      </c>
      <c r="N161">
        <v>20635</v>
      </c>
      <c r="O161" s="2">
        <v>11703</v>
      </c>
      <c r="P161" s="2">
        <v>3098</v>
      </c>
      <c r="Q161">
        <v>849</v>
      </c>
      <c r="R161">
        <v>2258</v>
      </c>
      <c r="S161">
        <v>8199</v>
      </c>
      <c r="T161">
        <v>0</v>
      </c>
      <c r="U161">
        <v>0</v>
      </c>
      <c r="V161" s="2">
        <f>Table1[[#This Row],[Rel_D]]</f>
        <v>44164</v>
      </c>
      <c r="W161" t="str">
        <f>TEXT(Table1[[#This Row],[Day'#]],"dd mmm yy")</f>
        <v>29 Nov 20</v>
      </c>
    </row>
    <row r="162" spans="1:23" x14ac:dyDescent="0.25">
      <c r="A162" t="s">
        <v>12</v>
      </c>
      <c r="B162">
        <v>50</v>
      </c>
      <c r="C162" s="2">
        <v>6</v>
      </c>
      <c r="D162" t="s">
        <v>19</v>
      </c>
      <c r="E162" s="2">
        <v>4</v>
      </c>
      <c r="F162" s="66">
        <v>44171</v>
      </c>
      <c r="G162">
        <v>57126</v>
      </c>
      <c r="H162">
        <v>29410</v>
      </c>
      <c r="I162">
        <v>19042</v>
      </c>
      <c r="J162">
        <v>28842</v>
      </c>
      <c r="K162">
        <v>7485</v>
      </c>
      <c r="L162">
        <v>1757</v>
      </c>
      <c r="M162">
        <v>3301</v>
      </c>
      <c r="N162">
        <v>13008</v>
      </c>
      <c r="O162" s="2">
        <v>11542</v>
      </c>
      <c r="P162" s="2">
        <v>2733</v>
      </c>
      <c r="Q162">
        <v>564</v>
      </c>
      <c r="R162">
        <v>1563</v>
      </c>
      <c r="S162">
        <v>7714</v>
      </c>
      <c r="T162">
        <v>23162</v>
      </c>
      <c r="U162">
        <v>1774</v>
      </c>
      <c r="V162" s="2">
        <f>Table1[[#This Row],[Rel_D]]</f>
        <v>44171</v>
      </c>
      <c r="W162" t="str">
        <f>TEXT(Table1[[#This Row],[Day'#]],"dd mmm yy")</f>
        <v>06 Dec 20</v>
      </c>
    </row>
    <row r="163" spans="1:23" x14ac:dyDescent="0.25">
      <c r="A163" t="s">
        <v>3</v>
      </c>
      <c r="B163">
        <v>50</v>
      </c>
      <c r="C163" s="2">
        <v>6</v>
      </c>
      <c r="D163" t="s">
        <v>19</v>
      </c>
      <c r="E163" s="2">
        <v>4</v>
      </c>
      <c r="F163" s="66">
        <v>44171</v>
      </c>
      <c r="G163">
        <v>72262</v>
      </c>
      <c r="H163">
        <v>35610</v>
      </c>
      <c r="I163">
        <v>24632</v>
      </c>
      <c r="J163">
        <v>36006</v>
      </c>
      <c r="K163">
        <v>8128</v>
      </c>
      <c r="L163">
        <v>3496</v>
      </c>
      <c r="M163">
        <v>5924</v>
      </c>
      <c r="N163">
        <v>15899</v>
      </c>
      <c r="O163" s="2">
        <v>13615</v>
      </c>
      <c r="P163" s="2">
        <v>2527</v>
      </c>
      <c r="Q163">
        <v>1178</v>
      </c>
      <c r="R163">
        <v>2391</v>
      </c>
      <c r="S163">
        <v>11342</v>
      </c>
      <c r="T163">
        <v>31707</v>
      </c>
      <c r="U163">
        <v>2539</v>
      </c>
      <c r="V163" s="2">
        <f>Table1[[#This Row],[Rel_D]]</f>
        <v>44171</v>
      </c>
      <c r="W163" t="str">
        <f>TEXT(Table1[[#This Row],[Day'#]],"dd mmm yy")</f>
        <v>06 Dec 20</v>
      </c>
    </row>
    <row r="164" spans="1:23" x14ac:dyDescent="0.25">
      <c r="A164" t="s">
        <v>13</v>
      </c>
      <c r="B164">
        <v>50</v>
      </c>
      <c r="C164" s="2">
        <v>6</v>
      </c>
      <c r="D164" t="s">
        <v>19</v>
      </c>
      <c r="E164" s="2">
        <v>4</v>
      </c>
      <c r="F164" s="66">
        <v>44171</v>
      </c>
      <c r="G164">
        <v>88715</v>
      </c>
      <c r="H164">
        <v>54504</v>
      </c>
      <c r="I164">
        <v>49122</v>
      </c>
      <c r="J164">
        <v>30916</v>
      </c>
      <c r="K164">
        <v>6944</v>
      </c>
      <c r="L164">
        <v>1733</v>
      </c>
      <c r="M164">
        <v>4764</v>
      </c>
      <c r="N164">
        <v>35690</v>
      </c>
      <c r="O164" s="2">
        <v>12385</v>
      </c>
      <c r="P164" s="2">
        <v>3090</v>
      </c>
      <c r="Q164">
        <v>574</v>
      </c>
      <c r="R164">
        <v>2765</v>
      </c>
      <c r="S164">
        <v>7057</v>
      </c>
      <c r="T164">
        <v>37061</v>
      </c>
      <c r="U164">
        <v>4962</v>
      </c>
      <c r="V164" s="2">
        <f>Table1[[#This Row],[Rel_D]]</f>
        <v>44171</v>
      </c>
      <c r="W164" t="str">
        <f>TEXT(Table1[[#This Row],[Day'#]],"dd mmm yy")</f>
        <v>06 Dec 20</v>
      </c>
    </row>
    <row r="165" spans="1:23" x14ac:dyDescent="0.25">
      <c r="A165" t="s">
        <v>4</v>
      </c>
      <c r="B165">
        <v>50</v>
      </c>
      <c r="C165" s="2">
        <v>6</v>
      </c>
      <c r="D165" t="s">
        <v>19</v>
      </c>
      <c r="E165" s="2">
        <v>4</v>
      </c>
      <c r="F165" s="66">
        <v>44171</v>
      </c>
      <c r="G165">
        <v>94643</v>
      </c>
      <c r="H165">
        <v>49604</v>
      </c>
      <c r="I165">
        <v>28202</v>
      </c>
      <c r="J165">
        <v>51725</v>
      </c>
      <c r="K165">
        <v>10990</v>
      </c>
      <c r="L165">
        <v>3726</v>
      </c>
      <c r="M165">
        <v>7317</v>
      </c>
      <c r="N165">
        <v>17987</v>
      </c>
      <c r="O165" s="2">
        <v>22340</v>
      </c>
      <c r="P165" s="2">
        <v>4279</v>
      </c>
      <c r="Q165">
        <v>1423</v>
      </c>
      <c r="R165">
        <v>3575</v>
      </c>
      <c r="S165">
        <v>10939</v>
      </c>
      <c r="T165">
        <v>36523</v>
      </c>
      <c r="U165">
        <v>2541</v>
      </c>
      <c r="V165" s="2">
        <f>Table1[[#This Row],[Rel_D]]</f>
        <v>44171</v>
      </c>
      <c r="W165" t="str">
        <f>TEXT(Table1[[#This Row],[Day'#]],"dd mmm yy")</f>
        <v>06 Dec 20</v>
      </c>
    </row>
    <row r="166" spans="1:23" x14ac:dyDescent="0.25">
      <c r="A166" t="s">
        <v>14</v>
      </c>
      <c r="B166">
        <v>50</v>
      </c>
      <c r="C166" s="2">
        <v>6</v>
      </c>
      <c r="D166" t="s">
        <v>19</v>
      </c>
      <c r="E166" s="2">
        <v>4</v>
      </c>
      <c r="F166" s="66">
        <v>44171</v>
      </c>
      <c r="G166">
        <v>89355</v>
      </c>
      <c r="H166">
        <v>53710</v>
      </c>
      <c r="I166">
        <v>39856</v>
      </c>
      <c r="J166">
        <v>37660</v>
      </c>
      <c r="K166">
        <v>9456</v>
      </c>
      <c r="L166">
        <v>2383</v>
      </c>
      <c r="M166">
        <v>5726</v>
      </c>
      <c r="N166">
        <v>29006</v>
      </c>
      <c r="O166" s="2">
        <v>16550</v>
      </c>
      <c r="P166" s="2">
        <v>3729</v>
      </c>
      <c r="Q166">
        <v>1057</v>
      </c>
      <c r="R166">
        <v>3368</v>
      </c>
      <c r="S166">
        <v>8630</v>
      </c>
      <c r="T166">
        <v>31970</v>
      </c>
      <c r="U166">
        <v>3432</v>
      </c>
      <c r="V166" s="2">
        <f>Table1[[#This Row],[Rel_D]]</f>
        <v>44171</v>
      </c>
      <c r="W166" t="str">
        <f>TEXT(Table1[[#This Row],[Day'#]],"dd mmm yy")</f>
        <v>06 Dec 20</v>
      </c>
    </row>
    <row r="167" spans="1:23" x14ac:dyDescent="0.25">
      <c r="A167" t="s">
        <v>5</v>
      </c>
      <c r="B167">
        <v>50</v>
      </c>
      <c r="C167" s="2">
        <v>6</v>
      </c>
      <c r="D167" t="s">
        <v>19</v>
      </c>
      <c r="E167" s="2">
        <v>4</v>
      </c>
      <c r="F167" s="66">
        <v>44171</v>
      </c>
      <c r="G167">
        <v>70271</v>
      </c>
      <c r="H167">
        <v>37623</v>
      </c>
      <c r="I167">
        <v>19264</v>
      </c>
      <c r="J167">
        <v>39482</v>
      </c>
      <c r="K167">
        <v>8114</v>
      </c>
      <c r="L167">
        <v>3411</v>
      </c>
      <c r="M167">
        <v>7265</v>
      </c>
      <c r="N167">
        <v>13100</v>
      </c>
      <c r="O167" s="2">
        <v>17018</v>
      </c>
      <c r="P167" s="2">
        <v>2949</v>
      </c>
      <c r="Q167">
        <v>1350</v>
      </c>
      <c r="R167">
        <v>3206</v>
      </c>
      <c r="S167">
        <v>8274</v>
      </c>
      <c r="T167">
        <v>21988</v>
      </c>
      <c r="U167">
        <v>2085</v>
      </c>
      <c r="V167" s="2">
        <f>Table1[[#This Row],[Rel_D]]</f>
        <v>44171</v>
      </c>
      <c r="W167" t="str">
        <f>TEXT(Table1[[#This Row],[Day'#]],"dd mmm yy")</f>
        <v>06 Dec 20</v>
      </c>
    </row>
    <row r="168" spans="1:23" x14ac:dyDescent="0.25">
      <c r="A168" t="s">
        <v>6</v>
      </c>
      <c r="B168">
        <v>50</v>
      </c>
      <c r="C168" s="2">
        <v>6</v>
      </c>
      <c r="D168" t="s">
        <v>19</v>
      </c>
      <c r="E168" s="2">
        <v>4</v>
      </c>
      <c r="F168" s="66">
        <v>44171</v>
      </c>
      <c r="G168">
        <v>79473</v>
      </c>
      <c r="H168">
        <v>40046</v>
      </c>
      <c r="I168">
        <v>32288</v>
      </c>
      <c r="J168">
        <v>36382</v>
      </c>
      <c r="K168">
        <v>8438</v>
      </c>
      <c r="L168">
        <v>2365</v>
      </c>
      <c r="M168">
        <v>6222</v>
      </c>
      <c r="N168">
        <v>21125</v>
      </c>
      <c r="O168" s="2">
        <v>12491</v>
      </c>
      <c r="P168" s="2">
        <v>3182</v>
      </c>
      <c r="Q168">
        <v>901</v>
      </c>
      <c r="R168">
        <v>2347</v>
      </c>
      <c r="S168">
        <v>9076</v>
      </c>
      <c r="T168">
        <v>30349</v>
      </c>
      <c r="U168">
        <v>2405</v>
      </c>
      <c r="V168" s="2">
        <f>Table1[[#This Row],[Rel_D]]</f>
        <v>44171</v>
      </c>
      <c r="W168" t="str">
        <f>TEXT(Table1[[#This Row],[Day'#]],"dd mmm yy")</f>
        <v>06 Dec 20</v>
      </c>
    </row>
    <row r="169" spans="1:23" x14ac:dyDescent="0.25">
      <c r="A169" t="s">
        <v>12</v>
      </c>
      <c r="B169">
        <v>51</v>
      </c>
      <c r="C169" s="2">
        <v>13</v>
      </c>
      <c r="D169" t="s">
        <v>19</v>
      </c>
      <c r="E169" s="2">
        <v>4</v>
      </c>
      <c r="F169" s="66">
        <v>44178</v>
      </c>
      <c r="G169">
        <v>57090</v>
      </c>
      <c r="H169">
        <v>30415</v>
      </c>
      <c r="I169">
        <v>19019</v>
      </c>
      <c r="J169">
        <v>28844</v>
      </c>
      <c r="K169">
        <v>7474</v>
      </c>
      <c r="L169">
        <v>1753</v>
      </c>
      <c r="M169">
        <v>3293</v>
      </c>
      <c r="N169">
        <v>13154</v>
      </c>
      <c r="O169" s="2">
        <v>12252</v>
      </c>
      <c r="P169" s="2">
        <v>2794</v>
      </c>
      <c r="Q169">
        <v>588</v>
      </c>
      <c r="R169">
        <v>1627</v>
      </c>
      <c r="S169">
        <v>8017</v>
      </c>
      <c r="T169">
        <v>23117</v>
      </c>
      <c r="U169">
        <v>2311</v>
      </c>
      <c r="V169" s="2">
        <f>Table1[[#This Row],[Rel_D]]</f>
        <v>44178</v>
      </c>
      <c r="W169" s="2" t="str">
        <f>TEXT(Table1[[#This Row],[Day'#]],"dd mmm yy")</f>
        <v>13 Dec 20</v>
      </c>
    </row>
    <row r="170" spans="1:23" x14ac:dyDescent="0.25">
      <c r="A170" t="s">
        <v>3</v>
      </c>
      <c r="B170">
        <v>51</v>
      </c>
      <c r="C170" s="2">
        <v>13</v>
      </c>
      <c r="D170" t="s">
        <v>19</v>
      </c>
      <c r="E170" s="2">
        <v>4</v>
      </c>
      <c r="F170" s="66">
        <v>44178</v>
      </c>
      <c r="G170">
        <v>72237</v>
      </c>
      <c r="H170">
        <v>36552</v>
      </c>
      <c r="I170">
        <v>24597</v>
      </c>
      <c r="J170">
        <v>36027</v>
      </c>
      <c r="K170">
        <v>8112</v>
      </c>
      <c r="L170">
        <v>3501</v>
      </c>
      <c r="M170">
        <v>5922</v>
      </c>
      <c r="N170">
        <v>16110</v>
      </c>
      <c r="O170" s="2">
        <v>14198</v>
      </c>
      <c r="P170" s="2">
        <v>2569</v>
      </c>
      <c r="Q170">
        <v>1209</v>
      </c>
      <c r="R170">
        <v>2466</v>
      </c>
      <c r="S170">
        <v>12026</v>
      </c>
      <c r="T170">
        <v>31689</v>
      </c>
      <c r="U170">
        <v>3258</v>
      </c>
      <c r="V170" s="2">
        <f>Table1[[#This Row],[Rel_D]]</f>
        <v>44178</v>
      </c>
      <c r="W170" s="2" t="str">
        <f>TEXT(Table1[[#This Row],[Day'#]],"dd mmm yy")</f>
        <v>13 Dec 20</v>
      </c>
    </row>
    <row r="171" spans="1:23" x14ac:dyDescent="0.25">
      <c r="A171" t="s">
        <v>13</v>
      </c>
      <c r="B171">
        <v>51</v>
      </c>
      <c r="C171" s="2">
        <v>13</v>
      </c>
      <c r="D171" t="s">
        <v>19</v>
      </c>
      <c r="E171" s="2">
        <v>4</v>
      </c>
      <c r="F171" s="66">
        <v>44178</v>
      </c>
      <c r="G171">
        <v>88720</v>
      </c>
      <c r="H171">
        <v>55873</v>
      </c>
      <c r="I171">
        <v>49063</v>
      </c>
      <c r="J171">
        <v>30964</v>
      </c>
      <c r="K171">
        <v>6953</v>
      </c>
      <c r="L171">
        <v>1740</v>
      </c>
      <c r="M171">
        <v>4766</v>
      </c>
      <c r="N171">
        <v>36105</v>
      </c>
      <c r="O171" s="2">
        <v>13194</v>
      </c>
      <c r="P171" s="2">
        <v>3154</v>
      </c>
      <c r="Q171">
        <v>585</v>
      </c>
      <c r="R171">
        <v>2835</v>
      </c>
      <c r="S171">
        <v>7353</v>
      </c>
      <c r="T171">
        <v>37030</v>
      </c>
      <c r="U171">
        <v>6364</v>
      </c>
      <c r="V171" s="2">
        <f>Table1[[#This Row],[Rel_D]]</f>
        <v>44178</v>
      </c>
      <c r="W171" s="2" t="str">
        <f>TEXT(Table1[[#This Row],[Day'#]],"dd mmm yy")</f>
        <v>13 Dec 20</v>
      </c>
    </row>
    <row r="172" spans="1:23" x14ac:dyDescent="0.25">
      <c r="A172" t="s">
        <v>4</v>
      </c>
      <c r="B172">
        <v>51</v>
      </c>
      <c r="C172" s="2">
        <v>13</v>
      </c>
      <c r="D172" t="s">
        <v>19</v>
      </c>
      <c r="E172" s="2">
        <v>4</v>
      </c>
      <c r="F172" s="66">
        <v>44178</v>
      </c>
      <c r="G172">
        <v>94707</v>
      </c>
      <c r="H172">
        <v>50825</v>
      </c>
      <c r="I172">
        <v>28196</v>
      </c>
      <c r="J172">
        <v>51776</v>
      </c>
      <c r="K172">
        <v>11004</v>
      </c>
      <c r="L172">
        <v>3731</v>
      </c>
      <c r="M172">
        <v>7325</v>
      </c>
      <c r="N172">
        <v>18241</v>
      </c>
      <c r="O172" s="2">
        <v>23126</v>
      </c>
      <c r="P172" s="2">
        <v>4361</v>
      </c>
      <c r="Q172">
        <v>1455</v>
      </c>
      <c r="R172">
        <v>3642</v>
      </c>
      <c r="S172">
        <v>11331</v>
      </c>
      <c r="T172">
        <v>36515</v>
      </c>
      <c r="U172">
        <v>3256</v>
      </c>
      <c r="V172" s="2">
        <f>Table1[[#This Row],[Rel_D]]</f>
        <v>44178</v>
      </c>
      <c r="W172" s="2" t="str">
        <f>TEXT(Table1[[#This Row],[Day'#]],"dd mmm yy")</f>
        <v>13 Dec 20</v>
      </c>
    </row>
    <row r="173" spans="1:23" x14ac:dyDescent="0.25">
      <c r="A173" t="s">
        <v>14</v>
      </c>
      <c r="B173">
        <v>51</v>
      </c>
      <c r="C173" s="2">
        <v>13</v>
      </c>
      <c r="D173" t="s">
        <v>19</v>
      </c>
      <c r="E173" s="2">
        <v>4</v>
      </c>
      <c r="F173" s="66">
        <v>44178</v>
      </c>
      <c r="G173">
        <v>89382</v>
      </c>
      <c r="H173">
        <v>55087</v>
      </c>
      <c r="I173">
        <v>39815</v>
      </c>
      <c r="J173">
        <v>37709</v>
      </c>
      <c r="K173">
        <v>9469</v>
      </c>
      <c r="L173">
        <v>2389</v>
      </c>
      <c r="M173">
        <v>5728</v>
      </c>
      <c r="N173">
        <v>29350</v>
      </c>
      <c r="O173" s="2">
        <v>17405</v>
      </c>
      <c r="P173" s="2">
        <v>3821</v>
      </c>
      <c r="Q173">
        <v>1066</v>
      </c>
      <c r="R173">
        <v>3445</v>
      </c>
      <c r="S173">
        <v>9157</v>
      </c>
      <c r="T173">
        <v>31962</v>
      </c>
      <c r="U173">
        <v>4830</v>
      </c>
      <c r="V173" s="2">
        <f>Table1[[#This Row],[Rel_D]]</f>
        <v>44178</v>
      </c>
      <c r="W173" s="2" t="str">
        <f>TEXT(Table1[[#This Row],[Day'#]],"dd mmm yy")</f>
        <v>13 Dec 20</v>
      </c>
    </row>
    <row r="174" spans="1:23" x14ac:dyDescent="0.25">
      <c r="A174" t="s">
        <v>5</v>
      </c>
      <c r="B174">
        <v>51</v>
      </c>
      <c r="C174" s="2">
        <v>13</v>
      </c>
      <c r="D174" t="s">
        <v>19</v>
      </c>
      <c r="E174" s="2">
        <v>4</v>
      </c>
      <c r="F174" s="66">
        <v>44178</v>
      </c>
      <c r="G174">
        <v>70317</v>
      </c>
      <c r="H174">
        <v>38920</v>
      </c>
      <c r="I174">
        <v>19243</v>
      </c>
      <c r="J174">
        <v>39528</v>
      </c>
      <c r="K174">
        <v>8114</v>
      </c>
      <c r="L174">
        <v>3432</v>
      </c>
      <c r="M174">
        <v>7281</v>
      </c>
      <c r="N174">
        <v>13278</v>
      </c>
      <c r="O174" s="2">
        <v>17890</v>
      </c>
      <c r="P174" s="2">
        <v>3031</v>
      </c>
      <c r="Q174">
        <v>1387</v>
      </c>
      <c r="R174">
        <v>3334</v>
      </c>
      <c r="S174">
        <v>8840</v>
      </c>
      <c r="T174">
        <v>21997</v>
      </c>
      <c r="U174">
        <v>2937</v>
      </c>
      <c r="V174" s="2">
        <f>Table1[[#This Row],[Rel_D]]</f>
        <v>44178</v>
      </c>
      <c r="W174" s="2" t="str">
        <f>TEXT(Table1[[#This Row],[Day'#]],"dd mmm yy")</f>
        <v>13 Dec 20</v>
      </c>
    </row>
    <row r="175" spans="1:23" x14ac:dyDescent="0.25">
      <c r="A175" t="s">
        <v>6</v>
      </c>
      <c r="B175">
        <v>51</v>
      </c>
      <c r="C175" s="2">
        <v>13</v>
      </c>
      <c r="D175" t="s">
        <v>19</v>
      </c>
      <c r="E175" s="2">
        <v>4</v>
      </c>
      <c r="F175" s="66">
        <v>44178</v>
      </c>
      <c r="G175">
        <v>79465</v>
      </c>
      <c r="H175">
        <v>41234</v>
      </c>
      <c r="I175">
        <v>32237</v>
      </c>
      <c r="J175">
        <v>36389</v>
      </c>
      <c r="K175">
        <v>8441</v>
      </c>
      <c r="L175">
        <v>2398</v>
      </c>
      <c r="M175">
        <v>6172</v>
      </c>
      <c r="N175">
        <v>21393</v>
      </c>
      <c r="O175" s="2">
        <v>13258</v>
      </c>
      <c r="P175" s="2">
        <v>3230</v>
      </c>
      <c r="Q175">
        <v>934</v>
      </c>
      <c r="R175">
        <v>2419</v>
      </c>
      <c r="S175">
        <v>9466</v>
      </c>
      <c r="T175">
        <v>30374</v>
      </c>
      <c r="U175">
        <v>3284</v>
      </c>
      <c r="V175" s="2">
        <f>Table1[[#This Row],[Rel_D]]</f>
        <v>44178</v>
      </c>
      <c r="W175" s="2" t="str">
        <f>TEXT(Table1[[#This Row],[Day'#]],"dd mmm yy")</f>
        <v>13 Dec 20</v>
      </c>
    </row>
    <row r="176" spans="1:23" x14ac:dyDescent="0.25">
      <c r="A176" t="s">
        <v>12</v>
      </c>
      <c r="B176">
        <v>52</v>
      </c>
      <c r="C176" s="2">
        <v>20</v>
      </c>
      <c r="D176" t="s">
        <v>19</v>
      </c>
      <c r="E176" s="2">
        <v>4</v>
      </c>
      <c r="F176" s="66">
        <v>44185</v>
      </c>
      <c r="G176">
        <v>57037</v>
      </c>
      <c r="H176">
        <v>30977</v>
      </c>
      <c r="I176">
        <v>18963</v>
      </c>
      <c r="J176">
        <v>28861</v>
      </c>
      <c r="K176">
        <v>7468</v>
      </c>
      <c r="L176">
        <v>1745</v>
      </c>
      <c r="M176">
        <v>3287</v>
      </c>
      <c r="N176">
        <v>13229</v>
      </c>
      <c r="O176" s="2">
        <v>12650</v>
      </c>
      <c r="P176" s="2">
        <v>2862</v>
      </c>
      <c r="Q176">
        <v>595</v>
      </c>
      <c r="R176">
        <v>1641</v>
      </c>
      <c r="S176">
        <v>8209</v>
      </c>
      <c r="T176">
        <v>23218</v>
      </c>
      <c r="U176">
        <v>2683</v>
      </c>
      <c r="V176" s="2">
        <f>Table1[[#This Row],[Rel_D]]</f>
        <v>44185</v>
      </c>
      <c r="W176" s="2" t="str">
        <f>TEXT(Table1[[#This Row],[Day'#]],"dd mmm yy")</f>
        <v>20 Dec 20</v>
      </c>
    </row>
    <row r="177" spans="1:23" x14ac:dyDescent="0.25">
      <c r="A177" t="s">
        <v>3</v>
      </c>
      <c r="B177">
        <v>52</v>
      </c>
      <c r="C177" s="2">
        <v>20</v>
      </c>
      <c r="D177" t="s">
        <v>19</v>
      </c>
      <c r="E177" s="2">
        <v>4</v>
      </c>
      <c r="F177" s="66">
        <v>44185</v>
      </c>
      <c r="G177">
        <v>72238</v>
      </c>
      <c r="H177">
        <v>37299</v>
      </c>
      <c r="I177">
        <v>24585</v>
      </c>
      <c r="J177">
        <v>36054</v>
      </c>
      <c r="K177">
        <v>8111</v>
      </c>
      <c r="L177">
        <v>3488</v>
      </c>
      <c r="M177">
        <v>5922</v>
      </c>
      <c r="N177">
        <v>16260</v>
      </c>
      <c r="O177" s="2">
        <v>14670</v>
      </c>
      <c r="P177" s="2">
        <v>2599</v>
      </c>
      <c r="Q177">
        <v>1245</v>
      </c>
      <c r="R177">
        <v>2525</v>
      </c>
      <c r="S177">
        <v>12745</v>
      </c>
      <c r="T177">
        <v>31693</v>
      </c>
      <c r="U177">
        <v>4363</v>
      </c>
      <c r="V177" s="2">
        <f>Table1[[#This Row],[Rel_D]]</f>
        <v>44185</v>
      </c>
      <c r="W177" s="2" t="str">
        <f>TEXT(Table1[[#This Row],[Day'#]],"dd mmm yy")</f>
        <v>20 Dec 20</v>
      </c>
    </row>
    <row r="178" spans="1:23" x14ac:dyDescent="0.25">
      <c r="A178" t="s">
        <v>13</v>
      </c>
      <c r="B178">
        <v>52</v>
      </c>
      <c r="C178" s="2">
        <v>20</v>
      </c>
      <c r="D178" t="s">
        <v>19</v>
      </c>
      <c r="E178" s="2">
        <v>4</v>
      </c>
      <c r="F178" s="66">
        <v>44185</v>
      </c>
      <c r="G178">
        <v>88624</v>
      </c>
      <c r="H178">
        <v>56763</v>
      </c>
      <c r="I178">
        <v>48941</v>
      </c>
      <c r="J178">
        <v>30991</v>
      </c>
      <c r="K178">
        <v>6951</v>
      </c>
      <c r="L178">
        <v>1741</v>
      </c>
      <c r="M178">
        <v>4768</v>
      </c>
      <c r="N178">
        <v>36333</v>
      </c>
      <c r="O178" s="2">
        <v>13728</v>
      </c>
      <c r="P178" s="2">
        <v>3231</v>
      </c>
      <c r="Q178">
        <v>592</v>
      </c>
      <c r="R178">
        <v>2879</v>
      </c>
      <c r="S178">
        <v>7600</v>
      </c>
      <c r="T178">
        <v>37002</v>
      </c>
      <c r="U178">
        <v>7221</v>
      </c>
      <c r="V178" s="2">
        <f>Table1[[#This Row],[Rel_D]]</f>
        <v>44185</v>
      </c>
      <c r="W178" s="2" t="str">
        <f>TEXT(Table1[[#This Row],[Day'#]],"dd mmm yy")</f>
        <v>20 Dec 20</v>
      </c>
    </row>
    <row r="179" spans="1:23" x14ac:dyDescent="0.25">
      <c r="A179" t="s">
        <v>4</v>
      </c>
      <c r="B179">
        <v>52</v>
      </c>
      <c r="C179" s="2">
        <v>20</v>
      </c>
      <c r="D179" t="s">
        <v>19</v>
      </c>
      <c r="E179" s="2">
        <v>4</v>
      </c>
      <c r="F179" s="66">
        <v>44185</v>
      </c>
      <c r="G179">
        <v>94695</v>
      </c>
      <c r="H179">
        <v>51546</v>
      </c>
      <c r="I179">
        <v>28152</v>
      </c>
      <c r="J179">
        <v>51825</v>
      </c>
      <c r="K179">
        <v>10997</v>
      </c>
      <c r="L179">
        <v>3721</v>
      </c>
      <c r="M179">
        <v>7265</v>
      </c>
      <c r="N179">
        <v>18345</v>
      </c>
      <c r="O179" s="2">
        <v>23645</v>
      </c>
      <c r="P179" s="2">
        <v>4426</v>
      </c>
      <c r="Q179">
        <v>1471</v>
      </c>
      <c r="R179">
        <v>3659</v>
      </c>
      <c r="S179">
        <v>11660</v>
      </c>
      <c r="T179">
        <v>36468</v>
      </c>
      <c r="U179">
        <v>4026</v>
      </c>
      <c r="V179" s="2">
        <f>Table1[[#This Row],[Rel_D]]</f>
        <v>44185</v>
      </c>
      <c r="W179" s="2" t="str">
        <f>TEXT(Table1[[#This Row],[Day'#]],"dd mmm yy")</f>
        <v>20 Dec 20</v>
      </c>
    </row>
    <row r="180" spans="1:23" x14ac:dyDescent="0.25">
      <c r="A180" t="s">
        <v>14</v>
      </c>
      <c r="B180">
        <v>52</v>
      </c>
      <c r="C180" s="2">
        <v>20</v>
      </c>
      <c r="D180" t="s">
        <v>19</v>
      </c>
      <c r="E180" s="2">
        <v>4</v>
      </c>
      <c r="F180" s="66">
        <v>44185</v>
      </c>
      <c r="G180">
        <v>89370</v>
      </c>
      <c r="H180">
        <v>55860</v>
      </c>
      <c r="I180">
        <v>39763</v>
      </c>
      <c r="J180">
        <v>37732</v>
      </c>
      <c r="K180">
        <v>9471</v>
      </c>
      <c r="L180">
        <v>2404</v>
      </c>
      <c r="M180">
        <v>5737</v>
      </c>
      <c r="N180">
        <v>29514</v>
      </c>
      <c r="O180" s="2">
        <v>17849</v>
      </c>
      <c r="P180" s="2">
        <v>3905</v>
      </c>
      <c r="Q180">
        <v>1089</v>
      </c>
      <c r="R180">
        <v>3503</v>
      </c>
      <c r="S180">
        <v>9399</v>
      </c>
      <c r="T180">
        <v>31944</v>
      </c>
      <c r="U180">
        <v>6021</v>
      </c>
      <c r="V180" s="2">
        <f>Table1[[#This Row],[Rel_D]]</f>
        <v>44185</v>
      </c>
      <c r="W180" s="2" t="str">
        <f>TEXT(Table1[[#This Row],[Day'#]],"dd mmm yy")</f>
        <v>20 Dec 20</v>
      </c>
    </row>
    <row r="181" spans="1:23" x14ac:dyDescent="0.25">
      <c r="A181" t="s">
        <v>5</v>
      </c>
      <c r="B181">
        <v>52</v>
      </c>
      <c r="C181" s="2">
        <v>20</v>
      </c>
      <c r="D181" t="s">
        <v>19</v>
      </c>
      <c r="E181" s="2">
        <v>4</v>
      </c>
      <c r="F181" s="66">
        <v>44185</v>
      </c>
      <c r="G181">
        <v>70265</v>
      </c>
      <c r="H181">
        <v>39576</v>
      </c>
      <c r="I181">
        <v>19211</v>
      </c>
      <c r="J181">
        <v>39509</v>
      </c>
      <c r="K181">
        <v>8113</v>
      </c>
      <c r="L181">
        <v>3432</v>
      </c>
      <c r="M181">
        <v>7285</v>
      </c>
      <c r="N181">
        <v>13381</v>
      </c>
      <c r="O181" s="2">
        <v>18280</v>
      </c>
      <c r="P181" s="2">
        <v>3113</v>
      </c>
      <c r="Q181">
        <v>1413</v>
      </c>
      <c r="R181">
        <v>3389</v>
      </c>
      <c r="S181">
        <v>9114</v>
      </c>
      <c r="T181">
        <v>22004</v>
      </c>
      <c r="U181">
        <v>3267</v>
      </c>
      <c r="V181" s="2">
        <f>Table1[[#This Row],[Rel_D]]</f>
        <v>44185</v>
      </c>
      <c r="W181" s="2" t="str">
        <f>TEXT(Table1[[#This Row],[Day'#]],"dd mmm yy")</f>
        <v>20 Dec 20</v>
      </c>
    </row>
    <row r="182" spans="1:23" x14ac:dyDescent="0.25">
      <c r="A182" t="s">
        <v>6</v>
      </c>
      <c r="B182">
        <v>52</v>
      </c>
      <c r="C182" s="2">
        <v>20</v>
      </c>
      <c r="D182" t="s">
        <v>19</v>
      </c>
      <c r="E182" s="2">
        <v>4</v>
      </c>
      <c r="F182" s="66">
        <v>44185</v>
      </c>
      <c r="G182">
        <v>79442</v>
      </c>
      <c r="H182">
        <v>41908</v>
      </c>
      <c r="I182">
        <v>32196</v>
      </c>
      <c r="J182">
        <v>36409</v>
      </c>
      <c r="K182">
        <v>8426</v>
      </c>
      <c r="L182">
        <v>2411</v>
      </c>
      <c r="M182">
        <v>6158</v>
      </c>
      <c r="N182">
        <v>21537</v>
      </c>
      <c r="O182" s="2">
        <v>13657</v>
      </c>
      <c r="P182" s="2">
        <v>3299</v>
      </c>
      <c r="Q182">
        <v>946</v>
      </c>
      <c r="R182">
        <v>2469</v>
      </c>
      <c r="S182">
        <v>9797</v>
      </c>
      <c r="T182">
        <v>30333</v>
      </c>
      <c r="U182">
        <v>3823</v>
      </c>
      <c r="V182" s="2">
        <f>Table1[[#This Row],[Rel_D]]</f>
        <v>44185</v>
      </c>
      <c r="W182" s="2" t="str">
        <f>TEXT(Table1[[#This Row],[Day'#]],"dd mmm yy")</f>
        <v>20 Dec 20</v>
      </c>
    </row>
    <row r="183" spans="1:23" x14ac:dyDescent="0.25">
      <c r="A183" t="s">
        <v>12</v>
      </c>
      <c r="B183">
        <v>53</v>
      </c>
      <c r="C183" s="2">
        <v>28</v>
      </c>
      <c r="D183" t="s">
        <v>19</v>
      </c>
      <c r="E183" s="2">
        <v>4</v>
      </c>
      <c r="F183" s="66">
        <v>44193</v>
      </c>
      <c r="G183">
        <v>57032</v>
      </c>
      <c r="H183">
        <v>31308</v>
      </c>
      <c r="I183">
        <v>18946</v>
      </c>
      <c r="J183">
        <v>28876</v>
      </c>
      <c r="K183">
        <v>7466</v>
      </c>
      <c r="L183">
        <v>1744</v>
      </c>
      <c r="M183">
        <v>3293</v>
      </c>
      <c r="N183">
        <v>13255</v>
      </c>
      <c r="O183" s="2">
        <v>12879</v>
      </c>
      <c r="P183" s="2">
        <v>2925</v>
      </c>
      <c r="Q183">
        <v>593</v>
      </c>
      <c r="R183">
        <v>1656</v>
      </c>
      <c r="S183">
        <v>8319</v>
      </c>
      <c r="T183">
        <v>23221</v>
      </c>
      <c r="U183">
        <v>2870</v>
      </c>
      <c r="V183" s="2">
        <f>Table1[[#This Row],[Rel_D]]</f>
        <v>44193</v>
      </c>
      <c r="W183" s="2" t="str">
        <f>TEXT(Table1[[#This Row],[Day'#]],"dd mmm yy")</f>
        <v>28 Dec 20</v>
      </c>
    </row>
    <row r="184" spans="1:23" x14ac:dyDescent="0.25">
      <c r="A184" t="s">
        <v>3</v>
      </c>
      <c r="B184">
        <v>53</v>
      </c>
      <c r="C184" s="2">
        <v>28</v>
      </c>
      <c r="D184" t="s">
        <v>19</v>
      </c>
      <c r="E184" s="2">
        <v>4</v>
      </c>
      <c r="F184" s="66">
        <v>44193</v>
      </c>
      <c r="G184">
        <v>72191</v>
      </c>
      <c r="H184">
        <v>37659</v>
      </c>
      <c r="I184">
        <v>24555</v>
      </c>
      <c r="J184">
        <v>36051</v>
      </c>
      <c r="K184">
        <v>8108</v>
      </c>
      <c r="L184">
        <v>3477</v>
      </c>
      <c r="M184">
        <v>5918</v>
      </c>
      <c r="N184">
        <v>16350</v>
      </c>
      <c r="O184" s="2">
        <v>14887</v>
      </c>
      <c r="P184" s="2">
        <v>2626</v>
      </c>
      <c r="Q184">
        <v>1247</v>
      </c>
      <c r="R184">
        <v>2549</v>
      </c>
      <c r="S184">
        <v>13104</v>
      </c>
      <c r="T184">
        <v>31670</v>
      </c>
      <c r="U184">
        <v>4748</v>
      </c>
      <c r="V184" s="2">
        <f>Table1[[#This Row],[Rel_D]]</f>
        <v>44193</v>
      </c>
      <c r="W184" s="2" t="str">
        <f>TEXT(Table1[[#This Row],[Day'#]],"dd mmm yy")</f>
        <v>28 Dec 20</v>
      </c>
    </row>
    <row r="185" spans="1:23" x14ac:dyDescent="0.25">
      <c r="A185" t="s">
        <v>13</v>
      </c>
      <c r="B185">
        <v>53</v>
      </c>
      <c r="C185" s="2">
        <v>28</v>
      </c>
      <c r="D185" t="s">
        <v>19</v>
      </c>
      <c r="E185" s="2">
        <v>4</v>
      </c>
      <c r="F185" s="66">
        <v>44193</v>
      </c>
      <c r="G185">
        <v>88638</v>
      </c>
      <c r="H185">
        <v>57131</v>
      </c>
      <c r="I185">
        <v>48913</v>
      </c>
      <c r="J185">
        <v>31028</v>
      </c>
      <c r="K185">
        <v>6955</v>
      </c>
      <c r="L185">
        <v>1742</v>
      </c>
      <c r="M185">
        <v>4772</v>
      </c>
      <c r="N185">
        <v>36408</v>
      </c>
      <c r="O185" s="2">
        <v>13956</v>
      </c>
      <c r="P185" s="2">
        <v>3274</v>
      </c>
      <c r="Q185">
        <v>589</v>
      </c>
      <c r="R185">
        <v>2904</v>
      </c>
      <c r="S185">
        <v>7737</v>
      </c>
      <c r="T185">
        <v>36981</v>
      </c>
      <c r="U185">
        <v>7553</v>
      </c>
      <c r="V185" s="2">
        <f>Table1[[#This Row],[Rel_D]]</f>
        <v>44193</v>
      </c>
      <c r="W185" s="2" t="str">
        <f>TEXT(Table1[[#This Row],[Day'#]],"dd mmm yy")</f>
        <v>28 Dec 20</v>
      </c>
    </row>
    <row r="186" spans="1:23" x14ac:dyDescent="0.25">
      <c r="A186" t="s">
        <v>4</v>
      </c>
      <c r="B186">
        <v>53</v>
      </c>
      <c r="C186" s="2">
        <v>28</v>
      </c>
      <c r="D186" t="s">
        <v>19</v>
      </c>
      <c r="E186" s="2">
        <v>4</v>
      </c>
      <c r="F186" s="66">
        <v>44193</v>
      </c>
      <c r="G186">
        <v>94681</v>
      </c>
      <c r="H186">
        <v>51941</v>
      </c>
      <c r="I186">
        <v>28113</v>
      </c>
      <c r="J186">
        <v>51846</v>
      </c>
      <c r="K186">
        <v>10994</v>
      </c>
      <c r="L186">
        <v>3728</v>
      </c>
      <c r="M186">
        <v>7262</v>
      </c>
      <c r="N186">
        <v>18393</v>
      </c>
      <c r="O186" s="2">
        <v>23898</v>
      </c>
      <c r="P186" s="2">
        <v>4473</v>
      </c>
      <c r="Q186">
        <v>1485</v>
      </c>
      <c r="R186">
        <v>3692</v>
      </c>
      <c r="S186">
        <v>11857</v>
      </c>
      <c r="T186">
        <v>36478</v>
      </c>
      <c r="U186">
        <v>4355</v>
      </c>
      <c r="V186" s="2">
        <f>Table1[[#This Row],[Rel_D]]</f>
        <v>44193</v>
      </c>
      <c r="W186" s="2" t="str">
        <f>TEXT(Table1[[#This Row],[Day'#]],"dd mmm yy")</f>
        <v>28 Dec 20</v>
      </c>
    </row>
    <row r="187" spans="1:23" x14ac:dyDescent="0.25">
      <c r="A187" t="s">
        <v>14</v>
      </c>
      <c r="B187">
        <v>53</v>
      </c>
      <c r="C187" s="2">
        <v>28</v>
      </c>
      <c r="D187" t="s">
        <v>19</v>
      </c>
      <c r="E187" s="2">
        <v>4</v>
      </c>
      <c r="F187" s="66">
        <v>44193</v>
      </c>
      <c r="G187">
        <v>89369</v>
      </c>
      <c r="H187">
        <v>56267</v>
      </c>
      <c r="I187">
        <v>39739</v>
      </c>
      <c r="J187">
        <v>37757</v>
      </c>
      <c r="K187">
        <v>9468</v>
      </c>
      <c r="L187">
        <v>2405</v>
      </c>
      <c r="M187">
        <v>5737</v>
      </c>
      <c r="N187">
        <v>29566</v>
      </c>
      <c r="O187" s="2">
        <v>18115</v>
      </c>
      <c r="P187" s="2">
        <v>3973</v>
      </c>
      <c r="Q187">
        <v>1090</v>
      </c>
      <c r="R187">
        <v>3523</v>
      </c>
      <c r="S187">
        <v>9532</v>
      </c>
      <c r="T187">
        <v>31948</v>
      </c>
      <c r="U187">
        <v>6552</v>
      </c>
      <c r="V187" s="2">
        <f>Table1[[#This Row],[Rel_D]]</f>
        <v>44193</v>
      </c>
      <c r="W187" s="2" t="str">
        <f>TEXT(Table1[[#This Row],[Day'#]],"dd mmm yy")</f>
        <v>28 Dec 20</v>
      </c>
    </row>
    <row r="188" spans="1:23" x14ac:dyDescent="0.25">
      <c r="A188" t="s">
        <v>5</v>
      </c>
      <c r="B188">
        <v>53</v>
      </c>
      <c r="C188" s="2">
        <v>28</v>
      </c>
      <c r="D188" t="s">
        <v>19</v>
      </c>
      <c r="E188" s="2">
        <v>4</v>
      </c>
      <c r="F188" s="66">
        <v>44193</v>
      </c>
      <c r="G188">
        <v>70374</v>
      </c>
      <c r="H188">
        <v>39996</v>
      </c>
      <c r="I188">
        <v>19218</v>
      </c>
      <c r="J188">
        <v>39570</v>
      </c>
      <c r="K188">
        <v>8123</v>
      </c>
      <c r="L188">
        <v>3463</v>
      </c>
      <c r="M188">
        <v>7290</v>
      </c>
      <c r="N188">
        <v>13444</v>
      </c>
      <c r="O188" s="2">
        <v>18529</v>
      </c>
      <c r="P188" s="2">
        <v>3180</v>
      </c>
      <c r="Q188">
        <v>1429</v>
      </c>
      <c r="R188">
        <v>3414</v>
      </c>
      <c r="S188">
        <v>9283</v>
      </c>
      <c r="T188">
        <v>22014</v>
      </c>
      <c r="U188">
        <v>3488</v>
      </c>
      <c r="V188" s="2">
        <f>Table1[[#This Row],[Rel_D]]</f>
        <v>44193</v>
      </c>
      <c r="W188" s="2" t="str">
        <f>TEXT(Table1[[#This Row],[Day'#]],"dd mmm yy")</f>
        <v>28 Dec 20</v>
      </c>
    </row>
    <row r="189" spans="1:23" x14ac:dyDescent="0.25">
      <c r="A189" t="s">
        <v>6</v>
      </c>
      <c r="B189">
        <v>53</v>
      </c>
      <c r="C189" s="2">
        <v>28</v>
      </c>
      <c r="D189" t="s">
        <v>19</v>
      </c>
      <c r="E189" s="2">
        <v>4</v>
      </c>
      <c r="F189" s="66">
        <v>44193</v>
      </c>
      <c r="G189">
        <v>79436</v>
      </c>
      <c r="H189">
        <v>42323</v>
      </c>
      <c r="I189">
        <v>32158</v>
      </c>
      <c r="J189">
        <v>36430</v>
      </c>
      <c r="K189">
        <v>8426</v>
      </c>
      <c r="L189">
        <v>2422</v>
      </c>
      <c r="M189">
        <v>6143</v>
      </c>
      <c r="N189">
        <v>21614</v>
      </c>
      <c r="O189" s="2">
        <v>13906</v>
      </c>
      <c r="P189" s="2">
        <v>3341</v>
      </c>
      <c r="Q189">
        <v>960</v>
      </c>
      <c r="R189">
        <v>2502</v>
      </c>
      <c r="S189">
        <v>10033</v>
      </c>
      <c r="T189">
        <v>30311</v>
      </c>
      <c r="U189">
        <v>4157</v>
      </c>
      <c r="V189" s="2">
        <f>Table1[[#This Row],[Rel_D]]</f>
        <v>44193</v>
      </c>
      <c r="W189" s="2" t="str">
        <f>TEXT(Table1[[#This Row],[Day'#]],"dd mmm yy")</f>
        <v>28 Dec 20</v>
      </c>
    </row>
    <row r="190" spans="1:23" x14ac:dyDescent="0.25">
      <c r="A190" t="s">
        <v>12</v>
      </c>
      <c r="B190">
        <v>2</v>
      </c>
      <c r="C190" s="2">
        <v>3</v>
      </c>
      <c r="D190" t="s">
        <v>19</v>
      </c>
      <c r="E190" s="2">
        <v>5</v>
      </c>
      <c r="F190" s="66">
        <v>44199</v>
      </c>
      <c r="G190">
        <v>57021</v>
      </c>
      <c r="H190">
        <v>31428</v>
      </c>
      <c r="I190">
        <v>18930</v>
      </c>
      <c r="J190">
        <v>28885</v>
      </c>
      <c r="K190">
        <v>7463</v>
      </c>
      <c r="L190">
        <v>1743</v>
      </c>
      <c r="M190">
        <v>3291</v>
      </c>
      <c r="N190">
        <v>13251</v>
      </c>
      <c r="O190" s="2">
        <v>12992</v>
      </c>
      <c r="P190" s="2">
        <v>2936</v>
      </c>
      <c r="Q190">
        <v>592</v>
      </c>
      <c r="R190">
        <v>1657</v>
      </c>
      <c r="S190">
        <v>8403</v>
      </c>
      <c r="T190">
        <v>23216</v>
      </c>
      <c r="U190">
        <v>2968</v>
      </c>
      <c r="V190" s="2">
        <f>Table1[[#This Row],[Rel_D]]</f>
        <v>44199</v>
      </c>
      <c r="W190" s="2" t="str">
        <f>TEXT(Table1[[#This Row],[Day'#]],"dd mmm yy")</f>
        <v>03 Jan 21</v>
      </c>
    </row>
    <row r="191" spans="1:23" x14ac:dyDescent="0.25">
      <c r="A191" t="s">
        <v>3</v>
      </c>
      <c r="B191">
        <v>2</v>
      </c>
      <c r="C191" s="2">
        <v>3</v>
      </c>
      <c r="D191" t="s">
        <v>19</v>
      </c>
      <c r="E191" s="2">
        <v>5</v>
      </c>
      <c r="F191" s="66">
        <v>44199</v>
      </c>
      <c r="G191">
        <v>72210</v>
      </c>
      <c r="H191">
        <v>37748</v>
      </c>
      <c r="I191">
        <v>24556</v>
      </c>
      <c r="J191">
        <v>36053</v>
      </c>
      <c r="K191">
        <v>8105</v>
      </c>
      <c r="L191">
        <v>3496</v>
      </c>
      <c r="M191">
        <v>5916</v>
      </c>
      <c r="N191">
        <v>16369</v>
      </c>
      <c r="O191" s="2">
        <v>14949</v>
      </c>
      <c r="P191" s="2">
        <v>2628</v>
      </c>
      <c r="Q191">
        <v>1245</v>
      </c>
      <c r="R191">
        <v>2557</v>
      </c>
      <c r="S191">
        <v>13244</v>
      </c>
      <c r="T191">
        <v>31682</v>
      </c>
      <c r="U191">
        <v>4873</v>
      </c>
      <c r="V191" s="2">
        <f>Table1[[#This Row],[Rel_D]]</f>
        <v>44199</v>
      </c>
      <c r="W191" s="2" t="str">
        <f>TEXT(Table1[[#This Row],[Day'#]],"dd mmm yy")</f>
        <v>03 Jan 21</v>
      </c>
    </row>
    <row r="192" spans="1:23" x14ac:dyDescent="0.25">
      <c r="A192" t="s">
        <v>13</v>
      </c>
      <c r="B192">
        <v>2</v>
      </c>
      <c r="C192" s="2">
        <v>3</v>
      </c>
      <c r="D192" t="s">
        <v>19</v>
      </c>
      <c r="E192" s="2">
        <v>5</v>
      </c>
      <c r="F192" s="66">
        <v>44199</v>
      </c>
      <c r="G192">
        <v>88554</v>
      </c>
      <c r="H192">
        <v>57256</v>
      </c>
      <c r="I192">
        <v>48834</v>
      </c>
      <c r="J192">
        <v>31039</v>
      </c>
      <c r="K192">
        <v>6948</v>
      </c>
      <c r="L192">
        <v>1733</v>
      </c>
      <c r="M192">
        <v>4769</v>
      </c>
      <c r="N192">
        <v>36420</v>
      </c>
      <c r="O192" s="2">
        <v>14049</v>
      </c>
      <c r="P192" s="2">
        <v>3289</v>
      </c>
      <c r="Q192">
        <v>588</v>
      </c>
      <c r="R192">
        <v>2910</v>
      </c>
      <c r="S192">
        <v>7808</v>
      </c>
      <c r="T192">
        <v>36983</v>
      </c>
      <c r="U192">
        <v>7707</v>
      </c>
      <c r="V192" s="2">
        <f>Table1[[#This Row],[Rel_D]]</f>
        <v>44199</v>
      </c>
      <c r="W192" s="2" t="str">
        <f>TEXT(Table1[[#This Row],[Day'#]],"dd mmm yy")</f>
        <v>03 Jan 21</v>
      </c>
    </row>
    <row r="193" spans="1:23" x14ac:dyDescent="0.25">
      <c r="A193" t="s">
        <v>4</v>
      </c>
      <c r="B193">
        <v>2</v>
      </c>
      <c r="C193" s="2">
        <v>3</v>
      </c>
      <c r="D193" t="s">
        <v>19</v>
      </c>
      <c r="E193" s="2">
        <v>5</v>
      </c>
      <c r="F193" s="66">
        <v>44199</v>
      </c>
      <c r="G193">
        <v>94517</v>
      </c>
      <c r="H193">
        <v>52076</v>
      </c>
      <c r="I193">
        <v>28021</v>
      </c>
      <c r="J193">
        <v>51822</v>
      </c>
      <c r="K193">
        <v>10986</v>
      </c>
      <c r="L193">
        <v>3688</v>
      </c>
      <c r="M193">
        <v>7250</v>
      </c>
      <c r="N193">
        <v>18395</v>
      </c>
      <c r="O193" s="2">
        <v>24016</v>
      </c>
      <c r="P193" s="2">
        <v>4495</v>
      </c>
      <c r="Q193">
        <v>1457</v>
      </c>
      <c r="R193">
        <v>3713</v>
      </c>
      <c r="S193">
        <v>11911</v>
      </c>
      <c r="T193">
        <v>36466</v>
      </c>
      <c r="U193">
        <v>4541</v>
      </c>
      <c r="V193" s="2">
        <f>Table1[[#This Row],[Rel_D]]</f>
        <v>44199</v>
      </c>
      <c r="W193" s="2" t="str">
        <f>TEXT(Table1[[#This Row],[Day'#]],"dd mmm yy")</f>
        <v>03 Jan 21</v>
      </c>
    </row>
    <row r="194" spans="1:23" x14ac:dyDescent="0.25">
      <c r="A194" t="s">
        <v>14</v>
      </c>
      <c r="B194">
        <v>2</v>
      </c>
      <c r="C194" s="2">
        <v>3</v>
      </c>
      <c r="D194" t="s">
        <v>19</v>
      </c>
      <c r="E194" s="2">
        <v>5</v>
      </c>
      <c r="F194" s="66">
        <v>44199</v>
      </c>
      <c r="G194">
        <v>89353</v>
      </c>
      <c r="H194">
        <v>56403</v>
      </c>
      <c r="I194">
        <v>39709</v>
      </c>
      <c r="J194">
        <v>37751</v>
      </c>
      <c r="K194">
        <v>9473</v>
      </c>
      <c r="L194">
        <v>2420</v>
      </c>
      <c r="M194">
        <v>5741</v>
      </c>
      <c r="N194">
        <v>29582</v>
      </c>
      <c r="O194" s="2">
        <v>18206</v>
      </c>
      <c r="P194" s="2">
        <v>3993</v>
      </c>
      <c r="Q194">
        <v>1086</v>
      </c>
      <c r="R194">
        <v>3536</v>
      </c>
      <c r="S194">
        <v>9608</v>
      </c>
      <c r="T194">
        <v>31964</v>
      </c>
      <c r="U194">
        <v>6745</v>
      </c>
      <c r="V194" s="2">
        <f>Table1[[#This Row],[Rel_D]]</f>
        <v>44199</v>
      </c>
      <c r="W194" s="2" t="str">
        <f>TEXT(Table1[[#This Row],[Day'#]],"dd mmm yy")</f>
        <v>03 Jan 21</v>
      </c>
    </row>
    <row r="195" spans="1:23" x14ac:dyDescent="0.25">
      <c r="A195" t="s">
        <v>5</v>
      </c>
      <c r="B195">
        <v>2</v>
      </c>
      <c r="C195" s="2">
        <v>3</v>
      </c>
      <c r="D195" t="s">
        <v>19</v>
      </c>
      <c r="E195" s="2">
        <v>5</v>
      </c>
      <c r="F195" s="66">
        <v>44199</v>
      </c>
      <c r="G195">
        <v>70383</v>
      </c>
      <c r="H195">
        <v>40122</v>
      </c>
      <c r="I195">
        <v>19202</v>
      </c>
      <c r="J195">
        <v>39603</v>
      </c>
      <c r="K195">
        <v>8131</v>
      </c>
      <c r="L195">
        <v>3447</v>
      </c>
      <c r="M195">
        <v>7291</v>
      </c>
      <c r="N195">
        <v>13445</v>
      </c>
      <c r="O195" s="2">
        <v>18653</v>
      </c>
      <c r="P195" s="2">
        <v>3194</v>
      </c>
      <c r="Q195">
        <v>1396</v>
      </c>
      <c r="R195">
        <v>3434</v>
      </c>
      <c r="S195">
        <v>9389</v>
      </c>
      <c r="T195">
        <v>22042</v>
      </c>
      <c r="U195">
        <v>3571</v>
      </c>
      <c r="V195" s="2">
        <f>Table1[[#This Row],[Rel_D]]</f>
        <v>44199</v>
      </c>
      <c r="W195" s="2" t="str">
        <f>TEXT(Table1[[#This Row],[Day'#]],"dd mmm yy")</f>
        <v>03 Jan 21</v>
      </c>
    </row>
    <row r="196" spans="1:23" x14ac:dyDescent="0.25">
      <c r="A196" t="s">
        <v>6</v>
      </c>
      <c r="B196">
        <v>2</v>
      </c>
      <c r="C196" s="2">
        <v>3</v>
      </c>
      <c r="D196" t="s">
        <v>19</v>
      </c>
      <c r="E196" s="2">
        <v>5</v>
      </c>
      <c r="F196" s="66">
        <v>44199</v>
      </c>
      <c r="G196">
        <v>79365</v>
      </c>
      <c r="H196">
        <v>42433</v>
      </c>
      <c r="I196">
        <v>32118</v>
      </c>
      <c r="J196">
        <v>36397</v>
      </c>
      <c r="K196">
        <v>8420</v>
      </c>
      <c r="L196">
        <v>2430</v>
      </c>
      <c r="M196">
        <v>6140</v>
      </c>
      <c r="N196">
        <v>21613</v>
      </c>
      <c r="O196" s="2">
        <v>13974</v>
      </c>
      <c r="P196" s="2">
        <v>3357</v>
      </c>
      <c r="Q196">
        <v>972</v>
      </c>
      <c r="R196">
        <v>2517</v>
      </c>
      <c r="S196">
        <v>10117</v>
      </c>
      <c r="T196">
        <v>30313</v>
      </c>
      <c r="U196">
        <v>4283</v>
      </c>
      <c r="V196" s="2">
        <f>Table1[[#This Row],[Rel_D]]</f>
        <v>44199</v>
      </c>
      <c r="W196" s="2" t="str">
        <f>TEXT(Table1[[#This Row],[Day'#]],"dd mmm yy")</f>
        <v>03 Jan 21</v>
      </c>
    </row>
    <row r="197" spans="1:23" x14ac:dyDescent="0.25">
      <c r="A197" t="s">
        <v>12</v>
      </c>
      <c r="B197">
        <v>3</v>
      </c>
      <c r="C197" s="2">
        <v>10</v>
      </c>
      <c r="D197" t="s">
        <v>19</v>
      </c>
      <c r="E197" s="2">
        <v>5</v>
      </c>
      <c r="F197" s="66">
        <v>44206</v>
      </c>
      <c r="G197">
        <v>56953</v>
      </c>
      <c r="H197">
        <v>31585</v>
      </c>
      <c r="I197">
        <v>18857</v>
      </c>
      <c r="J197">
        <v>28883</v>
      </c>
      <c r="K197">
        <v>7463</v>
      </c>
      <c r="L197">
        <v>1750</v>
      </c>
      <c r="M197">
        <v>3296</v>
      </c>
      <c r="N197">
        <v>13229</v>
      </c>
      <c r="O197" s="2">
        <v>13136</v>
      </c>
      <c r="P197" s="2">
        <v>2954</v>
      </c>
      <c r="Q197">
        <v>599</v>
      </c>
      <c r="R197">
        <v>1667</v>
      </c>
      <c r="S197">
        <v>8565</v>
      </c>
      <c r="T197">
        <v>23196</v>
      </c>
      <c r="U197">
        <v>3123</v>
      </c>
      <c r="V197" s="2">
        <f>Table1[[#This Row],[Rel_D]]</f>
        <v>44206</v>
      </c>
      <c r="W197" s="2" t="str">
        <f>TEXT(Table1[[#This Row],[Day'#]],"dd mmm yy")</f>
        <v>10 Jan 21</v>
      </c>
    </row>
    <row r="198" spans="1:23" x14ac:dyDescent="0.25">
      <c r="A198" t="s">
        <v>3</v>
      </c>
      <c r="B198">
        <v>3</v>
      </c>
      <c r="C198" s="2">
        <v>10</v>
      </c>
      <c r="D198" t="s">
        <v>19</v>
      </c>
      <c r="E198" s="2">
        <v>5</v>
      </c>
      <c r="F198" s="66">
        <v>44206</v>
      </c>
      <c r="G198">
        <v>72143</v>
      </c>
      <c r="H198">
        <v>37976</v>
      </c>
      <c r="I198">
        <v>24486</v>
      </c>
      <c r="J198">
        <v>36060</v>
      </c>
      <c r="K198">
        <v>8087</v>
      </c>
      <c r="L198">
        <v>3510</v>
      </c>
      <c r="M198">
        <v>5929</v>
      </c>
      <c r="N198">
        <v>16391</v>
      </c>
      <c r="O198" s="2">
        <v>15135</v>
      </c>
      <c r="P198" s="2">
        <v>2633</v>
      </c>
      <c r="Q198">
        <v>1236</v>
      </c>
      <c r="R198">
        <v>2581</v>
      </c>
      <c r="S198">
        <v>13517</v>
      </c>
      <c r="T198">
        <v>31663</v>
      </c>
      <c r="U198">
        <v>5212</v>
      </c>
      <c r="V198" s="2">
        <f>Table1[[#This Row],[Rel_D]]</f>
        <v>44206</v>
      </c>
      <c r="W198" s="2" t="str">
        <f>TEXT(Table1[[#This Row],[Day'#]],"dd mmm yy")</f>
        <v>10 Jan 21</v>
      </c>
    </row>
    <row r="199" spans="1:23" x14ac:dyDescent="0.25">
      <c r="A199" t="s">
        <v>13</v>
      </c>
      <c r="B199">
        <v>3</v>
      </c>
      <c r="C199" s="2">
        <v>10</v>
      </c>
      <c r="D199" t="s">
        <v>19</v>
      </c>
      <c r="E199" s="2">
        <v>5</v>
      </c>
      <c r="F199" s="66">
        <v>44206</v>
      </c>
      <c r="G199">
        <v>88448</v>
      </c>
      <c r="H199">
        <v>57498</v>
      </c>
      <c r="I199">
        <v>48701</v>
      </c>
      <c r="J199">
        <v>31057</v>
      </c>
      <c r="K199">
        <v>6948</v>
      </c>
      <c r="L199">
        <v>1742</v>
      </c>
      <c r="M199">
        <v>4783</v>
      </c>
      <c r="N199">
        <v>36398</v>
      </c>
      <c r="O199" s="2">
        <v>14258</v>
      </c>
      <c r="P199" s="2">
        <v>3318</v>
      </c>
      <c r="Q199">
        <v>592</v>
      </c>
      <c r="R199">
        <v>2932</v>
      </c>
      <c r="S199">
        <v>7968</v>
      </c>
      <c r="T199">
        <v>36945</v>
      </c>
      <c r="U199">
        <v>8081</v>
      </c>
      <c r="V199" s="2">
        <f>Table1[[#This Row],[Rel_D]]</f>
        <v>44206</v>
      </c>
      <c r="W199" s="2" t="str">
        <f>TEXT(Table1[[#This Row],[Day'#]],"dd mmm yy")</f>
        <v>10 Jan 21</v>
      </c>
    </row>
    <row r="200" spans="1:23" x14ac:dyDescent="0.25">
      <c r="A200" t="s">
        <v>4</v>
      </c>
      <c r="B200">
        <v>3</v>
      </c>
      <c r="C200" s="2">
        <v>10</v>
      </c>
      <c r="D200" t="s">
        <v>19</v>
      </c>
      <c r="E200" s="2">
        <v>5</v>
      </c>
      <c r="F200" s="66">
        <v>44206</v>
      </c>
      <c r="G200">
        <v>94659</v>
      </c>
      <c r="H200">
        <v>52379</v>
      </c>
      <c r="I200">
        <v>28000</v>
      </c>
      <c r="J200">
        <v>51916</v>
      </c>
      <c r="K200">
        <v>10995</v>
      </c>
      <c r="L200">
        <v>3748</v>
      </c>
      <c r="M200">
        <v>7259</v>
      </c>
      <c r="N200">
        <v>18432</v>
      </c>
      <c r="O200" s="2">
        <v>24212</v>
      </c>
      <c r="P200" s="2">
        <v>4528</v>
      </c>
      <c r="Q200">
        <v>1471</v>
      </c>
      <c r="R200">
        <v>3736</v>
      </c>
      <c r="S200">
        <v>12073</v>
      </c>
      <c r="T200">
        <v>36479</v>
      </c>
      <c r="U200">
        <v>4833</v>
      </c>
      <c r="V200" s="2">
        <f>Table1[[#This Row],[Rel_D]]</f>
        <v>44206</v>
      </c>
      <c r="W200" s="2" t="str">
        <f>TEXT(Table1[[#This Row],[Day'#]],"dd mmm yy")</f>
        <v>10 Jan 21</v>
      </c>
    </row>
    <row r="201" spans="1:23" x14ac:dyDescent="0.25">
      <c r="A201" t="s">
        <v>14</v>
      </c>
      <c r="B201">
        <v>3</v>
      </c>
      <c r="C201" s="2">
        <v>10</v>
      </c>
      <c r="D201" t="s">
        <v>19</v>
      </c>
      <c r="E201" s="2">
        <v>5</v>
      </c>
      <c r="F201" s="66">
        <v>44206</v>
      </c>
      <c r="G201">
        <v>89303</v>
      </c>
      <c r="H201">
        <v>56688</v>
      </c>
      <c r="I201">
        <v>39602</v>
      </c>
      <c r="J201">
        <v>37799</v>
      </c>
      <c r="K201">
        <v>9481</v>
      </c>
      <c r="L201">
        <v>2421</v>
      </c>
      <c r="M201">
        <v>5742</v>
      </c>
      <c r="N201">
        <v>29636</v>
      </c>
      <c r="O201" s="2">
        <v>18376</v>
      </c>
      <c r="P201" s="2">
        <v>4037</v>
      </c>
      <c r="Q201">
        <v>1092</v>
      </c>
      <c r="R201">
        <v>3547</v>
      </c>
      <c r="S201">
        <v>9751</v>
      </c>
      <c r="T201">
        <v>31972</v>
      </c>
      <c r="U201">
        <v>7015</v>
      </c>
      <c r="V201" s="2">
        <f>Table1[[#This Row],[Rel_D]]</f>
        <v>44206</v>
      </c>
      <c r="W201" s="2" t="str">
        <f>TEXT(Table1[[#This Row],[Day'#]],"dd mmm yy")</f>
        <v>10 Jan 21</v>
      </c>
    </row>
    <row r="202" spans="1:23" x14ac:dyDescent="0.25">
      <c r="A202" t="s">
        <v>5</v>
      </c>
      <c r="B202">
        <v>3</v>
      </c>
      <c r="C202" s="2">
        <v>10</v>
      </c>
      <c r="D202" t="s">
        <v>19</v>
      </c>
      <c r="E202" s="2">
        <v>5</v>
      </c>
      <c r="F202" s="66">
        <v>44206</v>
      </c>
      <c r="G202">
        <v>70464</v>
      </c>
      <c r="H202">
        <v>40483</v>
      </c>
      <c r="I202">
        <v>19160</v>
      </c>
      <c r="J202">
        <v>39661</v>
      </c>
      <c r="K202">
        <v>8137</v>
      </c>
      <c r="L202">
        <v>3506</v>
      </c>
      <c r="M202">
        <v>7294</v>
      </c>
      <c r="N202">
        <v>13451</v>
      </c>
      <c r="O202" s="2">
        <v>18914</v>
      </c>
      <c r="P202" s="2">
        <v>3220</v>
      </c>
      <c r="Q202">
        <v>1434</v>
      </c>
      <c r="R202">
        <v>3464</v>
      </c>
      <c r="S202">
        <v>9683</v>
      </c>
      <c r="T202">
        <v>22061</v>
      </c>
      <c r="U202">
        <v>3835</v>
      </c>
      <c r="V202" s="2">
        <f>Table1[[#This Row],[Rel_D]]</f>
        <v>44206</v>
      </c>
      <c r="W202" s="2" t="str">
        <f>TEXT(Table1[[#This Row],[Day'#]],"dd mmm yy")</f>
        <v>10 Jan 21</v>
      </c>
    </row>
    <row r="203" spans="1:23" x14ac:dyDescent="0.25">
      <c r="A203" t="s">
        <v>6</v>
      </c>
      <c r="B203">
        <v>3</v>
      </c>
      <c r="C203" s="2">
        <v>10</v>
      </c>
      <c r="D203" t="s">
        <v>19</v>
      </c>
      <c r="E203" s="2">
        <v>5</v>
      </c>
      <c r="F203" s="66">
        <v>44206</v>
      </c>
      <c r="G203">
        <v>79315</v>
      </c>
      <c r="H203">
        <v>42674</v>
      </c>
      <c r="I203">
        <v>32013</v>
      </c>
      <c r="J203">
        <v>36413</v>
      </c>
      <c r="K203">
        <v>8417</v>
      </c>
      <c r="L203">
        <v>2472</v>
      </c>
      <c r="M203">
        <v>6085</v>
      </c>
      <c r="N203">
        <v>21622</v>
      </c>
      <c r="O203" s="2">
        <v>14122</v>
      </c>
      <c r="P203" s="2">
        <v>3392</v>
      </c>
      <c r="Q203">
        <v>990</v>
      </c>
      <c r="R203">
        <v>2548</v>
      </c>
      <c r="S203">
        <v>10300</v>
      </c>
      <c r="T203">
        <v>30303</v>
      </c>
      <c r="U203">
        <v>4485</v>
      </c>
      <c r="V203" s="2">
        <f>Table1[[#This Row],[Rel_D]]</f>
        <v>44206</v>
      </c>
      <c r="W203" s="2" t="str">
        <f>TEXT(Table1[[#This Row],[Day'#]],"dd mmm yy")</f>
        <v>10 Jan 21</v>
      </c>
    </row>
    <row r="204" spans="1:23" x14ac:dyDescent="0.25">
      <c r="A204" t="s">
        <v>12</v>
      </c>
      <c r="B204">
        <v>4</v>
      </c>
      <c r="C204" s="2">
        <v>17</v>
      </c>
      <c r="D204" t="s">
        <v>19</v>
      </c>
      <c r="E204" s="2">
        <v>5</v>
      </c>
      <c r="F204" s="66">
        <v>44213</v>
      </c>
      <c r="G204">
        <v>56961</v>
      </c>
      <c r="H204">
        <v>31710</v>
      </c>
      <c r="I204">
        <v>18804</v>
      </c>
      <c r="J204">
        <v>28919</v>
      </c>
      <c r="K204">
        <v>7470</v>
      </c>
      <c r="L204">
        <v>1768</v>
      </c>
      <c r="M204">
        <v>3293</v>
      </c>
      <c r="N204">
        <v>13200</v>
      </c>
      <c r="O204" s="2">
        <v>13264</v>
      </c>
      <c r="P204" s="2">
        <v>2968</v>
      </c>
      <c r="Q204">
        <v>599</v>
      </c>
      <c r="R204">
        <v>1679</v>
      </c>
      <c r="S204">
        <v>8694</v>
      </c>
      <c r="T204">
        <v>23172</v>
      </c>
      <c r="U204">
        <v>3436</v>
      </c>
      <c r="V204" s="2">
        <f>Table1[[#This Row],[Rel_D]]</f>
        <v>44213</v>
      </c>
      <c r="W204" s="2" t="str">
        <f>TEXT(Table1[[#This Row],[Day'#]],"dd mmm yy")</f>
        <v>17 Jan 21</v>
      </c>
    </row>
    <row r="205" spans="1:23" x14ac:dyDescent="0.25">
      <c r="A205" t="s">
        <v>3</v>
      </c>
      <c r="B205">
        <v>4</v>
      </c>
      <c r="C205" s="2">
        <v>17</v>
      </c>
      <c r="D205" t="s">
        <v>19</v>
      </c>
      <c r="E205" s="2">
        <v>5</v>
      </c>
      <c r="F205" s="66">
        <v>44213</v>
      </c>
      <c r="G205">
        <v>72153</v>
      </c>
      <c r="H205">
        <v>38206</v>
      </c>
      <c r="I205">
        <v>24433</v>
      </c>
      <c r="J205">
        <v>36119</v>
      </c>
      <c r="K205">
        <v>8077</v>
      </c>
      <c r="L205">
        <v>3524</v>
      </c>
      <c r="M205">
        <v>5940</v>
      </c>
      <c r="N205">
        <v>16398</v>
      </c>
      <c r="O205" s="2">
        <v>15321</v>
      </c>
      <c r="P205" s="2">
        <v>2646</v>
      </c>
      <c r="Q205">
        <v>1230</v>
      </c>
      <c r="R205">
        <v>2611</v>
      </c>
      <c r="S205">
        <v>13825</v>
      </c>
      <c r="T205">
        <v>31633</v>
      </c>
      <c r="U205">
        <v>5689</v>
      </c>
      <c r="V205" s="2">
        <f>Table1[[#This Row],[Rel_D]]</f>
        <v>44213</v>
      </c>
      <c r="W205" s="2" t="str">
        <f>TEXT(Table1[[#This Row],[Day'#]],"dd mmm yy")</f>
        <v>17 Jan 21</v>
      </c>
    </row>
    <row r="206" spans="1:23" x14ac:dyDescent="0.25">
      <c r="A206" t="s">
        <v>13</v>
      </c>
      <c r="B206">
        <v>4</v>
      </c>
      <c r="C206" s="2">
        <v>17</v>
      </c>
      <c r="D206" t="s">
        <v>19</v>
      </c>
      <c r="E206" s="2">
        <v>5</v>
      </c>
      <c r="F206" s="66">
        <v>44213</v>
      </c>
      <c r="G206">
        <v>88342</v>
      </c>
      <c r="H206">
        <v>57658</v>
      </c>
      <c r="I206">
        <v>48556</v>
      </c>
      <c r="J206">
        <v>31095</v>
      </c>
      <c r="K206">
        <v>6956</v>
      </c>
      <c r="L206">
        <v>1735</v>
      </c>
      <c r="M206">
        <v>4780</v>
      </c>
      <c r="N206">
        <v>36351</v>
      </c>
      <c r="O206" s="2">
        <v>14429</v>
      </c>
      <c r="P206" s="2">
        <v>3331</v>
      </c>
      <c r="Q206">
        <v>595</v>
      </c>
      <c r="R206">
        <v>2952</v>
      </c>
      <c r="S206">
        <v>8099</v>
      </c>
      <c r="T206">
        <v>36904</v>
      </c>
      <c r="U206">
        <v>8836</v>
      </c>
      <c r="V206" s="2">
        <f>Table1[[#This Row],[Rel_D]]</f>
        <v>44213</v>
      </c>
      <c r="W206" s="2" t="str">
        <f>TEXT(Table1[[#This Row],[Day'#]],"dd mmm yy")</f>
        <v>17 Jan 21</v>
      </c>
    </row>
    <row r="207" spans="1:23" x14ac:dyDescent="0.25">
      <c r="A207" t="s">
        <v>4</v>
      </c>
      <c r="B207">
        <v>4</v>
      </c>
      <c r="C207" s="2">
        <v>17</v>
      </c>
      <c r="D207" t="s">
        <v>19</v>
      </c>
      <c r="E207" s="2">
        <v>5</v>
      </c>
      <c r="F207" s="66">
        <v>44213</v>
      </c>
      <c r="G207">
        <v>94522</v>
      </c>
      <c r="H207">
        <v>52741</v>
      </c>
      <c r="I207">
        <v>27863</v>
      </c>
      <c r="J207">
        <v>51937</v>
      </c>
      <c r="K207">
        <v>10978</v>
      </c>
      <c r="L207">
        <v>3744</v>
      </c>
      <c r="M207">
        <v>7250</v>
      </c>
      <c r="N207">
        <v>18491</v>
      </c>
      <c r="O207" s="2">
        <v>24443</v>
      </c>
      <c r="P207" s="2">
        <v>4561</v>
      </c>
      <c r="Q207">
        <v>1471</v>
      </c>
      <c r="R207">
        <v>3775</v>
      </c>
      <c r="S207">
        <v>12458</v>
      </c>
      <c r="T207">
        <v>36422</v>
      </c>
      <c r="U207">
        <v>5675</v>
      </c>
      <c r="V207" s="2">
        <f>Table1[[#This Row],[Rel_D]]</f>
        <v>44213</v>
      </c>
      <c r="W207" s="2" t="str">
        <f>TEXT(Table1[[#This Row],[Day'#]],"dd mmm yy")</f>
        <v>17 Jan 21</v>
      </c>
    </row>
    <row r="208" spans="1:23" x14ac:dyDescent="0.25">
      <c r="A208" t="s">
        <v>14</v>
      </c>
      <c r="B208">
        <v>4</v>
      </c>
      <c r="C208" s="2">
        <v>17</v>
      </c>
      <c r="D208" t="s">
        <v>19</v>
      </c>
      <c r="E208" s="2">
        <v>5</v>
      </c>
      <c r="F208" s="66">
        <v>44213</v>
      </c>
      <c r="G208">
        <v>89331</v>
      </c>
      <c r="H208">
        <v>56986</v>
      </c>
      <c r="I208">
        <v>39523</v>
      </c>
      <c r="J208">
        <v>37877</v>
      </c>
      <c r="K208">
        <v>9485</v>
      </c>
      <c r="L208">
        <v>2446</v>
      </c>
      <c r="M208">
        <v>5754</v>
      </c>
      <c r="N208">
        <v>29666</v>
      </c>
      <c r="O208" s="2">
        <v>18588</v>
      </c>
      <c r="P208" s="2">
        <v>4065</v>
      </c>
      <c r="Q208">
        <v>1094</v>
      </c>
      <c r="R208">
        <v>3573</v>
      </c>
      <c r="S208">
        <v>9942</v>
      </c>
      <c r="T208">
        <v>31946</v>
      </c>
      <c r="U208">
        <v>7654</v>
      </c>
      <c r="V208" s="2">
        <f>Table1[[#This Row],[Rel_D]]</f>
        <v>44213</v>
      </c>
      <c r="W208" s="2" t="str">
        <f>TEXT(Table1[[#This Row],[Day'#]],"dd mmm yy")</f>
        <v>17 Jan 21</v>
      </c>
    </row>
    <row r="209" spans="1:23" x14ac:dyDescent="0.25">
      <c r="A209" t="s">
        <v>5</v>
      </c>
      <c r="B209">
        <v>4</v>
      </c>
      <c r="C209" s="2">
        <v>17</v>
      </c>
      <c r="D209" t="s">
        <v>19</v>
      </c>
      <c r="E209" s="2">
        <v>5</v>
      </c>
      <c r="F209" s="66">
        <v>44213</v>
      </c>
      <c r="G209">
        <v>70469</v>
      </c>
      <c r="H209">
        <v>40800</v>
      </c>
      <c r="I209">
        <v>19085</v>
      </c>
      <c r="J209">
        <v>39756</v>
      </c>
      <c r="K209">
        <v>8110</v>
      </c>
      <c r="L209">
        <v>3518</v>
      </c>
      <c r="M209">
        <v>7289</v>
      </c>
      <c r="N209">
        <v>13439</v>
      </c>
      <c r="O209" s="2">
        <v>19162</v>
      </c>
      <c r="P209" s="2">
        <v>3240</v>
      </c>
      <c r="Q209">
        <v>1457</v>
      </c>
      <c r="R209">
        <v>3502</v>
      </c>
      <c r="S209">
        <v>10083</v>
      </c>
      <c r="T209">
        <v>22008</v>
      </c>
      <c r="U209">
        <v>4352</v>
      </c>
      <c r="V209" s="2">
        <f>Table1[[#This Row],[Rel_D]]</f>
        <v>44213</v>
      </c>
      <c r="W209" s="2" t="str">
        <f>TEXT(Table1[[#This Row],[Day'#]],"dd mmm yy")</f>
        <v>17 Jan 21</v>
      </c>
    </row>
    <row r="210" spans="1:23" x14ac:dyDescent="0.25">
      <c r="A210" t="s">
        <v>6</v>
      </c>
      <c r="B210">
        <v>4</v>
      </c>
      <c r="C210" s="2">
        <v>17</v>
      </c>
      <c r="D210" t="s">
        <v>19</v>
      </c>
      <c r="E210" s="2">
        <v>5</v>
      </c>
      <c r="F210" s="66">
        <v>44213</v>
      </c>
      <c r="G210">
        <v>79296</v>
      </c>
      <c r="H210">
        <v>42926</v>
      </c>
      <c r="I210">
        <v>31949</v>
      </c>
      <c r="J210">
        <v>36432</v>
      </c>
      <c r="K210">
        <v>8417</v>
      </c>
      <c r="L210">
        <v>2498</v>
      </c>
      <c r="M210">
        <v>6088</v>
      </c>
      <c r="N210">
        <v>21644</v>
      </c>
      <c r="O210" s="2">
        <v>14289</v>
      </c>
      <c r="P210" s="2">
        <v>3410</v>
      </c>
      <c r="Q210">
        <v>1005</v>
      </c>
      <c r="R210">
        <v>2578</v>
      </c>
      <c r="S210">
        <v>10525</v>
      </c>
      <c r="T210">
        <v>30303</v>
      </c>
      <c r="U210">
        <v>5003</v>
      </c>
      <c r="V210" s="2">
        <f>Table1[[#This Row],[Rel_D]]</f>
        <v>44213</v>
      </c>
      <c r="W210" s="2" t="str">
        <f>TEXT(Table1[[#This Row],[Day'#]],"dd mmm yy")</f>
        <v>17 Jan 21</v>
      </c>
    </row>
    <row r="211" spans="1:23" x14ac:dyDescent="0.25">
      <c r="A211" t="s">
        <v>12</v>
      </c>
      <c r="B211">
        <v>5</v>
      </c>
      <c r="C211" s="2">
        <v>24</v>
      </c>
      <c r="D211" t="s">
        <v>19</v>
      </c>
      <c r="E211" s="2">
        <v>5</v>
      </c>
      <c r="F211" s="66">
        <v>44220</v>
      </c>
      <c r="G211">
        <v>56846</v>
      </c>
      <c r="H211">
        <v>31830</v>
      </c>
      <c r="I211">
        <v>18703</v>
      </c>
      <c r="J211">
        <v>28895</v>
      </c>
      <c r="K211">
        <v>7469</v>
      </c>
      <c r="L211">
        <v>1779</v>
      </c>
      <c r="M211">
        <v>3294</v>
      </c>
      <c r="N211">
        <v>13188</v>
      </c>
      <c r="O211" s="2">
        <v>13380</v>
      </c>
      <c r="P211" s="2">
        <v>2977</v>
      </c>
      <c r="Q211">
        <v>597</v>
      </c>
      <c r="R211">
        <v>1688</v>
      </c>
      <c r="S211">
        <v>8848</v>
      </c>
      <c r="T211">
        <v>23148</v>
      </c>
      <c r="U211">
        <v>3744</v>
      </c>
      <c r="V211" s="2">
        <f>Table1[[#This Row],[Rel_D]]</f>
        <v>44220</v>
      </c>
      <c r="W211" s="2" t="str">
        <f>TEXT(Table1[[#This Row],[Day'#]],"dd mmm yy")</f>
        <v>24 Jan 21</v>
      </c>
    </row>
    <row r="212" spans="1:23" x14ac:dyDescent="0.25">
      <c r="A212" t="s">
        <v>3</v>
      </c>
      <c r="B212">
        <v>5</v>
      </c>
      <c r="C212" s="2">
        <v>24</v>
      </c>
      <c r="D212" t="s">
        <v>19</v>
      </c>
      <c r="E212" s="2">
        <v>5</v>
      </c>
      <c r="F212" s="66">
        <v>44220</v>
      </c>
      <c r="G212">
        <v>72000</v>
      </c>
      <c r="H212">
        <v>38309</v>
      </c>
      <c r="I212">
        <v>24327</v>
      </c>
      <c r="J212">
        <v>36094</v>
      </c>
      <c r="K212">
        <v>8068</v>
      </c>
      <c r="L212">
        <v>3511</v>
      </c>
      <c r="M212">
        <v>5945</v>
      </c>
      <c r="N212">
        <v>16369</v>
      </c>
      <c r="O212" s="2">
        <v>15457</v>
      </c>
      <c r="P212" s="2">
        <v>2652</v>
      </c>
      <c r="Q212">
        <v>1203</v>
      </c>
      <c r="R212">
        <v>2628</v>
      </c>
      <c r="S212">
        <v>14112</v>
      </c>
      <c r="T212">
        <v>31562</v>
      </c>
      <c r="U212">
        <v>6111</v>
      </c>
      <c r="V212" s="2">
        <f>Table1[[#This Row],[Rel_D]]</f>
        <v>44220</v>
      </c>
      <c r="W212" s="2" t="str">
        <f>TEXT(Table1[[#This Row],[Day'#]],"dd mmm yy")</f>
        <v>24 Jan 21</v>
      </c>
    </row>
    <row r="213" spans="1:23" x14ac:dyDescent="0.25">
      <c r="A213" t="s">
        <v>13</v>
      </c>
      <c r="B213">
        <v>5</v>
      </c>
      <c r="C213" s="2">
        <v>24</v>
      </c>
      <c r="D213" t="s">
        <v>19</v>
      </c>
      <c r="E213" s="2">
        <v>5</v>
      </c>
      <c r="F213" s="66">
        <v>44220</v>
      </c>
      <c r="G213">
        <v>88283</v>
      </c>
      <c r="H213">
        <v>57818</v>
      </c>
      <c r="I213">
        <v>48450</v>
      </c>
      <c r="J213">
        <v>31103</v>
      </c>
      <c r="K213">
        <v>6956</v>
      </c>
      <c r="L213">
        <v>1774</v>
      </c>
      <c r="M213">
        <v>4799</v>
      </c>
      <c r="N213">
        <v>36314</v>
      </c>
      <c r="O213" s="2">
        <v>14564</v>
      </c>
      <c r="P213" s="2">
        <v>3340</v>
      </c>
      <c r="Q213">
        <v>614</v>
      </c>
      <c r="R213">
        <v>2986</v>
      </c>
      <c r="S213">
        <v>8199</v>
      </c>
      <c r="T213">
        <v>36887</v>
      </c>
      <c r="U213">
        <v>9497</v>
      </c>
      <c r="V213" s="2">
        <f>Table1[[#This Row],[Rel_D]]</f>
        <v>44220</v>
      </c>
      <c r="W213" s="2" t="str">
        <f>TEXT(Table1[[#This Row],[Day'#]],"dd mmm yy")</f>
        <v>24 Jan 21</v>
      </c>
    </row>
    <row r="214" spans="1:23" x14ac:dyDescent="0.25">
      <c r="A214" t="s">
        <v>4</v>
      </c>
      <c r="B214">
        <v>5</v>
      </c>
      <c r="C214" s="2">
        <v>24</v>
      </c>
      <c r="D214" t="s">
        <v>19</v>
      </c>
      <c r="E214" s="2">
        <v>5</v>
      </c>
      <c r="F214" s="66">
        <v>44220</v>
      </c>
      <c r="G214">
        <v>94522</v>
      </c>
      <c r="H214">
        <v>53234</v>
      </c>
      <c r="I214">
        <v>27790</v>
      </c>
      <c r="J214">
        <v>51971</v>
      </c>
      <c r="K214">
        <v>10983</v>
      </c>
      <c r="L214">
        <v>3778</v>
      </c>
      <c r="M214">
        <v>7283</v>
      </c>
      <c r="N214">
        <v>18582</v>
      </c>
      <c r="O214" s="2">
        <v>24766</v>
      </c>
      <c r="P214" s="2">
        <v>4573</v>
      </c>
      <c r="Q214">
        <v>1488</v>
      </c>
      <c r="R214">
        <v>3825</v>
      </c>
      <c r="S214">
        <v>12880</v>
      </c>
      <c r="T214">
        <v>36354</v>
      </c>
      <c r="U214">
        <v>6360</v>
      </c>
      <c r="V214" s="2">
        <f>Table1[[#This Row],[Rel_D]]</f>
        <v>44220</v>
      </c>
      <c r="W214" s="2" t="str">
        <f>TEXT(Table1[[#This Row],[Day'#]],"dd mmm yy")</f>
        <v>24 Jan 21</v>
      </c>
    </row>
    <row r="215" spans="1:23" x14ac:dyDescent="0.25">
      <c r="A215" t="s">
        <v>14</v>
      </c>
      <c r="B215">
        <v>5</v>
      </c>
      <c r="C215" s="2">
        <v>24</v>
      </c>
      <c r="D215" t="s">
        <v>19</v>
      </c>
      <c r="E215" s="2">
        <v>5</v>
      </c>
      <c r="F215" s="66">
        <v>44220</v>
      </c>
      <c r="G215">
        <v>89264</v>
      </c>
      <c r="H215">
        <v>57279</v>
      </c>
      <c r="I215">
        <v>39422</v>
      </c>
      <c r="J215">
        <v>37890</v>
      </c>
      <c r="K215">
        <v>9487</v>
      </c>
      <c r="L215">
        <v>2465</v>
      </c>
      <c r="M215">
        <v>5807</v>
      </c>
      <c r="N215">
        <v>29697</v>
      </c>
      <c r="O215" s="2">
        <v>18783</v>
      </c>
      <c r="P215" s="2">
        <v>4075</v>
      </c>
      <c r="Q215">
        <v>1090</v>
      </c>
      <c r="R215">
        <v>3634</v>
      </c>
      <c r="S215">
        <v>10237</v>
      </c>
      <c r="T215">
        <v>31937</v>
      </c>
      <c r="U215">
        <v>8486</v>
      </c>
      <c r="V215" s="2">
        <f>Table1[[#This Row],[Rel_D]]</f>
        <v>44220</v>
      </c>
      <c r="W215" s="2" t="str">
        <f>TEXT(Table1[[#This Row],[Day'#]],"dd mmm yy")</f>
        <v>24 Jan 21</v>
      </c>
    </row>
    <row r="216" spans="1:23" x14ac:dyDescent="0.25">
      <c r="A216" t="s">
        <v>5</v>
      </c>
      <c r="B216">
        <v>5</v>
      </c>
      <c r="C216" s="2">
        <v>24</v>
      </c>
      <c r="D216" t="s">
        <v>19</v>
      </c>
      <c r="E216" s="2">
        <v>5</v>
      </c>
      <c r="F216" s="66">
        <v>44220</v>
      </c>
      <c r="G216">
        <v>70492</v>
      </c>
      <c r="H216">
        <v>41144</v>
      </c>
      <c r="I216">
        <v>19050</v>
      </c>
      <c r="J216">
        <v>39776</v>
      </c>
      <c r="K216">
        <v>8109</v>
      </c>
      <c r="L216">
        <v>3557</v>
      </c>
      <c r="M216">
        <v>7312</v>
      </c>
      <c r="N216">
        <v>13471</v>
      </c>
      <c r="O216" s="2">
        <v>19385</v>
      </c>
      <c r="P216" s="2">
        <v>3251</v>
      </c>
      <c r="Q216">
        <v>1485</v>
      </c>
      <c r="R216">
        <v>3552</v>
      </c>
      <c r="S216">
        <v>10478</v>
      </c>
      <c r="T216">
        <v>22012</v>
      </c>
      <c r="U216">
        <v>4934</v>
      </c>
      <c r="V216" s="2">
        <f>Table1[[#This Row],[Rel_D]]</f>
        <v>44220</v>
      </c>
      <c r="W216" s="2" t="str">
        <f>TEXT(Table1[[#This Row],[Day'#]],"dd mmm yy")</f>
        <v>24 Jan 21</v>
      </c>
    </row>
    <row r="217" spans="1:23" x14ac:dyDescent="0.25">
      <c r="A217" t="s">
        <v>6</v>
      </c>
      <c r="B217">
        <v>5</v>
      </c>
      <c r="C217" s="2">
        <v>24</v>
      </c>
      <c r="D217" t="s">
        <v>19</v>
      </c>
      <c r="E217" s="2">
        <v>5</v>
      </c>
      <c r="F217" s="66">
        <v>44220</v>
      </c>
      <c r="G217">
        <v>79249</v>
      </c>
      <c r="H217">
        <v>43073</v>
      </c>
      <c r="I217">
        <v>31874</v>
      </c>
      <c r="J217">
        <v>36419</v>
      </c>
      <c r="K217">
        <v>8415</v>
      </c>
      <c r="L217">
        <v>2541</v>
      </c>
      <c r="M217">
        <v>6060</v>
      </c>
      <c r="N217">
        <v>21631</v>
      </c>
      <c r="O217" s="2">
        <v>14424</v>
      </c>
      <c r="P217" s="2">
        <v>3416</v>
      </c>
      <c r="Q217">
        <v>1006</v>
      </c>
      <c r="R217">
        <v>2596</v>
      </c>
      <c r="S217">
        <v>10869</v>
      </c>
      <c r="T217">
        <v>30289</v>
      </c>
      <c r="U217">
        <v>5517</v>
      </c>
      <c r="V217" s="2">
        <f>Table1[[#This Row],[Rel_D]]</f>
        <v>44220</v>
      </c>
      <c r="W217" s="2" t="str">
        <f>TEXT(Table1[[#This Row],[Day'#]],"dd mmm yy")</f>
        <v>24 Jan 21</v>
      </c>
    </row>
    <row r="218" spans="1:23" x14ac:dyDescent="0.25">
      <c r="A218" t="s">
        <v>12</v>
      </c>
      <c r="B218">
        <v>6</v>
      </c>
      <c r="C218" s="2">
        <v>31</v>
      </c>
      <c r="D218" t="s">
        <v>19</v>
      </c>
      <c r="E218" s="2">
        <v>5</v>
      </c>
      <c r="F218" s="66">
        <v>44227</v>
      </c>
      <c r="G218">
        <v>56781</v>
      </c>
      <c r="H218">
        <v>31987</v>
      </c>
      <c r="I218">
        <v>18580</v>
      </c>
      <c r="J218">
        <v>28953</v>
      </c>
      <c r="K218">
        <v>7466</v>
      </c>
      <c r="L218">
        <v>1782</v>
      </c>
      <c r="M218">
        <v>3303</v>
      </c>
      <c r="N218">
        <v>13169</v>
      </c>
      <c r="O218" s="2">
        <v>13532</v>
      </c>
      <c r="P218" s="2">
        <v>2988</v>
      </c>
      <c r="Q218">
        <v>596</v>
      </c>
      <c r="R218">
        <v>1702</v>
      </c>
      <c r="S218">
        <v>9085</v>
      </c>
      <c r="T218">
        <v>23065</v>
      </c>
      <c r="U218">
        <v>3983</v>
      </c>
      <c r="V218" s="2">
        <f>Table1[[#This Row],[Rel_D]]</f>
        <v>44227</v>
      </c>
      <c r="W218" s="2" t="str">
        <f>TEXT(Table1[[#This Row],[Day'#]],"dd mmm yy")</f>
        <v>31 Jan 21</v>
      </c>
    </row>
    <row r="219" spans="1:23" x14ac:dyDescent="0.25">
      <c r="A219" t="s">
        <v>3</v>
      </c>
      <c r="B219">
        <v>6</v>
      </c>
      <c r="C219" s="2">
        <v>31</v>
      </c>
      <c r="D219" t="s">
        <v>19</v>
      </c>
      <c r="E219" s="2">
        <v>5</v>
      </c>
      <c r="F219" s="66">
        <v>44227</v>
      </c>
      <c r="G219">
        <v>71881</v>
      </c>
      <c r="H219">
        <v>38414</v>
      </c>
      <c r="I219">
        <v>24246</v>
      </c>
      <c r="J219">
        <v>36083</v>
      </c>
      <c r="K219">
        <v>8058</v>
      </c>
      <c r="L219">
        <v>3494</v>
      </c>
      <c r="M219">
        <v>5963</v>
      </c>
      <c r="N219">
        <v>16373</v>
      </c>
      <c r="O219" s="2">
        <v>15546</v>
      </c>
      <c r="P219" s="2">
        <v>2657</v>
      </c>
      <c r="Q219">
        <v>1187</v>
      </c>
      <c r="R219">
        <v>2651</v>
      </c>
      <c r="S219">
        <v>14362</v>
      </c>
      <c r="T219">
        <v>31535</v>
      </c>
      <c r="U219">
        <v>6366</v>
      </c>
      <c r="V219" s="2">
        <f>Table1[[#This Row],[Rel_D]]</f>
        <v>44227</v>
      </c>
      <c r="W219" s="2" t="str">
        <f>TEXT(Table1[[#This Row],[Day'#]],"dd mmm yy")</f>
        <v>31 Jan 21</v>
      </c>
    </row>
    <row r="220" spans="1:23" x14ac:dyDescent="0.25">
      <c r="A220" t="s">
        <v>13</v>
      </c>
      <c r="B220">
        <v>6</v>
      </c>
      <c r="C220" s="2">
        <v>31</v>
      </c>
      <c r="D220" t="s">
        <v>19</v>
      </c>
      <c r="E220" s="2">
        <v>5</v>
      </c>
      <c r="F220" s="66">
        <v>44227</v>
      </c>
      <c r="G220">
        <v>88130</v>
      </c>
      <c r="H220">
        <v>57907</v>
      </c>
      <c r="I220">
        <v>48299</v>
      </c>
      <c r="J220">
        <v>31108</v>
      </c>
      <c r="K220">
        <v>6948</v>
      </c>
      <c r="L220">
        <v>1775</v>
      </c>
      <c r="M220">
        <v>4835</v>
      </c>
      <c r="N220">
        <v>36258</v>
      </c>
      <c r="O220" s="2">
        <v>14669</v>
      </c>
      <c r="P220" s="2">
        <v>3345</v>
      </c>
      <c r="Q220">
        <v>614</v>
      </c>
      <c r="R220">
        <v>3021</v>
      </c>
      <c r="S220">
        <v>8297</v>
      </c>
      <c r="T220">
        <v>36839</v>
      </c>
      <c r="U220">
        <v>9859</v>
      </c>
      <c r="V220" s="2">
        <f>Table1[[#This Row],[Rel_D]]</f>
        <v>44227</v>
      </c>
      <c r="W220" s="2" t="str">
        <f>TEXT(Table1[[#This Row],[Day'#]],"dd mmm yy")</f>
        <v>31 Jan 21</v>
      </c>
    </row>
    <row r="221" spans="1:23" x14ac:dyDescent="0.25">
      <c r="A221" t="s">
        <v>4</v>
      </c>
      <c r="B221">
        <v>6</v>
      </c>
      <c r="C221" s="2">
        <v>31</v>
      </c>
      <c r="D221" t="s">
        <v>19</v>
      </c>
      <c r="E221" s="2">
        <v>5</v>
      </c>
      <c r="F221" s="66">
        <v>44227</v>
      </c>
      <c r="G221">
        <v>94397</v>
      </c>
      <c r="H221">
        <v>53617</v>
      </c>
      <c r="I221">
        <v>27632</v>
      </c>
      <c r="J221">
        <v>51999</v>
      </c>
      <c r="K221">
        <v>10983</v>
      </c>
      <c r="L221">
        <v>3783</v>
      </c>
      <c r="M221">
        <v>7264</v>
      </c>
      <c r="N221">
        <v>18644</v>
      </c>
      <c r="O221" s="2">
        <v>25044</v>
      </c>
      <c r="P221" s="2">
        <v>4585</v>
      </c>
      <c r="Q221">
        <v>1490</v>
      </c>
      <c r="R221">
        <v>3854</v>
      </c>
      <c r="S221">
        <v>13339</v>
      </c>
      <c r="T221">
        <v>36266</v>
      </c>
      <c r="U221">
        <v>6707</v>
      </c>
      <c r="V221" s="2">
        <f>Table1[[#This Row],[Rel_D]]</f>
        <v>44227</v>
      </c>
      <c r="W221" s="2" t="str">
        <f>TEXT(Table1[[#This Row],[Day'#]],"dd mmm yy")</f>
        <v>31 Jan 21</v>
      </c>
    </row>
    <row r="222" spans="1:23" x14ac:dyDescent="0.25">
      <c r="A222" t="s">
        <v>14</v>
      </c>
      <c r="B222">
        <v>6</v>
      </c>
      <c r="C222" s="2">
        <v>31</v>
      </c>
      <c r="D222" t="s">
        <v>19</v>
      </c>
      <c r="E222" s="2">
        <v>5</v>
      </c>
      <c r="F222" s="66">
        <v>44227</v>
      </c>
      <c r="G222">
        <v>89362</v>
      </c>
      <c r="H222">
        <v>57475</v>
      </c>
      <c r="I222">
        <v>39262</v>
      </c>
      <c r="J222">
        <v>38130</v>
      </c>
      <c r="K222">
        <v>9492</v>
      </c>
      <c r="L222">
        <v>2478</v>
      </c>
      <c r="M222">
        <v>5831</v>
      </c>
      <c r="N222">
        <v>29676</v>
      </c>
      <c r="O222" s="2">
        <v>18980</v>
      </c>
      <c r="P222" s="2">
        <v>4085</v>
      </c>
      <c r="Q222">
        <v>1073</v>
      </c>
      <c r="R222">
        <v>3661</v>
      </c>
      <c r="S222">
        <v>10465</v>
      </c>
      <c r="T222">
        <v>31906</v>
      </c>
      <c r="U222">
        <v>8843</v>
      </c>
      <c r="V222" s="2">
        <f>Table1[[#This Row],[Rel_D]]</f>
        <v>44227</v>
      </c>
      <c r="W222" s="2" t="str">
        <f>TEXT(Table1[[#This Row],[Day'#]],"dd mmm yy")</f>
        <v>31 Jan 21</v>
      </c>
    </row>
    <row r="223" spans="1:23" x14ac:dyDescent="0.25">
      <c r="A223" t="s">
        <v>5</v>
      </c>
      <c r="B223">
        <v>6</v>
      </c>
      <c r="C223" s="2">
        <v>31</v>
      </c>
      <c r="D223" t="s">
        <v>19</v>
      </c>
      <c r="E223" s="2">
        <v>5</v>
      </c>
      <c r="F223" s="66">
        <v>44227</v>
      </c>
      <c r="G223">
        <v>70372</v>
      </c>
      <c r="H223">
        <v>41319</v>
      </c>
      <c r="I223">
        <v>18964</v>
      </c>
      <c r="J223">
        <v>39759</v>
      </c>
      <c r="K223">
        <v>8091</v>
      </c>
      <c r="L223">
        <v>3558</v>
      </c>
      <c r="M223">
        <v>7308</v>
      </c>
      <c r="N223">
        <v>13436</v>
      </c>
      <c r="O223" s="2">
        <v>19543</v>
      </c>
      <c r="P223" s="2">
        <v>3274</v>
      </c>
      <c r="Q223">
        <v>1477</v>
      </c>
      <c r="R223">
        <v>3589</v>
      </c>
      <c r="S223">
        <v>10680</v>
      </c>
      <c r="T223">
        <v>21973</v>
      </c>
      <c r="U223">
        <v>5128</v>
      </c>
      <c r="V223" s="2">
        <f>Table1[[#This Row],[Rel_D]]</f>
        <v>44227</v>
      </c>
      <c r="W223" s="2" t="str">
        <f>TEXT(Table1[[#This Row],[Day'#]],"dd mmm yy")</f>
        <v>31 Jan 21</v>
      </c>
    </row>
    <row r="224" spans="1:23" x14ac:dyDescent="0.25">
      <c r="A224" t="s">
        <v>6</v>
      </c>
      <c r="B224">
        <v>6</v>
      </c>
      <c r="C224" s="2">
        <v>31</v>
      </c>
      <c r="D224" t="s">
        <v>19</v>
      </c>
      <c r="E224" s="2">
        <v>5</v>
      </c>
      <c r="F224" s="66">
        <v>44227</v>
      </c>
      <c r="G224">
        <v>79438</v>
      </c>
      <c r="H224">
        <v>43268</v>
      </c>
      <c r="I224">
        <v>31804</v>
      </c>
      <c r="J224">
        <v>36652</v>
      </c>
      <c r="K224">
        <v>8407</v>
      </c>
      <c r="L224">
        <v>2575</v>
      </c>
      <c r="M224">
        <v>6073</v>
      </c>
      <c r="N224">
        <v>21617</v>
      </c>
      <c r="O224" s="2">
        <v>14596</v>
      </c>
      <c r="P224" s="2">
        <v>3429</v>
      </c>
      <c r="Q224">
        <v>1010</v>
      </c>
      <c r="R224">
        <v>2616</v>
      </c>
      <c r="S224">
        <v>11140</v>
      </c>
      <c r="T224">
        <v>30258</v>
      </c>
      <c r="U224">
        <v>5730</v>
      </c>
      <c r="V224" s="2">
        <f>Table1[[#This Row],[Rel_D]]</f>
        <v>44227</v>
      </c>
      <c r="W224" s="2" t="str">
        <f>TEXT(Table1[[#This Row],[Day'#]],"dd mmm yy")</f>
        <v>31 Jan 21</v>
      </c>
    </row>
    <row r="225" spans="1:23" x14ac:dyDescent="0.25">
      <c r="A225" t="s">
        <v>12</v>
      </c>
      <c r="B225">
        <v>10</v>
      </c>
      <c r="C225" s="2">
        <v>2</v>
      </c>
      <c r="D225" t="s">
        <v>19</v>
      </c>
      <c r="E225" s="2">
        <v>7</v>
      </c>
      <c r="F225" s="66">
        <v>44257</v>
      </c>
      <c r="G225">
        <v>56728</v>
      </c>
      <c r="H225">
        <v>32381</v>
      </c>
      <c r="I225">
        <v>18394</v>
      </c>
      <c r="J225">
        <v>29058</v>
      </c>
      <c r="K225">
        <v>7472</v>
      </c>
      <c r="L225">
        <v>1804</v>
      </c>
      <c r="M225">
        <v>3362</v>
      </c>
      <c r="N225">
        <v>13182</v>
      </c>
      <c r="O225" s="2">
        <v>13855</v>
      </c>
      <c r="P225" s="2">
        <v>3020</v>
      </c>
      <c r="Q225">
        <v>581</v>
      </c>
      <c r="R225">
        <v>1743</v>
      </c>
      <c r="S225">
        <v>9794</v>
      </c>
      <c r="T225">
        <v>23015</v>
      </c>
      <c r="U225">
        <v>4408</v>
      </c>
      <c r="V225" s="2">
        <f>Table1[[#This Row],[Rel_D]]</f>
        <v>44257</v>
      </c>
      <c r="W225" s="2" t="str">
        <f>TEXT(Table1[[#This Row],[Day'#]],"dd mmm yy")</f>
        <v>02 Mar 21</v>
      </c>
    </row>
    <row r="226" spans="1:23" x14ac:dyDescent="0.25">
      <c r="A226" t="s">
        <v>3</v>
      </c>
      <c r="B226">
        <v>10</v>
      </c>
      <c r="C226" s="2">
        <v>2</v>
      </c>
      <c r="D226" t="s">
        <v>19</v>
      </c>
      <c r="E226" s="2">
        <v>7</v>
      </c>
      <c r="F226" s="66">
        <v>44257</v>
      </c>
      <c r="G226">
        <v>71579</v>
      </c>
      <c r="H226">
        <v>38595</v>
      </c>
      <c r="I226">
        <v>24063</v>
      </c>
      <c r="J226">
        <v>36005</v>
      </c>
      <c r="K226">
        <v>8036</v>
      </c>
      <c r="L226">
        <v>3475</v>
      </c>
      <c r="M226">
        <v>6209</v>
      </c>
      <c r="N226">
        <v>16351</v>
      </c>
      <c r="O226" s="2">
        <v>15734</v>
      </c>
      <c r="P226" s="2">
        <v>2651</v>
      </c>
      <c r="Q226">
        <v>1106</v>
      </c>
      <c r="R226">
        <v>2753</v>
      </c>
      <c r="S226">
        <v>14961</v>
      </c>
      <c r="T226">
        <v>31492</v>
      </c>
      <c r="U226">
        <v>6672</v>
      </c>
      <c r="V226" s="2">
        <f>Table1[[#This Row],[Rel_D]]</f>
        <v>44257</v>
      </c>
      <c r="W226" s="2" t="str">
        <f>TEXT(Table1[[#This Row],[Day'#]],"dd mmm yy")</f>
        <v>02 Mar 21</v>
      </c>
    </row>
    <row r="227" spans="1:23" x14ac:dyDescent="0.25">
      <c r="A227" t="s">
        <v>13</v>
      </c>
      <c r="B227">
        <v>10</v>
      </c>
      <c r="C227" s="2">
        <v>2</v>
      </c>
      <c r="D227" t="s">
        <v>19</v>
      </c>
      <c r="E227" s="2">
        <v>7</v>
      </c>
      <c r="F227" s="66">
        <v>44257</v>
      </c>
      <c r="G227">
        <v>87977</v>
      </c>
      <c r="H227">
        <v>58329</v>
      </c>
      <c r="I227">
        <v>47959</v>
      </c>
      <c r="J227">
        <v>31257</v>
      </c>
      <c r="K227">
        <v>6940</v>
      </c>
      <c r="L227">
        <v>1821</v>
      </c>
      <c r="M227">
        <v>5173</v>
      </c>
      <c r="N227">
        <v>36153</v>
      </c>
      <c r="O227" s="2">
        <v>15015</v>
      </c>
      <c r="P227" s="2">
        <v>3347</v>
      </c>
      <c r="Q227">
        <v>638</v>
      </c>
      <c r="R227">
        <v>3176</v>
      </c>
      <c r="S227">
        <v>8977</v>
      </c>
      <c r="T227">
        <v>36712</v>
      </c>
      <c r="U227">
        <v>10487</v>
      </c>
      <c r="V227" s="2">
        <f>Table1[[#This Row],[Rel_D]]</f>
        <v>44257</v>
      </c>
      <c r="W227" s="2" t="str">
        <f>TEXT(Table1[[#This Row],[Day'#]],"dd mmm yy")</f>
        <v>02 Mar 21</v>
      </c>
    </row>
    <row r="228" spans="1:23" x14ac:dyDescent="0.25">
      <c r="A228" t="s">
        <v>4</v>
      </c>
      <c r="B228">
        <v>10</v>
      </c>
      <c r="C228" s="2">
        <v>2</v>
      </c>
      <c r="D228" t="s">
        <v>19</v>
      </c>
      <c r="E228" s="2">
        <v>7</v>
      </c>
      <c r="F228" s="66">
        <v>44257</v>
      </c>
      <c r="G228">
        <v>94182</v>
      </c>
      <c r="H228">
        <v>54019</v>
      </c>
      <c r="I228">
        <v>27286</v>
      </c>
      <c r="J228">
        <v>52112</v>
      </c>
      <c r="K228">
        <v>10945</v>
      </c>
      <c r="L228">
        <v>3839</v>
      </c>
      <c r="M228">
        <v>7382</v>
      </c>
      <c r="N228">
        <v>18616</v>
      </c>
      <c r="O228" s="2">
        <v>25465</v>
      </c>
      <c r="P228" s="2">
        <v>4596</v>
      </c>
      <c r="Q228">
        <v>1420</v>
      </c>
      <c r="R228">
        <v>3922</v>
      </c>
      <c r="S228">
        <v>14516</v>
      </c>
      <c r="T228">
        <v>36189</v>
      </c>
      <c r="U228">
        <v>7169</v>
      </c>
      <c r="V228" s="2">
        <f>Table1[[#This Row],[Rel_D]]</f>
        <v>44257</v>
      </c>
      <c r="W228" s="2" t="str">
        <f>TEXT(Table1[[#This Row],[Day'#]],"dd mmm yy")</f>
        <v>02 Mar 21</v>
      </c>
    </row>
    <row r="229" spans="1:23" x14ac:dyDescent="0.25">
      <c r="A229" t="s">
        <v>14</v>
      </c>
      <c r="B229">
        <v>10</v>
      </c>
      <c r="C229" s="2">
        <v>2</v>
      </c>
      <c r="D229" t="s">
        <v>19</v>
      </c>
      <c r="E229" s="2">
        <v>7</v>
      </c>
      <c r="F229" s="66">
        <v>44257</v>
      </c>
      <c r="G229">
        <v>89322</v>
      </c>
      <c r="H229">
        <v>57678</v>
      </c>
      <c r="I229">
        <v>39040</v>
      </c>
      <c r="J229">
        <v>38268</v>
      </c>
      <c r="K229">
        <v>9486</v>
      </c>
      <c r="L229">
        <v>2528</v>
      </c>
      <c r="M229">
        <v>6046</v>
      </c>
      <c r="N229">
        <v>29603</v>
      </c>
      <c r="O229" s="2">
        <v>19189</v>
      </c>
      <c r="P229" s="2">
        <v>4108</v>
      </c>
      <c r="Q229">
        <v>1037</v>
      </c>
      <c r="R229">
        <v>3741</v>
      </c>
      <c r="S229">
        <v>11065</v>
      </c>
      <c r="T229">
        <v>31840</v>
      </c>
      <c r="U229">
        <v>9355</v>
      </c>
      <c r="V229" s="2">
        <f>Table1[[#This Row],[Rel_D]]</f>
        <v>44257</v>
      </c>
      <c r="W229" s="2" t="str">
        <f>TEXT(Table1[[#This Row],[Day'#]],"dd mmm yy")</f>
        <v>02 Mar 21</v>
      </c>
    </row>
    <row r="230" spans="1:23" x14ac:dyDescent="0.25">
      <c r="A230" t="s">
        <v>5</v>
      </c>
      <c r="B230">
        <v>10</v>
      </c>
      <c r="C230" s="2">
        <v>2</v>
      </c>
      <c r="D230" t="s">
        <v>19</v>
      </c>
      <c r="E230" s="2">
        <v>7</v>
      </c>
      <c r="F230" s="66">
        <v>44257</v>
      </c>
      <c r="G230">
        <v>70410</v>
      </c>
      <c r="H230">
        <v>41733</v>
      </c>
      <c r="I230">
        <v>18869</v>
      </c>
      <c r="J230">
        <v>39865</v>
      </c>
      <c r="K230">
        <v>8082</v>
      </c>
      <c r="L230">
        <v>3594</v>
      </c>
      <c r="M230">
        <v>7365</v>
      </c>
      <c r="N230">
        <v>13413</v>
      </c>
      <c r="O230" s="2">
        <v>19922</v>
      </c>
      <c r="P230" s="2">
        <v>3287</v>
      </c>
      <c r="Q230">
        <v>1472</v>
      </c>
      <c r="R230">
        <v>3639</v>
      </c>
      <c r="S230">
        <v>11120</v>
      </c>
      <c r="T230">
        <v>22028</v>
      </c>
      <c r="U230">
        <v>5393</v>
      </c>
      <c r="V230" s="2">
        <f>Table1[[#This Row],[Rel_D]]</f>
        <v>44257</v>
      </c>
      <c r="W230" s="2" t="str">
        <f>TEXT(Table1[[#This Row],[Day'#]],"dd mmm yy")</f>
        <v>02 Mar 21</v>
      </c>
    </row>
    <row r="231" spans="1:23" x14ac:dyDescent="0.25">
      <c r="A231" t="s">
        <v>6</v>
      </c>
      <c r="B231">
        <v>10</v>
      </c>
      <c r="C231" s="2">
        <v>2</v>
      </c>
      <c r="D231" t="s">
        <v>19</v>
      </c>
      <c r="E231" s="2">
        <v>7</v>
      </c>
      <c r="F231" s="66">
        <v>44257</v>
      </c>
      <c r="G231">
        <v>79237</v>
      </c>
      <c r="H231">
        <v>43639</v>
      </c>
      <c r="I231">
        <v>31519</v>
      </c>
      <c r="J231">
        <v>36769</v>
      </c>
      <c r="K231">
        <v>8354</v>
      </c>
      <c r="L231">
        <v>2595</v>
      </c>
      <c r="M231">
        <v>6032</v>
      </c>
      <c r="N231">
        <v>21583</v>
      </c>
      <c r="O231" s="2">
        <v>14969</v>
      </c>
      <c r="P231" s="2">
        <v>3439</v>
      </c>
      <c r="Q231">
        <v>981</v>
      </c>
      <c r="R231">
        <v>2667</v>
      </c>
      <c r="S231">
        <v>12540</v>
      </c>
      <c r="T231">
        <v>30152</v>
      </c>
      <c r="U231">
        <v>6146</v>
      </c>
      <c r="V231" s="2">
        <f>Table1[[#This Row],[Rel_D]]</f>
        <v>44257</v>
      </c>
      <c r="W231" s="2" t="str">
        <f>TEXT(Table1[[#This Row],[Day'#]],"dd mmm yy")</f>
        <v>02 Mar 21</v>
      </c>
    </row>
  </sheetData>
  <pageMargins left="0.7" right="0.7" top="0.75" bottom="0.75" header="0.3" footer="0.3"/>
  <pageSetup orientation="portrait" r:id="rId1"/>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election activeCell="J39" sqref="J39"/>
    </sheetView>
  </sheetViews>
  <sheetFormatPr defaultRowHeight="15" x14ac:dyDescent="0.25"/>
  <cols>
    <col min="1" max="1" width="21.5703125" bestFit="1" customWidth="1"/>
    <col min="6" max="6" width="18.5703125" customWidth="1"/>
  </cols>
  <sheetData>
    <row r="1" spans="1:8" x14ac:dyDescent="0.25">
      <c r="A1" t="s">
        <v>0</v>
      </c>
      <c r="B1" t="s">
        <v>23</v>
      </c>
      <c r="C1" t="s">
        <v>20</v>
      </c>
      <c r="D1" t="s">
        <v>15</v>
      </c>
      <c r="E1" t="s">
        <v>17</v>
      </c>
      <c r="F1" t="s">
        <v>11</v>
      </c>
      <c r="G1" t="s">
        <v>1</v>
      </c>
      <c r="H1" t="s">
        <v>2</v>
      </c>
    </row>
    <row r="2" spans="1:8" x14ac:dyDescent="0.25">
      <c r="A2" t="s">
        <v>69</v>
      </c>
      <c r="B2">
        <v>39</v>
      </c>
      <c r="C2" s="2">
        <v>21</v>
      </c>
      <c r="D2" t="s">
        <v>19</v>
      </c>
      <c r="E2">
        <v>1</v>
      </c>
      <c r="F2" s="4">
        <v>44095</v>
      </c>
      <c r="G2">
        <v>56553</v>
      </c>
      <c r="H2">
        <v>4025</v>
      </c>
    </row>
    <row r="3" spans="1:8" x14ac:dyDescent="0.25">
      <c r="A3" t="s">
        <v>70</v>
      </c>
      <c r="B3">
        <v>39</v>
      </c>
      <c r="C3" s="2">
        <v>21</v>
      </c>
      <c r="D3" t="s">
        <v>19</v>
      </c>
      <c r="E3">
        <v>1</v>
      </c>
      <c r="F3" s="4">
        <v>44095</v>
      </c>
      <c r="G3">
        <v>76913</v>
      </c>
      <c r="H3">
        <v>5943</v>
      </c>
    </row>
    <row r="4" spans="1:8" x14ac:dyDescent="0.25">
      <c r="A4" t="s">
        <v>13</v>
      </c>
      <c r="B4">
        <v>39</v>
      </c>
      <c r="C4" s="2">
        <v>21</v>
      </c>
      <c r="D4" t="s">
        <v>19</v>
      </c>
      <c r="E4">
        <v>1</v>
      </c>
      <c r="F4" s="4">
        <v>44095</v>
      </c>
      <c r="G4">
        <v>93332</v>
      </c>
      <c r="H4">
        <v>7942</v>
      </c>
    </row>
    <row r="5" spans="1:8" x14ac:dyDescent="0.25">
      <c r="A5" t="s">
        <v>4</v>
      </c>
      <c r="B5">
        <v>39</v>
      </c>
      <c r="C5" s="2">
        <v>21</v>
      </c>
      <c r="D5" t="s">
        <v>19</v>
      </c>
      <c r="E5">
        <v>1</v>
      </c>
      <c r="F5" s="4">
        <v>44095</v>
      </c>
      <c r="G5">
        <v>100537</v>
      </c>
      <c r="H5">
        <v>9172</v>
      </c>
    </row>
    <row r="6" spans="1:8" x14ac:dyDescent="0.25">
      <c r="A6" t="s">
        <v>14</v>
      </c>
      <c r="B6">
        <v>39</v>
      </c>
      <c r="C6" s="2">
        <v>21</v>
      </c>
      <c r="D6" t="s">
        <v>19</v>
      </c>
      <c r="E6">
        <v>1</v>
      </c>
      <c r="F6" s="4">
        <v>44095</v>
      </c>
      <c r="G6">
        <v>85824</v>
      </c>
      <c r="H6">
        <v>9593</v>
      </c>
    </row>
    <row r="7" spans="1:8" x14ac:dyDescent="0.25">
      <c r="A7" t="s">
        <v>5</v>
      </c>
      <c r="B7">
        <v>39</v>
      </c>
      <c r="C7" s="2">
        <v>21</v>
      </c>
      <c r="D7" t="s">
        <v>19</v>
      </c>
      <c r="E7" s="2">
        <v>1</v>
      </c>
      <c r="F7" s="4">
        <v>44095</v>
      </c>
      <c r="G7">
        <v>75546</v>
      </c>
      <c r="H7">
        <v>4821</v>
      </c>
    </row>
    <row r="8" spans="1:8" x14ac:dyDescent="0.25">
      <c r="A8" t="s">
        <v>6</v>
      </c>
      <c r="B8">
        <v>39</v>
      </c>
      <c r="C8" s="2">
        <v>21</v>
      </c>
      <c r="D8" t="s">
        <v>19</v>
      </c>
      <c r="E8" s="2">
        <v>1</v>
      </c>
      <c r="F8" s="4">
        <v>44095</v>
      </c>
      <c r="G8">
        <v>85027</v>
      </c>
      <c r="H8">
        <v>6965</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_rels/item7.xml.rels><?xml version="1.0" encoding="UTF-8" standalone="yes"?>
<Relationships xmlns="http://schemas.openxmlformats.org/package/2006/relationships"><Relationship Id="rId1" Type="http://schemas.openxmlformats.org/officeDocument/2006/relationships/customXmlProps" Target="itemProps7.xml"/></Relationships>
</file>

<file path=customXml/_rels/item8.xml.rels><?xml version="1.0" encoding="UTF-8" standalone="yes"?>
<Relationships xmlns="http://schemas.openxmlformats.org/package/2006/relationships"><Relationship Id="rId1" Type="http://schemas.openxmlformats.org/officeDocument/2006/relationships/customXmlProps" Target="itemProps8.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 ma:contentTypeID="0x010100E3131658D5C14146B023DB176C72F37C" ma:contentTypeVersion="2" ma:contentTypeDescription="Create a new document." ma:contentTypeScope="" ma:versionID="f5dd8f2c464374395e131533d82428e4">
  <xsd:schema xmlns:xsd="http://www.w3.org/2001/XMLSchema" xmlns:xs="http://www.w3.org/2001/XMLSchema" xmlns:p="http://schemas.microsoft.com/office/2006/metadata/properties" xmlns:ns2="77b82c7c-dd49-41f5-802d-8bc669078b3f" targetNamespace="http://schemas.microsoft.com/office/2006/metadata/properties" ma:root="true" ma:fieldsID="34b0cc6187bd3f844956c4ee0c0cfaaf" ns2:_="">
    <xsd:import namespace="77b82c7c-dd49-41f5-802d-8bc669078b3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7b82c7c-dd49-41f5-802d-8bc669078b3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 
</file>

<file path=customXml/item5.xml><?xml version="1.0" encoding="utf-8"?>
<?mso-contentType ?>
<FormTemplates xmlns="http://schemas.microsoft.com/sharepoint/v3/contenttype/forms">
  <Display>DocumentLibraryForm</Display>
  <Edit>DocumentLibraryForm</Edit>
  <New>DocumentLibraryForm</New>
</FormTemplates>
</file>

<file path=customXml/item6.xml>�� 
</file>

<file path=customXml/item7.xml>�� 
</file>

<file path=customXml/item8.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6A6A2EE-AA84-4A70-9DC3-03EECD51A56E}">
  <ds:schemaRefs>
    <ds:schemaRef ds:uri="http://www.w3.org/2001/XMLSchema"/>
    <ds:schemaRef ds:uri="http://microsoft.data.visualization.Client.Excel.CustomRegionState/1.0"/>
  </ds:schemaRefs>
</ds:datastoreItem>
</file>

<file path=customXml/itemProps2.xml><?xml version="1.0" encoding="utf-8"?>
<ds:datastoreItem xmlns:ds="http://schemas.openxmlformats.org/officeDocument/2006/customXml" ds:itemID="{CCFEE12A-8545-4576-BAE8-FFDA3224A5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7b82c7c-dd49-41f5-802d-8bc669078b3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05932B8-C52A-44AE-B7A0-E63A435A395B}">
  <ds:schemaRefs>
    <ds:schemaRef ds:uri="http://www.w3.org/2001/XMLSchema"/>
    <ds:schemaRef ds:uri="http://microsoft.data.visualization.engine.tours/1.0"/>
  </ds:schemaRefs>
</ds:datastoreItem>
</file>

<file path=customXml/itemProps4.xml><?xml version="1.0" encoding="utf-8"?>
<ds:datastoreItem xmlns:ds="http://schemas.openxmlformats.org/officeDocument/2006/customXml" ds:itemID="{96F57A12-B425-4A7D-B990-56FD2A5E3D3F}">
  <ds:schemaRefs>
    <ds:schemaRef ds:uri="http://www.w3.org/2001/XMLSchema"/>
    <ds:schemaRef ds:uri="http://microsoft.data.visualization.engine.tours/1.0"/>
  </ds:schemaRefs>
</ds:datastoreItem>
</file>

<file path=customXml/itemProps5.xml><?xml version="1.0" encoding="utf-8"?>
<ds:datastoreItem xmlns:ds="http://schemas.openxmlformats.org/officeDocument/2006/customXml" ds:itemID="{74CB7D9B-BB0F-415E-9E37-032EEF5EB992}">
  <ds:schemaRefs>
    <ds:schemaRef ds:uri="http://schemas.microsoft.com/sharepoint/v3/contenttype/forms"/>
  </ds:schemaRefs>
</ds:datastoreItem>
</file>

<file path=customXml/itemProps6.xml><?xml version="1.0" encoding="utf-8"?>
<ds:datastoreItem xmlns:ds="http://schemas.openxmlformats.org/officeDocument/2006/customXml" ds:itemID="{3DE2D629-ED8E-4D2D-B78A-FB2D78DB1BFE}">
  <ds:schemaRefs>
    <ds:schemaRef ds:uri="http://www.w3.org/2001/XMLSchema"/>
    <ds:schemaRef ds:uri="http://microsoft.data.visualization.Client.Excel/1.0"/>
  </ds:schemaRefs>
</ds:datastoreItem>
</file>

<file path=customXml/itemProps7.xml><?xml version="1.0" encoding="utf-8"?>
<ds:datastoreItem xmlns:ds="http://schemas.openxmlformats.org/officeDocument/2006/customXml" ds:itemID="{493CD94C-AA01-48A6-89A0-D48400820DC7}">
  <ds:schemaRefs>
    <ds:schemaRef ds:uri="http://www.w3.org/2001/XMLSchema"/>
    <ds:schemaRef ds:uri="http://microsoft.data.visualization.Client.Excel.LState/1.0"/>
  </ds:schemaRefs>
</ds:datastoreItem>
</file>

<file path=customXml/itemProps8.xml><?xml version="1.0" encoding="utf-8"?>
<ds:datastoreItem xmlns:ds="http://schemas.openxmlformats.org/officeDocument/2006/customXml" ds:itemID="{A6CFF87A-3D33-4280-A31A-228265EFB752}">
  <ds:schemaRefs>
    <ds:schemaRef ds:uri="http://purl.org/dc/elements/1.1/"/>
    <ds:schemaRef ds:uri="http://schemas.openxmlformats.org/package/2006/metadata/core-properties"/>
    <ds:schemaRef ds:uri="http://purl.org/dc/dcmitype/"/>
    <ds:schemaRef ds:uri="http://schemas.microsoft.com/office/2006/documentManagement/types"/>
    <ds:schemaRef ds:uri="http://purl.org/dc/terms/"/>
    <ds:schemaRef ds:uri="http://www.w3.org/XML/1998/namespace"/>
    <ds:schemaRef ds:uri="http://schemas.microsoft.com/office/infopath/2007/PartnerControls"/>
    <ds:schemaRef ds:uri="77b82c7c-dd49-41f5-802d-8bc669078b3f"/>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6</vt:i4>
      </vt:variant>
    </vt:vector>
  </HeadingPairs>
  <TitlesOfParts>
    <vt:vector size="22" baseType="lpstr">
      <vt:lpstr>Information</vt:lpstr>
      <vt:lpstr>Locality Comparison</vt:lpstr>
      <vt:lpstr>KPI</vt:lpstr>
      <vt:lpstr>Locality_Graphs</vt:lpstr>
      <vt:lpstr>Locality_Buttons</vt:lpstr>
      <vt:lpstr>TOTAL UPTAKE PIVOT</vt:lpstr>
      <vt:lpstr>COMP_PIVOT</vt:lpstr>
      <vt:lpstr>PIVOT_A</vt:lpstr>
      <vt:lpstr>PIVOT_B</vt:lpstr>
      <vt:lpstr>PIVOT_C</vt:lpstr>
      <vt:lpstr>PIVOT_D</vt:lpstr>
      <vt:lpstr>PIVOT_E</vt:lpstr>
      <vt:lpstr>COVER_GRAPH</vt:lpstr>
      <vt:lpstr>PIVOT_F</vt:lpstr>
      <vt:lpstr>Total_Eligible_Pop and Total_Va</vt:lpstr>
      <vt:lpstr>Sheet1</vt:lpstr>
      <vt:lpstr>Cohort_A__Patients_aged___65_as_of_31st_March_2020</vt:lpstr>
      <vt:lpstr>Cohort_B__Patients_aged_6m_to_64y_at_clinical_risk__excluding_healthy_pregnant__carers__and_healthy_2_3yr_olds</vt:lpstr>
      <vt:lpstr>Cohort_C__Patients_aged_2_or_3_as_of_31st_August_2019</vt:lpstr>
      <vt:lpstr>Cohort_D__All_pregnant_women</vt:lpstr>
      <vt:lpstr>Cohort_E__Carers</vt:lpstr>
      <vt:lpstr>Cohort_F__50_64_years_exc_At_Risk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CEG Admin</dc:creator>
  <cp:lastModifiedBy>CEG Admin</cp:lastModifiedBy>
  <dcterms:created xsi:type="dcterms:W3CDTF">2020-09-03T08:41:28Z</dcterms:created>
  <dcterms:modified xsi:type="dcterms:W3CDTF">2021-03-04T09:36:47Z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0x010100E3131658D5C14146B023DB176C72F37C</vt:lpwstr>
  </property>
  <property fmtid="{D5CDD505-2E9C-101B-9397-08002B2CF9AE}" pid="3" name="TaxCatchAll">
    <vt:lpwstr>1;#Protect|9124d8d9-0c1c-41e9-aa14-aba001e9a028</vt:lpwstr>
  </property>
  <property fmtid="{D5CDD505-2E9C-101B-9397-08002B2CF9AE}" pid="4" name="QMULInformationClassificationTaxHTField0">
    <vt:lpwstr>Protect|9124d8d9-0c1c-41e9-aa14-aba001e9a028</vt:lpwstr>
  </property>
  <property fmtid="{D5CDD505-2E9C-101B-9397-08002B2CF9AE}" pid="5" name="TaxKeyword">
    <vt:lpwstr/>
  </property>
  <property fmtid="{D5CDD505-2E9C-101B-9397-08002B2CF9AE}" pid="6" name="QMULSchool">
    <vt:lpwstr/>
  </property>
  <property fmtid="{D5CDD505-2E9C-101B-9397-08002B2CF9AE}" pid="7" name="QMULLocationTaxHTField0">
    <vt:lpwstr/>
  </property>
  <property fmtid="{D5CDD505-2E9C-101B-9397-08002B2CF9AE}" pid="8" name="QMULDocumentStatus">
    <vt:lpwstr/>
  </property>
  <property fmtid="{D5CDD505-2E9C-101B-9397-08002B2CF9AE}" pid="9" name="QMULDocumentTypeTaxHTField0">
    <vt:lpwstr/>
  </property>
  <property fmtid="{D5CDD505-2E9C-101B-9397-08002B2CF9AE}" pid="10" name="QMULInformationClassification">
    <vt:lpwstr>1;#Protect|9124d8d9-0c1c-41e9-aa14-aba001e9a028</vt:lpwstr>
  </property>
  <property fmtid="{D5CDD505-2E9C-101B-9397-08002B2CF9AE}" pid="11" name="QMULLocation">
    <vt:lpwstr/>
  </property>
  <property fmtid="{D5CDD505-2E9C-101B-9397-08002B2CF9AE}" pid="12" name="TaxKeywordTaxHTField">
    <vt:lpwstr/>
  </property>
  <property fmtid="{D5CDD505-2E9C-101B-9397-08002B2CF9AE}" pid="13" name="QMULDepartment">
    <vt:lpwstr/>
  </property>
  <property fmtid="{D5CDD505-2E9C-101B-9397-08002B2CF9AE}" pid="14" name="QMULDocumentType">
    <vt:lpwstr/>
  </property>
  <property fmtid="{D5CDD505-2E9C-101B-9397-08002B2CF9AE}" pid="15" name="QMULDepartmentTaxHTField0">
    <vt:lpwstr/>
  </property>
  <property fmtid="{D5CDD505-2E9C-101B-9397-08002B2CF9AE}" pid="16" name="QMULSchoolTaxHTField0">
    <vt:lpwstr/>
  </property>
  <property fmtid="{D5CDD505-2E9C-101B-9397-08002B2CF9AE}" pid="17" name="QMULDocumentStatusTaxHTField0">
    <vt:lpwstr/>
  </property>
</Properties>
</file>