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comments1.xml" ContentType="application/vnd.openxmlformats-officedocument.spreadsheetml.comment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WF/WF LTC COPD - Asthma/"/>
    </mc:Choice>
  </mc:AlternateContent>
  <xr:revisionPtr revIDLastSave="516" documentId="11_08D4284A8A59578501830CA52B468647BD95F65D" xr6:coauthVersionLast="47" xr6:coauthVersionMax="47" xr10:uidLastSave="{3589C5EE-7CE0-44B3-B7C0-CF502D0C7693}"/>
  <bookViews>
    <workbookView xWindow="-120" yWindow="-120" windowWidth="29040" windowHeight="15840" xr2:uid="{00000000-000D-0000-FFFF-FFFF00000000}"/>
  </bookViews>
  <sheets>
    <sheet name="Summary" sheetId="7" r:id="rId1"/>
    <sheet name="REPORT" sheetId="1" r:id="rId2"/>
    <sheet name="WF HEADERS" sheetId="2" state="hidden" r:id="rId3"/>
    <sheet name="Practice Table" sheetId="3" state="hidden" r:id="rId4"/>
    <sheet name="Practice" sheetId="8" state="hidden" r:id="rId5"/>
    <sheet name="WF LTC COPD-ASTHMA DATA" sheetId="4" state="hidden" r:id="rId6"/>
    <sheet name="Control" sheetId="5" state="hidden" r:id="rId7"/>
    <sheet name="Graph" sheetId="9" state="hidden" r:id="rId8"/>
  </sheets>
  <definedNames>
    <definedName name="ExternalData_1" localSheetId="3" hidden="1">'Practice Table'!$A$1:$R$270</definedName>
    <definedName name="ExternalData_1" localSheetId="2" hidden="1">'WF HEADERS'!$A$1:$J$5</definedName>
    <definedName name="ExternalData_1" localSheetId="5" hidden="1">'WF LTC COPD-ASTHMA DATA'!$A$1:$O$781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0" i="7" l="1"/>
  <c r="L6" i="1"/>
  <c r="O31" i="1" l="1"/>
  <c r="O23" i="1"/>
  <c r="O17" i="1"/>
  <c r="O13" i="1"/>
  <c r="O8" i="1"/>
  <c r="L31" i="1"/>
  <c r="L23" i="1"/>
  <c r="L17" i="1"/>
  <c r="L13" i="1"/>
  <c r="L8" i="1"/>
  <c r="I31" i="1"/>
  <c r="I23" i="1"/>
  <c r="I17" i="1"/>
  <c r="I13" i="1"/>
  <c r="I8" i="1"/>
  <c r="F31" i="1"/>
  <c r="F23" i="1"/>
  <c r="F17" i="1"/>
  <c r="F13" i="1"/>
  <c r="F8" i="1"/>
  <c r="O50" i="1" l="1"/>
  <c r="O49" i="1"/>
  <c r="O48" i="1"/>
  <c r="O47" i="1"/>
  <c r="O46" i="1"/>
  <c r="O44" i="1"/>
  <c r="O43" i="1"/>
  <c r="O42" i="1"/>
  <c r="O41" i="1"/>
  <c r="O40" i="1"/>
  <c r="O38" i="1"/>
  <c r="O37" i="1"/>
  <c r="O36" i="1"/>
  <c r="O35" i="1"/>
  <c r="O34" i="1"/>
  <c r="O33" i="1"/>
  <c r="O30" i="1"/>
  <c r="O29" i="1"/>
  <c r="O28" i="1"/>
  <c r="O27" i="1"/>
  <c r="O26" i="1"/>
  <c r="O25" i="1"/>
  <c r="O22" i="1"/>
  <c r="O21" i="1"/>
  <c r="O19" i="1"/>
  <c r="O18" i="1"/>
  <c r="O16" i="1"/>
  <c r="O15" i="1"/>
  <c r="O12" i="1"/>
  <c r="O11" i="1"/>
  <c r="O10" i="1"/>
  <c r="O9" i="1"/>
  <c r="O7" i="1"/>
  <c r="O6" i="1"/>
  <c r="L50" i="1"/>
  <c r="L49" i="1"/>
  <c r="L48" i="1"/>
  <c r="L47" i="1"/>
  <c r="L46" i="1"/>
  <c r="L44" i="1"/>
  <c r="L43" i="1"/>
  <c r="L42" i="1"/>
  <c r="L41" i="1"/>
  <c r="L40" i="1"/>
  <c r="L38" i="1"/>
  <c r="L37" i="1"/>
  <c r="L36" i="1"/>
  <c r="L35" i="1"/>
  <c r="L34" i="1"/>
  <c r="L33" i="1"/>
  <c r="L30" i="1"/>
  <c r="L29" i="1"/>
  <c r="L28" i="1"/>
  <c r="L27" i="1"/>
  <c r="L26" i="1"/>
  <c r="L25" i="1"/>
  <c r="L22" i="1"/>
  <c r="L21" i="1"/>
  <c r="L19" i="1"/>
  <c r="L18" i="1"/>
  <c r="L16" i="1"/>
  <c r="L15" i="1"/>
  <c r="L12" i="1"/>
  <c r="L11" i="1"/>
  <c r="L10" i="1"/>
  <c r="L9" i="1"/>
  <c r="L7" i="1"/>
  <c r="I50" i="1"/>
  <c r="I49" i="1"/>
  <c r="I48" i="1"/>
  <c r="I47" i="1"/>
  <c r="I46" i="1"/>
  <c r="I44" i="1"/>
  <c r="I43" i="1"/>
  <c r="I42" i="1"/>
  <c r="I41" i="1"/>
  <c r="I40" i="1"/>
  <c r="I38" i="1"/>
  <c r="I37" i="1"/>
  <c r="I36" i="1"/>
  <c r="I35" i="1"/>
  <c r="I34" i="1"/>
  <c r="I33" i="1"/>
  <c r="I30" i="1"/>
  <c r="I29" i="1"/>
  <c r="I28" i="1"/>
  <c r="I27" i="1"/>
  <c r="I26" i="1"/>
  <c r="I25" i="1"/>
  <c r="I22" i="1"/>
  <c r="I21" i="1"/>
  <c r="I19" i="1"/>
  <c r="I18" i="1"/>
  <c r="I15" i="1"/>
  <c r="I12" i="1"/>
  <c r="I11" i="1"/>
  <c r="I10" i="1"/>
  <c r="I9" i="1"/>
  <c r="I7" i="1"/>
  <c r="I16" i="1"/>
  <c r="I6" i="1"/>
  <c r="F50" i="1"/>
  <c r="F49" i="1"/>
  <c r="F48" i="1"/>
  <c r="F47" i="1"/>
  <c r="F46" i="1"/>
  <c r="F44" i="1"/>
  <c r="F43" i="1"/>
  <c r="F42" i="1"/>
  <c r="F41" i="1"/>
  <c r="F40" i="1"/>
  <c r="F38" i="1"/>
  <c r="F37" i="1"/>
  <c r="F36" i="1"/>
  <c r="F35" i="1"/>
  <c r="F34" i="1"/>
  <c r="F33" i="1"/>
  <c r="F30" i="1"/>
  <c r="F29" i="1"/>
  <c r="F28" i="1"/>
  <c r="F27" i="1"/>
  <c r="F26" i="1"/>
  <c r="F25" i="1"/>
  <c r="F22" i="1"/>
  <c r="F21" i="1"/>
  <c r="F19" i="1"/>
  <c r="F18" i="1"/>
  <c r="F16" i="1"/>
  <c r="F15" i="1"/>
  <c r="F12" i="1"/>
  <c r="F11" i="1"/>
  <c r="F10" i="1"/>
  <c r="F9" i="1"/>
  <c r="F7" i="1"/>
  <c r="F6" i="1"/>
  <c r="F14" i="1" l="1"/>
  <c r="F32" i="1"/>
  <c r="F45" i="1"/>
  <c r="F20" i="1"/>
  <c r="F24" i="1"/>
  <c r="F39" i="1"/>
  <c r="I10" i="7"/>
  <c r="E10" i="7"/>
  <c r="D10" i="7"/>
  <c r="D4" i="5"/>
  <c r="C37" i="7" l="1"/>
  <c r="K5" i="5" l="1"/>
  <c r="E6" i="7" s="1"/>
  <c r="H6" i="7" l="1"/>
  <c r="D6" i="7"/>
  <c r="I6" i="7"/>
  <c r="J6" i="7"/>
  <c r="F6" i="7"/>
  <c r="B8" i="7"/>
  <c r="K6" i="7" l="1"/>
  <c r="E8" i="7"/>
  <c r="I8" i="7"/>
  <c r="H8" i="7"/>
  <c r="D8" i="7"/>
  <c r="J10" i="7"/>
  <c r="F10" i="7"/>
  <c r="J8" i="7"/>
  <c r="F8" i="7"/>
  <c r="C55" i="1"/>
  <c r="E8" i="1" s="1"/>
  <c r="G8" i="1" l="1"/>
  <c r="L24" i="1"/>
  <c r="O24" i="1"/>
  <c r="L14" i="1"/>
  <c r="M31" i="1"/>
  <c r="N31" i="1" s="1"/>
  <c r="P31" i="1"/>
  <c r="M13" i="1"/>
  <c r="M23" i="1"/>
  <c r="P8" i="1"/>
  <c r="J23" i="1"/>
  <c r="P17" i="1"/>
  <c r="G17" i="1"/>
  <c r="J13" i="1"/>
  <c r="J8" i="1"/>
  <c r="J17" i="1"/>
  <c r="G31" i="1"/>
  <c r="M8" i="1"/>
  <c r="J31" i="1"/>
  <c r="G23" i="1"/>
  <c r="P23" i="1"/>
  <c r="M17" i="1"/>
  <c r="P13" i="1"/>
  <c r="G13" i="1"/>
  <c r="E31" i="1"/>
  <c r="E23" i="1"/>
  <c r="E17" i="1"/>
  <c r="E35" i="1"/>
  <c r="E43" i="1"/>
  <c r="E18" i="1"/>
  <c r="E42" i="1"/>
  <c r="E49" i="1"/>
  <c r="E40" i="1"/>
  <c r="E50" i="1"/>
  <c r="E34" i="1"/>
  <c r="J11" i="1"/>
  <c r="E38" i="1"/>
  <c r="J43" i="1"/>
  <c r="E6" i="1"/>
  <c r="E46" i="1"/>
  <c r="J36" i="1"/>
  <c r="E36" i="1"/>
  <c r="E19" i="1"/>
  <c r="E28" i="1"/>
  <c r="E11" i="1"/>
  <c r="E30" i="1"/>
  <c r="E21" i="1"/>
  <c r="E25" i="1"/>
  <c r="E7" i="1"/>
  <c r="J22" i="1"/>
  <c r="E13" i="1"/>
  <c r="J25" i="1"/>
  <c r="E22" i="1"/>
  <c r="E26" i="1"/>
  <c r="E9" i="1"/>
  <c r="J34" i="1"/>
  <c r="J28" i="1"/>
  <c r="E27" i="1"/>
  <c r="E29" i="1"/>
  <c r="E16" i="1"/>
  <c r="J12" i="1"/>
  <c r="J40" i="1"/>
  <c r="J27" i="1"/>
  <c r="E44" i="1"/>
  <c r="E12" i="1"/>
  <c r="E41" i="1"/>
  <c r="E37" i="1"/>
  <c r="J37" i="1"/>
  <c r="J49" i="1"/>
  <c r="J6" i="1"/>
  <c r="J33" i="1"/>
  <c r="J50" i="1"/>
  <c r="J10" i="1"/>
  <c r="J26" i="1"/>
  <c r="J46" i="1"/>
  <c r="J38" i="1"/>
  <c r="E10" i="1"/>
  <c r="E48" i="1"/>
  <c r="J44" i="1"/>
  <c r="J35" i="1"/>
  <c r="K35" i="1" s="1"/>
  <c r="J42" i="1"/>
  <c r="J18" i="1"/>
  <c r="J21" i="1"/>
  <c r="J19" i="1"/>
  <c r="J29" i="1"/>
  <c r="J48" i="1"/>
  <c r="J47" i="1"/>
  <c r="J30" i="1"/>
  <c r="J16" i="1"/>
  <c r="J15" i="1"/>
  <c r="E33" i="1"/>
  <c r="E47" i="1"/>
  <c r="E15" i="1"/>
  <c r="J41" i="1"/>
  <c r="J9" i="1"/>
  <c r="J7" i="1"/>
  <c r="G10" i="7"/>
  <c r="B43" i="9" s="1"/>
  <c r="B45" i="9" s="1"/>
  <c r="D45" i="9" s="1"/>
  <c r="K10" i="7"/>
  <c r="P43" i="9" s="1"/>
  <c r="P45" i="9" s="1"/>
  <c r="R45" i="9" s="1"/>
  <c r="G8" i="7"/>
  <c r="B23" i="9" s="1"/>
  <c r="B25" i="9" s="1"/>
  <c r="D25" i="9" s="1"/>
  <c r="K8" i="7"/>
  <c r="P23" i="9" s="1"/>
  <c r="P25" i="9" s="1"/>
  <c r="R25" i="9" s="1"/>
  <c r="P49" i="1"/>
  <c r="P34" i="1"/>
  <c r="P28" i="1"/>
  <c r="P21" i="1"/>
  <c r="P9" i="1"/>
  <c r="G38" i="1"/>
  <c r="G15" i="1"/>
  <c r="G7" i="1"/>
  <c r="P50" i="1"/>
  <c r="P35" i="1"/>
  <c r="P16" i="1"/>
  <c r="G10" i="1"/>
  <c r="P46" i="1"/>
  <c r="P36" i="1"/>
  <c r="P30" i="1"/>
  <c r="P11" i="1"/>
  <c r="G47" i="1"/>
  <c r="G44" i="1"/>
  <c r="G22" i="1"/>
  <c r="G9" i="1"/>
  <c r="P37" i="1"/>
  <c r="P18" i="1"/>
  <c r="P12" i="1"/>
  <c r="G40" i="1"/>
  <c r="P41" i="1"/>
  <c r="P42" i="1"/>
  <c r="P38" i="1"/>
  <c r="P25" i="1"/>
  <c r="P19" i="1"/>
  <c r="G34" i="1"/>
  <c r="G49" i="1"/>
  <c r="G26" i="1"/>
  <c r="G21" i="1"/>
  <c r="G11" i="1"/>
  <c r="G48" i="1"/>
  <c r="P43" i="1"/>
  <c r="P33" i="1"/>
  <c r="P22" i="1"/>
  <c r="P15" i="1"/>
  <c r="P6" i="1"/>
  <c r="G35" i="1"/>
  <c r="G50" i="1"/>
  <c r="G27" i="1"/>
  <c r="G16" i="1"/>
  <c r="G12" i="1"/>
  <c r="G30" i="1"/>
  <c r="H30" i="1" s="1"/>
  <c r="G43" i="1"/>
  <c r="P47" i="1"/>
  <c r="P44" i="1"/>
  <c r="P26" i="1"/>
  <c r="P7" i="1"/>
  <c r="G36" i="1"/>
  <c r="G46" i="1"/>
  <c r="G28" i="1"/>
  <c r="G18" i="1"/>
  <c r="G6" i="1"/>
  <c r="P29" i="1"/>
  <c r="G25" i="1"/>
  <c r="P48" i="1"/>
  <c r="P40" i="1"/>
  <c r="P27" i="1"/>
  <c r="G37" i="1"/>
  <c r="H37" i="1" s="1"/>
  <c r="G41" i="1"/>
  <c r="G29" i="1"/>
  <c r="G19" i="1"/>
  <c r="G42" i="1"/>
  <c r="P10" i="1"/>
  <c r="G33" i="1"/>
  <c r="M46" i="1"/>
  <c r="M36" i="1"/>
  <c r="M30" i="1"/>
  <c r="M15" i="1"/>
  <c r="M41" i="1"/>
  <c r="M37" i="1"/>
  <c r="N37" i="1" s="1"/>
  <c r="M25" i="1"/>
  <c r="M7" i="1"/>
  <c r="M10" i="1"/>
  <c r="M42" i="1"/>
  <c r="N42" i="1" s="1"/>
  <c r="M38" i="1"/>
  <c r="M22" i="1"/>
  <c r="M9" i="1"/>
  <c r="M43" i="1"/>
  <c r="N43" i="1" s="1"/>
  <c r="M33" i="1"/>
  <c r="M29" i="1"/>
  <c r="M47" i="1"/>
  <c r="M44" i="1"/>
  <c r="M26" i="1"/>
  <c r="M21" i="1"/>
  <c r="M11" i="1"/>
  <c r="M40" i="1"/>
  <c r="M16" i="1"/>
  <c r="M12" i="1"/>
  <c r="M19" i="1"/>
  <c r="M48" i="1"/>
  <c r="M27" i="1"/>
  <c r="M18" i="1"/>
  <c r="M50" i="1"/>
  <c r="M49" i="1"/>
  <c r="M34" i="1"/>
  <c r="M28" i="1"/>
  <c r="M6" i="1"/>
  <c r="M35" i="1"/>
  <c r="G6" i="7"/>
  <c r="B4" i="9" s="1"/>
  <c r="B6" i="9" s="1"/>
  <c r="D6" i="9" s="1"/>
  <c r="P4" i="9"/>
  <c r="P6" i="9" s="1"/>
  <c r="R6" i="9" s="1"/>
  <c r="I45" i="1" l="1"/>
  <c r="L51" i="1"/>
  <c r="O45" i="1"/>
  <c r="I51" i="1"/>
  <c r="I14" i="1"/>
  <c r="N22" i="1"/>
  <c r="N7" i="1"/>
  <c r="O20" i="1"/>
  <c r="I32" i="1"/>
  <c r="L32" i="1"/>
  <c r="I20" i="1"/>
  <c r="L39" i="1"/>
  <c r="O14" i="1"/>
  <c r="O51" i="1"/>
  <c r="K36" i="1"/>
  <c r="O39" i="1"/>
  <c r="I39" i="1"/>
  <c r="O32" i="1"/>
  <c r="N38" i="1"/>
  <c r="K33" i="1"/>
  <c r="F51" i="1"/>
  <c r="F52" i="1" s="1"/>
  <c r="L45" i="1"/>
  <c r="I24" i="1"/>
  <c r="L20" i="1"/>
  <c r="N17" i="1"/>
  <c r="N26" i="1"/>
  <c r="K11" i="1"/>
  <c r="Q13" i="1"/>
  <c r="H11" i="1"/>
  <c r="H44" i="1"/>
  <c r="K27" i="1"/>
  <c r="K44" i="1"/>
  <c r="N41" i="1"/>
  <c r="N9" i="1"/>
  <c r="Q31" i="1"/>
  <c r="Q10" i="1"/>
  <c r="K18" i="1"/>
  <c r="N16" i="1"/>
  <c r="H28" i="1"/>
  <c r="H9" i="1"/>
  <c r="N36" i="1"/>
  <c r="H50" i="1"/>
  <c r="H13" i="1"/>
  <c r="H47" i="1"/>
  <c r="K26" i="1"/>
  <c r="K30" i="1"/>
  <c r="H22" i="1"/>
  <c r="H49" i="1"/>
  <c r="E51" i="1"/>
  <c r="N8" i="1"/>
  <c r="H8" i="1"/>
  <c r="N29" i="1"/>
  <c r="Q6" i="1"/>
  <c r="P24" i="1"/>
  <c r="K49" i="1"/>
  <c r="K13" i="1"/>
  <c r="K28" i="1"/>
  <c r="H31" i="1"/>
  <c r="K37" i="1"/>
  <c r="E24" i="1"/>
  <c r="K43" i="1"/>
  <c r="K50" i="1"/>
  <c r="K38" i="1"/>
  <c r="H17" i="1"/>
  <c r="Q23" i="1"/>
  <c r="H23" i="1"/>
  <c r="Q8" i="1"/>
  <c r="Q17" i="1"/>
  <c r="N23" i="1"/>
  <c r="N13" i="1"/>
  <c r="K10" i="1"/>
  <c r="K8" i="1"/>
  <c r="H25" i="1"/>
  <c r="K16" i="1"/>
  <c r="K40" i="1"/>
  <c r="H12" i="1"/>
  <c r="K31" i="1"/>
  <c r="K25" i="1"/>
  <c r="K17" i="1"/>
  <c r="K23" i="1"/>
  <c r="K9" i="1"/>
  <c r="N27" i="1"/>
  <c r="H48" i="1"/>
  <c r="E39" i="1"/>
  <c r="H43" i="1"/>
  <c r="H26" i="1"/>
  <c r="E32" i="1"/>
  <c r="K22" i="1"/>
  <c r="P20" i="1"/>
  <c r="K21" i="1"/>
  <c r="K34" i="1"/>
  <c r="E45" i="1"/>
  <c r="H27" i="1"/>
  <c r="K42" i="1"/>
  <c r="E14" i="1"/>
  <c r="E20" i="1"/>
  <c r="K12" i="1"/>
  <c r="H19" i="1"/>
  <c r="H36" i="1"/>
  <c r="K46" i="1"/>
  <c r="H34" i="1"/>
  <c r="H16" i="1"/>
  <c r="H42" i="1"/>
  <c r="H18" i="1"/>
  <c r="H35" i="1"/>
  <c r="K6" i="1"/>
  <c r="N12" i="1"/>
  <c r="N49" i="1"/>
  <c r="N11" i="1"/>
  <c r="K41" i="1"/>
  <c r="K48" i="1"/>
  <c r="N30" i="1"/>
  <c r="J14" i="1"/>
  <c r="K19" i="1"/>
  <c r="J45" i="1"/>
  <c r="H41" i="1"/>
  <c r="J20" i="1"/>
  <c r="J51" i="1"/>
  <c r="H10" i="1"/>
  <c r="J24" i="1"/>
  <c r="H38" i="1"/>
  <c r="K47" i="1"/>
  <c r="J39" i="1"/>
  <c r="K15" i="1"/>
  <c r="K29" i="1"/>
  <c r="K7" i="1"/>
  <c r="J32" i="1"/>
  <c r="H29" i="1"/>
  <c r="Q7" i="1"/>
  <c r="Q29" i="1"/>
  <c r="N18" i="1"/>
  <c r="P14" i="1"/>
  <c r="N44" i="1"/>
  <c r="G24" i="1"/>
  <c r="N28" i="1"/>
  <c r="N10" i="1"/>
  <c r="Q15" i="1"/>
  <c r="N50" i="1"/>
  <c r="N34" i="1"/>
  <c r="Q33" i="1"/>
  <c r="Q30" i="1"/>
  <c r="Q28" i="1"/>
  <c r="Q27" i="1"/>
  <c r="Q44" i="1"/>
  <c r="Q38" i="1"/>
  <c r="Q46" i="1"/>
  <c r="Q49" i="1"/>
  <c r="Q35" i="1"/>
  <c r="N19" i="1"/>
  <c r="Q22" i="1"/>
  <c r="Q26" i="1"/>
  <c r="Q43" i="1"/>
  <c r="N35" i="1"/>
  <c r="N48" i="1"/>
  <c r="Q40" i="1"/>
  <c r="Q47" i="1"/>
  <c r="Q42" i="1"/>
  <c r="M20" i="1"/>
  <c r="N15" i="1"/>
  <c r="M14" i="1"/>
  <c r="N6" i="1"/>
  <c r="N47" i="1"/>
  <c r="Q48" i="1"/>
  <c r="G51" i="1"/>
  <c r="G20" i="1"/>
  <c r="H46" i="1"/>
  <c r="M51" i="1"/>
  <c r="N46" i="1"/>
  <c r="G32" i="1"/>
  <c r="Q16" i="1"/>
  <c r="Q9" i="1"/>
  <c r="G45" i="1"/>
  <c r="P45" i="1"/>
  <c r="H40" i="1"/>
  <c r="P32" i="1"/>
  <c r="P39" i="1"/>
  <c r="P51" i="1"/>
  <c r="M45" i="1"/>
  <c r="N40" i="1"/>
  <c r="M39" i="1"/>
  <c r="N33" i="1"/>
  <c r="M32" i="1"/>
  <c r="N25" i="1"/>
  <c r="G39" i="1"/>
  <c r="Q12" i="1"/>
  <c r="Q11" i="1"/>
  <c r="Q21" i="1"/>
  <c r="Q19" i="1"/>
  <c r="Q18" i="1"/>
  <c r="Q50" i="1"/>
  <c r="H15" i="1"/>
  <c r="M24" i="1"/>
  <c r="N21" i="1"/>
  <c r="G14" i="1"/>
  <c r="Q25" i="1"/>
  <c r="Q41" i="1"/>
  <c r="Q37" i="1"/>
  <c r="Q36" i="1"/>
  <c r="H7" i="1"/>
  <c r="Q34" i="1"/>
  <c r="H21" i="1"/>
  <c r="H33" i="1"/>
  <c r="H6" i="1"/>
  <c r="L52" i="1" l="1"/>
  <c r="I52" i="1"/>
  <c r="N20" i="1"/>
  <c r="O52" i="1"/>
  <c r="H45" i="1"/>
  <c r="H51" i="1"/>
  <c r="Q24" i="1"/>
  <c r="N39" i="1"/>
  <c r="H24" i="1"/>
  <c r="E52" i="1"/>
  <c r="K24" i="1"/>
  <c r="H20" i="1"/>
  <c r="K20" i="1"/>
  <c r="Q20" i="1"/>
  <c r="H32" i="1"/>
  <c r="K45" i="1"/>
  <c r="H39" i="1"/>
  <c r="K51" i="1"/>
  <c r="G52" i="1"/>
  <c r="K32" i="1"/>
  <c r="Q51" i="1"/>
  <c r="K14" i="1"/>
  <c r="N45" i="1"/>
  <c r="J52" i="1"/>
  <c r="Q14" i="1"/>
  <c r="Q39" i="1"/>
  <c r="Q45" i="1"/>
  <c r="Q32" i="1"/>
  <c r="N32" i="1"/>
  <c r="N24" i="1"/>
  <c r="P52" i="1"/>
  <c r="M52" i="1"/>
  <c r="N14" i="1"/>
  <c r="K39" i="1"/>
  <c r="H14" i="1"/>
  <c r="H52" i="1" l="1"/>
  <c r="K52" i="1"/>
  <c r="N52" i="1"/>
  <c r="Q5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CEG Admin</author>
  </authors>
  <commentList>
    <comment ref="F5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 xml:space="preserve">CEG Admin
Currently Registered patinets on the COPD register as at 01/04/2022
.
Run once, leave static all year
</t>
        </r>
      </text>
    </comment>
    <comment ref="G5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CEG Admin: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12"/>
            <color indexed="81"/>
            <rFont val="Tahoma"/>
            <family val="2"/>
          </rPr>
          <t xml:space="preserve">COPD Care Plans given to all patients including L&amp;D who were eligible at the time of being given the care plan.
Rerun at each run date to show cumulative activity over the course of the year
</t>
        </r>
      </text>
    </comment>
    <comment ref="H5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>CEG Admin:</t>
        </r>
        <r>
          <rPr>
            <sz val="9"/>
            <color indexed="81"/>
            <rFont val="Tahoma"/>
            <family val="2"/>
          </rPr>
          <t xml:space="preserve">
Column G divided by column F.
Searches are totally separate, calculation does not include genuine population/subpopulation relationship.
As a result this may exceed 100% the year progresses.</t>
        </r>
      </text>
    </comment>
    <comment ref="I5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CEG Admin:</t>
        </r>
        <r>
          <rPr>
            <sz val="9"/>
            <color indexed="81"/>
            <rFont val="Tahoma"/>
            <family val="2"/>
          </rPr>
          <t xml:space="preserve">
Currently Registered patinets on the COPD register at high risk as at 01/04/2022.
Run once, leave static all year</t>
        </r>
      </text>
    </comment>
  </commentList>
</comments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PracticeTABLE" description="Connection to the 'PracticeTABLE' query in the workbook." type="5" refreshedVersion="8" background="1" saveData="1">
    <dbPr connection="Provider=Microsoft.Mashup.OleDb.1;Data Source=$Workbook$;Location=PracticeTABLE;Extended Properties=&quot;&quot;" command="SELECT * FROM [PracticeTABLE]"/>
  </connection>
  <connection id="2" xr16:uid="{00000000-0015-0000-FFFF-FFFF01000000}" keepAlive="1" name="Query - WF LTC COPD-ASTHMA DATA" description="Connection to the 'WF LTC COPD-ASTHMA DATA' query in the workbook." type="5" refreshedVersion="8" background="1" saveData="1">
    <dbPr connection="Provider=Microsoft.Mashup.OleDb.1;Data Source=$Workbook$;Location=&quot;WF LTC COPD-ASTHMA DATA&quot;;Extended Properties=&quot;&quot;" command="SELECT * FROM [WF LTC COPD-ASTHMA DATA]"/>
  </connection>
  <connection id="3" xr16:uid="{00000000-0015-0000-FFFF-FFFF02000000}" keepAlive="1" name="Query - WF LTC COPD-ASTHMA HEADERS" description="Connection to the 'WF LTC COPD-ASTHMA HEADERS' query in the workbook." type="5" refreshedVersion="8" background="1" saveData="1">
    <dbPr connection="Provider=Microsoft.Mashup.OleDb.1;Data Source=$Workbook$;Location=&quot;WF LTC COPD-ASTHMA HEADERS&quot;;Extended Properties=&quot;&quot;" command="SELECT * FROM [WF LTC COPD-ASTHMA HEADERS]"/>
  </connection>
</connections>
</file>

<file path=xl/sharedStrings.xml><?xml version="1.0" encoding="utf-8"?>
<sst xmlns="http://schemas.openxmlformats.org/spreadsheetml/2006/main" count="8031" uniqueCount="1624">
  <si>
    <t>Column1</t>
  </si>
  <si>
    <t>Column2</t>
  </si>
  <si>
    <t>Column3</t>
  </si>
  <si>
    <t>Column4</t>
  </si>
  <si>
    <t>Column5</t>
  </si>
  <si>
    <t>Column6</t>
  </si>
  <si>
    <t>Column7</t>
  </si>
  <si>
    <t>Column8</t>
  </si>
  <si>
    <t>Column12</t>
  </si>
  <si>
    <t>Column10</t>
  </si>
  <si>
    <t>Column11</t>
  </si>
  <si>
    <t>Column13</t>
  </si>
  <si>
    <t>Column15</t>
  </si>
  <si>
    <t>Column16</t>
  </si>
  <si>
    <t>Column17</t>
  </si>
  <si>
    <t>Search</t>
  </si>
  <si>
    <t>{00-00} Listsize</t>
  </si>
  <si>
    <t>{COPD001} Patients on the COPD register</t>
  </si>
  <si>
    <t>{COPD002} COPD high risk register</t>
  </si>
  <si>
    <t>{COPD003} Care plan (COPD high risk) 12m</t>
  </si>
  <si>
    <t>{AST001} Patients on the asthma register</t>
  </si>
  <si>
    <t>{AST002} Asthma high risk register</t>
  </si>
  <si>
    <t>{AST003} Asthma care plans (high risk patients) 12 m</t>
  </si>
  <si>
    <t>OrgID</t>
  </si>
  <si>
    <t>00-00</t>
  </si>
  <si>
    <t>COPD001</t>
  </si>
  <si>
    <t>COPD002</t>
  </si>
  <si>
    <t>COPD003</t>
  </si>
  <si>
    <t>AST001</t>
  </si>
  <si>
    <t>AST002</t>
  </si>
  <si>
    <t>AST003</t>
  </si>
  <si>
    <t>Listsize</t>
  </si>
  <si>
    <t>Patients on the COPD register</t>
  </si>
  <si>
    <t>COPD high risk register</t>
  </si>
  <si>
    <t>Care plan (COPD high risk) 12m</t>
  </si>
  <si>
    <t>Patients on the asthma register</t>
  </si>
  <si>
    <t>Asthma high risk register</t>
  </si>
  <si>
    <t xml:space="preserve"> Asthma care plans (high risk patients) 12 m</t>
  </si>
  <si>
    <t>Practice ID</t>
  </si>
  <si>
    <t>Practice</t>
  </si>
  <si>
    <t>Locality ID</t>
  </si>
  <si>
    <t>Locality</t>
  </si>
  <si>
    <t>SubLocality ID</t>
  </si>
  <si>
    <t>SubLocality</t>
  </si>
  <si>
    <t>Address 1</t>
  </si>
  <si>
    <t>Address 2</t>
  </si>
  <si>
    <t>Postcode</t>
  </si>
  <si>
    <t>Grid Reference</t>
  </si>
  <si>
    <t>X (easting)</t>
  </si>
  <si>
    <t>Y (northing)</t>
  </si>
  <si>
    <t>Latitude</t>
  </si>
  <si>
    <t>Longitude</t>
  </si>
  <si>
    <t>F82001</t>
  </si>
  <si>
    <t>Halbutt Street Surgery</t>
  </si>
  <si>
    <t>BK</t>
  </si>
  <si>
    <t>Barking</t>
  </si>
  <si>
    <t>BK-1</t>
  </si>
  <si>
    <t>East</t>
  </si>
  <si>
    <t>2 Halbutt Street</t>
  </si>
  <si>
    <t>Dagenham</t>
  </si>
  <si>
    <t>RM9 5AS</t>
  </si>
  <si>
    <t>TQ 48956 85305</t>
  </si>
  <si>
    <t>F82005</t>
  </si>
  <si>
    <t>Church Elm Lane Medical Practice</t>
  </si>
  <si>
    <t>Church Elm Lane</t>
  </si>
  <si>
    <t>RM10 9RR</t>
  </si>
  <si>
    <t>TQ 49667 84556</t>
  </si>
  <si>
    <t>Y01719</t>
  </si>
  <si>
    <t>Broad Street Medical Centre</t>
  </si>
  <si>
    <t>Broad Street Resource Centre</t>
  </si>
  <si>
    <t>RM10 9HU</t>
  </si>
  <si>
    <t>TQ 49367 83962</t>
  </si>
  <si>
    <t>Y02575</t>
  </si>
  <si>
    <t>Porters Avenue Doctors Surgery</t>
  </si>
  <si>
    <t>234 Porters Avenue</t>
  </si>
  <si>
    <t>RM8 2EQ</t>
  </si>
  <si>
    <t>TQ 47283 85077</t>
  </si>
  <si>
    <t>F82003</t>
  </si>
  <si>
    <t>First Avenue Surgery</t>
  </si>
  <si>
    <t>BK-2</t>
  </si>
  <si>
    <t>East One</t>
  </si>
  <si>
    <t>2 First Avenue</t>
  </si>
  <si>
    <t>RM10 9AT</t>
  </si>
  <si>
    <t>TQ 49762 83388</t>
  </si>
  <si>
    <t>F82015</t>
  </si>
  <si>
    <t>Hedgemans Surgery</t>
  </si>
  <si>
    <t>92 Hedgemans Road</t>
  </si>
  <si>
    <t>RM9 6HT</t>
  </si>
  <si>
    <t>TQ 48734 84495</t>
  </si>
  <si>
    <t>F82017</t>
  </si>
  <si>
    <t xml:space="preserve">St Albans Surgery </t>
  </si>
  <si>
    <t>Urswick Road</t>
  </si>
  <si>
    <t>RM9 6EA</t>
  </si>
  <si>
    <t>TQ 48052 84181</t>
  </si>
  <si>
    <t>F82621</t>
  </si>
  <si>
    <t>TQ 50141 84824</t>
  </si>
  <si>
    <t>F82634</t>
  </si>
  <si>
    <t>Heathway Medical Centre</t>
  </si>
  <si>
    <t xml:space="preserve">Morland Road </t>
  </si>
  <si>
    <t>F82678</t>
  </si>
  <si>
    <t xml:space="preserve">Dr Alkaisy Surgery </t>
  </si>
  <si>
    <t>F82679</t>
  </si>
  <si>
    <t>Parkview Medical Practice</t>
  </si>
  <si>
    <t>199 Reede Road</t>
  </si>
  <si>
    <t>RM10 8EJ</t>
  </si>
  <si>
    <t>TQ 49877 85126</t>
  </si>
  <si>
    <t>F82034</t>
  </si>
  <si>
    <t>Victoria Medical Centre</t>
  </si>
  <si>
    <t>BK-3</t>
  </si>
  <si>
    <t>1 Queens Road</t>
  </si>
  <si>
    <t>IG11 8GD</t>
  </si>
  <si>
    <t>TQ 44085 84494</t>
  </si>
  <si>
    <t>F82042</t>
  </si>
  <si>
    <t>1 King Edwards Road</t>
  </si>
  <si>
    <t>IG11 7TB</t>
  </si>
  <si>
    <t>TQ 44643 83708</t>
  </si>
  <si>
    <t>F82625</t>
  </si>
  <si>
    <t>Abbey Medical centre</t>
  </si>
  <si>
    <t>1 Harpour Road</t>
  </si>
  <si>
    <t>IG11 8RJ</t>
  </si>
  <si>
    <t>TQ 44215 84642</t>
  </si>
  <si>
    <t>Y01280</t>
  </si>
  <si>
    <t>Shifa Medical Practice</t>
  </si>
  <si>
    <t>Gasgoine Road</t>
  </si>
  <si>
    <t>IG11 7RS</t>
  </si>
  <si>
    <t>TQ 44478 83438</t>
  </si>
  <si>
    <t>F82018</t>
  </si>
  <si>
    <t>Barking Medical  Group Practice</t>
  </si>
  <si>
    <t>BK-4</t>
  </si>
  <si>
    <t>West One</t>
  </si>
  <si>
    <t>130 Upney lane</t>
  </si>
  <si>
    <t>IG11 9LT</t>
  </si>
  <si>
    <t>TQ 45536 84574</t>
  </si>
  <si>
    <t>F82027</t>
  </si>
  <si>
    <t>Faircross Health Centre</t>
  </si>
  <si>
    <t>51 Upney Lane</t>
  </si>
  <si>
    <t>IG11 9LP</t>
  </si>
  <si>
    <t>TQ 45367 84850</t>
  </si>
  <si>
    <t>F82040</t>
  </si>
  <si>
    <t>John Smith House</t>
  </si>
  <si>
    <t>145-207 Bevan Avenue</t>
  </si>
  <si>
    <t>IG11 9NS</t>
  </si>
  <si>
    <t>TQ 46496 84245</t>
  </si>
  <si>
    <t>F82612</t>
  </si>
  <si>
    <t>The White House</t>
  </si>
  <si>
    <t>12 Movers Lane</t>
  </si>
  <si>
    <t>IG11 7UN</t>
  </si>
  <si>
    <t>TQ 44930 83744</t>
  </si>
  <si>
    <t>F82647</t>
  </si>
  <si>
    <t>Dr Gupta &amp; Partner</t>
  </si>
  <si>
    <t>7 Salisbury Avenue</t>
  </si>
  <si>
    <t>IG11 9XQ</t>
  </si>
  <si>
    <t>TQ 44605 84272</t>
  </si>
  <si>
    <t>F82650</t>
  </si>
  <si>
    <t>Ripple Road Medical Centre</t>
  </si>
  <si>
    <t>343 Ripple Road</t>
  </si>
  <si>
    <t>IG11 7RJ</t>
  </si>
  <si>
    <t>TQ 45217 83938</t>
  </si>
  <si>
    <t>F82680</t>
  </si>
  <si>
    <t>Highgrove Surgery</t>
  </si>
  <si>
    <t xml:space="preserve">Upney Lane </t>
  </si>
  <si>
    <t>IG11 9LX</t>
  </si>
  <si>
    <t>TQ 45644 84306</t>
  </si>
  <si>
    <t>F82012</t>
  </si>
  <si>
    <t>Five Elms</t>
  </si>
  <si>
    <t>BK-5</t>
  </si>
  <si>
    <t>North</t>
  </si>
  <si>
    <t>Five Elms Road</t>
  </si>
  <si>
    <t>RM9 5TT</t>
  </si>
  <si>
    <t>TQ 48622 86004</t>
  </si>
  <si>
    <t>F82025</t>
  </si>
  <si>
    <t>Julia Engwell Surgery</t>
  </si>
  <si>
    <t>Woodward Road</t>
  </si>
  <si>
    <t>RM9 4SR</t>
  </si>
  <si>
    <t>TQ 47520 84362</t>
  </si>
  <si>
    <t>F82038</t>
  </si>
  <si>
    <t>Valence Medical Centre</t>
  </si>
  <si>
    <t>563 Valence Avenue</t>
  </si>
  <si>
    <t>RM8 3RH</t>
  </si>
  <si>
    <t>TQ 47822 85951</t>
  </si>
  <si>
    <t>F82051</t>
  </si>
  <si>
    <t>Laburnum Health centre</t>
  </si>
  <si>
    <t>11 Althorne Way</t>
  </si>
  <si>
    <t>RM10 7DF</t>
  </si>
  <si>
    <t>TQ 49234 86817</t>
  </si>
  <si>
    <t>F82642</t>
  </si>
  <si>
    <t>Gables Surgery</t>
  </si>
  <si>
    <t>Markyate Road</t>
  </si>
  <si>
    <t>RM8 2LD</t>
  </si>
  <si>
    <t>TQ 46953 85105</t>
  </si>
  <si>
    <t>F82661</t>
  </si>
  <si>
    <t>Green Lane Surgery</t>
  </si>
  <si>
    <t>872 Green Lane</t>
  </si>
  <si>
    <t>RM8 1BX</t>
  </si>
  <si>
    <t>TQ 48005 86869</t>
  </si>
  <si>
    <t>F86040</t>
  </si>
  <si>
    <t>The Surgery</t>
  </si>
  <si>
    <t>620 Longbridge Road</t>
  </si>
  <si>
    <t>RM8 2AJ</t>
  </si>
  <si>
    <t>TQ 46755 85732</t>
  </si>
  <si>
    <t>Y01795</t>
  </si>
  <si>
    <t>69 Oval Road North</t>
  </si>
  <si>
    <t>RM10 9ET</t>
  </si>
  <si>
    <t>TQ 49697 83763</t>
  </si>
  <si>
    <t>F82604</t>
  </si>
  <si>
    <t>Marks Gate Medical Practice</t>
  </si>
  <si>
    <t>BK-6</t>
  </si>
  <si>
    <t>Lawn Farm Grove</t>
  </si>
  <si>
    <t>RM6 5LL</t>
  </si>
  <si>
    <t>TQ 48155 89472</t>
  </si>
  <si>
    <t>F82660</t>
  </si>
  <si>
    <t>Tulasi Medical Centre</t>
  </si>
  <si>
    <t>10 Bennetts Castle Lane</t>
  </si>
  <si>
    <t>RM8 3XU</t>
  </si>
  <si>
    <t>TQ 47363 86819</t>
  </si>
  <si>
    <t>F82677</t>
  </si>
  <si>
    <t>Becontree Medical Centre</t>
  </si>
  <si>
    <t>645 Becontree Avenue</t>
  </si>
  <si>
    <t>RM8 3HP</t>
  </si>
  <si>
    <t>TQ 48516 86671</t>
  </si>
  <si>
    <t>F84013</t>
  </si>
  <si>
    <t xml:space="preserve">Stamford Hill Surgery </t>
  </si>
  <si>
    <t>CH</t>
  </si>
  <si>
    <t>City &amp; Hackney</t>
  </si>
  <si>
    <t>CH-NE1</t>
  </si>
  <si>
    <t>Springfield Park (NE1)</t>
  </si>
  <si>
    <t>2 Egerton Road</t>
  </si>
  <si>
    <t>Stamford Hill</t>
  </si>
  <si>
    <t>N16 6UA</t>
  </si>
  <si>
    <t>TQ 33741 87885</t>
  </si>
  <si>
    <t>F84686</t>
  </si>
  <si>
    <t xml:space="preserve">Cranwich Road Surgery </t>
  </si>
  <si>
    <t>62 Cranwich Road</t>
  </si>
  <si>
    <t>N16 5JF</t>
  </si>
  <si>
    <t>TQ 33045 87827</t>
  </si>
  <si>
    <t>Y03049</t>
  </si>
  <si>
    <t>Spring Hill Practice</t>
  </si>
  <si>
    <t>19-21 Oldhill Street</t>
  </si>
  <si>
    <t>N16 6LU</t>
  </si>
  <si>
    <t>TQ 34202 87381</t>
  </si>
  <si>
    <t>F84018</t>
  </si>
  <si>
    <t>The Nightingale Practice</t>
  </si>
  <si>
    <t>CH-NE2</t>
  </si>
  <si>
    <t>Hackney Downs (NE2)</t>
  </si>
  <si>
    <t>10 Kenninghall Rd</t>
  </si>
  <si>
    <t>Clapton</t>
  </si>
  <si>
    <t>E5 8BY</t>
  </si>
  <si>
    <t>TQ 34412 86145</t>
  </si>
  <si>
    <t>F84080</t>
  </si>
  <si>
    <t>The Gadvhi Practice</t>
  </si>
  <si>
    <t>1a Fountayne Road</t>
  </si>
  <si>
    <t>N16 7EA</t>
  </si>
  <si>
    <t>TQ 34209 86834</t>
  </si>
  <si>
    <t>F84619</t>
  </si>
  <si>
    <t>The Riverside Practice</t>
  </si>
  <si>
    <t>14 Urban Hive, Theydon Rd</t>
  </si>
  <si>
    <t>E5 9BQ</t>
  </si>
  <si>
    <t>TQ 35164 86953</t>
  </si>
  <si>
    <t>F84668</t>
  </si>
  <si>
    <t>Clapton Surgery</t>
  </si>
  <si>
    <t>14 Theydon Road</t>
  </si>
  <si>
    <t>F84685</t>
  </si>
  <si>
    <t>Elm Practice</t>
  </si>
  <si>
    <t>F84711</t>
  </si>
  <si>
    <t>Rosewood Practice</t>
  </si>
  <si>
    <t>F84720</t>
  </si>
  <si>
    <t>Healy Medical Centre</t>
  </si>
  <si>
    <t>200 Upper Clapton Road</t>
  </si>
  <si>
    <t>E5 9HD</t>
  </si>
  <si>
    <t>TQ 35028 87268</t>
  </si>
  <si>
    <t>F84036</t>
  </si>
  <si>
    <t xml:space="preserve">Cedar Practice </t>
  </si>
  <si>
    <t>CH-NW1</t>
  </si>
  <si>
    <t>Woodberry Wetlands (NW1)</t>
  </si>
  <si>
    <t>John Scott Health Centre</t>
  </si>
  <si>
    <t>Green Lanes</t>
  </si>
  <si>
    <t>N4 2NU</t>
  </si>
  <si>
    <t>TQ 32221 87203</t>
  </si>
  <si>
    <t>F84115</t>
  </si>
  <si>
    <t>Statham Grove Surgery</t>
  </si>
  <si>
    <t>Statham Grove</t>
  </si>
  <si>
    <t>N16 9DP</t>
  </si>
  <si>
    <t>TQ 32544 86016</t>
  </si>
  <si>
    <t>F84119</t>
  </si>
  <si>
    <t>The Heron Practice</t>
  </si>
  <si>
    <t>F84716</t>
  </si>
  <si>
    <t>Allerton Road Medical Centre</t>
  </si>
  <si>
    <t>34a Allerton Road</t>
  </si>
  <si>
    <t>N16 5UF</t>
  </si>
  <si>
    <t>TQ 32456 86933</t>
  </si>
  <si>
    <t>F84008</t>
  </si>
  <si>
    <t>Barton House Health Centre</t>
  </si>
  <si>
    <t>CH-NW2</t>
  </si>
  <si>
    <t>Clissold Park (NW2)</t>
  </si>
  <si>
    <t>233 Albion Road</t>
  </si>
  <si>
    <t>Stoke Newington</t>
  </si>
  <si>
    <t>N16 9JT</t>
  </si>
  <si>
    <t>TQ 32926 86369</t>
  </si>
  <si>
    <t>F84033</t>
  </si>
  <si>
    <t>Somerford Grove Practice</t>
  </si>
  <si>
    <t>Somerford Grove</t>
  </si>
  <si>
    <t>N16 7UA</t>
  </si>
  <si>
    <t>TQ 33722 85639</t>
  </si>
  <si>
    <t>F84636</t>
  </si>
  <si>
    <t>Barretts Grove Surgery</t>
  </si>
  <si>
    <t>6 Barretts Grove</t>
  </si>
  <si>
    <t>N16 8AR</t>
  </si>
  <si>
    <t>TQ 33334 85451</t>
  </si>
  <si>
    <t>F84694</t>
  </si>
  <si>
    <t>Brooke Road Surgery</t>
  </si>
  <si>
    <t>40-42 Brooke Road</t>
  </si>
  <si>
    <t>N16 7LR</t>
  </si>
  <si>
    <t>TQ 33833 86338</t>
  </si>
  <si>
    <t>F84003</t>
  </si>
  <si>
    <t>Lower Clapton Group Practice</t>
  </si>
  <si>
    <t>CH-SE1</t>
  </si>
  <si>
    <t>Hackney Marshes (SE1)</t>
  </si>
  <si>
    <t>36 Lower Clapton Road</t>
  </si>
  <si>
    <t>E5 0PD</t>
  </si>
  <si>
    <t>TQ 35145 85320</t>
  </si>
  <si>
    <t>F84015</t>
  </si>
  <si>
    <t>Kingsmead Healthcare</t>
  </si>
  <si>
    <t>4 Kingsmead Way</t>
  </si>
  <si>
    <t>E9 5QG</t>
  </si>
  <si>
    <t>TQ 36351 85487</t>
  </si>
  <si>
    <t>F84060</t>
  </si>
  <si>
    <t>Athena Medical Centre</t>
  </si>
  <si>
    <t>21 Atherden Road</t>
  </si>
  <si>
    <t>E5 0QP</t>
  </si>
  <si>
    <t>TQ 35057 85799</t>
  </si>
  <si>
    <t>F84105</t>
  </si>
  <si>
    <t>The Lea Surgery</t>
  </si>
  <si>
    <t>186 Homerton High Street</t>
  </si>
  <si>
    <t>E9 6AG</t>
  </si>
  <si>
    <t>TQ 35784 85079</t>
  </si>
  <si>
    <t>F84719</t>
  </si>
  <si>
    <t>Latimer Health Centre</t>
  </si>
  <si>
    <t>4 Homerton Terrace</t>
  </si>
  <si>
    <t>E9 6RT</t>
  </si>
  <si>
    <t>TQ 35346 84880</t>
  </si>
  <si>
    <t>F84069</t>
  </si>
  <si>
    <t>The Well Street Surgery</t>
  </si>
  <si>
    <t>CH-SE2</t>
  </si>
  <si>
    <t>Well Street Common (SE2)</t>
  </si>
  <si>
    <t>28 Shore Road</t>
  </si>
  <si>
    <t>E9 7TA</t>
  </si>
  <si>
    <t>TQ 35138 84055</t>
  </si>
  <si>
    <t>F84601</t>
  </si>
  <si>
    <t xml:space="preserve">Elsdale Street Surgery </t>
  </si>
  <si>
    <t>28 Elsdale Street</t>
  </si>
  <si>
    <t>E9 6QY</t>
  </si>
  <si>
    <t>TQ 35380 84483</t>
  </si>
  <si>
    <t>F84620</t>
  </si>
  <si>
    <t>The Wick Health Centre</t>
  </si>
  <si>
    <t>200 Wick Rd</t>
  </si>
  <si>
    <t>E9 5AN</t>
  </si>
  <si>
    <t>TQ 36085 84711</t>
  </si>
  <si>
    <t>F84632</t>
  </si>
  <si>
    <t>The Greenhouse</t>
  </si>
  <si>
    <t>19 Tudor Road</t>
  </si>
  <si>
    <t>E9 7SN</t>
  </si>
  <si>
    <t>TQ 34985 83975</t>
  </si>
  <si>
    <t>Y00403</t>
  </si>
  <si>
    <t xml:space="preserve">Trowbridge Surgery </t>
  </si>
  <si>
    <t>18 Merriam Avenue</t>
  </si>
  <si>
    <t>E9 5NE</t>
  </si>
  <si>
    <t>TQ 36747 84792</t>
  </si>
  <si>
    <t>F84021</t>
  </si>
  <si>
    <t>London Fields Medical Centre</t>
  </si>
  <si>
    <t>CH-SW1</t>
  </si>
  <si>
    <t>London Fields (SW1)</t>
  </si>
  <si>
    <t>38-44 Broadway Market</t>
  </si>
  <si>
    <t>E8 4QJ</t>
  </si>
  <si>
    <t>TQ 34536 83745</t>
  </si>
  <si>
    <t>F84035</t>
  </si>
  <si>
    <t>Richmond Road Medical Centre</t>
  </si>
  <si>
    <t>136 Richmond Road</t>
  </si>
  <si>
    <t>E8 3HN</t>
  </si>
  <si>
    <t>TQ 34245 84457</t>
  </si>
  <si>
    <t>F84038</t>
  </si>
  <si>
    <t>Beechwood Medical Centre</t>
  </si>
  <si>
    <t>86-86a Dalston Lane</t>
  </si>
  <si>
    <t>E8 3AH</t>
  </si>
  <si>
    <t>TQ 33890 84780</t>
  </si>
  <si>
    <t>F84063</t>
  </si>
  <si>
    <t>Dalston Practice</t>
  </si>
  <si>
    <t>1b Madinah Road</t>
  </si>
  <si>
    <t>E8 1PG</t>
  </si>
  <si>
    <t>TQ 34111 84978</t>
  </si>
  <si>
    <t>F84117</t>
  </si>
  <si>
    <t>Queensbridge Group Practice</t>
  </si>
  <si>
    <t>24, Holly Street</t>
  </si>
  <si>
    <t>E8 3XP</t>
  </si>
  <si>
    <t>TQ 33838 84271</t>
  </si>
  <si>
    <t>F84621</t>
  </si>
  <si>
    <t>The Sandringham Practice</t>
  </si>
  <si>
    <t>1a Madinah Road</t>
  </si>
  <si>
    <t>F84640</t>
  </si>
  <si>
    <t>The Neaman Practice</t>
  </si>
  <si>
    <t>CH-SW2</t>
  </si>
  <si>
    <t>Shoreditch Park &amp; City (SW2)</t>
  </si>
  <si>
    <t>15 Half Moon Court</t>
  </si>
  <si>
    <t>EC1A 7HF</t>
  </si>
  <si>
    <t>TQ 32048 81725</t>
  </si>
  <si>
    <t>F84072</t>
  </si>
  <si>
    <t>De Beauvoir Surgery</t>
  </si>
  <si>
    <t>30 Hertford Road</t>
  </si>
  <si>
    <t>N1 5QT</t>
  </si>
  <si>
    <t>TQ 33377 83922</t>
  </si>
  <si>
    <t>F84096</t>
  </si>
  <si>
    <t>The Lawson Practice</t>
  </si>
  <si>
    <t>St Leonard's Hospital, Nuttall St</t>
  </si>
  <si>
    <t>Nuttall Street</t>
  </si>
  <si>
    <t>N1 5HZ</t>
  </si>
  <si>
    <t>TQ 33302 83395</t>
  </si>
  <si>
    <t>F84635</t>
  </si>
  <si>
    <t>Shoreditch Park Surgery</t>
  </si>
  <si>
    <t>10 Rushton Street</t>
  </si>
  <si>
    <t>N1 5DR</t>
  </si>
  <si>
    <t>TQ 32796 83359</t>
  </si>
  <si>
    <t>F84692</t>
  </si>
  <si>
    <t>The Hoxton Surgery</t>
  </si>
  <si>
    <t>12 Rushton Street</t>
  </si>
  <si>
    <t>F82011</t>
  </si>
  <si>
    <t>HV</t>
  </si>
  <si>
    <t>Havering</t>
  </si>
  <si>
    <t>HV-1</t>
  </si>
  <si>
    <t>Havering Crest</t>
  </si>
  <si>
    <t>7 St Edwards Way</t>
  </si>
  <si>
    <t>Romford</t>
  </si>
  <si>
    <t>RM1 3DQ</t>
  </si>
  <si>
    <t>TQ 51307 89056</t>
  </si>
  <si>
    <t>F82663</t>
  </si>
  <si>
    <t>Brentwood Road Surgery (Dr Marks)</t>
  </si>
  <si>
    <t>107 Brentwood Road</t>
  </si>
  <si>
    <t>RM1 2SB</t>
  </si>
  <si>
    <t>TQ 52030 88243</t>
  </si>
  <si>
    <t>F82019</t>
  </si>
  <si>
    <t>Chadwell Heath Health Centre - The Upstairs Surgery (Dr Hamilton-Smith)</t>
  </si>
  <si>
    <t>Ashton Garden</t>
  </si>
  <si>
    <t>Chadwell Heath</t>
  </si>
  <si>
    <t>RM6 6RT</t>
  </si>
  <si>
    <t>TQ 48405 88264</t>
  </si>
  <si>
    <t>F82638</t>
  </si>
  <si>
    <t>The Modern Medical Centre</t>
  </si>
  <si>
    <t>195 Rush Green Road</t>
  </si>
  <si>
    <t>Rush Green</t>
  </si>
  <si>
    <t>RM7 0PX</t>
  </si>
  <si>
    <t>TQ 51030 87418</t>
  </si>
  <si>
    <t>F82039</t>
  </si>
  <si>
    <t>Rush Green Medical Centre (Dr Poologanathan &amp; Partners)</t>
  </si>
  <si>
    <t>261 Dagenham Road</t>
  </si>
  <si>
    <t>RM7 0XR</t>
  </si>
  <si>
    <t>TQ 50932 86893</t>
  </si>
  <si>
    <t>F82031</t>
  </si>
  <si>
    <t>Rush Green Medical Centre (Dr Sanomi)</t>
  </si>
  <si>
    <t>F82023</t>
  </si>
  <si>
    <t>High Street Surgery (Dr Pervez)</t>
  </si>
  <si>
    <t>219 High Street</t>
  </si>
  <si>
    <t>Hornchurch</t>
  </si>
  <si>
    <t>RM11 3XT</t>
  </si>
  <si>
    <t>TQ 54233 87089</t>
  </si>
  <si>
    <t>F82675</t>
  </si>
  <si>
    <t>Billet Lane Medical Centre</t>
  </si>
  <si>
    <t>58b Billet Lane</t>
  </si>
  <si>
    <t>RM11 1XA</t>
  </si>
  <si>
    <t>TQ 53895 87670</t>
  </si>
  <si>
    <t>F82013</t>
  </si>
  <si>
    <t xml:space="preserve">Western Road Medical Centre </t>
  </si>
  <si>
    <t>HV-2</t>
  </si>
  <si>
    <t>Havering Marshall</t>
  </si>
  <si>
    <t>99 Western Road</t>
  </si>
  <si>
    <t>RM1 3LS</t>
  </si>
  <si>
    <t>TQ 51671 88948</t>
  </si>
  <si>
    <t>F82021</t>
  </si>
  <si>
    <t>The New Medical Centre</t>
  </si>
  <si>
    <t>264 Brentwood Road</t>
  </si>
  <si>
    <t>RM2 5SU</t>
  </si>
  <si>
    <t>TQ 52819 88475</t>
  </si>
  <si>
    <t>F82009</t>
  </si>
  <si>
    <t>North Street Medical Care</t>
  </si>
  <si>
    <t>274 North Street</t>
  </si>
  <si>
    <t>RM1 4QJ</t>
  </si>
  <si>
    <t>TQ 50672 89720</t>
  </si>
  <si>
    <t>F82686</t>
  </si>
  <si>
    <t>HV-3</t>
  </si>
  <si>
    <t>Havering North</t>
  </si>
  <si>
    <t>Ashton Gardens</t>
  </si>
  <si>
    <t>F82010</t>
  </si>
  <si>
    <t>Petersfield Surgery</t>
  </si>
  <si>
    <t>70 Petersfield Ave</t>
  </si>
  <si>
    <t>Harold Hill</t>
  </si>
  <si>
    <t>RM3 9PD</t>
  </si>
  <si>
    <t>TQ 54717 92014</t>
  </si>
  <si>
    <t>F82648</t>
  </si>
  <si>
    <t>Ingrebourne Medical Centre</t>
  </si>
  <si>
    <t>135 Straight Road</t>
  </si>
  <si>
    <t>RM3 7JJ</t>
  </si>
  <si>
    <t>TQ 53197 91366</t>
  </si>
  <si>
    <t>F82671</t>
  </si>
  <si>
    <t>Straight Road Doctors Surgery (Dr Prasad)</t>
  </si>
  <si>
    <t>137 Straight Road</t>
  </si>
  <si>
    <t>F82670</t>
  </si>
  <si>
    <t>Gooshays Drive</t>
  </si>
  <si>
    <t>RM3 9SU</t>
  </si>
  <si>
    <t>TQ 54169 92056</t>
  </si>
  <si>
    <t>F82014</t>
  </si>
  <si>
    <t>Harold Hill Health Centre (Dr Kuchhai)</t>
  </si>
  <si>
    <t>F82016</t>
  </si>
  <si>
    <t>Central Park Surgery (Dr Kakad)</t>
  </si>
  <si>
    <t>Y00312</t>
  </si>
  <si>
    <t>The Robins Surgery</t>
  </si>
  <si>
    <t>F82007</t>
  </si>
  <si>
    <t>The Greenwood Practice</t>
  </si>
  <si>
    <t>89 Gubbins Lane</t>
  </si>
  <si>
    <t>Harold Wood</t>
  </si>
  <si>
    <t>RM3 0DR</t>
  </si>
  <si>
    <t>TQ 54748 90860</t>
  </si>
  <si>
    <t>F82045</t>
  </si>
  <si>
    <t>Oak Lodge Surgery (Dr Chowdhury)</t>
  </si>
  <si>
    <t>6 Oak Road</t>
  </si>
  <si>
    <t>RM3 0PT</t>
  </si>
  <si>
    <t>TQ 54849 90533</t>
  </si>
  <si>
    <t>Y02973</t>
  </si>
  <si>
    <t>St Clements Avenue</t>
  </si>
  <si>
    <t>RM3 0FE</t>
  </si>
  <si>
    <t>TQ 54268 90605</t>
  </si>
  <si>
    <t>F82030</t>
  </si>
  <si>
    <t>Lynwood Medical Centre</t>
  </si>
  <si>
    <t>4 Lynwood Drive</t>
  </si>
  <si>
    <t>Collier Row</t>
  </si>
  <si>
    <t>RM5 3QL</t>
  </si>
  <si>
    <t>TQ 49970 91426</t>
  </si>
  <si>
    <t>F82630</t>
  </si>
  <si>
    <t>Chase Cross Medical Centre (Dr Kulendran)</t>
  </si>
  <si>
    <t>Chase Cross Road</t>
  </si>
  <si>
    <t>RM5 3PJ</t>
  </si>
  <si>
    <t>TQ 50027 91251</t>
  </si>
  <si>
    <t>F82610</t>
  </si>
  <si>
    <t>Dr N K Gupta Surgery</t>
  </si>
  <si>
    <t>206 Mawney Road</t>
  </si>
  <si>
    <t>RM7 8BU</t>
  </si>
  <si>
    <t>TQ 50077 89338</t>
  </si>
  <si>
    <t>F82033</t>
  </si>
  <si>
    <t>HV-4</t>
  </si>
  <si>
    <t>Havering South</t>
  </si>
  <si>
    <t>9 Glanville Drive</t>
  </si>
  <si>
    <t>RM11 3SZ</t>
  </si>
  <si>
    <t>TQ 54586 87037</t>
  </si>
  <si>
    <t>F82055</t>
  </si>
  <si>
    <t>Hornchurch Healthcare</t>
  </si>
  <si>
    <t>F82609</t>
  </si>
  <si>
    <t>Sutton Ave surgery (P M Patel)</t>
  </si>
  <si>
    <t>24 Suttons Ave</t>
  </si>
  <si>
    <t>RM12 4LF</t>
  </si>
  <si>
    <t>TQ 53941 86488</t>
  </si>
  <si>
    <t>F82002</t>
  </si>
  <si>
    <t>Haiderian Medical Centre</t>
  </si>
  <si>
    <t>181 Corbets Tey Road</t>
  </si>
  <si>
    <t>Upminster</t>
  </si>
  <si>
    <t>RM14 2YN</t>
  </si>
  <si>
    <t>TQ 55913 85795</t>
  </si>
  <si>
    <t>F82008</t>
  </si>
  <si>
    <t>Maylands Health Care</t>
  </si>
  <si>
    <t>300 Upper Rainham Road</t>
  </si>
  <si>
    <t>Elm Park</t>
  </si>
  <si>
    <t>RM12 4EQ</t>
  </si>
  <si>
    <t>TQ 51980 86056</t>
  </si>
  <si>
    <t>F82028</t>
  </si>
  <si>
    <t>39 Wood Lane</t>
  </si>
  <si>
    <t>RM12 5HX</t>
  </si>
  <si>
    <t>TQ 52375 85087</t>
  </si>
  <si>
    <t>F82666</t>
  </si>
  <si>
    <t>The Surgery (Dr Rahman)</t>
  </si>
  <si>
    <t>482 South End Road</t>
  </si>
  <si>
    <t>RM12 5PA</t>
  </si>
  <si>
    <t>TQ 52924 85456</t>
  </si>
  <si>
    <t>F82022</t>
  </si>
  <si>
    <t>The Rosewood Medical Centre</t>
  </si>
  <si>
    <t>30 Astra Close</t>
  </si>
  <si>
    <t>RM12 5NJ</t>
  </si>
  <si>
    <t>TQ 52722 84935</t>
  </si>
  <si>
    <t>Rainham</t>
  </si>
  <si>
    <t>F82619</t>
  </si>
  <si>
    <t>1 Harlow Road</t>
  </si>
  <si>
    <t>RM13 7UP</t>
  </si>
  <si>
    <t>TQ 51752 83712</t>
  </si>
  <si>
    <t>F82627</t>
  </si>
  <si>
    <t>Upminster Road South</t>
  </si>
  <si>
    <t>RM13 9AB</t>
  </si>
  <si>
    <t>TQ 52533 82337</t>
  </si>
  <si>
    <t>F82649</t>
  </si>
  <si>
    <t>Berwick Surgery</t>
  </si>
  <si>
    <t>17 Berwick Road</t>
  </si>
  <si>
    <t>RM13 9QU</t>
  </si>
  <si>
    <t>TQ 53679 83242</t>
  </si>
  <si>
    <t>F82607</t>
  </si>
  <si>
    <t>382 Upminster Road North</t>
  </si>
  <si>
    <t>North Rainham</t>
  </si>
  <si>
    <t>RM13 9RZ</t>
  </si>
  <si>
    <t>TQ 53703 82663</t>
  </si>
  <si>
    <t>F82674</t>
  </si>
  <si>
    <t>Avon Road Surgery (Cranham Health Centre)</t>
  </si>
  <si>
    <t>Avon Road</t>
  </si>
  <si>
    <t>Cranham</t>
  </si>
  <si>
    <t>RM14 1RG</t>
  </si>
  <si>
    <t>TQ 57095 87988</t>
  </si>
  <si>
    <t>F82006</t>
  </si>
  <si>
    <t>Cranham Village Surgery (Dr C Dahs &amp; Dr IP Humberstone Surgery)</t>
  </si>
  <si>
    <t>143 Ingrebourne Gardens</t>
  </si>
  <si>
    <t>RM14 1BJ</t>
  </si>
  <si>
    <t>TQ 56984 87288</t>
  </si>
  <si>
    <t>F82053</t>
  </si>
  <si>
    <t>Upminster Medical Centre</t>
  </si>
  <si>
    <t>226 St Mary's Lane</t>
  </si>
  <si>
    <t>RM14 3DH</t>
  </si>
  <si>
    <t>TQ 56440 86625</t>
  </si>
  <si>
    <t>F82624</t>
  </si>
  <si>
    <t>The Upminster Bridge Surgery (Dr O'Moore)</t>
  </si>
  <si>
    <t>126 Upminster Road</t>
  </si>
  <si>
    <t>RM12 6PL</t>
  </si>
  <si>
    <t>TQ 55046 86819</t>
  </si>
  <si>
    <t>F84047</t>
  </si>
  <si>
    <t xml:space="preserve">Custom House Surgery </t>
  </si>
  <si>
    <t>NH</t>
  </si>
  <si>
    <t>Newham</t>
  </si>
  <si>
    <t>NH-PCN1</t>
  </si>
  <si>
    <t>South One Newham</t>
  </si>
  <si>
    <t>16 Freemasons Rd</t>
  </si>
  <si>
    <t>E16 3NA</t>
  </si>
  <si>
    <t>TQ 40635 81244</t>
  </si>
  <si>
    <t>F84666</t>
  </si>
  <si>
    <t xml:space="preserve">Dr Ruiz – St Lukes Medical Centre </t>
  </si>
  <si>
    <t>2 St Luke's Square</t>
  </si>
  <si>
    <t>E16 1HT</t>
  </si>
  <si>
    <t>TQ 39825 81135</t>
  </si>
  <si>
    <t>F84092</t>
  </si>
  <si>
    <t xml:space="preserve">Glen Road Medical Centre </t>
  </si>
  <si>
    <t>1-9 Glen Rd</t>
  </si>
  <si>
    <t>E13 8RU</t>
  </si>
  <si>
    <t>TQ 41109 82327</t>
  </si>
  <si>
    <t>F84017</t>
  </si>
  <si>
    <t xml:space="preserve">Star Lane Medical Centre </t>
  </si>
  <si>
    <t>121 Star Ln</t>
  </si>
  <si>
    <t>E16 4QH</t>
  </si>
  <si>
    <t>TQ 39602 82012</t>
  </si>
  <si>
    <t>F84717</t>
  </si>
  <si>
    <t xml:space="preserve">Royal Docks Medical Centre </t>
  </si>
  <si>
    <t>NH-PCN10</t>
  </si>
  <si>
    <t>Docklands</t>
  </si>
  <si>
    <t>21 East Ham Manor Way</t>
  </si>
  <si>
    <t>E6 5NA</t>
  </si>
  <si>
    <t>TQ 43258 80969</t>
  </si>
  <si>
    <t>F84093</t>
  </si>
  <si>
    <t xml:space="preserve">Tollgate Health Centre </t>
  </si>
  <si>
    <t>220 Tollgate Rd</t>
  </si>
  <si>
    <t>E6 5JS</t>
  </si>
  <si>
    <t>TQ 42787 81629</t>
  </si>
  <si>
    <t>Y02928</t>
  </si>
  <si>
    <t>76 Albert Rd</t>
  </si>
  <si>
    <t>E16 2DY</t>
  </si>
  <si>
    <t>TQ 42593 80059</t>
  </si>
  <si>
    <t>F84050</t>
  </si>
  <si>
    <t xml:space="preserve">Boleyn Medical Centre </t>
  </si>
  <si>
    <t>NH-PCN2</t>
  </si>
  <si>
    <t>Central 1</t>
  </si>
  <si>
    <t>152 Barking Road</t>
  </si>
  <si>
    <t>E6 3BD</t>
  </si>
  <si>
    <t>TQ 41930 83350</t>
  </si>
  <si>
    <t>F84735</t>
  </si>
  <si>
    <t xml:space="preserve">The Azad Practice </t>
  </si>
  <si>
    <t>F84669</t>
  </si>
  <si>
    <t xml:space="preserve">Newham Medical Centre </t>
  </si>
  <si>
    <t>576 Green St</t>
  </si>
  <si>
    <t>E13 9DA</t>
  </si>
  <si>
    <t>TQ 41405 83360</t>
  </si>
  <si>
    <t>F84010</t>
  </si>
  <si>
    <t xml:space="preserve">St Bartholomew Surgery </t>
  </si>
  <si>
    <t xml:space="preserve">292A Barking Road </t>
  </si>
  <si>
    <t>E6 3BA</t>
  </si>
  <si>
    <t>TQ 42477 83507</t>
  </si>
  <si>
    <t>F84004</t>
  </si>
  <si>
    <t>Market Street Health Group</t>
  </si>
  <si>
    <t>52 Market St</t>
  </si>
  <si>
    <t>E6 2RA</t>
  </si>
  <si>
    <t>TQ 42814 83350</t>
  </si>
  <si>
    <t>F84053</t>
  </si>
  <si>
    <t xml:space="preserve">Greengate Medical Practice </t>
  </si>
  <si>
    <t>497 Barking Road</t>
  </si>
  <si>
    <t>E13 8PS</t>
  </si>
  <si>
    <t>TQ 40757 82646</t>
  </si>
  <si>
    <t>F84124</t>
  </si>
  <si>
    <t xml:space="preserve">The Project Surgery </t>
  </si>
  <si>
    <t>10 Lettsom Walk</t>
  </si>
  <si>
    <t>E13 0LN</t>
  </si>
  <si>
    <t>TQ 40253 83419</t>
  </si>
  <si>
    <t>NH-PCN3</t>
  </si>
  <si>
    <t>Newham Central</t>
  </si>
  <si>
    <t>F84052</t>
  </si>
  <si>
    <t xml:space="preserve">Essex Lodge </t>
  </si>
  <si>
    <t>94 Greengate St</t>
  </si>
  <si>
    <t>E13 0AS</t>
  </si>
  <si>
    <t>TQ 40684 82946</t>
  </si>
  <si>
    <t>F84681</t>
  </si>
  <si>
    <t xml:space="preserve">Balaam Street Practice </t>
  </si>
  <si>
    <t>113 Balaam St</t>
  </si>
  <si>
    <t>E13 8AF</t>
  </si>
  <si>
    <t>TQ 40488 82808</t>
  </si>
  <si>
    <t>F84642</t>
  </si>
  <si>
    <t>Lucas Avenue Surgery</t>
  </si>
  <si>
    <t>E13 0QP</t>
  </si>
  <si>
    <t>TQ 40943 83883</t>
  </si>
  <si>
    <t>F84658</t>
  </si>
  <si>
    <t xml:space="preserve">Sangam Surgery </t>
  </si>
  <si>
    <t>NH-PCN4</t>
  </si>
  <si>
    <t>North East 1</t>
  </si>
  <si>
    <t>Snowshill Rd</t>
  </si>
  <si>
    <t>E12 6BE</t>
  </si>
  <si>
    <t>TQ 42142 85378</t>
  </si>
  <si>
    <t>F84660</t>
  </si>
  <si>
    <t xml:space="preserve">Dr CM Patel </t>
  </si>
  <si>
    <t>2 Jephson Rd</t>
  </si>
  <si>
    <t>E7 8LZ</t>
  </si>
  <si>
    <t>TQ 41250 84414</t>
  </si>
  <si>
    <t>F84088</t>
  </si>
  <si>
    <t xml:space="preserve">Plashet Medical Centre </t>
  </si>
  <si>
    <t>152 Plashet Rd</t>
  </si>
  <si>
    <t>E13 0QT</t>
  </si>
  <si>
    <t>TQ 41097 84021</t>
  </si>
  <si>
    <t>F84670</t>
  </si>
  <si>
    <t>Westbury Road Medical Practice</t>
  </si>
  <si>
    <t>45 Westbury Terrace</t>
  </si>
  <si>
    <t>E7 8BU</t>
  </si>
  <si>
    <t>TQ 40876 84941</t>
  </si>
  <si>
    <t>F84729</t>
  </si>
  <si>
    <t>The Manor Park Practice</t>
  </si>
  <si>
    <t>778 Romford Rd</t>
  </si>
  <si>
    <t>E12 5JG</t>
  </si>
  <si>
    <t>TQ 42725 85896</t>
  </si>
  <si>
    <t>F84641</t>
  </si>
  <si>
    <t xml:space="preserve">Birchdale Road Medical Practice </t>
  </si>
  <si>
    <t>2 Birchdale Rd</t>
  </si>
  <si>
    <t>E7 8AR</t>
  </si>
  <si>
    <t>TQ 41441 85069</t>
  </si>
  <si>
    <t>F84739</t>
  </si>
  <si>
    <t xml:space="preserve">E12 Medical Practice </t>
  </si>
  <si>
    <t>NH-PCN5</t>
  </si>
  <si>
    <t>North East 2</t>
  </si>
  <si>
    <t>243 High Street North</t>
  </si>
  <si>
    <t>E12 6SJ</t>
  </si>
  <si>
    <t>TQ 42286 84464</t>
  </si>
  <si>
    <t>F84006</t>
  </si>
  <si>
    <t xml:space="preserve">Shrewsbury Road Surgery </t>
  </si>
  <si>
    <t>Shrewsbury Annexe' Shrewsbury Road</t>
  </si>
  <si>
    <t>E7 8QP</t>
  </si>
  <si>
    <t>TQ 41796 84426</t>
  </si>
  <si>
    <t>F84074</t>
  </si>
  <si>
    <t xml:space="preserve">Wordsworth Health Centre </t>
  </si>
  <si>
    <t>19 Wordsworth Avenue</t>
  </si>
  <si>
    <t>E12 6SU</t>
  </si>
  <si>
    <t>TQ 42172 84503</t>
  </si>
  <si>
    <t>F84741</t>
  </si>
  <si>
    <t>Eastham Memorial Hospital</t>
  </si>
  <si>
    <t>F84070</t>
  </si>
  <si>
    <t xml:space="preserve">Lathom Medical Centre </t>
  </si>
  <si>
    <t>2A Lathom Rd</t>
  </si>
  <si>
    <t>E6 2DU</t>
  </si>
  <si>
    <t>TQ 42458 84130</t>
  </si>
  <si>
    <t>F84672</t>
  </si>
  <si>
    <t>NH-PCN6</t>
  </si>
  <si>
    <t xml:space="preserve">North Newham </t>
  </si>
  <si>
    <t>157 Leytonstone Rd</t>
  </si>
  <si>
    <t>E15 1LH</t>
  </si>
  <si>
    <t>TQ 39102 85361</t>
  </si>
  <si>
    <t>F84097</t>
  </si>
  <si>
    <t xml:space="preserve">Claremont Clinic </t>
  </si>
  <si>
    <t>459-463 Romford Rd</t>
  </si>
  <si>
    <t>E7 8AB</t>
  </si>
  <si>
    <t>TQ 41105 85137</t>
  </si>
  <si>
    <t>F84724</t>
  </si>
  <si>
    <t xml:space="preserve">Woodgrange Medical Practice </t>
  </si>
  <si>
    <t>40 Woodgrange Rd</t>
  </si>
  <si>
    <t>E7 0QH</t>
  </si>
  <si>
    <t>TQ 40516 85243</t>
  </si>
  <si>
    <t>F84111</t>
  </si>
  <si>
    <t xml:space="preserve">Abbey Road Medical Practice </t>
  </si>
  <si>
    <t>28a Abbey Rd</t>
  </si>
  <si>
    <t>E15 3LT</t>
  </si>
  <si>
    <t>TQ 39225 83671</t>
  </si>
  <si>
    <t>Y04273</t>
  </si>
  <si>
    <t xml:space="preserve">Liberty Bridge Road </t>
  </si>
  <si>
    <t>40 Liberty Bridge Rd</t>
  </si>
  <si>
    <t>E20 1AS</t>
  </si>
  <si>
    <t>TQ 38349 85140</t>
  </si>
  <si>
    <t>F84749</t>
  </si>
  <si>
    <t>236-252 High St</t>
  </si>
  <si>
    <t>E15 2JA</t>
  </si>
  <si>
    <t>TQ 38568 83938</t>
  </si>
  <si>
    <t>F84730</t>
  </si>
  <si>
    <t>NH-PCN8</t>
  </si>
  <si>
    <t>Stratford</t>
  </si>
  <si>
    <t>10 Vicarage Ln</t>
  </si>
  <si>
    <t>E15 4HG</t>
  </si>
  <si>
    <t>TQ 39553 84332</t>
  </si>
  <si>
    <t>F84121</t>
  </si>
  <si>
    <t>First4Health Church Road</t>
  </si>
  <si>
    <t>30 Church Road</t>
  </si>
  <si>
    <t>E12 6AQ</t>
  </si>
  <si>
    <t>TQ 42460 85199</t>
  </si>
  <si>
    <t>F84009</t>
  </si>
  <si>
    <t xml:space="preserve">Stratford Village Surgery </t>
  </si>
  <si>
    <t>50C Romford Rd</t>
  </si>
  <si>
    <t>E15 4BZ</t>
  </si>
  <si>
    <t>TQ 39233 84486</t>
  </si>
  <si>
    <t>F84077</t>
  </si>
  <si>
    <t>E15 4ES</t>
  </si>
  <si>
    <t>TQ 39491 84416</t>
  </si>
  <si>
    <t>F84740</t>
  </si>
  <si>
    <t xml:space="preserve">Newham Transitional Team </t>
  </si>
  <si>
    <t>30 Church Rd</t>
  </si>
  <si>
    <t>F84677</t>
  </si>
  <si>
    <t xml:space="preserve">East End Medical Centre </t>
  </si>
  <si>
    <t>NH-PCN9</t>
  </si>
  <si>
    <t>North West 2</t>
  </si>
  <si>
    <t>61 Plashet Rd</t>
  </si>
  <si>
    <t>E13 0QA</t>
  </si>
  <si>
    <t>TQ 40567 83994</t>
  </si>
  <si>
    <t>F84022</t>
  </si>
  <si>
    <t xml:space="preserve">Stratford Health Centre </t>
  </si>
  <si>
    <t>123 The Grove</t>
  </si>
  <si>
    <t>E15 1EN</t>
  </si>
  <si>
    <t>TQ 39112 84766</t>
  </si>
  <si>
    <t>121 Woodgrange Rd</t>
  </si>
  <si>
    <t>E7 0EP</t>
  </si>
  <si>
    <t>TQ 40492 85464</t>
  </si>
  <si>
    <t>F84086</t>
  </si>
  <si>
    <t>The Forest Practice</t>
  </si>
  <si>
    <t>F84014</t>
  </si>
  <si>
    <t xml:space="preserve">Upton Lane Medical Centre </t>
  </si>
  <si>
    <t>75-77 Upton Ln</t>
  </si>
  <si>
    <t>E7 9PB</t>
  </si>
  <si>
    <t>TQ 40620 84636</t>
  </si>
  <si>
    <t>F86652</t>
  </si>
  <si>
    <t>Drive Surgery</t>
  </si>
  <si>
    <t>RB</t>
  </si>
  <si>
    <t>Redbridge</t>
  </si>
  <si>
    <t>RB-1</t>
  </si>
  <si>
    <t>Cranbrook</t>
  </si>
  <si>
    <t>68 The Drive</t>
  </si>
  <si>
    <t>Ilford</t>
  </si>
  <si>
    <t>IG1 3HZ</t>
  </si>
  <si>
    <t>TQ 42899 87429</t>
  </si>
  <si>
    <t>F86657</t>
  </si>
  <si>
    <t>York Road Surgery</t>
  </si>
  <si>
    <t>55 York Road</t>
  </si>
  <si>
    <t>IG1 3AF</t>
  </si>
  <si>
    <t>TQ 43305 86498</t>
  </si>
  <si>
    <t>F86702</t>
  </si>
  <si>
    <t>St Clements Surgery</t>
  </si>
  <si>
    <t>38 Bathhurst Road</t>
  </si>
  <si>
    <t>IG1 4LA</t>
  </si>
  <si>
    <t>TQ 43751 87002</t>
  </si>
  <si>
    <t>Y00918</t>
  </si>
  <si>
    <t>Granville Medical Centre</t>
  </si>
  <si>
    <t>4 Granville Road</t>
  </si>
  <si>
    <t>IG1 4JY</t>
  </si>
  <si>
    <t>TQ 43646 86952</t>
  </si>
  <si>
    <t>F86042</t>
  </si>
  <si>
    <t>Balfour Road Surgery</t>
  </si>
  <si>
    <t>92 Balfour Road</t>
  </si>
  <si>
    <t>IG1 4JE</t>
  </si>
  <si>
    <t>TQ 43990 86949</t>
  </si>
  <si>
    <t>F86698</t>
  </si>
  <si>
    <t>Cranbrook Surgery</t>
  </si>
  <si>
    <t>465 Cranbrook Road</t>
  </si>
  <si>
    <t>IG2 6EW</t>
  </si>
  <si>
    <t>TQ 43201 88032</t>
  </si>
  <si>
    <t>F86008</t>
  </si>
  <si>
    <t>Gants Hill Medical Centre</t>
  </si>
  <si>
    <t>63-65 Ethelbert Gardens</t>
  </si>
  <si>
    <t>Gants Hill</t>
  </si>
  <si>
    <t>IG2 6UW</t>
  </si>
  <si>
    <t>TQ 43151 88496</t>
  </si>
  <si>
    <t>F86703</t>
  </si>
  <si>
    <t>Redbridge Surgery</t>
  </si>
  <si>
    <t>49 Windermere Gardens</t>
  </si>
  <si>
    <t>IG4 5BZ</t>
  </si>
  <si>
    <t>TQ 42406 88530</t>
  </si>
  <si>
    <t>F86081</t>
  </si>
  <si>
    <t>Kenwood Medical Centre</t>
  </si>
  <si>
    <t>RB-2</t>
  </si>
  <si>
    <t>Fairlop</t>
  </si>
  <si>
    <t>Kenwood Gardens</t>
  </si>
  <si>
    <t>IG2 6YG</t>
  </si>
  <si>
    <t>TQ 43661 88984</t>
  </si>
  <si>
    <t>F86083</t>
  </si>
  <si>
    <t>Eastern Avenue Medical Centre</t>
  </si>
  <si>
    <t>167 Eastern Avenue</t>
  </si>
  <si>
    <t>IG4 5AW</t>
  </si>
  <si>
    <t>TQ 42226 88390</t>
  </si>
  <si>
    <t>F86612</t>
  </si>
  <si>
    <t>Fullwell Avenue Surgery</t>
  </si>
  <si>
    <t>272 Fullwell Avenue</t>
  </si>
  <si>
    <t>Fullwell Cross</t>
  </si>
  <si>
    <t>IG5 0SB</t>
  </si>
  <si>
    <t>TQ 43621 90647</t>
  </si>
  <si>
    <t>F86624</t>
  </si>
  <si>
    <t>Heathcote Primary Care Centre</t>
  </si>
  <si>
    <t>Heathcote Avenue</t>
  </si>
  <si>
    <t>Barkingside</t>
  </si>
  <si>
    <t>IG5 0QS</t>
  </si>
  <si>
    <t>TQ 42982 90347</t>
  </si>
  <si>
    <t>F86707</t>
  </si>
  <si>
    <t>Fencepiece Road Medical Practice</t>
  </si>
  <si>
    <t>83 Fencepiece Road</t>
  </si>
  <si>
    <t>IG6 2NB</t>
  </si>
  <si>
    <t>TQ 44453 91094</t>
  </si>
  <si>
    <t>F86010</t>
  </si>
  <si>
    <t>Fullwell Cross Medical Centre</t>
  </si>
  <si>
    <t>1 Tomswood Hill</t>
  </si>
  <si>
    <t>IG6 2HG</t>
  </si>
  <si>
    <t>TQ 44435 90476</t>
  </si>
  <si>
    <t>F86085</t>
  </si>
  <si>
    <t>Hainault Surgery</t>
  </si>
  <si>
    <t>34 New North Road</t>
  </si>
  <si>
    <t>Hainault</t>
  </si>
  <si>
    <t>IG6 2XG</t>
  </si>
  <si>
    <t>TQ 44572 91321</t>
  </si>
  <si>
    <t>F86057</t>
  </si>
  <si>
    <t>The Willows Practice</t>
  </si>
  <si>
    <t>Hainault Health Centre</t>
  </si>
  <si>
    <t>Chigwell</t>
  </si>
  <si>
    <t>IG7 4DF</t>
  </si>
  <si>
    <t>TQ 45822 91978</t>
  </si>
  <si>
    <t>F86007</t>
  </si>
  <si>
    <t>Forest Edge Practice</t>
  </si>
  <si>
    <t>F86009</t>
  </si>
  <si>
    <t>The Palms Medical Centre</t>
  </si>
  <si>
    <t>RB-3</t>
  </si>
  <si>
    <t>Seven Kings</t>
  </si>
  <si>
    <t>97-101 Netley Road</t>
  </si>
  <si>
    <t>Newbury Park</t>
  </si>
  <si>
    <t>IG2 7NW</t>
  </si>
  <si>
    <t>TQ 44820 88524</t>
  </si>
  <si>
    <t>F86060</t>
  </si>
  <si>
    <t>Newbury Group Practice</t>
  </si>
  <si>
    <t>40 Perrymans Farm Road</t>
  </si>
  <si>
    <t>IG2 7LE</t>
  </si>
  <si>
    <t>TQ 44654 88447</t>
  </si>
  <si>
    <t>F86087</t>
  </si>
  <si>
    <t>Goodmayes Medical Centre</t>
  </si>
  <si>
    <t>4 Eastwood Road</t>
  </si>
  <si>
    <t>Goodmayes</t>
  </si>
  <si>
    <t>IG3 8XB</t>
  </si>
  <si>
    <t>TQ 46331 87526</t>
  </si>
  <si>
    <t>F86637</t>
  </si>
  <si>
    <t>Seven Kings Practice</t>
  </si>
  <si>
    <t>1 Salisbury Road</t>
  </si>
  <si>
    <t>IG3 8BG</t>
  </si>
  <si>
    <t>TQ 45438 87037</t>
  </si>
  <si>
    <t>Y00090</t>
  </si>
  <si>
    <t>Doctor's House</t>
  </si>
  <si>
    <t>40 Cameron Road</t>
  </si>
  <si>
    <t>IG3 8LF</t>
  </si>
  <si>
    <t>TQ 45249 87246</t>
  </si>
  <si>
    <t>F86034</t>
  </si>
  <si>
    <t>Green Lane, Goodmayes Medical practice</t>
  </si>
  <si>
    <t>595 Green Lane</t>
  </si>
  <si>
    <t>IG3 9RN</t>
  </si>
  <si>
    <t>TQ 46598 87054</t>
  </si>
  <si>
    <t>F86642</t>
  </si>
  <si>
    <t>Castleton Road Surgery</t>
  </si>
  <si>
    <t>19 Castleton Road</t>
  </si>
  <si>
    <t>IG3 9QW</t>
  </si>
  <si>
    <t>TQ 46532 87121</t>
  </si>
  <si>
    <t>F86028</t>
  </si>
  <si>
    <t>Chadwell Heath Surgery</t>
  </si>
  <si>
    <t>72 Chadwell Heath Lane</t>
  </si>
  <si>
    <t>RM6 4AF</t>
  </si>
  <si>
    <t>TQ 47352 88216</t>
  </si>
  <si>
    <t>Y00155</t>
  </si>
  <si>
    <t>Grove Surgery</t>
  </si>
  <si>
    <t>200-202 Chadwell Heath Lane</t>
  </si>
  <si>
    <t>RM6 4YU</t>
  </si>
  <si>
    <t>TQ 47178 88535</t>
  </si>
  <si>
    <t>F86023</t>
  </si>
  <si>
    <t>The Evergreen Practice</t>
  </si>
  <si>
    <t>RB-4</t>
  </si>
  <si>
    <t>Wanstead &amp; Woodford</t>
  </si>
  <si>
    <t>26 High Street</t>
  </si>
  <si>
    <t>Wanstead</t>
  </si>
  <si>
    <t>E11 2AQ</t>
  </si>
  <si>
    <t>TQ 40453 88526</t>
  </si>
  <si>
    <t>F86032</t>
  </si>
  <si>
    <t>Wanstead Place Surgery</t>
  </si>
  <si>
    <t>45 Wanstead Place</t>
  </si>
  <si>
    <t>E11 2SW</t>
  </si>
  <si>
    <t>TQ 40289 88521</t>
  </si>
  <si>
    <t>F86731</t>
  </si>
  <si>
    <t>Aldersbrook Medical Centre</t>
  </si>
  <si>
    <t>65 Aldersbrook Road</t>
  </si>
  <si>
    <t>Manor Park</t>
  </si>
  <si>
    <t>E12 5DL</t>
  </si>
  <si>
    <t>TQ 41394 86612</t>
  </si>
  <si>
    <t>F86066</t>
  </si>
  <si>
    <t>Southdene Surgery</t>
  </si>
  <si>
    <t>The Shrubberies, George Ln</t>
  </si>
  <si>
    <t>South Woodford</t>
  </si>
  <si>
    <t>E18 1BD</t>
  </si>
  <si>
    <t>TQ 40404 90279</t>
  </si>
  <si>
    <t>F86641</t>
  </si>
  <si>
    <t>Shrubberies Medical Centre</t>
  </si>
  <si>
    <t xml:space="preserve">12 The Shrubberies, </t>
  </si>
  <si>
    <t>F86020</t>
  </si>
  <si>
    <t>Glebelands Practice</t>
  </si>
  <si>
    <t>2 Glebelands Avenue</t>
  </si>
  <si>
    <t>E18 2AB</t>
  </si>
  <si>
    <t>TQ 40310 90124</t>
  </si>
  <si>
    <t>F86064</t>
  </si>
  <si>
    <t>Elmhurst Practice</t>
  </si>
  <si>
    <t>114 High Road</t>
  </si>
  <si>
    <t>E18 2QS</t>
  </si>
  <si>
    <t>TQ 40129 90669</t>
  </si>
  <si>
    <t>F86658</t>
  </si>
  <si>
    <t>Queen Mary Practice</t>
  </si>
  <si>
    <t>F86691</t>
  </si>
  <si>
    <t>Clayhall Clinic</t>
  </si>
  <si>
    <t>14 Clayhall Avenue</t>
  </si>
  <si>
    <t>IG5 0LG</t>
  </si>
  <si>
    <t>TQ 42206 90038</t>
  </si>
  <si>
    <t>F86013</t>
  </si>
  <si>
    <t>Broadway Surgery</t>
  </si>
  <si>
    <t>3 The Broadway</t>
  </si>
  <si>
    <t>Woodford Green</t>
  </si>
  <si>
    <t>IG8 0HF</t>
  </si>
  <si>
    <t>TQ 40897 91927</t>
  </si>
  <si>
    <t>F86012</t>
  </si>
  <si>
    <t>Rydal Practice</t>
  </si>
  <si>
    <t>375 High Road</t>
  </si>
  <si>
    <t>IG8 9QJ</t>
  </si>
  <si>
    <t>TQ 39982 91888</t>
  </si>
  <si>
    <t>F86022</t>
  </si>
  <si>
    <t>Ilford Medical Centre</t>
  </si>
  <si>
    <t>RB-5</t>
  </si>
  <si>
    <t>Loxford</t>
  </si>
  <si>
    <t>61 Cleveland Road</t>
  </si>
  <si>
    <t>IG1 1EE</t>
  </si>
  <si>
    <t>TQ 43897 86254</t>
  </si>
  <si>
    <t>F86082</t>
  </si>
  <si>
    <t>Ilford Lane Surgery</t>
  </si>
  <si>
    <t>417 Ilford Lane</t>
  </si>
  <si>
    <t>IG1 2SN</t>
  </si>
  <si>
    <t>TQ 44106 85110</t>
  </si>
  <si>
    <t>Y02987</t>
  </si>
  <si>
    <t>The Practice Loxford</t>
  </si>
  <si>
    <t>F86692</t>
  </si>
  <si>
    <t>Mathukias Surgery</t>
  </si>
  <si>
    <t>281 Ilford Lane</t>
  </si>
  <si>
    <t>IG1 2SF</t>
  </si>
  <si>
    <t>TQ 43991 85477</t>
  </si>
  <si>
    <t>F86025</t>
  </si>
  <si>
    <t>Oak Tree Medical Practice</t>
  </si>
  <si>
    <t>273-275 Green Lane</t>
  </si>
  <si>
    <t>IG3 9TJ</t>
  </si>
  <si>
    <t>TQ 45422 86734</t>
  </si>
  <si>
    <t>F84083</t>
  </si>
  <si>
    <t>Bethnal Green Health Centre</t>
  </si>
  <si>
    <t>TH</t>
  </si>
  <si>
    <t>Tower Hamlets</t>
  </si>
  <si>
    <t>TH-NW1</t>
  </si>
  <si>
    <t>The One Network</t>
  </si>
  <si>
    <t>60 Florida Street</t>
  </si>
  <si>
    <t>E2 6LL</t>
  </si>
  <si>
    <t>TQ 34381 82665</t>
  </si>
  <si>
    <t>F84016</t>
  </si>
  <si>
    <t>The Mission Practice</t>
  </si>
  <si>
    <t>208 Cambridge Heath Road</t>
  </si>
  <si>
    <t>E2 9LS</t>
  </si>
  <si>
    <t>TQ 34907 83175</t>
  </si>
  <si>
    <t>F84123</t>
  </si>
  <si>
    <t>Globe Town Surgery</t>
  </si>
  <si>
    <t>82a Roman Road</t>
  </si>
  <si>
    <t>E2 0PJ</t>
  </si>
  <si>
    <t>TQ 35420 82859</t>
  </si>
  <si>
    <t>F84051</t>
  </si>
  <si>
    <t>Strouts Place Medical Centre</t>
  </si>
  <si>
    <t>3 Strouts Place, Pelter Street</t>
  </si>
  <si>
    <t>E2 7QU</t>
  </si>
  <si>
    <t>TQ 33683 82924</t>
  </si>
  <si>
    <t>F84081</t>
  </si>
  <si>
    <t>Spitalfields Practice</t>
  </si>
  <si>
    <t>TH-NW2</t>
  </si>
  <si>
    <t>East End Health Network</t>
  </si>
  <si>
    <t>20 Old Montague Street</t>
  </si>
  <si>
    <t>E1 5PB</t>
  </si>
  <si>
    <t>TQ 34066 81571</t>
  </si>
  <si>
    <t>F84718</t>
  </si>
  <si>
    <t>Blithehale Medical Centre</t>
  </si>
  <si>
    <t>22 Dunbridge Street</t>
  </si>
  <si>
    <t>E2 6JA</t>
  </si>
  <si>
    <t>TQ 34306 82311</t>
  </si>
  <si>
    <t>F84733</t>
  </si>
  <si>
    <t>Health E1</t>
  </si>
  <si>
    <t>9-11 Brick Lane</t>
  </si>
  <si>
    <t>E1 6PU</t>
  </si>
  <si>
    <t>TQ 33910 81676</t>
  </si>
  <si>
    <t>F84012</t>
  </si>
  <si>
    <t>Albion Health Centre</t>
  </si>
  <si>
    <t>333 Whitechapel Road</t>
  </si>
  <si>
    <t>E1 1BU</t>
  </si>
  <si>
    <t>TQ 34859 81910</t>
  </si>
  <si>
    <t>F84087</t>
  </si>
  <si>
    <t>Harford Health Centre</t>
  </si>
  <si>
    <t>TH-NW3</t>
  </si>
  <si>
    <t>79 Ben Jonson Road</t>
  </si>
  <si>
    <t>E1 4SA</t>
  </si>
  <si>
    <t>TQ 35898 81752</t>
  </si>
  <si>
    <t>F84039</t>
  </si>
  <si>
    <t>44-56 Hessel Street</t>
  </si>
  <si>
    <t>E1 2LP</t>
  </si>
  <si>
    <t>TQ 34537 81246</t>
  </si>
  <si>
    <t>F84114</t>
  </si>
  <si>
    <t>129 Cannon Street Road</t>
  </si>
  <si>
    <t>E1 2LX</t>
  </si>
  <si>
    <t>TQ 34595 81156</t>
  </si>
  <si>
    <t>F84079</t>
  </si>
  <si>
    <t>Wapping Group Practice</t>
  </si>
  <si>
    <t>TH-NW4</t>
  </si>
  <si>
    <t>22 Wapping Lane</t>
  </si>
  <si>
    <t>E1W 2RL</t>
  </si>
  <si>
    <t>TQ 34810 80364</t>
  </si>
  <si>
    <t>F84031</t>
  </si>
  <si>
    <t>Jubilee Street Practice</t>
  </si>
  <si>
    <t>368-374 Commercial Road</t>
  </si>
  <si>
    <t>E1 0LS</t>
  </si>
  <si>
    <t>TQ 35359 81212</t>
  </si>
  <si>
    <t>F84731</t>
  </si>
  <si>
    <t>St Katharine Docks Practice</t>
  </si>
  <si>
    <t>12-14 Nightingale House, 50 Thomas More Street</t>
  </si>
  <si>
    <t>E1W 1UA</t>
  </si>
  <si>
    <t>TQ 34160 80441</t>
  </si>
  <si>
    <t>F84044</t>
  </si>
  <si>
    <t>Harley Grove Medical Centre</t>
  </si>
  <si>
    <t>TH-NW5</t>
  </si>
  <si>
    <t>15 Harley Grove</t>
  </si>
  <si>
    <t>E3 2AT</t>
  </si>
  <si>
    <t>TQ 36903 82836</t>
  </si>
  <si>
    <t>F84034</t>
  </si>
  <si>
    <t>St Stephens Health Centre</t>
  </si>
  <si>
    <t>Bow Community Hall, William Place</t>
  </si>
  <si>
    <t>E3 5ED</t>
  </si>
  <si>
    <t>TQ 36678 83316</t>
  </si>
  <si>
    <t>F84030</t>
  </si>
  <si>
    <t>Ruston Street Clinic (Dr Amin)</t>
  </si>
  <si>
    <t>Ruston Street</t>
  </si>
  <si>
    <t>E3 2LR</t>
  </si>
  <si>
    <t>TQ 36931 83782</t>
  </si>
  <si>
    <t>F84055</t>
  </si>
  <si>
    <t>Grove Road Surgery (Dr Shah)</t>
  </si>
  <si>
    <t>3 Ivanhoe House, 130 Grove Road</t>
  </si>
  <si>
    <t>E3 5TW</t>
  </si>
  <si>
    <t>TQ 36133 83031</t>
  </si>
  <si>
    <t>F84696</t>
  </si>
  <si>
    <t>The Tredegar Practice</t>
  </si>
  <si>
    <t>35 St. Stephens Road</t>
  </si>
  <si>
    <t>E3 5JD</t>
  </si>
  <si>
    <t>TQ 36617 83214</t>
  </si>
  <si>
    <t>TH-NW6</t>
  </si>
  <si>
    <t>Mile End East and Bromley by Bow Network</t>
  </si>
  <si>
    <t>Y03023</t>
  </si>
  <si>
    <t>St Andrews Health Centre</t>
  </si>
  <si>
    <t>2 Hannaford Way</t>
  </si>
  <si>
    <t>E3 3FF</t>
  </si>
  <si>
    <t>TQ 37837 82418</t>
  </si>
  <si>
    <t>F84118</t>
  </si>
  <si>
    <t>5 Merchant Street</t>
  </si>
  <si>
    <t>E3 4LJ</t>
  </si>
  <si>
    <t>TQ 36940 82648</t>
  </si>
  <si>
    <t>F84714</t>
  </si>
  <si>
    <t>St Pauls Way Medical Centre</t>
  </si>
  <si>
    <t>First Floor. 11 Selsey Street</t>
  </si>
  <si>
    <t>E14 7LJ</t>
  </si>
  <si>
    <t>TQ 37160 81748</t>
  </si>
  <si>
    <t>F84122</t>
  </si>
  <si>
    <t>St Leonard’s Street</t>
  </si>
  <si>
    <t>E3 3BT</t>
  </si>
  <si>
    <t>TQ 37975 82706</t>
  </si>
  <si>
    <t>F84054</t>
  </si>
  <si>
    <t>Limehouse Practice (Gill Street)</t>
  </si>
  <si>
    <t>TH-NW7</t>
  </si>
  <si>
    <t>Poplar and Limehouse Network</t>
  </si>
  <si>
    <t>Gill St Health Centre, 11 Gill Street</t>
  </si>
  <si>
    <t>E14 8HQ</t>
  </si>
  <si>
    <t>TQ 36891 80989</t>
  </si>
  <si>
    <t>F84062</t>
  </si>
  <si>
    <t>Chrisp Street Health Centre</t>
  </si>
  <si>
    <t>100 Chrisp Street</t>
  </si>
  <si>
    <t>E14 6PG</t>
  </si>
  <si>
    <t>TQ 37882 81345</t>
  </si>
  <si>
    <t>F84698</t>
  </si>
  <si>
    <t>Aberfeldy Practice</t>
  </si>
  <si>
    <t>2a Ettrick Street</t>
  </si>
  <si>
    <t>E14 0PU</t>
  </si>
  <si>
    <t>TQ 38534 81393</t>
  </si>
  <si>
    <t>F84025</t>
  </si>
  <si>
    <t>Gough Walk (Dr Selvan)</t>
  </si>
  <si>
    <t xml:space="preserve">21 Newby Place </t>
  </si>
  <si>
    <t>E14 0EY</t>
  </si>
  <si>
    <t>TQ 38012 80933</t>
  </si>
  <si>
    <t>F84710</t>
  </si>
  <si>
    <t>Island Health</t>
  </si>
  <si>
    <t>Healthy Island Network</t>
  </si>
  <si>
    <t>145 East Ferry Road</t>
  </si>
  <si>
    <t>E14 3BQ</t>
  </si>
  <si>
    <t>TQ 37996 79250</t>
  </si>
  <si>
    <t>F84656</t>
  </si>
  <si>
    <t>Docklands Medical Centre</t>
  </si>
  <si>
    <t>100 Spindrift Avenue</t>
  </si>
  <si>
    <t>E14 9WU</t>
  </si>
  <si>
    <t>TQ 37480 78772</t>
  </si>
  <si>
    <t>F84647</t>
  </si>
  <si>
    <t>Island Medical Centre</t>
  </si>
  <si>
    <t>Roserton Street</t>
  </si>
  <si>
    <t>E14 3PG</t>
  </si>
  <si>
    <t>TQ 38227 79604</t>
  </si>
  <si>
    <t>F84747</t>
  </si>
  <si>
    <t>Barkantine Practice</t>
  </si>
  <si>
    <t>121 Westferry Road</t>
  </si>
  <si>
    <t>E14 8JH</t>
  </si>
  <si>
    <t>TQ 37136 79834</t>
  </si>
  <si>
    <t>F86700</t>
  </si>
  <si>
    <t>Kings Head Medical Practice</t>
  </si>
  <si>
    <t>WF</t>
  </si>
  <si>
    <t>Waltham Forest</t>
  </si>
  <si>
    <t>WF-1</t>
  </si>
  <si>
    <t>Chingford/ Walthamstow</t>
  </si>
  <si>
    <t>178 Kings Head Hill</t>
  </si>
  <si>
    <t>Chingford</t>
  </si>
  <si>
    <t>E4 7NX</t>
  </si>
  <si>
    <t>TQ 37715 94859</t>
  </si>
  <si>
    <t>F86664</t>
  </si>
  <si>
    <t>Larkshall Medical Centre</t>
  </si>
  <si>
    <t>1 Larkshall Road</t>
  </si>
  <si>
    <t>E4 7HS</t>
  </si>
  <si>
    <t>TQ 38739 93914</t>
  </si>
  <si>
    <t>F86638</t>
  </si>
  <si>
    <t>The Microfaculty</t>
  </si>
  <si>
    <t>107 Chingford Mount Road</t>
  </si>
  <si>
    <t>E4 8LT</t>
  </si>
  <si>
    <t>TQ 37307 92314</t>
  </si>
  <si>
    <t>F86005</t>
  </si>
  <si>
    <t xml:space="preserve"> The Penryhn Surgery</t>
  </si>
  <si>
    <t>2a Penryn Avenue</t>
  </si>
  <si>
    <t>Walthamstow</t>
  </si>
  <si>
    <t>E17 5DB</t>
  </si>
  <si>
    <t>TQ 36985 90544</t>
  </si>
  <si>
    <t>F86626</t>
  </si>
  <si>
    <t>Dr Shantir Practice</t>
  </si>
  <si>
    <t>354-358 Forest Rd</t>
  </si>
  <si>
    <t>E17 5JG</t>
  </si>
  <si>
    <t>TQ 36694 89687</t>
  </si>
  <si>
    <t>Y01839</t>
  </si>
  <si>
    <t>Lime Tree &amp; Sinnott Healthcare Ltd</t>
  </si>
  <si>
    <t>12b Sinnott Road</t>
  </si>
  <si>
    <t>E17 5QB</t>
  </si>
  <si>
    <t>TQ 35891 90652</t>
  </si>
  <si>
    <t>F86689</t>
  </si>
  <si>
    <t>The Bailey Practice</t>
  </si>
  <si>
    <t>107 Shernhall Street</t>
  </si>
  <si>
    <t>E17 9HS</t>
  </si>
  <si>
    <t>TQ 38167 89081</t>
  </si>
  <si>
    <t>F86026</t>
  </si>
  <si>
    <t>Forest Surgery</t>
  </si>
  <si>
    <t>2 Macdonald Road</t>
  </si>
  <si>
    <t>E17 4BA</t>
  </si>
  <si>
    <t>TQ 38283 90316</t>
  </si>
  <si>
    <t>F86004</t>
  </si>
  <si>
    <t>Handsworth Medical Centre</t>
  </si>
  <si>
    <t>WF-2</t>
  </si>
  <si>
    <t>Chingford E4</t>
  </si>
  <si>
    <t>Highams Park, Handsworth Avenue</t>
  </si>
  <si>
    <t>E4 9PD</t>
  </si>
  <si>
    <t>Y01291</t>
  </si>
  <si>
    <t>Chingford Medical Practice</t>
  </si>
  <si>
    <t>109 York Road</t>
  </si>
  <si>
    <t>E4 8LF</t>
  </si>
  <si>
    <t>TQ 37006 92657</t>
  </si>
  <si>
    <t>F86627</t>
  </si>
  <si>
    <t>Churchill Medical Centre</t>
  </si>
  <si>
    <t>1 Churchill Terrace</t>
  </si>
  <si>
    <t>E4 8DG</t>
  </si>
  <si>
    <t>TQ 37293 92913</t>
  </si>
  <si>
    <t>F86078</t>
  </si>
  <si>
    <t>The Ridgeway Surgery</t>
  </si>
  <si>
    <t>1 Mount Echo Avenue</t>
  </si>
  <si>
    <t>E4 7JX</t>
  </si>
  <si>
    <t>TQ 37765 94083</t>
  </si>
  <si>
    <t>F86616</t>
  </si>
  <si>
    <t>Old Church Surgery</t>
  </si>
  <si>
    <t>99 Chingford Avenue</t>
  </si>
  <si>
    <t>E4 6RG</t>
  </si>
  <si>
    <t>TQ 37534 93450</t>
  </si>
  <si>
    <t>F86011</t>
  </si>
  <si>
    <t>The Manor Practice</t>
  </si>
  <si>
    <t>WF-3</t>
  </si>
  <si>
    <t>Leyton Collaborative</t>
  </si>
  <si>
    <t>454 Lea Bridge Road</t>
  </si>
  <si>
    <t>Leyton</t>
  </si>
  <si>
    <t>E10 7DY</t>
  </si>
  <si>
    <t>TQ 37179 87682</t>
  </si>
  <si>
    <t>F86038</t>
  </si>
  <si>
    <t>Sma Medical Centre</t>
  </si>
  <si>
    <t>693-695 High Road</t>
  </si>
  <si>
    <t>E10 6RA</t>
  </si>
  <si>
    <t>TQ 38108 87688</t>
  </si>
  <si>
    <t>E10 5LG</t>
  </si>
  <si>
    <t>TQ 37815 86429</t>
  </si>
  <si>
    <t>F86074</t>
  </si>
  <si>
    <t>Leyton Healthcare (Oliver Road)</t>
  </si>
  <si>
    <t>Leyton Orient Football Club (West Stand), 75 Oliver Road</t>
  </si>
  <si>
    <t>F86036</t>
  </si>
  <si>
    <t>The Allum Medical Centre</t>
  </si>
  <si>
    <t>WF-4</t>
  </si>
  <si>
    <t>Forest Integrated Health</t>
  </si>
  <si>
    <t>Fairlop Road</t>
  </si>
  <si>
    <t>Leytonstone</t>
  </si>
  <si>
    <t>E11 1BN</t>
  </si>
  <si>
    <t>TQ 38947 87574</t>
  </si>
  <si>
    <t>F86044</t>
  </si>
  <si>
    <t xml:space="preserve"> Crawley Road Medical Centre</t>
  </si>
  <si>
    <t>479 High Road</t>
  </si>
  <si>
    <t>E10 5EL</t>
  </si>
  <si>
    <t>TQ 37940 86918</t>
  </si>
  <si>
    <t>F86696</t>
  </si>
  <si>
    <t>Francis Road Medical Centre</t>
  </si>
  <si>
    <t>94 Francis Road</t>
  </si>
  <si>
    <t>E10 6PP</t>
  </si>
  <si>
    <t>TQ 38466 86672</t>
  </si>
  <si>
    <t>F86712</t>
  </si>
  <si>
    <t>Hampton Medical Centre</t>
  </si>
  <si>
    <t>1 Pretoria Road</t>
  </si>
  <si>
    <t>E11 4BB</t>
  </si>
  <si>
    <t>TQ 38721 87186</t>
  </si>
  <si>
    <t>F86650</t>
  </si>
  <si>
    <t>Lime Tree Surgery</t>
  </si>
  <si>
    <t>38 Cann Hall Road</t>
  </si>
  <si>
    <t>E11 3HZ</t>
  </si>
  <si>
    <t>TQ 39258 85734</t>
  </si>
  <si>
    <t>F86088</t>
  </si>
  <si>
    <t>The Lyndhurst Surgery</t>
  </si>
  <si>
    <t>53 Lyndhurst Drive</t>
  </si>
  <si>
    <t>E10 6JB</t>
  </si>
  <si>
    <t>TQ 38433 87787</t>
  </si>
  <si>
    <t>F86018</t>
  </si>
  <si>
    <t>The Ecclesbourne Practice</t>
  </si>
  <si>
    <t>Ecclesbourne Warwick Terrace, Leabridge Rd</t>
  </si>
  <si>
    <t>E17 9DP</t>
  </si>
  <si>
    <t>TQ 38574 88755</t>
  </si>
  <si>
    <t>F86621</t>
  </si>
  <si>
    <t>Green Man Medical Centre</t>
  </si>
  <si>
    <t>WF-5</t>
  </si>
  <si>
    <t>South Leytonstone</t>
  </si>
  <si>
    <t>1 Hanbury Drive</t>
  </si>
  <si>
    <t>E11 1HR</t>
  </si>
  <si>
    <t>TQ 39685 87696</t>
  </si>
  <si>
    <t>F86045</t>
  </si>
  <si>
    <t>High Road Surgery</t>
  </si>
  <si>
    <t>287 High Road</t>
  </si>
  <si>
    <t>E11 4HH</t>
  </si>
  <si>
    <t>TQ 39101 85749</t>
  </si>
  <si>
    <t>F86701</t>
  </si>
  <si>
    <t>Kiyani Medical Practice</t>
  </si>
  <si>
    <t>13 Langthorne Rd</t>
  </si>
  <si>
    <t>E11 4HX</t>
  </si>
  <si>
    <t>TQ 38897 85957</t>
  </si>
  <si>
    <t>F86625</t>
  </si>
  <si>
    <t>LL Medical Care (Agarwal &amp; Agrwal Practice)</t>
  </si>
  <si>
    <t>F86666</t>
  </si>
  <si>
    <t>The Harrow Road Surgery</t>
  </si>
  <si>
    <t>2-8 Harrow Road</t>
  </si>
  <si>
    <t>E11 3QF</t>
  </si>
  <si>
    <t>TQ 39369 86366</t>
  </si>
  <si>
    <t>F86705</t>
  </si>
  <si>
    <t>The Langthorne Sharma Family Practice</t>
  </si>
  <si>
    <t>F86607</t>
  </si>
  <si>
    <t>Addison Road Medical Practice</t>
  </si>
  <si>
    <t>WF-6</t>
  </si>
  <si>
    <t>Central Walthamstow</t>
  </si>
  <si>
    <t>Comely Bank Clinic</t>
  </si>
  <si>
    <t>E17 9LY</t>
  </si>
  <si>
    <t>TQ 38040 89024</t>
  </si>
  <si>
    <t>F86708</t>
  </si>
  <si>
    <t>Claremont Medical Centre</t>
  </si>
  <si>
    <t>29-31 Claremont Medical Centre</t>
  </si>
  <si>
    <t>E17 5RJ</t>
  </si>
  <si>
    <t>TQ 36291 90221</t>
  </si>
  <si>
    <t>F86001</t>
  </si>
  <si>
    <t xml:space="preserve"> The Firs</t>
  </si>
  <si>
    <t>26 Stephenson Road</t>
  </si>
  <si>
    <t>E17 7JT</t>
  </si>
  <si>
    <t>TQ 36241 88655</t>
  </si>
  <si>
    <t>F86086</t>
  </si>
  <si>
    <t>Dr Dhital Practice</t>
  </si>
  <si>
    <t>6 Linford Rd</t>
  </si>
  <si>
    <t>E17 3LA</t>
  </si>
  <si>
    <t>TQ 38444 89544</t>
  </si>
  <si>
    <t>F86644</t>
  </si>
  <si>
    <t>Waltham Forest Community &amp; Family Health Services Ltd</t>
  </si>
  <si>
    <t>F86006</t>
  </si>
  <si>
    <t>Seymour Medical Centre</t>
  </si>
  <si>
    <t>WF-7</t>
  </si>
  <si>
    <t>Walthamstow West</t>
  </si>
  <si>
    <t>266 Lea Bridge Road</t>
  </si>
  <si>
    <t>E10 7LD</t>
  </si>
  <si>
    <t>TQ 36763 87420</t>
  </si>
  <si>
    <t>F86030</t>
  </si>
  <si>
    <t xml:space="preserve"> Queens Road Medical Centre</t>
  </si>
  <si>
    <t>48 Queens Road</t>
  </si>
  <si>
    <t>E17 8PX</t>
  </si>
  <si>
    <t>TQ 37259 88627</t>
  </si>
  <si>
    <t>F86062</t>
  </si>
  <si>
    <t>103-105 Grove Road</t>
  </si>
  <si>
    <t>E17 9BU</t>
  </si>
  <si>
    <t>TQ 37919 88578</t>
  </si>
  <si>
    <t>F86679</t>
  </si>
  <si>
    <t>Higham Hill Medical Centre</t>
  </si>
  <si>
    <t>258-260 Higham Hill Road</t>
  </si>
  <si>
    <t>E17 5RQ</t>
  </si>
  <si>
    <t>TQ 36234 90272</t>
  </si>
  <si>
    <t>F86058</t>
  </si>
  <si>
    <t>St James Medical Practice Ltd</t>
  </si>
  <si>
    <t>47 St James St</t>
  </si>
  <si>
    <t>E17 7NH</t>
  </si>
  <si>
    <t>TQ 36455 88670</t>
  </si>
  <si>
    <t>ProjectID</t>
  </si>
  <si>
    <t>Rel_D</t>
  </si>
  <si>
    <t>NACS</t>
  </si>
  <si>
    <t>Total</t>
  </si>
  <si>
    <t>% Care plan (COPD high risk) 12m</t>
  </si>
  <si>
    <t>Asthma care plans (high risk patients) 12 m</t>
  </si>
  <si>
    <t>% Asthma care plans (high risk patients) 12 m</t>
  </si>
  <si>
    <t>The Microfaculty **</t>
  </si>
  <si>
    <t>Forest Surgery **</t>
  </si>
  <si>
    <t>Handsworth Medical Centre **</t>
  </si>
  <si>
    <t>Leyton Healthcare (Oliver Road) **</t>
  </si>
  <si>
    <t>The Ecclesbourne Practice **</t>
  </si>
  <si>
    <t>**</t>
  </si>
  <si>
    <t xml:space="preserve">Network </t>
  </si>
  <si>
    <t>OrgID link</t>
  </si>
  <si>
    <t>Network ID</t>
  </si>
  <si>
    <t>COPD</t>
  </si>
  <si>
    <t>care plan</t>
  </si>
  <si>
    <t>slices</t>
  </si>
  <si>
    <t>indicator</t>
  </si>
  <si>
    <t xml:space="preserve">Practice COPD Care plan </t>
  </si>
  <si>
    <t xml:space="preserve">Practice Asthma Care plan </t>
  </si>
  <si>
    <t xml:space="preserve">Asthma care plan </t>
  </si>
  <si>
    <t xml:space="preserve">Waltham Forest Total </t>
  </si>
  <si>
    <t>% Asthma care plans (high risk patients) 12m</t>
  </si>
  <si>
    <t xml:space="preserve">Achievement : </t>
  </si>
  <si>
    <t xml:space="preserve">70% - 100% = 100% payment </t>
  </si>
  <si>
    <t xml:space="preserve">60% - 69% = 75% payment </t>
  </si>
  <si>
    <t>45% - 59% = 50% payment</t>
  </si>
  <si>
    <t xml:space="preserve">&lt;=44 = 0% payment </t>
  </si>
  <si>
    <t>Data Date:</t>
  </si>
  <si>
    <t>Select a Practice &gt;&gt;&gt;</t>
  </si>
  <si>
    <t>Select a Network</t>
  </si>
  <si>
    <t>% COPD Care plan(12m)</t>
  </si>
  <si>
    <t>Asthma Care plan (12m)</t>
  </si>
  <si>
    <t>% Asthma Care plan (12m)</t>
  </si>
  <si>
    <t>C0PD004</t>
  </si>
  <si>
    <t>AST004</t>
  </si>
  <si>
    <t>COPD004</t>
  </si>
  <si>
    <t>Column9</t>
  </si>
  <si>
    <t>Column14</t>
  </si>
  <si>
    <t>{AST004} Asthma care plans</t>
  </si>
  <si>
    <t>Asthma care plans</t>
  </si>
  <si>
    <t>WF LTC_COPD_ASTHMA</t>
  </si>
  <si>
    <t>St Edwards Surgery</t>
  </si>
  <si>
    <t>{COPD004} COPD Care plan given</t>
  </si>
  <si>
    <t>COPD Care plan given</t>
  </si>
  <si>
    <t>Date control for static figures</t>
  </si>
  <si>
    <t>Clinical System</t>
  </si>
  <si>
    <t>EMISweb</t>
  </si>
  <si>
    <t>Aurora Medcare</t>
  </si>
  <si>
    <t>Central</t>
  </si>
  <si>
    <t>SystmOne</t>
  </si>
  <si>
    <t>AbbaMoor Surgery</t>
  </si>
  <si>
    <t>Kings Park Surgery</t>
  </si>
  <si>
    <t>Wood Lane Medical Centre</t>
  </si>
  <si>
    <t>Harlow Road Surgery (Dr N Tariq)</t>
  </si>
  <si>
    <t>Rainham Health Centre</t>
  </si>
  <si>
    <t>South Hornchurch Medical Practice</t>
  </si>
  <si>
    <t>E7 Health - First 4 Health Group</t>
  </si>
  <si>
    <t>Carpenter's Practice</t>
  </si>
  <si>
    <t>NewCross Alliance</t>
  </si>
  <si>
    <t>RB-6</t>
  </si>
  <si>
    <t>Tower Network</t>
  </si>
  <si>
    <t>Goodman’s Field Health Centre</t>
  </si>
  <si>
    <t>City Square Medical Group</t>
  </si>
  <si>
    <t xml:space="preserve">Bow Health </t>
  </si>
  <si>
    <t>Queens Road Medical Centre</t>
  </si>
  <si>
    <t>Y06760</t>
  </si>
  <si>
    <t>City &amp; Hackney GP Confederation</t>
  </si>
  <si>
    <t>01/04/2022</t>
  </si>
  <si>
    <t xml:space="preserve">SystmOne practices </t>
  </si>
  <si>
    <t>Column18</t>
  </si>
  <si>
    <t>Barking and Dagenham</t>
  </si>
  <si>
    <t>Dr V M Patel Surgery</t>
  </si>
  <si>
    <t>E16 Health</t>
  </si>
  <si>
    <t>The Vicarage Lane Surgery</t>
  </si>
  <si>
    <t>01/01/2023</t>
  </si>
  <si>
    <t>01/02/2023</t>
  </si>
  <si>
    <t>01/03/2023</t>
  </si>
  <si>
    <t>01/04/2023</t>
  </si>
  <si>
    <t>01/05/2022</t>
  </si>
  <si>
    <t>01/06/2022</t>
  </si>
  <si>
    <t>01/07/2022</t>
  </si>
  <si>
    <t>01/08/2022</t>
  </si>
  <si>
    <t>01/09/2022</t>
  </si>
  <si>
    <t>01/10/2022</t>
  </si>
  <si>
    <t>01/11/2022</t>
  </si>
  <si>
    <t>01/12/2022</t>
  </si>
  <si>
    <t>Waltham Forest:  Long Term Conditions - COPD &amp; Asthma  (April 2022 - March 2023)</t>
  </si>
  <si>
    <r>
      <t>Patients on the COPD register on</t>
    </r>
    <r>
      <rPr>
        <b/>
        <sz val="11"/>
        <color theme="1" tint="0.34998626667073579"/>
        <rFont val="Calibri"/>
        <family val="2"/>
        <scheme val="minor"/>
      </rPr>
      <t xml:space="preserve">  01/04/2022 (Static figure)</t>
    </r>
  </si>
  <si>
    <t>COPD Care plan given 01/04/2022 - 31/03/2023 inc patients who have since left or died</t>
  </si>
  <si>
    <r>
      <t>COPD high risk register on</t>
    </r>
    <r>
      <rPr>
        <b/>
        <sz val="11"/>
        <color theme="7" tint="-0.249977111117893"/>
        <rFont val="Calibri"/>
        <family val="2"/>
        <scheme val="minor"/>
      </rPr>
      <t xml:space="preserve"> </t>
    </r>
    <r>
      <rPr>
        <b/>
        <sz val="11"/>
        <color theme="1" tint="0.34998626667073579"/>
        <rFont val="Calibri"/>
        <family val="2"/>
        <scheme val="minor"/>
      </rPr>
      <t>01/04/2022 (Static figure)</t>
    </r>
  </si>
  <si>
    <r>
      <t>Patients on the asthma register  on</t>
    </r>
    <r>
      <rPr>
        <b/>
        <sz val="11"/>
        <color theme="1" tint="0.34998626667073579"/>
        <rFont val="Calibri"/>
        <family val="2"/>
        <scheme val="minor"/>
      </rPr>
      <t xml:space="preserve"> 01/04/2022 (Static figure)</t>
    </r>
  </si>
  <si>
    <r>
      <t>Asthma high risk register  on</t>
    </r>
    <r>
      <rPr>
        <b/>
        <sz val="11"/>
        <color theme="1" tint="0.34998626667073579"/>
        <rFont val="Calibri"/>
        <family val="2"/>
        <scheme val="minor"/>
      </rPr>
      <t xml:space="preserve"> 01/04/2022 (Static figure)</t>
    </r>
  </si>
  <si>
    <r>
      <t>Patients on the COPD register on</t>
    </r>
    <r>
      <rPr>
        <b/>
        <sz val="10"/>
        <color theme="7" tint="-0.249977111117893"/>
        <rFont val="Calibri"/>
        <family val="2"/>
        <scheme val="minor"/>
      </rPr>
      <t xml:space="preserve"> </t>
    </r>
    <r>
      <rPr>
        <b/>
        <sz val="10"/>
        <color theme="1" tint="0.34998626667073579"/>
        <rFont val="Calibri"/>
        <family val="2"/>
        <scheme val="minor"/>
      </rPr>
      <t>01/04/2022 (Static figure)</t>
    </r>
  </si>
  <si>
    <r>
      <t>COPD high risk register on</t>
    </r>
    <r>
      <rPr>
        <b/>
        <sz val="10"/>
        <color theme="1" tint="0.34998626667073579"/>
        <rFont val="Calibri"/>
        <family val="2"/>
        <scheme val="minor"/>
      </rPr>
      <t xml:space="preserve"> 01/04/2022 (Static figure)</t>
    </r>
  </si>
  <si>
    <r>
      <t>Patients on the asthma register on</t>
    </r>
    <r>
      <rPr>
        <b/>
        <sz val="10"/>
        <color theme="7" tint="-0.249977111117893"/>
        <rFont val="Calibri"/>
        <family val="2"/>
        <scheme val="minor"/>
      </rPr>
      <t xml:space="preserve"> </t>
    </r>
    <r>
      <rPr>
        <b/>
        <sz val="10"/>
        <color theme="1" tint="0.34998626667073579"/>
        <rFont val="Calibri"/>
        <family val="2"/>
        <scheme val="minor"/>
      </rPr>
      <t>01/04/2022 (Static figure)</t>
    </r>
  </si>
  <si>
    <r>
      <t>Asthma high risk register on</t>
    </r>
    <r>
      <rPr>
        <b/>
        <sz val="10"/>
        <color theme="7" tint="-0.249977111117893"/>
        <rFont val="Calibri"/>
        <family val="2"/>
        <scheme val="minor"/>
      </rPr>
      <t xml:space="preserve"> </t>
    </r>
    <r>
      <rPr>
        <b/>
        <sz val="10"/>
        <color theme="1" tint="0.34998626667073579"/>
        <rFont val="Calibri"/>
        <family val="2"/>
        <scheme val="minor"/>
      </rPr>
      <t>01/04/2022 (Static figure)</t>
    </r>
  </si>
  <si>
    <t>Waltham Forest: Long Term Conditions - COPD &amp; Asthma  (April 2022 - March 2023)</t>
  </si>
  <si>
    <t>Status</t>
  </si>
  <si>
    <t>PCN/Network</t>
  </si>
  <si>
    <t>PCN code</t>
  </si>
  <si>
    <t>Active</t>
  </si>
  <si>
    <t>Network East</t>
  </si>
  <si>
    <t>U86967</t>
  </si>
  <si>
    <t>U86968</t>
  </si>
  <si>
    <t>U86969</t>
  </si>
  <si>
    <t>Network East One</t>
  </si>
  <si>
    <t>U27362</t>
  </si>
  <si>
    <t>The Dewey Practice</t>
  </si>
  <si>
    <t>281 Oxlow Lane</t>
  </si>
  <si>
    <t>RM10 7YU</t>
  </si>
  <si>
    <t>New West</t>
  </si>
  <si>
    <t>Network New West</t>
  </si>
  <si>
    <t>U26744</t>
  </si>
  <si>
    <t>Network West One</t>
  </si>
  <si>
    <t>U11211</t>
  </si>
  <si>
    <t>Network North</t>
  </si>
  <si>
    <t>U55387</t>
  </si>
  <si>
    <t>The Oval Practice</t>
  </si>
  <si>
    <t>U55388</t>
  </si>
  <si>
    <t>U55389</t>
  </si>
  <si>
    <t>Network Central</t>
  </si>
  <si>
    <t>U92874</t>
  </si>
  <si>
    <t>U89154</t>
  </si>
  <si>
    <t>U21268</t>
  </si>
  <si>
    <t>U46293</t>
  </si>
  <si>
    <t>U51492</t>
  </si>
  <si>
    <t>U05451</t>
  </si>
  <si>
    <t>U58256</t>
  </si>
  <si>
    <t>U40100</t>
  </si>
  <si>
    <t>U07169</t>
  </si>
  <si>
    <t>Havering Crest Network</t>
  </si>
  <si>
    <t>U29424</t>
  </si>
  <si>
    <t>Marshall Network</t>
  </si>
  <si>
    <t>U50107</t>
  </si>
  <si>
    <t>Ashton Gardens Surgery</t>
  </si>
  <si>
    <t>North Network</t>
  </si>
  <si>
    <t>U55939</t>
  </si>
  <si>
    <t>South Network</t>
  </si>
  <si>
    <t>U00367</t>
  </si>
  <si>
    <t>U23362</t>
  </si>
  <si>
    <t>U56681</t>
  </si>
  <si>
    <t>U71739</t>
  </si>
  <si>
    <t>U11373</t>
  </si>
  <si>
    <t>U34188</t>
  </si>
  <si>
    <t>U06978</t>
  </si>
  <si>
    <t>Plashet Harmony Practice</t>
  </si>
  <si>
    <t>U52641</t>
  </si>
  <si>
    <t>U76122</t>
  </si>
  <si>
    <t>Newham Vicarage Practice</t>
  </si>
  <si>
    <t>U94747</t>
  </si>
  <si>
    <t>U51307</t>
  </si>
  <si>
    <t>U03653</t>
  </si>
  <si>
    <t>U27585</t>
  </si>
  <si>
    <t>U78575</t>
  </si>
  <si>
    <t>U20290</t>
  </si>
  <si>
    <t>New Cross Alliance</t>
  </si>
  <si>
    <t>U08578</t>
  </si>
  <si>
    <t>Network 1</t>
  </si>
  <si>
    <t>U50771</t>
  </si>
  <si>
    <t>Network 2</t>
  </si>
  <si>
    <t>U54453</t>
  </si>
  <si>
    <t>U37286</t>
  </si>
  <si>
    <t>Network 5</t>
  </si>
  <si>
    <t>U87199</t>
  </si>
  <si>
    <t>Network 6</t>
  </si>
  <si>
    <t>U08803</t>
  </si>
  <si>
    <t>Wellington Way Health Centre</t>
  </si>
  <si>
    <t>XX Place /Bromley-by-Bow</t>
  </si>
  <si>
    <t>Network 7</t>
  </si>
  <si>
    <t>U60865</t>
  </si>
  <si>
    <t>Network 8</t>
  </si>
  <si>
    <t>U09193</t>
  </si>
  <si>
    <t>Chingford/Walthamstow</t>
  </si>
  <si>
    <t>U92720</t>
  </si>
  <si>
    <t>The Penryhn Surgery</t>
  </si>
  <si>
    <t>U47946</t>
  </si>
  <si>
    <t>U87776</t>
  </si>
  <si>
    <t>Forest Intergrated Health</t>
  </si>
  <si>
    <t>U65471</t>
  </si>
  <si>
    <t>Crawley Road Medical Centre</t>
  </si>
  <si>
    <t>U47812</t>
  </si>
  <si>
    <t>U93045</t>
  </si>
  <si>
    <t>The Firs</t>
  </si>
  <si>
    <t xml:space="preserve">Walthamstow West </t>
  </si>
  <si>
    <t>U17084</t>
  </si>
  <si>
    <t>U17085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</si>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</sst>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8" tint="-0.499984740745262"/>
      <name val="Calibri"/>
      <family val="2"/>
      <scheme val="minor"/>
    </font>
    <font>
      <sz val="24"/>
      <color theme="0"/>
      <name val="Microsoft Sans Serif"/>
      <family val="2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rgb="FF595959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FFC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5145BF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theme="5" tint="0.3999755851924192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color indexed="81"/>
      <name val="Tahoma"/>
      <family val="2"/>
    </font>
    <font>
      <b/>
      <sz val="10"/>
      <color theme="8" tint="-0.499984740745262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b/>
      <sz val="10"/>
      <color theme="7" tint="-0.249977111117893"/>
      <name val="Calibri"/>
      <family val="2"/>
      <scheme val="minor"/>
    </font>
    <font>
      <b/>
      <sz val="11"/>
      <color theme="7" tint="-0.249977111117893"/>
      <name val="Calibri"/>
      <family val="2"/>
      <scheme val="minor"/>
    </font>
    <font>
      <sz val="8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E7F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EFFEFF"/>
        <bgColor indexed="64"/>
      </patternFill>
    </fill>
    <fill>
      <patternFill patternType="solid">
        <fgColor rgb="FFE5F8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1C1FF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E"/>
        <bgColor indexed="64"/>
      </patternFill>
    </fill>
    <fill>
      <patternFill patternType="solid">
        <fgColor rgb="FF19C3FF"/>
        <bgColor indexed="64"/>
      </patternFill>
    </fill>
    <fill>
      <patternFill patternType="solid">
        <fgColor theme="2" tint="-0.249977111117893"/>
        <bgColor indexed="64"/>
      </patternFill>
    </fill>
  </fills>
  <borders count="62">
    <border>
      <left/>
      <right/>
      <top/>
      <bottom/>
      <diagonal/>
    </border>
    <border>
      <left style="hair">
        <color rgb="FF00E7F9"/>
      </left>
      <right style="hair">
        <color rgb="FF00E7F9"/>
      </right>
      <top/>
      <bottom style="hair">
        <color rgb="FF00E7F9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/>
      <right style="hair">
        <color rgb="FF0086EA"/>
      </right>
      <top/>
      <bottom style="hair">
        <color rgb="FF0086EA"/>
      </bottom>
      <diagonal/>
    </border>
    <border>
      <left style="hair">
        <color rgb="FF0086EA"/>
      </left>
      <right style="hair">
        <color rgb="FF0086EA"/>
      </right>
      <top/>
      <bottom style="hair">
        <color rgb="FF0086EA"/>
      </bottom>
      <diagonal/>
    </border>
    <border>
      <left/>
      <right style="hair">
        <color rgb="FF0086EA"/>
      </right>
      <top style="hair">
        <color rgb="FF0086EA"/>
      </top>
      <bottom style="hair">
        <color rgb="FF0086EA"/>
      </bottom>
      <diagonal/>
    </border>
    <border>
      <left style="hair">
        <color rgb="FF0086EA"/>
      </left>
      <right style="hair">
        <color rgb="FF0086EA"/>
      </right>
      <top style="hair">
        <color rgb="FF0086EA"/>
      </top>
      <bottom style="hair">
        <color rgb="FF0086EA"/>
      </bottom>
      <diagonal/>
    </border>
    <border>
      <left/>
      <right style="hair">
        <color rgb="FF0086EA"/>
      </right>
      <top style="hair">
        <color rgb="FF0086EA"/>
      </top>
      <bottom/>
      <diagonal/>
    </border>
    <border>
      <left style="hair">
        <color rgb="FF0086EA"/>
      </left>
      <right style="hair">
        <color rgb="FF0086EA"/>
      </right>
      <top style="hair">
        <color rgb="FF0086EA"/>
      </top>
      <bottom/>
      <diagonal/>
    </border>
    <border>
      <left/>
      <right style="hair">
        <color auto="1"/>
      </right>
      <top style="thin">
        <color rgb="FF00B0F0"/>
      </top>
      <bottom style="thin">
        <color rgb="FF00B0F0"/>
      </bottom>
      <diagonal/>
    </border>
    <border>
      <left style="hair">
        <color auto="1"/>
      </left>
      <right style="hair">
        <color auto="1"/>
      </right>
      <top style="thin">
        <color rgb="FF00B0F0"/>
      </top>
      <bottom style="thin">
        <color rgb="FF00B0F0"/>
      </bottom>
      <diagonal/>
    </border>
    <border>
      <left style="hair">
        <color rgb="FF00E7F9"/>
      </left>
      <right style="hair">
        <color rgb="FF00E7F9"/>
      </right>
      <top style="thin">
        <color rgb="FF00B0F0"/>
      </top>
      <bottom style="thin">
        <color rgb="FF00B0F0"/>
      </bottom>
      <diagonal/>
    </border>
    <border>
      <left/>
      <right style="hair">
        <color rgb="FF0086EA"/>
      </right>
      <top/>
      <bottom/>
      <diagonal/>
    </border>
    <border>
      <left style="hair">
        <color rgb="FF0086EA"/>
      </left>
      <right style="hair">
        <color rgb="FF0086EA"/>
      </right>
      <top/>
      <bottom/>
      <diagonal/>
    </border>
    <border>
      <left/>
      <right style="hair">
        <color auto="1"/>
      </right>
      <top/>
      <bottom/>
      <diagonal/>
    </border>
    <border>
      <left style="hair">
        <color rgb="FF00E7F9"/>
      </left>
      <right/>
      <top/>
      <bottom style="hair">
        <color rgb="FF00E7F9"/>
      </bottom>
      <diagonal/>
    </border>
    <border>
      <left style="hair">
        <color rgb="FF00E7F9"/>
      </left>
      <right/>
      <top style="hair">
        <color rgb="FF00E7F9"/>
      </top>
      <bottom style="hair">
        <color rgb="FF00E7F9"/>
      </bottom>
      <diagonal/>
    </border>
    <border>
      <left style="hair">
        <color rgb="FF00E7F9"/>
      </left>
      <right/>
      <top style="hair">
        <color rgb="FF00E7F9"/>
      </top>
      <bottom/>
      <diagonal/>
    </border>
    <border>
      <left style="hair">
        <color rgb="FF00E7F9"/>
      </left>
      <right/>
      <top style="thin">
        <color rgb="FF00B0F0"/>
      </top>
      <bottom style="thin">
        <color rgb="FF00B0F0"/>
      </bottom>
      <diagonal/>
    </border>
    <border>
      <left/>
      <right style="hair">
        <color rgb="FF00B0F0"/>
      </right>
      <top/>
      <bottom style="hair">
        <color rgb="FF00B0F0"/>
      </bottom>
      <diagonal/>
    </border>
    <border>
      <left/>
      <right style="hair">
        <color rgb="FF00B0F0"/>
      </right>
      <top style="thin">
        <color rgb="FF00B0F0"/>
      </top>
      <bottom style="thin">
        <color rgb="FF00B0F0"/>
      </bottom>
      <diagonal/>
    </border>
    <border>
      <left style="hair">
        <color rgb="FF00B0F0"/>
      </left>
      <right/>
      <top/>
      <bottom style="hair">
        <color rgb="FF00B0F0"/>
      </bottom>
      <diagonal/>
    </border>
    <border>
      <left style="hair">
        <color rgb="FF00B0F0"/>
      </left>
      <right/>
      <top style="thin">
        <color rgb="FF00B0F0"/>
      </top>
      <bottom style="thin">
        <color rgb="FF00B0F0"/>
      </bottom>
      <diagonal/>
    </border>
    <border>
      <left/>
      <right/>
      <top style="hair">
        <color rgb="FF5145BF"/>
      </top>
      <bottom style="hair">
        <color rgb="FF5145BF"/>
      </bottom>
      <diagonal/>
    </border>
    <border>
      <left/>
      <right/>
      <top style="hair">
        <color rgb="FF0070C0"/>
      </top>
      <bottom style="hair">
        <color rgb="FF0070C0"/>
      </bottom>
      <diagonal/>
    </border>
    <border>
      <left/>
      <right/>
      <top style="hair">
        <color rgb="FFFFC000"/>
      </top>
      <bottom style="hair">
        <color rgb="FFFFC000"/>
      </bottom>
      <diagonal/>
    </border>
    <border>
      <left/>
      <right style="hair">
        <color rgb="FF5145BF"/>
      </right>
      <top/>
      <bottom/>
      <diagonal/>
    </border>
    <border>
      <left style="hair">
        <color rgb="FF5145BF"/>
      </left>
      <right style="hair">
        <color rgb="FF5145BF"/>
      </right>
      <top/>
      <bottom/>
      <diagonal/>
    </border>
    <border>
      <left style="hair">
        <color rgb="FF5145BF"/>
      </left>
      <right/>
      <top/>
      <bottom/>
      <diagonal/>
    </border>
    <border>
      <left/>
      <right style="hair">
        <color rgb="FF5145BF"/>
      </right>
      <top/>
      <bottom style="hair">
        <color rgb="FFFFC000"/>
      </bottom>
      <diagonal/>
    </border>
    <border>
      <left style="hair">
        <color rgb="FF5145BF"/>
      </left>
      <right style="hair">
        <color rgb="FF5145BF"/>
      </right>
      <top/>
      <bottom style="hair">
        <color rgb="FFFFC000"/>
      </bottom>
      <diagonal/>
    </border>
    <border>
      <left style="hair">
        <color rgb="FF5145BF"/>
      </left>
      <right/>
      <top/>
      <bottom style="hair">
        <color rgb="FFFFC000"/>
      </bottom>
      <diagonal/>
    </border>
    <border>
      <left/>
      <right style="hair">
        <color rgb="FF5145BF"/>
      </right>
      <top style="hair">
        <color rgb="FF5145BF"/>
      </top>
      <bottom style="hair">
        <color rgb="FF5145BF"/>
      </bottom>
      <diagonal/>
    </border>
    <border>
      <left/>
      <right style="hair">
        <color rgb="FF5145BF"/>
      </right>
      <top style="hair">
        <color rgb="FF0070C0"/>
      </top>
      <bottom style="hair">
        <color rgb="FF0070C0"/>
      </bottom>
      <diagonal/>
    </border>
    <border>
      <left style="hair">
        <color rgb="FF5145BF"/>
      </left>
      <right style="hair">
        <color rgb="FF5145BF"/>
      </right>
      <top style="hair">
        <color rgb="FF0070C0"/>
      </top>
      <bottom style="hair">
        <color rgb="FF0070C0"/>
      </bottom>
      <diagonal/>
    </border>
    <border>
      <left style="hair">
        <color rgb="FF5145BF"/>
      </left>
      <right/>
      <top style="hair">
        <color rgb="FF0070C0"/>
      </top>
      <bottom style="hair">
        <color rgb="FF0070C0"/>
      </bottom>
      <diagonal/>
    </border>
    <border>
      <left/>
      <right style="hair">
        <color rgb="FF5145BF"/>
      </right>
      <top style="hair">
        <color rgb="FFFFC000"/>
      </top>
      <bottom style="hair">
        <color rgb="FFFFC000"/>
      </bottom>
      <diagonal/>
    </border>
    <border>
      <left style="hair">
        <color rgb="FF5145BF"/>
      </left>
      <right style="hair">
        <color rgb="FF5145BF"/>
      </right>
      <top style="hair">
        <color rgb="FFFFC000"/>
      </top>
      <bottom style="hair">
        <color rgb="FFFFC000"/>
      </bottom>
      <diagonal/>
    </border>
    <border>
      <left style="hair">
        <color rgb="FF5145BF"/>
      </left>
      <right/>
      <top style="hair">
        <color rgb="FFFFC000"/>
      </top>
      <bottom style="hair">
        <color rgb="FFFFC000"/>
      </bottom>
      <diagonal/>
    </border>
    <border>
      <left/>
      <right style="medium">
        <color rgb="FF00B0F0"/>
      </right>
      <top/>
      <bottom/>
      <diagonal/>
    </border>
    <border>
      <left style="thin">
        <color rgb="FF00B0F0"/>
      </left>
      <right style="medium">
        <color rgb="FF00B0F0"/>
      </right>
      <top/>
      <bottom style="hair">
        <color rgb="FF00B0F0"/>
      </bottom>
      <diagonal/>
    </border>
    <border>
      <left style="thin">
        <color rgb="FF00B0F0"/>
      </left>
      <right style="medium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 style="medium">
        <color rgb="FF00B0F0"/>
      </right>
      <top/>
      <bottom/>
      <diagonal/>
    </border>
    <border>
      <left/>
      <right/>
      <top/>
      <bottom style="hair">
        <color rgb="FF00B0F0"/>
      </bottom>
      <diagonal/>
    </border>
    <border>
      <left/>
      <right/>
      <top style="thin">
        <color rgb="FF00B0F0"/>
      </top>
      <bottom style="thin">
        <color rgb="FF00B0F0"/>
      </bottom>
      <diagonal/>
    </border>
    <border>
      <left style="hair">
        <color auto="1"/>
      </left>
      <right style="thin">
        <color rgb="FF00B0F0"/>
      </right>
      <top style="thin">
        <color rgb="FF00B0F0"/>
      </top>
      <bottom/>
      <diagonal/>
    </border>
    <border>
      <left style="mediumDashed">
        <color rgb="FF00E7F9"/>
      </left>
      <right style="hair">
        <color rgb="FF00E7F9"/>
      </right>
      <top/>
      <bottom style="hair">
        <color rgb="FF00E7F9"/>
      </bottom>
      <diagonal/>
    </border>
    <border>
      <left style="mediumDashed">
        <color rgb="FF00E7F9"/>
      </left>
      <right style="hair">
        <color rgb="FF00E7F9"/>
      </right>
      <top style="thin">
        <color rgb="FF00B0F0"/>
      </top>
      <bottom style="thin">
        <color rgb="FF00B0F0"/>
      </bottom>
      <diagonal/>
    </border>
    <border>
      <left style="mediumDashed">
        <color rgb="FF00E7F9"/>
      </left>
      <right style="hair">
        <color auto="1"/>
      </right>
      <top/>
      <bottom/>
      <diagonal/>
    </border>
    <border>
      <left style="mediumDashed">
        <color rgb="FF00B0F0"/>
      </left>
      <right style="hair">
        <color rgb="FF00B0F0"/>
      </right>
      <top/>
      <bottom style="hair">
        <color rgb="FF00B0F0"/>
      </bottom>
      <diagonal/>
    </border>
    <border>
      <left style="mediumDashed">
        <color rgb="FF00B0F0"/>
      </left>
      <right style="hair">
        <color rgb="FF00B0F0"/>
      </right>
      <top style="thin">
        <color rgb="FF00B0F0"/>
      </top>
      <bottom style="thin">
        <color rgb="FF00B0F0"/>
      </bottom>
      <diagonal/>
    </border>
    <border>
      <left style="mediumDashed">
        <color rgb="FF00B0F0"/>
      </left>
      <right style="hair">
        <color auto="1"/>
      </right>
      <top/>
      <bottom/>
      <diagonal/>
    </border>
    <border>
      <left/>
      <right style="hair">
        <color rgb="FF00E7F9"/>
      </right>
      <top/>
      <bottom style="hair">
        <color rgb="FF00E7F9"/>
      </bottom>
      <diagonal/>
    </border>
    <border>
      <left/>
      <right style="hair">
        <color rgb="FF00E7F9"/>
      </right>
      <top style="hair">
        <color rgb="FF00E7F9"/>
      </top>
      <bottom style="hair">
        <color rgb="FF00E7F9"/>
      </bottom>
      <diagonal/>
    </border>
    <border>
      <left/>
      <right style="hair">
        <color rgb="FF00E7F9"/>
      </right>
      <top style="hair">
        <color rgb="FF00E7F9"/>
      </top>
      <bottom/>
      <diagonal/>
    </border>
    <border>
      <left/>
      <right style="hair">
        <color rgb="FF00E7F9"/>
      </right>
      <top style="thin">
        <color rgb="FF00B0F0"/>
      </top>
      <bottom style="thin">
        <color rgb="FF00B0F0"/>
      </bottom>
      <diagonal/>
    </border>
    <border>
      <left style="hair">
        <color rgb="FF0086EA"/>
      </left>
      <right style="medium">
        <color rgb="FF00E7F9"/>
      </right>
      <top/>
      <bottom style="hair">
        <color rgb="FF0086EA"/>
      </bottom>
      <diagonal/>
    </border>
    <border>
      <left style="hair">
        <color rgb="FF0086EA"/>
      </left>
      <right style="medium">
        <color rgb="FF00E7F9"/>
      </right>
      <top style="hair">
        <color rgb="FF0086EA"/>
      </top>
      <bottom style="hair">
        <color rgb="FF0086EA"/>
      </bottom>
      <diagonal/>
    </border>
    <border>
      <left style="hair">
        <color rgb="FF0086EA"/>
      </left>
      <right style="medium">
        <color rgb="FF00E7F9"/>
      </right>
      <top style="hair">
        <color rgb="FF0086EA"/>
      </top>
      <bottom/>
      <diagonal/>
    </border>
    <border>
      <left style="hair">
        <color auto="1"/>
      </left>
      <right style="medium">
        <color rgb="FF00E7F9"/>
      </right>
      <top style="thin">
        <color rgb="FF00B0F0"/>
      </top>
      <bottom style="thin">
        <color rgb="FF00B0F0"/>
      </bottom>
      <diagonal/>
    </border>
    <border>
      <left style="hair">
        <color rgb="FF0086EA"/>
      </left>
      <right style="medium">
        <color rgb="FF00E7F9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0">
    <xf numFmtId="0" fontId="0" fillId="0" borderId="0" xfId="0"/>
    <xf numFmtId="14" fontId="0" fillId="0" borderId="0" xfId="0" applyNumberFormat="1"/>
    <xf numFmtId="0" fontId="0" fillId="0" borderId="0" xfId="0" quotePrefix="1"/>
    <xf numFmtId="0" fontId="5" fillId="3" borderId="0" xfId="0" applyFont="1" applyFill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  <xf numFmtId="0" fontId="0" fillId="6" borderId="0" xfId="0" applyFill="1"/>
    <xf numFmtId="0" fontId="0" fillId="6" borderId="0" xfId="0" applyFill="1" applyAlignment="1">
      <alignment horizontal="right"/>
    </xf>
    <xf numFmtId="0" fontId="0" fillId="5" borderId="1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7" borderId="0" xfId="0" applyFill="1"/>
    <xf numFmtId="0" fontId="0" fillId="7" borderId="0" xfId="0" applyFill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3" fillId="3" borderId="10" xfId="0" applyFont="1" applyFill="1" applyBorder="1"/>
    <xf numFmtId="0" fontId="3" fillId="3" borderId="11" xfId="0" applyFont="1" applyFill="1" applyBorder="1"/>
    <xf numFmtId="0" fontId="3" fillId="3" borderId="12" xfId="0" applyFont="1" applyFill="1" applyBorder="1"/>
    <xf numFmtId="0" fontId="0" fillId="2" borderId="13" xfId="0" applyFill="1" applyBorder="1"/>
    <xf numFmtId="0" fontId="0" fillId="2" borderId="14" xfId="0" applyFill="1" applyBorder="1"/>
    <xf numFmtId="0" fontId="0" fillId="8" borderId="0" xfId="0" applyFill="1"/>
    <xf numFmtId="9" fontId="0" fillId="0" borderId="0" xfId="0" applyNumberFormat="1"/>
    <xf numFmtId="0" fontId="6" fillId="9" borderId="0" xfId="0" applyFont="1" applyFill="1"/>
    <xf numFmtId="0" fontId="4" fillId="9" borderId="0" xfId="0" applyFont="1" applyFill="1"/>
    <xf numFmtId="0" fontId="9" fillId="0" borderId="0" xfId="0" applyFont="1" applyAlignment="1">
      <alignment horizontal="center" vertical="center" readingOrder="1"/>
    </xf>
    <xf numFmtId="0" fontId="0" fillId="10" borderId="0" xfId="0" applyFill="1"/>
    <xf numFmtId="0" fontId="3" fillId="10" borderId="0" xfId="0" applyFont="1" applyFill="1"/>
    <xf numFmtId="0" fontId="2" fillId="9" borderId="0" xfId="0" applyFont="1" applyFill="1" applyAlignment="1">
      <alignment horizontal="center"/>
    </xf>
    <xf numFmtId="0" fontId="2" fillId="9" borderId="0" xfId="0" applyFont="1" applyFill="1"/>
    <xf numFmtId="0" fontId="8" fillId="6" borderId="0" xfId="0" applyFont="1" applyFill="1"/>
    <xf numFmtId="0" fontId="3" fillId="6" borderId="0" xfId="0" applyFont="1" applyFill="1"/>
    <xf numFmtId="0" fontId="10" fillId="6" borderId="0" xfId="0" applyFont="1" applyFill="1"/>
    <xf numFmtId="0" fontId="11" fillId="6" borderId="0" xfId="0" applyFont="1" applyFill="1"/>
    <xf numFmtId="0" fontId="12" fillId="6" borderId="0" xfId="0" applyFont="1" applyFill="1"/>
    <xf numFmtId="0" fontId="10" fillId="10" borderId="0" xfId="0" applyFont="1" applyFill="1"/>
    <xf numFmtId="0" fontId="11" fillId="10" borderId="0" xfId="0" applyFont="1" applyFill="1"/>
    <xf numFmtId="0" fontId="12" fillId="10" borderId="0" xfId="0" applyFont="1" applyFill="1"/>
    <xf numFmtId="0" fontId="0" fillId="10" borderId="0" xfId="0" applyFill="1" applyAlignment="1">
      <alignment horizontal="center" vertical="center"/>
    </xf>
    <xf numFmtId="0" fontId="0" fillId="5" borderId="16" xfId="0" applyFill="1" applyBorder="1"/>
    <xf numFmtId="0" fontId="0" fillId="5" borderId="17" xfId="0" applyFill="1" applyBorder="1"/>
    <xf numFmtId="0" fontId="0" fillId="5" borderId="18" xfId="0" applyFill="1" applyBorder="1"/>
    <xf numFmtId="0" fontId="3" fillId="3" borderId="19" xfId="0" applyFont="1" applyFill="1" applyBorder="1"/>
    <xf numFmtId="0" fontId="0" fillId="6" borderId="20" xfId="0" applyFill="1" applyBorder="1"/>
    <xf numFmtId="0" fontId="0" fillId="6" borderId="22" xfId="0" applyFill="1" applyBorder="1"/>
    <xf numFmtId="0" fontId="0" fillId="10" borderId="0" xfId="0" applyFill="1" applyAlignment="1">
      <alignment horizontal="right"/>
    </xf>
    <xf numFmtId="0" fontId="3" fillId="10" borderId="0" xfId="0" applyFont="1" applyFill="1" applyAlignment="1">
      <alignment horizontal="right"/>
    </xf>
    <xf numFmtId="0" fontId="0" fillId="11" borderId="0" xfId="0" applyFill="1"/>
    <xf numFmtId="0" fontId="0" fillId="0" borderId="27" xfId="0" applyBorder="1"/>
    <xf numFmtId="0" fontId="0" fillId="0" borderId="30" xfId="0" applyBorder="1"/>
    <xf numFmtId="0" fontId="0" fillId="0" borderId="33" xfId="0" applyBorder="1"/>
    <xf numFmtId="0" fontId="0" fillId="0" borderId="34" xfId="0" applyBorder="1"/>
    <xf numFmtId="0" fontId="0" fillId="0" borderId="37" xfId="0" applyBorder="1"/>
    <xf numFmtId="0" fontId="3" fillId="0" borderId="26" xfId="0" applyFont="1" applyBorder="1"/>
    <xf numFmtId="0" fontId="14" fillId="0" borderId="25" xfId="0" applyFont="1" applyBorder="1" applyAlignment="1">
      <alignment vertical="center"/>
    </xf>
    <xf numFmtId="0" fontId="13" fillId="0" borderId="24" xfId="0" applyFont="1" applyBorder="1"/>
    <xf numFmtId="0" fontId="3" fillId="0" borderId="28" xfId="0" applyFont="1" applyBorder="1"/>
    <xf numFmtId="0" fontId="3" fillId="0" borderId="29" xfId="0" applyFont="1" applyBorder="1"/>
    <xf numFmtId="0" fontId="3" fillId="0" borderId="31" xfId="0" applyFont="1" applyBorder="1"/>
    <xf numFmtId="0" fontId="3" fillId="0" borderId="32" xfId="0" applyFont="1" applyBorder="1"/>
    <xf numFmtId="0" fontId="3" fillId="0" borderId="38" xfId="1" applyNumberFormat="1" applyFont="1" applyBorder="1"/>
    <xf numFmtId="9" fontId="3" fillId="0" borderId="38" xfId="1" applyFont="1" applyBorder="1"/>
    <xf numFmtId="0" fontId="13" fillId="0" borderId="33" xfId="0" applyFont="1" applyBorder="1"/>
    <xf numFmtId="9" fontId="13" fillId="0" borderId="33" xfId="1" applyFont="1" applyBorder="1"/>
    <xf numFmtId="0" fontId="14" fillId="0" borderId="33" xfId="0" applyFont="1" applyBorder="1"/>
    <xf numFmtId="9" fontId="14" fillId="0" borderId="35" xfId="1" applyFont="1" applyBorder="1"/>
    <xf numFmtId="9" fontId="14" fillId="0" borderId="36" xfId="1" applyFont="1" applyBorder="1"/>
    <xf numFmtId="0" fontId="3" fillId="12" borderId="0" xfId="0" applyFont="1" applyFill="1"/>
    <xf numFmtId="0" fontId="3" fillId="13" borderId="0" xfId="0" applyFont="1" applyFill="1"/>
    <xf numFmtId="0" fontId="3" fillId="14" borderId="0" xfId="0" applyFont="1" applyFill="1"/>
    <xf numFmtId="0" fontId="2" fillId="4" borderId="40" xfId="0" applyFont="1" applyFill="1" applyBorder="1" applyAlignment="1">
      <alignment horizontal="center" vertical="center" wrapText="1"/>
    </xf>
    <xf numFmtId="164" fontId="0" fillId="6" borderId="41" xfId="1" applyNumberFormat="1" applyFont="1" applyFill="1" applyBorder="1"/>
    <xf numFmtId="9" fontId="0" fillId="5" borderId="16" xfId="1" applyFont="1" applyFill="1" applyBorder="1"/>
    <xf numFmtId="9" fontId="3" fillId="3" borderId="19" xfId="1" applyFont="1" applyFill="1" applyBorder="1"/>
    <xf numFmtId="0" fontId="0" fillId="5" borderId="47" xfId="0" applyFill="1" applyBorder="1"/>
    <xf numFmtId="0" fontId="3" fillId="3" borderId="48" xfId="0" applyFont="1" applyFill="1" applyBorder="1"/>
    <xf numFmtId="0" fontId="0" fillId="6" borderId="50" xfId="0" applyFill="1" applyBorder="1"/>
    <xf numFmtId="9" fontId="0" fillId="6" borderId="44" xfId="1" applyFont="1" applyFill="1" applyBorder="1"/>
    <xf numFmtId="9" fontId="3" fillId="0" borderId="39" xfId="1" applyFont="1" applyBorder="1"/>
    <xf numFmtId="0" fontId="3" fillId="15" borderId="21" xfId="0" applyFont="1" applyFill="1" applyBorder="1"/>
    <xf numFmtId="9" fontId="3" fillId="15" borderId="45" xfId="1" applyFont="1" applyFill="1" applyBorder="1"/>
    <xf numFmtId="0" fontId="3" fillId="15" borderId="51" xfId="0" applyFont="1" applyFill="1" applyBorder="1"/>
    <xf numFmtId="0" fontId="3" fillId="15" borderId="23" xfId="0" applyFont="1" applyFill="1" applyBorder="1"/>
    <xf numFmtId="164" fontId="3" fillId="15" borderId="42" xfId="1" applyNumberFormat="1" applyFont="1" applyFill="1" applyBorder="1"/>
    <xf numFmtId="0" fontId="0" fillId="5" borderId="53" xfId="0" applyFill="1" applyBorder="1"/>
    <xf numFmtId="0" fontId="0" fillId="5" borderId="54" xfId="0" applyFill="1" applyBorder="1"/>
    <xf numFmtId="0" fontId="0" fillId="5" borderId="55" xfId="0" applyFill="1" applyBorder="1"/>
    <xf numFmtId="0" fontId="3" fillId="3" borderId="56" xfId="0" applyFont="1" applyFill="1" applyBorder="1"/>
    <xf numFmtId="0" fontId="0" fillId="2" borderId="57" xfId="0" applyFill="1" applyBorder="1"/>
    <xf numFmtId="0" fontId="0" fillId="2" borderId="58" xfId="0" applyFill="1" applyBorder="1"/>
    <xf numFmtId="0" fontId="0" fillId="2" borderId="59" xfId="0" applyFill="1" applyBorder="1"/>
    <xf numFmtId="0" fontId="3" fillId="3" borderId="60" xfId="0" applyFont="1" applyFill="1" applyBorder="1"/>
    <xf numFmtId="0" fontId="0" fillId="2" borderId="61" xfId="0" applyFill="1" applyBorder="1"/>
    <xf numFmtId="0" fontId="7" fillId="16" borderId="15" xfId="0" applyFont="1" applyFill="1" applyBorder="1"/>
    <xf numFmtId="0" fontId="7" fillId="16" borderId="2" xfId="0" applyFont="1" applyFill="1" applyBorder="1"/>
    <xf numFmtId="9" fontId="7" fillId="16" borderId="3" xfId="1" applyFont="1" applyFill="1" applyBorder="1"/>
    <xf numFmtId="0" fontId="7" fillId="16" borderId="49" xfId="0" applyFont="1" applyFill="1" applyBorder="1"/>
    <xf numFmtId="0" fontId="7" fillId="16" borderId="46" xfId="0" applyFont="1" applyFill="1" applyBorder="1"/>
    <xf numFmtId="9" fontId="7" fillId="16" borderId="0" xfId="1" applyFont="1" applyFill="1" applyBorder="1"/>
    <xf numFmtId="0" fontId="7" fillId="16" borderId="52" xfId="0" applyFont="1" applyFill="1" applyBorder="1"/>
    <xf numFmtId="0" fontId="7" fillId="16" borderId="3" xfId="0" applyFont="1" applyFill="1" applyBorder="1"/>
    <xf numFmtId="164" fontId="7" fillId="16" borderId="43" xfId="1" applyNumberFormat="1" applyFont="1" applyFill="1" applyBorder="1"/>
    <xf numFmtId="14" fontId="0" fillId="0" borderId="0" xfId="0" quotePrefix="1" applyNumberFormat="1"/>
    <xf numFmtId="0" fontId="15" fillId="6" borderId="0" xfId="0" applyFont="1" applyFill="1"/>
    <xf numFmtId="0" fontId="15" fillId="10" borderId="0" xfId="0" applyFont="1" applyFill="1"/>
    <xf numFmtId="0" fontId="16" fillId="10" borderId="0" xfId="0" applyFont="1" applyFill="1" applyAlignment="1">
      <alignment horizontal="right"/>
    </xf>
    <xf numFmtId="0" fontId="16" fillId="10" borderId="0" xfId="0" applyFont="1" applyFill="1"/>
    <xf numFmtId="0" fontId="0" fillId="6" borderId="0" xfId="0" applyFill="1" applyAlignment="1">
      <alignment horizontal="right" vertical="top"/>
    </xf>
    <xf numFmtId="0" fontId="20" fillId="3" borderId="0" xfId="0" applyFont="1" applyFill="1" applyAlignment="1">
      <alignment horizontal="center" vertical="center" wrapText="1"/>
    </xf>
    <xf numFmtId="0" fontId="21" fillId="4" borderId="0" xfId="0" applyFont="1" applyFill="1" applyAlignment="1">
      <alignment horizontal="center" vertical="center" wrapText="1"/>
    </xf>
    <xf numFmtId="0" fontId="22" fillId="10" borderId="0" xfId="0" applyFont="1" applyFill="1"/>
    <xf numFmtId="0" fontId="22" fillId="0" borderId="0" xfId="0" applyFont="1"/>
    <xf numFmtId="0" fontId="3" fillId="6" borderId="0" xfId="0" applyFont="1" applyFill="1" applyAlignment="1">
      <alignment horizontal="right"/>
    </xf>
    <xf numFmtId="0" fontId="13" fillId="10" borderId="33" xfId="0" applyFont="1" applyFill="1" applyBorder="1"/>
    <xf numFmtId="0" fontId="3" fillId="10" borderId="27" xfId="0" applyFont="1" applyFill="1" applyBorder="1"/>
    <xf numFmtId="0" fontId="3" fillId="10" borderId="28" xfId="0" applyFont="1" applyFill="1" applyBorder="1"/>
    <xf numFmtId="0" fontId="14" fillId="10" borderId="33" xfId="0" applyFont="1" applyFill="1" applyBorder="1"/>
    <xf numFmtId="0" fontId="3" fillId="10" borderId="30" xfId="0" applyFont="1" applyFill="1" applyBorder="1"/>
    <xf numFmtId="0" fontId="3" fillId="10" borderId="31" xfId="0" applyFont="1" applyFill="1" applyBorder="1"/>
    <xf numFmtId="0" fontId="3" fillId="10" borderId="38" xfId="1" applyNumberFormat="1" applyFont="1" applyFill="1" applyBorder="1"/>
  </cellXfs>
  <cellStyles count="2">
    <cellStyle name="Normal" xfId="0" builtinId="0"/>
    <cellStyle name="Percent" xfId="1" builtinId="5"/>
  </cellStyles>
  <dxfs count="3"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colors>
    <mruColors>
      <color rgb="FFC8C300"/>
      <color rgb="FFFF9933"/>
      <color rgb="FFE7E200"/>
      <color rgb="FFF5B68B"/>
      <color rgb="FFF0EA00"/>
      <color rgb="FFFFFF00"/>
      <color rgb="FF00E7F9"/>
      <color rgb="FF19C3FF"/>
      <color rgb="FF00B0F0"/>
      <color rgb="FF5145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18" Type="http://schemas.openxmlformats.org/officeDocument/2006/relationships/customXml" Target="../customXml/item5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connections" Target="connection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rgbClr val="00B0F0"/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rgbClr val="00E7F9"/>
                </a:solidFill>
              </a:rPr>
              <a:t>% Care plan (COPD high risk) 12 m</a:t>
            </a:r>
          </a:p>
        </c:rich>
      </c:tx>
      <c:layout>
        <c:manualLayout>
          <c:xMode val="edge"/>
          <c:yMode val="edge"/>
          <c:x val="0.21039209968035044"/>
          <c:y val="3.13725877691372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rgbClr val="00B0F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3466110853790331E-2"/>
          <c:y val="0.29668055555555556"/>
          <c:w val="0.80968941382327209"/>
          <c:h val="0.48655208333333333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05E-46F0-954D-81669075C074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05E-46F0-954D-81669075C074}"/>
              </c:ext>
            </c:extLst>
          </c:dPt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Graph!$B$5:$B$6</c:f>
              <c:numCache>
                <c:formatCode>0%</c:formatCode>
                <c:ptCount val="2"/>
                <c:pt idx="0">
                  <c:v>0.1</c:v>
                </c:pt>
                <c:pt idx="1">
                  <c:v>0.16681818181818181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05E-46F0-954D-81669075C074}"/>
            </c:ext>
          </c:extLst>
        </c:ser>
        <c:ser>
          <c:idx val="1"/>
          <c:order val="1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05E-46F0-954D-81669075C074}"/>
              </c:ext>
            </c:extLst>
          </c:dPt>
          <c:dLbls>
            <c:dLbl>
              <c:idx val="1"/>
              <c:layout>
                <c:manualLayout>
                  <c:x val="2.0334173914535195E-2"/>
                  <c:y val="-0.15998414925842275"/>
                </c:manualLayout>
              </c:layout>
              <c:tx>
                <c:strRef>
                  <c:f>Graph!$B$4</c:f>
                  <c:strCache>
                    <c:ptCount val="1"/>
                    <c:pt idx="0">
                      <c:v>18%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rgbClr val="5145BF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165565905568993"/>
                      <c:h val="0.24059814814814812"/>
                    </c:manualLayout>
                  </c15:layout>
                  <c15:dlblFieldTable>
                    <c15:dlblFTEntry>
                      <c15:txfldGUID>{66B0F3D2-7BF4-419F-B281-8748B10FB842}</c15:txfldGUID>
                      <c15:f>Graph!$B$4</c15:f>
                      <c15:dlblFieldTableCache>
                        <c:ptCount val="1"/>
                        <c:pt idx="0">
                          <c:v>18%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6-005E-46F0-954D-81669075C0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Graph!$C$5:$C$6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05E-46F0-954D-81669075C074}"/>
            </c:ext>
          </c:extLst>
        </c:ser>
        <c:ser>
          <c:idx val="2"/>
          <c:order val="2"/>
          <c:spPr>
            <a:solidFill>
              <a:srgbClr val="F17A59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005E-46F0-954D-81669075C074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005E-46F0-954D-81669075C074}"/>
              </c:ext>
            </c:extLst>
          </c:dPt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Graph!$D$5:$D$6</c:f>
              <c:numCache>
                <c:formatCode>0%</c:formatCode>
                <c:ptCount val="2"/>
                <c:pt idx="0">
                  <c:v>0.1</c:v>
                </c:pt>
                <c:pt idx="1">
                  <c:v>0.80318181818181822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05E-46F0-954D-81669075C074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Graph!$E$5:$E$6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005E-46F0-954D-81669075C074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Graph!$F$5:$F$6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05E-46F0-954D-81669075C074}"/>
            </c:ext>
          </c:extLst>
        </c:ser>
        <c:ser>
          <c:idx val="5"/>
          <c:order val="5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Graph!$G$5:$G$6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005E-46F0-954D-81669075C074}"/>
            </c:ext>
          </c:extLst>
        </c:ser>
        <c:ser>
          <c:idx val="6"/>
          <c:order val="6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Graph!$H$5:$H$6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005E-46F0-954D-81669075C074}"/>
            </c:ext>
          </c:extLst>
        </c:ser>
        <c:ser>
          <c:idx val="7"/>
          <c:order val="7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Graph!$I$5:$I$6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005E-46F0-954D-81669075C074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Graph!$J$5:$J$6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005E-46F0-954D-81669075C074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Graph!$K$5:$K$6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005E-46F0-954D-81669075C074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Graph!$L$5:$L$6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005E-46F0-954D-81669075C074}"/>
            </c:ext>
          </c:extLst>
        </c:ser>
        <c:ser>
          <c:idx val="11"/>
          <c:order val="11"/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Graph!$M$5:$M$6</c:f>
              <c:numCache>
                <c:formatCode>General</c:formatCode>
                <c:ptCount val="2"/>
              </c:numCache>
            </c:numRef>
          </c:val>
          <c:extLst>
            <c:ext xmlns:c16="http://schemas.microsoft.com/office/drawing/2014/chart" uri="{C3380CC4-5D6E-409C-BE32-E72D297353CC}">
              <c16:uniqueId val="{00000013-005E-46F0-954D-81669075C0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188681296"/>
        <c:axId val="188680120"/>
      </c:barChart>
      <c:catAx>
        <c:axId val="1886812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88680120"/>
        <c:crosses val="autoZero"/>
        <c:auto val="1"/>
        <c:lblAlgn val="ctr"/>
        <c:lblOffset val="100"/>
        <c:noMultiLvlLbl val="0"/>
      </c:catAx>
      <c:valAx>
        <c:axId val="188680120"/>
        <c:scaling>
          <c:orientation val="minMax"/>
          <c:max val="1.02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rgbClr val="00E7F9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8681296"/>
        <c:crosses val="autoZero"/>
        <c:crossBetween val="between"/>
        <c:majorUnit val="0.1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ysClr val="window" lastClr="FFFFFF"/>
    </a:solidFill>
    <a:ln w="9525" cap="flat" cmpd="sng" algn="ctr">
      <a:solidFill>
        <a:srgbClr val="00E7F9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rgbClr val="00E7F9"/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rgbClr val="00B0F0"/>
                </a:solidFill>
              </a:rPr>
              <a:t>% Asthma care plans (high</a:t>
            </a:r>
            <a:r>
              <a:rPr lang="en-US" b="1" baseline="0">
                <a:solidFill>
                  <a:srgbClr val="00B0F0"/>
                </a:solidFill>
              </a:rPr>
              <a:t> risk patients) 12m</a:t>
            </a:r>
            <a:endParaRPr lang="en-US" b="1">
              <a:solidFill>
                <a:srgbClr val="00B0F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rgbClr val="00E7F9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2972725608639937E-2"/>
          <c:y val="0.39950671457089737"/>
          <c:w val="0.80968941382327209"/>
          <c:h val="0.45901011118817631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A3-4C53-9175-31F16179AF0F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A3-4C53-9175-31F16179AF0F}"/>
              </c:ext>
            </c:extLst>
          </c:dPt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Graph!$P$5:$P$6</c:f>
              <c:numCache>
                <c:formatCode>0%</c:formatCode>
                <c:ptCount val="2"/>
                <c:pt idx="0">
                  <c:v>0.1</c:v>
                </c:pt>
                <c:pt idx="1">
                  <c:v>8.1385542168674704E-2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8A3-4C53-9175-31F16179AF0F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A3-4C53-9175-31F16179AF0F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18A3-4C53-9175-31F16179AF0F}"/>
              </c:ext>
            </c:extLst>
          </c:dPt>
          <c:dLbls>
            <c:dLbl>
              <c:idx val="1"/>
              <c:layout>
                <c:manualLayout>
                  <c:x val="1.1623650009152374E-2"/>
                  <c:y val="-0.13994173379605118"/>
                </c:manualLayout>
              </c:layout>
              <c:tx>
                <c:strRef>
                  <c:f>Graph!$P$4</c:f>
                  <c:strCache>
                    <c:ptCount val="1"/>
                    <c:pt idx="0">
                      <c:v>10%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rgbClr val="5145BF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{9E775F43-FDC3-449E-8E46-E500BB1A074B}</c15:txfldGUID>
                      <c15:f>Graph!$P$4</c15:f>
                      <c15:dlblFieldTableCache>
                        <c:ptCount val="1"/>
                        <c:pt idx="0">
                          <c:v>10%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8-18A3-4C53-9175-31F16179AF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Graph!$Q$5:$Q$6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8A3-4C53-9175-31F16179AF0F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18A3-4C53-9175-31F16179AF0F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18A3-4C53-9175-31F16179AF0F}"/>
              </c:ext>
            </c:extLst>
          </c:dPt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Graph!$R$5:$R$6</c:f>
              <c:numCache>
                <c:formatCode>0%</c:formatCode>
                <c:ptCount val="2"/>
                <c:pt idx="0">
                  <c:v>0.1</c:v>
                </c:pt>
                <c:pt idx="1">
                  <c:v>0.88861445783132531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18A3-4C53-9175-31F16179AF0F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Graph!$S$5:$S$6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18A3-4C53-9175-31F16179AF0F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Graph!$T$5:$T$6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18A3-4C53-9175-31F16179AF0F}"/>
            </c:ext>
          </c:extLst>
        </c:ser>
        <c:ser>
          <c:idx val="5"/>
          <c:order val="5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7-18A3-4C53-9175-31F16179AF0F}"/>
              </c:ext>
            </c:extLst>
          </c:dPt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Graph!$U$5:$U$6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18A3-4C53-9175-31F16179AF0F}"/>
            </c:ext>
          </c:extLst>
        </c:ser>
        <c:ser>
          <c:idx val="6"/>
          <c:order val="6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Graph!$V$5:$V$6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18A3-4C53-9175-31F16179AF0F}"/>
            </c:ext>
          </c:extLst>
        </c:ser>
        <c:ser>
          <c:idx val="7"/>
          <c:order val="7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Graph!$W$5:$W$6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18A3-4C53-9175-31F16179AF0F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Graph!$X$5:$X$6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18A3-4C53-9175-31F16179AF0F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Graph!$Y$5:$Y$6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18A3-4C53-9175-31F16179AF0F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Graph!$Z$5:$Z$6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18A3-4C53-9175-31F16179AF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188686000"/>
        <c:axId val="188683256"/>
      </c:barChart>
      <c:catAx>
        <c:axId val="18868600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88683256"/>
        <c:crosses val="autoZero"/>
        <c:auto val="1"/>
        <c:lblAlgn val="ctr"/>
        <c:lblOffset val="100"/>
        <c:noMultiLvlLbl val="0"/>
      </c:catAx>
      <c:valAx>
        <c:axId val="188683256"/>
        <c:scaling>
          <c:orientation val="minMax"/>
          <c:max val="1.02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rgbClr val="00B0F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868600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ysClr val="window" lastClr="FFFFFF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rgbClr val="00E7F9"/>
                </a:solidFill>
              </a:rPr>
              <a:t>% Care plan (COPD high risk) 12m</a:t>
            </a:r>
          </a:p>
        </c:rich>
      </c:tx>
      <c:layout>
        <c:manualLayout>
          <c:xMode val="edge"/>
          <c:yMode val="edge"/>
          <c:x val="0.21488628043199706"/>
          <c:y val="4.70370370370370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3EF-4CF2-8631-FCDA32046956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3EF-4CF2-8631-FCDA32046956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Graph!$B$24:$B$25</c:f>
              <c:numCache>
                <c:formatCode>0%</c:formatCode>
                <c:ptCount val="2"/>
                <c:pt idx="0">
                  <c:v>0.1</c:v>
                </c:pt>
                <c:pt idx="1">
                  <c:v>1.145493827160494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3EF-4CF2-8631-FCDA32046956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3EF-4CF2-8631-FCDA32046956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3EF-4CF2-8631-FCDA32046956}"/>
              </c:ext>
            </c:extLst>
          </c:dPt>
          <c:dLbls>
            <c:dLbl>
              <c:idx val="1"/>
              <c:layout>
                <c:manualLayout>
                  <c:x val="2.90591250228812E-3"/>
                  <c:y val="-0.14993055555555557"/>
                </c:manualLayout>
              </c:layout>
              <c:tx>
                <c:strRef>
                  <c:f>Graph!$B$23</c:f>
                  <c:strCache>
                    <c:ptCount val="1"/>
                    <c:pt idx="0">
                      <c:v>116%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accent5">
                          <a:lumMod val="7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{286EA946-9BEB-4C0F-BDB0-B1034E6F9F65}</c15:txfldGUID>
                      <c15:f>Graph!$B$23</c15:f>
                      <c15:dlblFieldTableCache>
                        <c:ptCount val="1"/>
                        <c:pt idx="0">
                          <c:v>116%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8-83EF-4CF2-8631-FCDA3204695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5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Graph!$C$24:$C$25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3EF-4CF2-8631-FCDA32046956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83EF-4CF2-8631-FCDA32046956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83EF-4CF2-8631-FCDA32046956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Graph!$D$24:$D$25</c:f>
              <c:numCache>
                <c:formatCode>0%</c:formatCode>
                <c:ptCount val="2"/>
                <c:pt idx="0">
                  <c:v>0.1</c:v>
                </c:pt>
                <c:pt idx="1">
                  <c:v>-0.175493827160494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3EF-4CF2-8631-FCDA32046956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Graph!$E$24:$E$25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83EF-4CF2-8631-FCDA32046956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3EF-4CF2-8631-FCDA32046956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Graph!$F$24:$F$25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83EF-4CF2-8631-FCDA32046956}"/>
            </c:ext>
          </c:extLst>
        </c:ser>
        <c:ser>
          <c:idx val="5"/>
          <c:order val="5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Graph!$G$24:$G$25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83EF-4CF2-8631-FCDA32046956}"/>
            </c:ext>
          </c:extLst>
        </c:ser>
        <c:ser>
          <c:idx val="6"/>
          <c:order val="6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Graph!$H$24:$H$25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83EF-4CF2-8631-FCDA32046956}"/>
            </c:ext>
          </c:extLst>
        </c:ser>
        <c:ser>
          <c:idx val="7"/>
          <c:order val="7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Graph!$I$24:$I$25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83EF-4CF2-8631-FCDA32046956}"/>
            </c:ext>
          </c:extLst>
        </c:ser>
        <c:ser>
          <c:idx val="8"/>
          <c:order val="8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Graph!$J$24:$J$25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83EF-4CF2-8631-FCDA32046956}"/>
            </c:ext>
          </c:extLst>
        </c:ser>
        <c:ser>
          <c:idx val="9"/>
          <c:order val="9"/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54823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83EF-4CF2-8631-FCDA32046956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Graph!$K$24:$K$25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83EF-4CF2-8631-FCDA32046956}"/>
            </c:ext>
          </c:extLst>
        </c:ser>
        <c:ser>
          <c:idx val="10"/>
          <c:order val="1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Graph!$L$24:$L$25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83EF-4CF2-8631-FCDA32046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188684432"/>
        <c:axId val="188684824"/>
      </c:barChart>
      <c:catAx>
        <c:axId val="188684432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88684824"/>
        <c:crosses val="autoZero"/>
        <c:auto val="1"/>
        <c:lblAlgn val="ctr"/>
        <c:lblOffset val="100"/>
        <c:noMultiLvlLbl val="0"/>
      </c:catAx>
      <c:valAx>
        <c:axId val="188684824"/>
        <c:scaling>
          <c:orientation val="minMax"/>
          <c:max val="1.02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rgbClr val="00E7F9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8684432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1" i="0" u="none" strike="noStrike" kern="1200" spc="0" baseline="0">
                <a:solidFill>
                  <a:srgbClr val="00B0F0"/>
                </a:solidFill>
                <a:latin typeface="+mn-lt"/>
                <a:ea typeface="+mn-ea"/>
                <a:cs typeface="+mn-cs"/>
              </a:rPr>
              <a:t>% Asthma care plans (high risk patients) 12m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3183-44B3-BD52-61370106BE34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183-44B3-BD52-61370106BE34}"/>
              </c:ext>
            </c:extLst>
          </c:dPt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Graph!$P$24:$P$25</c:f>
              <c:numCache>
                <c:formatCode>0%</c:formatCode>
                <c:ptCount val="2"/>
                <c:pt idx="0">
                  <c:v>0.1</c:v>
                </c:pt>
                <c:pt idx="1">
                  <c:v>1.0461439842209075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183-44B3-BD52-61370106BE34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3183-44B3-BD52-61370106BE34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183-44B3-BD52-61370106BE34}"/>
              </c:ext>
            </c:extLst>
          </c:dPt>
          <c:dLbls>
            <c:dLbl>
              <c:idx val="1"/>
              <c:layout>
                <c:manualLayout>
                  <c:x val="8.717737506864361E-3"/>
                  <c:y val="-0.19402777777777777"/>
                </c:manualLayout>
              </c:layout>
              <c:tx>
                <c:strRef>
                  <c:f>Graph!$P$23</c:f>
                  <c:strCache>
                    <c:ptCount val="1"/>
                    <c:pt idx="0">
                      <c:v>106%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{57DC2285-33F2-4CE6-920B-D1D84125FCBC}</c15:txfldGUID>
                      <c15:f>Graph!$P$23</c15:f>
                      <c15:dlblFieldTableCache>
                        <c:ptCount val="1"/>
                        <c:pt idx="0">
                          <c:v>106%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4-3183-44B3-BD52-61370106BE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accent5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Graph!$Q$24:$Q$25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183-44B3-BD52-61370106BE34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3183-44B3-BD52-61370106BE34}"/>
              </c:ext>
            </c:extLst>
          </c:dPt>
          <c:dPt>
            <c:idx val="1"/>
            <c:invertIfNegative val="0"/>
            <c:bubble3D val="0"/>
            <c:spPr>
              <a:solidFill>
                <a:schemeClr val="bg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3183-44B3-BD52-61370106BE34}"/>
              </c:ext>
            </c:extLst>
          </c:dPt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Graph!$R$24:$R$25</c:f>
              <c:numCache>
                <c:formatCode>0%</c:formatCode>
                <c:ptCount val="2"/>
                <c:pt idx="0">
                  <c:v>0.1</c:v>
                </c:pt>
                <c:pt idx="1">
                  <c:v>-7.6143984220907512E-2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183-44B3-BD52-61370106BE34}"/>
            </c:ext>
          </c:extLst>
        </c:ser>
        <c:ser>
          <c:idx val="3"/>
          <c:order val="3"/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3183-44B3-BD52-61370106BE34}"/>
              </c:ext>
            </c:extLst>
          </c:dPt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Graph!$S$24:$S$25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183-44B3-BD52-61370106BE34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Graph!$T$24:$T$25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183-44B3-BD52-61370106BE34}"/>
            </c:ext>
          </c:extLst>
        </c:ser>
        <c:ser>
          <c:idx val="5"/>
          <c:order val="5"/>
          <c:spPr>
            <a:solidFill>
              <a:srgbClr val="F5B68B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Graph!$U$24:$U$25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3183-44B3-BD52-61370106BE34}"/>
            </c:ext>
          </c:extLst>
        </c:ser>
        <c:ser>
          <c:idx val="6"/>
          <c:order val="6"/>
          <c:spPr>
            <a:solidFill>
              <a:srgbClr val="F5B68B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Graph!$V$24:$V$25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183-44B3-BD52-61370106BE34}"/>
            </c:ext>
          </c:extLst>
        </c:ser>
        <c:ser>
          <c:idx val="7"/>
          <c:order val="7"/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3183-44B3-BD52-61370106BE34}"/>
              </c:ext>
            </c:extLst>
          </c:dPt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Graph!$W$24:$W$25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3183-44B3-BD52-61370106BE34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Graph!$X$24:$X$25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3183-44B3-BD52-61370106BE34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Graph!$Y$24:$Y$25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3183-44B3-BD52-61370106BE34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Graph!$Z$24:$Z$25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3183-44B3-BD52-61370106BE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188685216"/>
        <c:axId val="187424728"/>
      </c:barChart>
      <c:catAx>
        <c:axId val="18868521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87424728"/>
        <c:crosses val="autoZero"/>
        <c:auto val="1"/>
        <c:lblAlgn val="ctr"/>
        <c:lblOffset val="100"/>
        <c:noMultiLvlLbl val="0"/>
      </c:catAx>
      <c:valAx>
        <c:axId val="187424728"/>
        <c:scaling>
          <c:orientation val="minMax"/>
          <c:max val="1.02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rgbClr val="00B0F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8685216"/>
        <c:crosses val="autoZero"/>
        <c:crossBetween val="between"/>
        <c:majorUnit val="0.1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rgbClr val="00E7F9"/>
                </a:solidFill>
              </a:rPr>
              <a:t>% Care plan (COPD high risk) 12m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AFA-4A13-9BF3-CEB975C92A33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AAFA-4A13-9BF3-CEB975C92A33}"/>
              </c:ext>
            </c:extLst>
          </c:dPt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Graph!$B$44:$B$45</c:f>
              <c:numCache>
                <c:formatCode>0%</c:formatCode>
                <c:ptCount val="2"/>
                <c:pt idx="0">
                  <c:v>0.1</c:v>
                </c:pt>
                <c:pt idx="1">
                  <c:v>1.3081046931407943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AFA-4A13-9BF3-CEB975C92A33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AAFA-4A13-9BF3-CEB975C92A33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AAFA-4A13-9BF3-CEB975C92A33}"/>
              </c:ext>
            </c:extLst>
          </c:dPt>
          <c:dLbls>
            <c:dLbl>
              <c:idx val="1"/>
              <c:layout>
                <c:manualLayout>
                  <c:x val="-5.8118250045762531E-3"/>
                  <c:y val="-0.18814814814814815"/>
                </c:manualLayout>
              </c:layout>
              <c:tx>
                <c:strRef>
                  <c:f>Graph!$B$43</c:f>
                  <c:strCache>
                    <c:ptCount val="1"/>
                    <c:pt idx="0">
                      <c:v>132%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{406CC9C5-51E2-4D9A-AA54-E066DE07E793}</c15:txfldGUID>
                      <c15:f>Graph!$B$43</c15:f>
                      <c15:dlblFieldTableCache>
                        <c:ptCount val="1"/>
                        <c:pt idx="0">
                          <c:v>132%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8-AAFA-4A13-9BF3-CEB975C92A3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Graph!$C$44:$C$45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AFA-4A13-9BF3-CEB975C92A33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AAFA-4A13-9BF3-CEB975C92A33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AAFA-4A13-9BF3-CEB975C92A33}"/>
              </c:ext>
            </c:extLst>
          </c:dPt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Graph!$D$44:$D$45</c:f>
              <c:numCache>
                <c:formatCode>0%</c:formatCode>
                <c:ptCount val="2"/>
                <c:pt idx="0">
                  <c:v>0.1</c:v>
                </c:pt>
                <c:pt idx="1">
                  <c:v>-0.33810469314079428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AFA-4A13-9BF3-CEB975C92A33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Graph!$E$44:$E$45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AAFA-4A13-9BF3-CEB975C92A33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Graph!$F$44:$F$45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AAFA-4A13-9BF3-CEB975C92A33}"/>
            </c:ext>
          </c:extLst>
        </c:ser>
        <c:ser>
          <c:idx val="5"/>
          <c:order val="5"/>
          <c:spPr>
            <a:solidFill>
              <a:srgbClr val="F5B68B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AAFA-4A13-9BF3-CEB975C92A33}"/>
              </c:ext>
            </c:extLst>
          </c:dPt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Graph!$G$44:$G$45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AFA-4A13-9BF3-CEB975C92A33}"/>
            </c:ext>
          </c:extLst>
        </c:ser>
        <c:ser>
          <c:idx val="6"/>
          <c:order val="6"/>
          <c:spPr>
            <a:solidFill>
              <a:srgbClr val="F5B68B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Graph!$H$44:$H$45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AAFA-4A13-9BF3-CEB975C92A33}"/>
            </c:ext>
          </c:extLst>
        </c:ser>
        <c:ser>
          <c:idx val="7"/>
          <c:order val="7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Graph!$I$44:$I$45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AAFA-4A13-9BF3-CEB975C92A33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Graph!$J$44:$J$45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AAFA-4A13-9BF3-CEB975C92A33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Graph!$K$44:$K$45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AAFA-4A13-9BF3-CEB975C92A33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Graph!$L$44:$L$45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AAFA-4A13-9BF3-CEB975C92A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521161904"/>
        <c:axId val="521166608"/>
      </c:barChart>
      <c:catAx>
        <c:axId val="52116190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1166608"/>
        <c:crosses val="autoZero"/>
        <c:auto val="1"/>
        <c:lblAlgn val="ctr"/>
        <c:lblOffset val="100"/>
        <c:noMultiLvlLbl val="0"/>
      </c:catAx>
      <c:valAx>
        <c:axId val="521166608"/>
        <c:scaling>
          <c:orientation val="minMax"/>
          <c:max val="1.02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rgbClr val="00E7F9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116190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rgbClr val="00B0F0"/>
                </a:solidFill>
              </a:rPr>
              <a:t>%</a:t>
            </a:r>
            <a:r>
              <a:rPr lang="en-US" b="1" baseline="0">
                <a:solidFill>
                  <a:srgbClr val="00B0F0"/>
                </a:solidFill>
              </a:rPr>
              <a:t> Asthma care plans (high risk patients) 12m</a:t>
            </a:r>
            <a:endParaRPr lang="en-US" b="1">
              <a:solidFill>
                <a:srgbClr val="00B0F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7FF-4EA5-BD2F-EA038CCBBF60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7FF-4EA5-BD2F-EA038CCBBF60}"/>
              </c:ext>
            </c:extLst>
          </c:dPt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Graph!$P$44:$P$45</c:f>
              <c:numCache>
                <c:formatCode>0%</c:formatCode>
                <c:ptCount val="2"/>
                <c:pt idx="0">
                  <c:v>0.1</c:v>
                </c:pt>
                <c:pt idx="1">
                  <c:v>1.0971589760862244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7FF-4EA5-BD2F-EA038CCBBF60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97FF-4EA5-BD2F-EA038CCBBF60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97FF-4EA5-BD2F-EA038CCBBF60}"/>
              </c:ext>
            </c:extLst>
          </c:dPt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FF-4EA5-BD2F-EA038CCBBF60}"/>
                </c:ext>
              </c:extLst>
            </c:dLbl>
            <c:dLbl>
              <c:idx val="1"/>
              <c:layout>
                <c:manualLayout>
                  <c:x val="1.7435475013728722E-2"/>
                  <c:y val="-0.18030864197530863"/>
                </c:manualLayout>
              </c:layout>
              <c:tx>
                <c:strRef>
                  <c:f>Graph!$P$43</c:f>
                  <c:strCache>
                    <c:ptCount val="1"/>
                    <c:pt idx="0">
                      <c:v>111%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{CBE7C05A-9B16-4C59-8D3D-518149B0F197}</c15:txfldGUID>
                      <c15:f>Graph!$P$43</c15:f>
                      <c15:dlblFieldTableCache>
                        <c:ptCount val="1"/>
                        <c:pt idx="0">
                          <c:v>111%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8-97FF-4EA5-BD2F-EA038CCBBF6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Graph!$Q$44:$Q$45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97FF-4EA5-BD2F-EA038CCBBF60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97FF-4EA5-BD2F-EA038CCBBF60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97FF-4EA5-BD2F-EA038CCBBF60}"/>
              </c:ext>
            </c:extLst>
          </c:dPt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Graph!$R$44:$R$45</c:f>
              <c:numCache>
                <c:formatCode>0%</c:formatCode>
                <c:ptCount val="2"/>
                <c:pt idx="0">
                  <c:v>0.1</c:v>
                </c:pt>
                <c:pt idx="1">
                  <c:v>-0.1271589760862244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97FF-4EA5-BD2F-EA038CCBBF60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Graph!$S$44:$S$45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7FF-4EA5-BD2F-EA038CCBBF60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Graph!$T$44:$T$45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97FF-4EA5-BD2F-EA038CCBBF60}"/>
            </c:ext>
          </c:extLst>
        </c:ser>
        <c:ser>
          <c:idx val="5"/>
          <c:order val="5"/>
          <c:spPr>
            <a:solidFill>
              <a:srgbClr val="F5B68B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Graph!$U$44:$U$45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97FF-4EA5-BD2F-EA038CCBBF60}"/>
            </c:ext>
          </c:extLst>
        </c:ser>
        <c:ser>
          <c:idx val="6"/>
          <c:order val="6"/>
          <c:spPr>
            <a:solidFill>
              <a:srgbClr val="F5B68B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Graph!$V$44:$V$45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97FF-4EA5-BD2F-EA038CCBBF60}"/>
            </c:ext>
          </c:extLst>
        </c:ser>
        <c:ser>
          <c:idx val="7"/>
          <c:order val="7"/>
          <c:spPr>
            <a:solidFill>
              <a:srgbClr val="FFC00E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Graph!$W$44:$W$45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97FF-4EA5-BD2F-EA038CCBBF60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Graph!$X$44:$X$45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97FF-4EA5-BD2F-EA038CCBBF60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Graph!$Y$44:$Y$45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97FF-4EA5-BD2F-EA038CCBBF60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Graph!$Z$44:$Z$45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97FF-4EA5-BD2F-EA038CCBB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521163864"/>
        <c:axId val="521167000"/>
      </c:barChart>
      <c:catAx>
        <c:axId val="52116386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1167000"/>
        <c:crosses val="autoZero"/>
        <c:auto val="1"/>
        <c:lblAlgn val="ctr"/>
        <c:lblOffset val="100"/>
        <c:noMultiLvlLbl val="0"/>
      </c:catAx>
      <c:valAx>
        <c:axId val="521167000"/>
        <c:scaling>
          <c:orientation val="minMax"/>
          <c:max val="1.02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rgbClr val="00B0F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116386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3737314085739283"/>
          <c:y val="0.43236050457553371"/>
          <c:w val="0.80968941382327209"/>
          <c:h val="0.45236913094196551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BD94-49D0-834A-301936039546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BD94-49D0-834A-301936039546}"/>
              </c:ext>
            </c:extLst>
          </c:dPt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Graph!$B$5:$B$6</c:f>
              <c:numCache>
                <c:formatCode>0%</c:formatCode>
                <c:ptCount val="2"/>
                <c:pt idx="0">
                  <c:v>0.1</c:v>
                </c:pt>
                <c:pt idx="1">
                  <c:v>0.16681818181818181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94-49D0-834A-301936039546}"/>
            </c:ext>
          </c:extLst>
        </c:ser>
        <c:ser>
          <c:idx val="1"/>
          <c:order val="1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BD94-49D0-834A-301936039546}"/>
              </c:ext>
            </c:extLst>
          </c:dPt>
          <c:dLbls>
            <c:dLbl>
              <c:idx val="1"/>
              <c:layout>
                <c:manualLayout>
                  <c:x val="2.9049800147530579E-3"/>
                  <c:y val="-0.119806799743406"/>
                </c:manualLayout>
              </c:layout>
              <c:tx>
                <c:strRef>
                  <c:f>Graph!$B$4</c:f>
                  <c:strCache>
                    <c:ptCount val="1"/>
                    <c:pt idx="0">
                      <c:v>18%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2607002556053027E-2"/>
                      <c:h val="0.16220325222054915"/>
                    </c:manualLayout>
                  </c15:layout>
                  <c15:dlblFieldTable>
                    <c15:dlblFTEntry>
                      <c15:txfldGUID>{AF089C67-9558-4891-BA1A-D2B299B0F6DF}</c15:txfldGUID>
                      <c15:f>Graph!$B$4</c15:f>
                      <c15:dlblFieldTableCache>
                        <c:ptCount val="1"/>
                        <c:pt idx="0">
                          <c:v>18%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F-BD94-49D0-834A-30193603954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Graph!$C$5:$C$6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94-49D0-834A-301936039546}"/>
            </c:ext>
          </c:extLst>
        </c:ser>
        <c:ser>
          <c:idx val="2"/>
          <c:order val="2"/>
          <c:spPr>
            <a:solidFill>
              <a:srgbClr val="F17A59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BD94-49D0-834A-301936039546}"/>
              </c:ext>
            </c:extLst>
          </c:dPt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Graph!$D$5:$D$6</c:f>
              <c:numCache>
                <c:formatCode>0%</c:formatCode>
                <c:ptCount val="2"/>
                <c:pt idx="0">
                  <c:v>0.1</c:v>
                </c:pt>
                <c:pt idx="1">
                  <c:v>0.80318181818181822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94-49D0-834A-301936039546}"/>
            </c:ext>
          </c:extLst>
        </c:ser>
        <c:ser>
          <c:idx val="3"/>
          <c:order val="3"/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Graph!$E$5:$E$6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D94-49D0-834A-301936039546}"/>
            </c:ext>
          </c:extLst>
        </c:ser>
        <c:ser>
          <c:idx val="4"/>
          <c:order val="4"/>
          <c:spPr>
            <a:solidFill>
              <a:schemeClr val="accent2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Graph!$F$5:$F$6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D94-49D0-834A-301936039546}"/>
            </c:ext>
          </c:extLst>
        </c:ser>
        <c:ser>
          <c:idx val="5"/>
          <c:order val="5"/>
          <c:spPr>
            <a:solidFill>
              <a:srgbClr val="FFE089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Graph!$G$5:$G$6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D94-49D0-834A-301936039546}"/>
            </c:ext>
          </c:extLst>
        </c:ser>
        <c:ser>
          <c:idx val="6"/>
          <c:order val="6"/>
          <c:spPr>
            <a:solidFill>
              <a:srgbClr val="FFFF00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Graph!$H$5:$H$6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D94-49D0-834A-301936039546}"/>
            </c:ext>
          </c:extLst>
        </c:ser>
        <c:ser>
          <c:idx val="7"/>
          <c:order val="7"/>
          <c:spPr>
            <a:solidFill>
              <a:srgbClr val="F0EA00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Graph!$I$5:$I$6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D94-49D0-834A-301936039546}"/>
            </c:ext>
          </c:extLst>
        </c:ser>
        <c:ser>
          <c:idx val="8"/>
          <c:order val="8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Graph!$J$5:$J$6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D94-49D0-834A-301936039546}"/>
            </c:ext>
          </c:extLst>
        </c:ser>
        <c:ser>
          <c:idx val="9"/>
          <c:order val="9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Graph!$K$5:$K$6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D94-49D0-834A-301936039546}"/>
            </c:ext>
          </c:extLst>
        </c:ser>
        <c:ser>
          <c:idx val="10"/>
          <c:order val="10"/>
          <c:spPr>
            <a:solidFill>
              <a:schemeClr val="accent6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Graph!$L$5:$L$6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D94-49D0-834A-301936039546}"/>
            </c:ext>
          </c:extLst>
        </c:ser>
        <c:ser>
          <c:idx val="11"/>
          <c:order val="11"/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Graph!$A$5:$A$6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Graph!$M$5:$M$6</c:f>
              <c:numCache>
                <c:formatCode>General</c:formatCode>
                <c:ptCount val="2"/>
              </c:numCache>
            </c:numRef>
          </c:val>
          <c:extLst>
            <c:ext xmlns:c16="http://schemas.microsoft.com/office/drawing/2014/chart" uri="{C3380CC4-5D6E-409C-BE32-E72D297353CC}">
              <c16:uniqueId val="{0000000B-BD94-49D0-834A-3019360395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21160336"/>
        <c:axId val="521162688"/>
      </c:barChart>
      <c:catAx>
        <c:axId val="52116033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1162688"/>
        <c:crosses val="autoZero"/>
        <c:auto val="1"/>
        <c:lblAlgn val="ctr"/>
        <c:lblOffset val="100"/>
        <c:noMultiLvlLbl val="0"/>
      </c:catAx>
      <c:valAx>
        <c:axId val="521162688"/>
        <c:scaling>
          <c:orientation val="minMax"/>
          <c:max val="1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1160336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% Asthma care plans (high</a:t>
            </a:r>
            <a:r>
              <a:rPr lang="en-US" baseline="0"/>
              <a:t> risk patients) 12m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3181758530183726"/>
          <c:y val="0.39950671457089737"/>
          <c:w val="0.80968941382327209"/>
          <c:h val="0.45901011118817631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5020-4C4B-A974-BAB87082C24E}"/>
              </c:ext>
            </c:extLst>
          </c:dPt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Graph!$P$5:$P$6</c:f>
              <c:numCache>
                <c:formatCode>0%</c:formatCode>
                <c:ptCount val="2"/>
                <c:pt idx="0">
                  <c:v>0.1</c:v>
                </c:pt>
                <c:pt idx="1">
                  <c:v>8.1385542168674704E-2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020-4C4B-A974-BAB87082C24E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5020-4C4B-A974-BAB87082C24E}"/>
              </c:ext>
            </c:extLst>
          </c:dPt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Graph!$Q$5:$Q$6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020-4C4B-A974-BAB87082C24E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5020-4C4B-A974-BAB87082C24E}"/>
              </c:ext>
            </c:extLst>
          </c:dPt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Graph!$R$5:$R$6</c:f>
              <c:numCache>
                <c:formatCode>0%</c:formatCode>
                <c:ptCount val="2"/>
                <c:pt idx="0">
                  <c:v>0.1</c:v>
                </c:pt>
                <c:pt idx="1">
                  <c:v>0.88861445783132531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020-4C4B-A974-BAB87082C24E}"/>
            </c:ext>
          </c:extLst>
        </c:ser>
        <c:ser>
          <c:idx val="3"/>
          <c:order val="3"/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Graph!$S$5:$S$6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020-4C4B-A974-BAB87082C24E}"/>
            </c:ext>
          </c:extLst>
        </c:ser>
        <c:ser>
          <c:idx val="4"/>
          <c:order val="4"/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Graph!$T$5:$T$6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020-4C4B-A974-BAB87082C24E}"/>
            </c:ext>
          </c:extLst>
        </c:ser>
        <c:ser>
          <c:idx val="5"/>
          <c:order val="5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Graph!$U$5:$U$6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020-4C4B-A974-BAB87082C24E}"/>
            </c:ext>
          </c:extLst>
        </c:ser>
        <c:ser>
          <c:idx val="6"/>
          <c:order val="6"/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Graph!$V$5:$V$6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020-4C4B-A974-BAB87082C24E}"/>
            </c:ext>
          </c:extLst>
        </c:ser>
        <c:ser>
          <c:idx val="7"/>
          <c:order val="7"/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Graph!$W$5:$W$6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020-4C4B-A974-BAB87082C24E}"/>
            </c:ext>
          </c:extLst>
        </c:ser>
        <c:ser>
          <c:idx val="8"/>
          <c:order val="8"/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Graph!$X$5:$X$6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020-4C4B-A974-BAB87082C24E}"/>
            </c:ext>
          </c:extLst>
        </c:ser>
        <c:ser>
          <c:idx val="9"/>
          <c:order val="9"/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Graph!$Y$5:$Y$6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020-4C4B-A974-BAB87082C24E}"/>
            </c:ext>
          </c:extLst>
        </c:ser>
        <c:ser>
          <c:idx val="10"/>
          <c:order val="10"/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Graph!$O$5:$O$6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Graph!$Z$5:$Z$6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020-4C4B-A974-BAB87082C2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21164648"/>
        <c:axId val="521165432"/>
      </c:barChart>
      <c:catAx>
        <c:axId val="521164648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1165432"/>
        <c:crosses val="autoZero"/>
        <c:auto val="1"/>
        <c:lblAlgn val="ctr"/>
        <c:lblOffset val="100"/>
        <c:noMultiLvlLbl val="0"/>
      </c:catAx>
      <c:valAx>
        <c:axId val="521165432"/>
        <c:scaling>
          <c:orientation val="minMax"/>
          <c:max val="1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chemeClr val="accent1">
                <a:shade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11646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r>
              <a:rPr lang="en-US">
                <a:solidFill>
                  <a:schemeClr val="bg1"/>
                </a:solidFill>
              </a:rPr>
              <a:t>% Care plan (COPD high risk) 12m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B39A-4C7B-A073-C4B38AE9A54A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B39A-4C7B-A073-C4B38AE9A54A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Graph!$B$24:$B$25</c:f>
              <c:numCache>
                <c:formatCode>0%</c:formatCode>
                <c:ptCount val="2"/>
                <c:pt idx="0">
                  <c:v>0.1</c:v>
                </c:pt>
                <c:pt idx="1">
                  <c:v>1.145493827160494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C7B-A073-C4B38AE9A54A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B39A-4C7B-A073-C4B38AE9A54A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B39A-4C7B-A073-C4B38AE9A54A}"/>
              </c:ext>
            </c:extLst>
          </c:dPt>
          <c:dLbls>
            <c:dLbl>
              <c:idx val="1"/>
              <c:layout>
                <c:manualLayout>
                  <c:x val="2.90591250228812E-3"/>
                  <c:y val="-0.14993055555555557"/>
                </c:manualLayout>
              </c:layout>
              <c:tx>
                <c:strRef>
                  <c:f>Graph!$B$23</c:f>
                  <c:strCache>
                    <c:ptCount val="1"/>
                    <c:pt idx="0">
                      <c:v>116%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{0179793D-80AA-4229-9580-C61108D17C51}</c15:txfldGUID>
                      <c15:f>Graph!$B$23</c15:f>
                      <c15:dlblFieldTableCache>
                        <c:ptCount val="1"/>
                        <c:pt idx="0">
                          <c:v>116%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D-B39A-4C7B-A073-C4B38AE9A54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Graph!$C$24:$C$25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9A-4C7B-A073-C4B38AE9A54A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17A59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B39A-4C7B-A073-C4B38AE9A54A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B39A-4C7B-A073-C4B38AE9A54A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Graph!$D$24:$D$25</c:f>
              <c:numCache>
                <c:formatCode>0%</c:formatCode>
                <c:ptCount val="2"/>
                <c:pt idx="0">
                  <c:v>0.1</c:v>
                </c:pt>
                <c:pt idx="1">
                  <c:v>-0.175493827160494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39A-4C7B-A073-C4B38AE9A54A}"/>
            </c:ext>
          </c:extLst>
        </c:ser>
        <c:ser>
          <c:idx val="3"/>
          <c:order val="3"/>
          <c:spPr>
            <a:solidFill>
              <a:srgbClr val="F4B183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Graph!$E$24:$E$25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9A-4C7B-A073-C4B38AE9A54A}"/>
            </c:ext>
          </c:extLst>
        </c:ser>
        <c:ser>
          <c:idx val="4"/>
          <c:order val="4"/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BE5D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B39A-4C7B-A073-C4B38AE9A54A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Graph!$F$24:$F$25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39A-4C7B-A073-C4B38AE9A54A}"/>
            </c:ext>
          </c:extLst>
        </c:ser>
        <c:ser>
          <c:idx val="5"/>
          <c:order val="5"/>
          <c:spPr>
            <a:solidFill>
              <a:srgbClr val="FFE089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Graph!$G$24:$G$25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39A-4C7B-A073-C4B38AE9A54A}"/>
            </c:ext>
          </c:extLst>
        </c:ser>
        <c:ser>
          <c:idx val="6"/>
          <c:order val="6"/>
          <c:spPr>
            <a:solidFill>
              <a:srgbClr val="FFFF00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Graph!$H$24:$H$25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39A-4C7B-A073-C4B38AE9A54A}"/>
            </c:ext>
          </c:extLst>
        </c:ser>
        <c:ser>
          <c:idx val="7"/>
          <c:order val="7"/>
          <c:spPr>
            <a:solidFill>
              <a:srgbClr val="F0EA00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Graph!$I$24:$I$25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9A-4C7B-A073-C4B38AE9A54A}"/>
            </c:ext>
          </c:extLst>
        </c:ser>
        <c:ser>
          <c:idx val="8"/>
          <c:order val="8"/>
          <c:spPr>
            <a:solidFill>
              <a:srgbClr val="70AD47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Graph!$J$24:$J$25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39A-4C7B-A073-C4B38AE9A54A}"/>
            </c:ext>
          </c:extLst>
        </c:ser>
        <c:ser>
          <c:idx val="9"/>
          <c:order val="9"/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54823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B39A-4C7B-A073-C4B38AE9A54A}"/>
              </c:ext>
            </c:extLst>
          </c:dPt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Graph!$K$24:$K$25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39A-4C7B-A073-C4B38AE9A54A}"/>
            </c:ext>
          </c:extLst>
        </c:ser>
        <c:ser>
          <c:idx val="10"/>
          <c:order val="10"/>
          <c:spPr>
            <a:solidFill>
              <a:srgbClr val="385723"/>
            </a:solidFill>
            <a:ln>
              <a:noFill/>
            </a:ln>
            <a:effectLst/>
          </c:spPr>
          <c:invertIfNegative val="0"/>
          <c:cat>
            <c:strRef>
              <c:f>Graph!$A$24:$A$25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Graph!$L$24:$L$25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39A-4C7B-A073-C4B38AE9A5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21163472"/>
        <c:axId val="521165824"/>
      </c:barChart>
      <c:catAx>
        <c:axId val="521163472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1165824"/>
        <c:crosses val="autoZero"/>
        <c:auto val="1"/>
        <c:lblAlgn val="ctr"/>
        <c:lblOffset val="100"/>
        <c:noMultiLvlLbl val="0"/>
      </c:catAx>
      <c:valAx>
        <c:axId val="521165824"/>
        <c:scaling>
          <c:orientation val="minMax"/>
          <c:max val="1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chemeClr val="accent1">
                <a:shade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11634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rgbClr val="00E7F9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35A9-4275-BDF9-9799EF4B7928}"/>
              </c:ext>
            </c:extLst>
          </c:dPt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Graph!$P$24:$P$25</c:f>
              <c:numCache>
                <c:formatCode>0%</c:formatCode>
                <c:ptCount val="2"/>
                <c:pt idx="0">
                  <c:v>0.1</c:v>
                </c:pt>
                <c:pt idx="1">
                  <c:v>1.0461439842209075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A9-4275-BDF9-9799EF4B7928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35A9-4275-BDF9-9799EF4B7928}"/>
              </c:ext>
            </c:extLst>
          </c:dPt>
          <c:dLbls>
            <c:dLbl>
              <c:idx val="1"/>
              <c:layout>
                <c:manualLayout>
                  <c:x val="8.717737506864361E-3"/>
                  <c:y val="-0.21166666666666667"/>
                </c:manualLayout>
              </c:layout>
              <c:tx>
                <c:strRef>
                  <c:f>Graph!$P$23</c:f>
                  <c:strCache>
                    <c:ptCount val="1"/>
                    <c:pt idx="0">
                      <c:v>106%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{8698D60A-0BD1-4B99-9766-C68ACB8055F8}</c15:txfldGUID>
                      <c15:f>Graph!$P$23</c15:f>
                      <c15:dlblFieldTableCache>
                        <c:ptCount val="1"/>
                        <c:pt idx="0">
                          <c:v>106%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D-35A9-4275-BDF9-9799EF4B79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Graph!$Q$24:$Q$25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5A9-4275-BDF9-9799EF4B7928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bg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35A9-4275-BDF9-9799EF4B7928}"/>
              </c:ext>
            </c:extLst>
          </c:dPt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Graph!$R$24:$R$25</c:f>
              <c:numCache>
                <c:formatCode>0%</c:formatCode>
                <c:ptCount val="2"/>
                <c:pt idx="0">
                  <c:v>0.1</c:v>
                </c:pt>
                <c:pt idx="1">
                  <c:v>-7.6143984220907512E-2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5A9-4275-BDF9-9799EF4B7928}"/>
            </c:ext>
          </c:extLst>
        </c:ser>
        <c:ser>
          <c:idx val="3"/>
          <c:order val="3"/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Graph!$S$24:$S$25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5A9-4275-BDF9-9799EF4B7928}"/>
            </c:ext>
          </c:extLst>
        </c:ser>
        <c:ser>
          <c:idx val="4"/>
          <c:order val="4"/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Graph!$T$24:$T$25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5A9-4275-BDF9-9799EF4B7928}"/>
            </c:ext>
          </c:extLst>
        </c:ser>
        <c:ser>
          <c:idx val="5"/>
          <c:order val="5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Graph!$U$24:$U$25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5A9-4275-BDF9-9799EF4B7928}"/>
            </c:ext>
          </c:extLst>
        </c:ser>
        <c:ser>
          <c:idx val="6"/>
          <c:order val="6"/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Graph!$V$24:$V$25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5A9-4275-BDF9-9799EF4B7928}"/>
            </c:ext>
          </c:extLst>
        </c:ser>
        <c:ser>
          <c:idx val="7"/>
          <c:order val="7"/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Graph!$W$24:$W$25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5A9-4275-BDF9-9799EF4B7928}"/>
            </c:ext>
          </c:extLst>
        </c:ser>
        <c:ser>
          <c:idx val="8"/>
          <c:order val="8"/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Graph!$X$24:$X$25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5A9-4275-BDF9-9799EF4B7928}"/>
            </c:ext>
          </c:extLst>
        </c:ser>
        <c:ser>
          <c:idx val="9"/>
          <c:order val="9"/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Graph!$Y$24:$Y$25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5A9-4275-BDF9-9799EF4B7928}"/>
            </c:ext>
          </c:extLst>
        </c:ser>
        <c:ser>
          <c:idx val="10"/>
          <c:order val="10"/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Graph!$O$24:$O$25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Graph!$Z$24:$Z$25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5A9-4275-BDF9-9799EF4B79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87428648"/>
        <c:axId val="522744848"/>
      </c:barChart>
      <c:catAx>
        <c:axId val="187428648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2744848"/>
        <c:crosses val="autoZero"/>
        <c:auto val="1"/>
        <c:lblAlgn val="ctr"/>
        <c:lblOffset val="100"/>
        <c:noMultiLvlLbl val="0"/>
      </c:catAx>
      <c:valAx>
        <c:axId val="522744848"/>
        <c:scaling>
          <c:orientation val="minMax"/>
          <c:max val="1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chemeClr val="accent1">
                <a:shade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7428648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% Care plan (COPD high risk) 12m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8E91-49E8-A01E-AB34493A5F06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8E91-49E8-A01E-AB34493A5F06}"/>
              </c:ext>
            </c:extLst>
          </c:dPt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Graph!$B$44:$B$45</c:f>
              <c:numCache>
                <c:formatCode>0%</c:formatCode>
                <c:ptCount val="2"/>
                <c:pt idx="0">
                  <c:v>0.1</c:v>
                </c:pt>
                <c:pt idx="1">
                  <c:v>1.3081046931407943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91-49E8-A01E-AB34493A5F06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8E91-49E8-A01E-AB34493A5F06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8E91-49E8-A01E-AB34493A5F06}"/>
              </c:ext>
            </c:extLst>
          </c:dPt>
          <c:dLbls>
            <c:dLbl>
              <c:idx val="1"/>
              <c:layout>
                <c:manualLayout>
                  <c:x val="-5.8118250045762531E-3"/>
                  <c:y val="-0.18814814814814815"/>
                </c:manualLayout>
              </c:layout>
              <c:tx>
                <c:strRef>
                  <c:f>Graph!$B$43</c:f>
                  <c:strCache>
                    <c:ptCount val="1"/>
                    <c:pt idx="0">
                      <c:v>132%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{C906D6B8-74FB-44B6-B509-38EADCFA1259}</c15:txfldGUID>
                      <c15:f>Graph!$B$43</c15:f>
                      <c15:dlblFieldTableCache>
                        <c:ptCount val="1"/>
                        <c:pt idx="0">
                          <c:v>132%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D-8E91-49E8-A01E-AB34493A5F0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Graph!$C$44:$C$45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91-49E8-A01E-AB34493A5F06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8E91-49E8-A01E-AB34493A5F06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8E91-49E8-A01E-AB34493A5F06}"/>
              </c:ext>
            </c:extLst>
          </c:dPt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Graph!$D$44:$D$45</c:f>
              <c:numCache>
                <c:formatCode>0%</c:formatCode>
                <c:ptCount val="2"/>
                <c:pt idx="0">
                  <c:v>0.1</c:v>
                </c:pt>
                <c:pt idx="1">
                  <c:v>-0.33810469314079428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E91-49E8-A01E-AB34493A5F06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Graph!$E$44:$E$45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E91-49E8-A01E-AB34493A5F06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Graph!$F$44:$F$45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E91-49E8-A01E-AB34493A5F06}"/>
            </c:ext>
          </c:extLst>
        </c:ser>
        <c:ser>
          <c:idx val="5"/>
          <c:order val="5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8E91-49E8-A01E-AB34493A5F06}"/>
              </c:ext>
            </c:extLst>
          </c:dPt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Graph!$G$44:$G$45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E91-49E8-A01E-AB34493A5F06}"/>
            </c:ext>
          </c:extLst>
        </c:ser>
        <c:ser>
          <c:idx val="6"/>
          <c:order val="6"/>
          <c:spPr>
            <a:solidFill>
              <a:srgbClr val="FFFF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Graph!$H$44:$H$45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E91-49E8-A01E-AB34493A5F06}"/>
            </c:ext>
          </c:extLst>
        </c:ser>
        <c:ser>
          <c:idx val="7"/>
          <c:order val="7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Graph!$I$44:$I$45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E91-49E8-A01E-AB34493A5F06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Graph!$J$44:$J$45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E91-49E8-A01E-AB34493A5F06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Graph!$K$44:$K$45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91-49E8-A01E-AB34493A5F06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Graph!$A$44:$A$45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Graph!$L$44:$L$45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E91-49E8-A01E-AB34493A5F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522742104"/>
        <c:axId val="522744064"/>
      </c:barChart>
      <c:catAx>
        <c:axId val="52274210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2744064"/>
        <c:crosses val="autoZero"/>
        <c:auto val="1"/>
        <c:lblAlgn val="ctr"/>
        <c:lblOffset val="100"/>
        <c:noMultiLvlLbl val="0"/>
      </c:catAx>
      <c:valAx>
        <c:axId val="522744064"/>
        <c:scaling>
          <c:orientation val="minMax"/>
          <c:max val="1"/>
          <c:min val="0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chemeClr val="accent1">
                <a:shade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27421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%</a:t>
            </a:r>
            <a:r>
              <a:rPr lang="en-US" baseline="0"/>
              <a:t> Asthma care plans (high risk patients) 12m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9FE7-4F2B-A30F-041F6461DD65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9FE7-4F2B-A30F-041F6461DD65}"/>
              </c:ext>
            </c:extLst>
          </c:dPt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Graph!$P$44:$P$45</c:f>
              <c:numCache>
                <c:formatCode>0%</c:formatCode>
                <c:ptCount val="2"/>
                <c:pt idx="0">
                  <c:v>0.1</c:v>
                </c:pt>
                <c:pt idx="1">
                  <c:v>1.0971589760862244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E7-4F2B-A30F-041F6461DD65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9FE7-4F2B-A30F-041F6461DD65}"/>
              </c:ext>
            </c:extLst>
          </c:dPt>
          <c:dPt>
            <c:idx val="1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9FE7-4F2B-A30F-041F6461DD65}"/>
              </c:ext>
            </c:extLst>
          </c:dPt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E7-4F2B-A30F-041F6461DD65}"/>
                </c:ext>
              </c:extLst>
            </c:dLbl>
            <c:dLbl>
              <c:idx val="1"/>
              <c:layout>
                <c:manualLayout>
                  <c:x val="1.7435475013728722E-2"/>
                  <c:y val="-0.18030864197530863"/>
                </c:manualLayout>
              </c:layout>
              <c:tx>
                <c:strRef>
                  <c:f>Graph!$P$43</c:f>
                  <c:strCache>
                    <c:ptCount val="1"/>
                    <c:pt idx="0">
                      <c:v>111%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{D1CDFC16-8ED6-40AB-A309-7B3A5B0D5D27}</c15:txfldGUID>
                      <c15:f>Graph!$P$43</c15:f>
                      <c15:dlblFieldTableCache>
                        <c:ptCount val="1"/>
                        <c:pt idx="0">
                          <c:v>111%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D-9FE7-4F2B-A30F-041F6461DD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Graph!$Q$44:$Q$45</c:f>
              <c:numCache>
                <c:formatCode>0%</c:formatCode>
                <c:ptCount val="2"/>
                <c:pt idx="0">
                  <c:v>0.1</c:v>
                </c:pt>
                <c:pt idx="1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E7-4F2B-A30F-041F6461DD65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9FE7-4F2B-A30F-041F6461DD65}"/>
              </c:ext>
            </c:extLst>
          </c:dPt>
          <c:dPt>
            <c:idx val="1"/>
            <c:invertIfNegative val="0"/>
            <c:bubble3D val="0"/>
            <c:spPr>
              <a:noFill/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9FE7-4F2B-A30F-041F6461DD65}"/>
              </c:ext>
            </c:extLst>
          </c:dPt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Graph!$R$44:$R$45</c:f>
              <c:numCache>
                <c:formatCode>0%</c:formatCode>
                <c:ptCount val="2"/>
                <c:pt idx="0">
                  <c:v>0.1</c:v>
                </c:pt>
                <c:pt idx="1">
                  <c:v>-0.1271589760862244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E7-4F2B-A30F-041F6461DD65}"/>
            </c:ext>
          </c:extLst>
        </c:ser>
        <c:ser>
          <c:idx val="3"/>
          <c:order val="3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Graph!$S$44:$S$45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E7-4F2B-A30F-041F6461DD65}"/>
            </c:ext>
          </c:extLst>
        </c:ser>
        <c:ser>
          <c:idx val="4"/>
          <c:order val="4"/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Graph!$T$44:$T$45</c:f>
              <c:numCache>
                <c:formatCode>General</c:formatCode>
                <c:ptCount val="2"/>
                <c:pt idx="0" formatCode="0%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FE7-4F2B-A30F-041F6461DD65}"/>
            </c:ext>
          </c:extLst>
        </c:ser>
        <c:ser>
          <c:idx val="5"/>
          <c:order val="5"/>
          <c:spPr>
            <a:solidFill>
              <a:srgbClr val="FFFF00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Graph!$U$44:$U$45</c:f>
              <c:numCache>
                <c:formatCode>General</c:formatCode>
                <c:ptCount val="2"/>
                <c:pt idx="0" formatCode="0%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FE7-4F2B-A30F-041F6461DD65}"/>
            </c:ext>
          </c:extLst>
        </c:ser>
        <c:ser>
          <c:idx val="6"/>
          <c:order val="6"/>
          <c:spPr>
            <a:solidFill>
              <a:srgbClr val="FFFF00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Graph!$V$44:$V$45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FE7-4F2B-A30F-041F6461DD65}"/>
            </c:ext>
          </c:extLst>
        </c:ser>
        <c:ser>
          <c:idx val="7"/>
          <c:order val="7"/>
          <c:spPr>
            <a:solidFill>
              <a:srgbClr val="FFC00E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Graph!$W$44:$W$45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E7-4F2B-A30F-041F6461DD65}"/>
            </c:ext>
          </c:extLst>
        </c:ser>
        <c:ser>
          <c:idx val="8"/>
          <c:order val="8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Graph!$X$44:$X$45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FE7-4F2B-A30F-041F6461DD65}"/>
            </c:ext>
          </c:extLst>
        </c:ser>
        <c:ser>
          <c:idx val="9"/>
          <c:order val="9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Graph!$Y$44:$Y$45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9FE7-4F2B-A30F-041F6461DD65}"/>
            </c:ext>
          </c:extLst>
        </c:ser>
        <c:ser>
          <c:idx val="10"/>
          <c:order val="10"/>
          <c:spPr>
            <a:solidFill>
              <a:srgbClr val="548235"/>
            </a:solidFill>
            <a:ln>
              <a:noFill/>
            </a:ln>
            <a:effectLst/>
          </c:spPr>
          <c:invertIfNegative val="0"/>
          <c:cat>
            <c:strRef>
              <c:f>Graph!$O$44:$O$45</c:f>
              <c:strCache>
                <c:ptCount val="2"/>
                <c:pt idx="0">
                  <c:v>slices</c:v>
                </c:pt>
                <c:pt idx="1">
                  <c:v>indicator</c:v>
                </c:pt>
              </c:strCache>
            </c:strRef>
          </c:cat>
          <c:val>
            <c:numRef>
              <c:f>Graph!$Z$44:$Z$45</c:f>
              <c:numCache>
                <c:formatCode>General</c:formatCode>
                <c:ptCount val="2"/>
                <c:pt idx="0" formatCode="0%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9FE7-4F2B-A30F-041F6461DD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522738576"/>
        <c:axId val="522742496"/>
      </c:barChart>
      <c:catAx>
        <c:axId val="52273857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2742496"/>
        <c:crosses val="autoZero"/>
        <c:auto val="1"/>
        <c:lblAlgn val="ctr"/>
        <c:lblOffset val="100"/>
        <c:noMultiLvlLbl val="0"/>
      </c:catAx>
      <c:valAx>
        <c:axId val="522742496"/>
        <c:scaling>
          <c:orientation val="minMax"/>
          <c:max val="1"/>
        </c:scaling>
        <c:delete val="0"/>
        <c:axPos val="b"/>
        <c:numFmt formatCode="0%" sourceLinked="1"/>
        <c:majorTickMark val="out"/>
        <c:minorTickMark val="out"/>
        <c:tickLblPos val="nextTo"/>
        <c:spPr>
          <a:noFill/>
          <a:ln>
            <a:solidFill>
              <a:schemeClr val="accent1">
                <a:shade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27385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image" Target="../media/image4.jpg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chart" Target="../charts/chart12.xml"/><Relationship Id="rId5" Type="http://schemas.openxmlformats.org/officeDocument/2006/relationships/chart" Target="../charts/chart11.xml"/><Relationship Id="rId4" Type="http://schemas.openxmlformats.org/officeDocument/2006/relationships/chart" Target="../charts/chart1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4</xdr:row>
      <xdr:rowOff>133350</xdr:rowOff>
    </xdr:from>
    <xdr:to>
      <xdr:col>1</xdr:col>
      <xdr:colOff>704850</xdr:colOff>
      <xdr:row>4</xdr:row>
      <xdr:rowOff>457200</xdr:rowOff>
    </xdr:to>
    <xdr:sp macro="" textlink="">
      <xdr:nvSpPr>
        <xdr:cNvPr id="7175" name="ComboBox1" hidden="1">
          <a:extLst>
            <a:ext uri="{63B3BB69-23CF-44E3-9099-C40C66FF867C}">
              <a14:compatExt xmlns:a14="http://schemas.microsoft.com/office/drawing/2010/main" spid="_x0000_s7175"/>
            </a:ext>
            <a:ext uri="{FF2B5EF4-FFF2-40B4-BE49-F238E27FC236}">
              <a16:creationId xmlns:a16="http://schemas.microsoft.com/office/drawing/2014/main" id="{00000000-0008-0000-0000-0000071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66675</xdr:colOff>
      <xdr:row>11</xdr:row>
      <xdr:rowOff>76200</xdr:rowOff>
    </xdr:from>
    <xdr:to>
      <xdr:col>2</xdr:col>
      <xdr:colOff>133350</xdr:colOff>
      <xdr:row>35</xdr:row>
      <xdr:rowOff>57150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66675" y="2962275"/>
          <a:ext cx="4781550" cy="4552950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219075</xdr:colOff>
      <xdr:row>16</xdr:row>
      <xdr:rowOff>85726</xdr:rowOff>
    </xdr:from>
    <xdr:to>
      <xdr:col>1</xdr:col>
      <xdr:colOff>2809875</xdr:colOff>
      <xdr:row>24</xdr:row>
      <xdr:rowOff>181726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11</xdr:row>
      <xdr:rowOff>85725</xdr:rowOff>
    </xdr:from>
    <xdr:to>
      <xdr:col>2</xdr:col>
      <xdr:colOff>123825</xdr:colOff>
      <xdr:row>15</xdr:row>
      <xdr:rowOff>76200</xdr:rowOff>
    </xdr:to>
    <xdr:sp macro="" textlink="$B$6">
      <xdr:nvSpPr>
        <xdr:cNvPr id="3" name="Flowchart: Multidocumen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6675" y="2971800"/>
          <a:ext cx="4772025" cy="752475"/>
        </a:xfrm>
        <a:prstGeom prst="flowChartMultidocumen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fld id="{633898D6-BF40-4EB8-8677-D27EE7742FDB}" type="TxLink">
            <a:rPr lang="en-US" sz="1400" b="1" i="0" u="none" strike="noStrike">
              <a:solidFill>
                <a:srgbClr val="5145BF"/>
              </a:solidFill>
              <a:latin typeface="Calibri"/>
              <a:cs typeface="Calibri"/>
            </a:rPr>
            <a:pPr algn="l"/>
            <a:t>The Ecclesbourne Practice **</a:t>
          </a:fld>
          <a:endParaRPr lang="en-US" sz="1400" b="1">
            <a:solidFill>
              <a:srgbClr val="5145BF"/>
            </a:solidFill>
          </a:endParaRPr>
        </a:p>
      </xdr:txBody>
    </xdr:sp>
    <xdr:clientData/>
  </xdr:twoCellAnchor>
  <xdr:twoCellAnchor>
    <xdr:from>
      <xdr:col>2</xdr:col>
      <xdr:colOff>200025</xdr:colOff>
      <xdr:row>11</xdr:row>
      <xdr:rowOff>85725</xdr:rowOff>
    </xdr:from>
    <xdr:to>
      <xdr:col>6</xdr:col>
      <xdr:colOff>885825</xdr:colOff>
      <xdr:row>35</xdr:row>
      <xdr:rowOff>66675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4914900" y="2971800"/>
          <a:ext cx="4781550" cy="4552950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981075</xdr:colOff>
      <xdr:row>11</xdr:row>
      <xdr:rowOff>85725</xdr:rowOff>
    </xdr:from>
    <xdr:to>
      <xdr:col>10</xdr:col>
      <xdr:colOff>1114425</xdr:colOff>
      <xdr:row>35</xdr:row>
      <xdr:rowOff>66675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9791700" y="2971800"/>
          <a:ext cx="4781550" cy="4552950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200025</xdr:colOff>
      <xdr:row>11</xdr:row>
      <xdr:rowOff>85725</xdr:rowOff>
    </xdr:from>
    <xdr:to>
      <xdr:col>6</xdr:col>
      <xdr:colOff>876300</xdr:colOff>
      <xdr:row>15</xdr:row>
      <xdr:rowOff>76200</xdr:rowOff>
    </xdr:to>
    <xdr:sp macro="" textlink="$B$8">
      <xdr:nvSpPr>
        <xdr:cNvPr id="19" name="Flowchart: Multidocument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4914900" y="2971800"/>
          <a:ext cx="4772025" cy="752475"/>
        </a:xfrm>
        <a:prstGeom prst="flowChartMultidocumen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fld id="{12BB3361-99E5-4669-9245-58D58D6DACE3}" type="TxLink">
            <a:rPr lang="en-US" sz="1400" b="1" i="0" u="none" strike="noStrike">
              <a:solidFill>
                <a:srgbClr val="0070C0"/>
              </a:solidFill>
              <a:latin typeface="Calibri"/>
              <a:cs typeface="Calibri"/>
            </a:rPr>
            <a:pPr algn="l"/>
            <a:t>Forest Integrated Health</a:t>
          </a:fld>
          <a:endParaRPr lang="en-US" sz="1400" b="1">
            <a:solidFill>
              <a:srgbClr val="0070C0"/>
            </a:solidFill>
          </a:endParaRPr>
        </a:p>
      </xdr:txBody>
    </xdr:sp>
    <xdr:clientData/>
  </xdr:twoCellAnchor>
  <xdr:twoCellAnchor>
    <xdr:from>
      <xdr:col>6</xdr:col>
      <xdr:colOff>981075</xdr:colOff>
      <xdr:row>11</xdr:row>
      <xdr:rowOff>85725</xdr:rowOff>
    </xdr:from>
    <xdr:to>
      <xdr:col>10</xdr:col>
      <xdr:colOff>1104900</xdr:colOff>
      <xdr:row>15</xdr:row>
      <xdr:rowOff>76200</xdr:rowOff>
    </xdr:to>
    <xdr:sp macro="" textlink="$A$10">
      <xdr:nvSpPr>
        <xdr:cNvPr id="20" name="Flowchart: Multidocument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9791700" y="2971800"/>
          <a:ext cx="4772025" cy="752475"/>
        </a:xfrm>
        <a:prstGeom prst="flowChartMultidocumen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fld id="{03C00A95-B8E0-4432-9E90-2553EE8B40B6}" type="TxLink">
            <a:rPr lang="en-US" sz="1400" b="1" i="0" u="none" strike="noStrike">
              <a:solidFill>
                <a:srgbClr val="000000"/>
              </a:solidFill>
              <a:latin typeface="Calibri"/>
              <a:cs typeface="Calibri"/>
            </a:rPr>
            <a:pPr algn="l"/>
            <a:t>Waltham Forest Total </a:t>
          </a:fld>
          <a:endParaRPr lang="en-US" sz="1400" b="1"/>
        </a:p>
      </xdr:txBody>
    </xdr:sp>
    <xdr:clientData/>
  </xdr:twoCellAnchor>
  <xdr:twoCellAnchor>
    <xdr:from>
      <xdr:col>0</xdr:col>
      <xdr:colOff>219075</xdr:colOff>
      <xdr:row>25</xdr:row>
      <xdr:rowOff>57150</xdr:rowOff>
    </xdr:from>
    <xdr:to>
      <xdr:col>1</xdr:col>
      <xdr:colOff>2808300</xdr:colOff>
      <xdr:row>33</xdr:row>
      <xdr:rowOff>166687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352425</xdr:colOff>
      <xdr:row>16</xdr:row>
      <xdr:rowOff>123825</xdr:rowOff>
    </xdr:from>
    <xdr:to>
      <xdr:col>6</xdr:col>
      <xdr:colOff>627075</xdr:colOff>
      <xdr:row>25</xdr:row>
      <xdr:rowOff>29325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361950</xdr:colOff>
      <xdr:row>25</xdr:row>
      <xdr:rowOff>85725</xdr:rowOff>
    </xdr:from>
    <xdr:to>
      <xdr:col>6</xdr:col>
      <xdr:colOff>636600</xdr:colOff>
      <xdr:row>33</xdr:row>
      <xdr:rowOff>181725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1047750</xdr:colOff>
      <xdr:row>16</xdr:row>
      <xdr:rowOff>152400</xdr:rowOff>
    </xdr:from>
    <xdr:to>
      <xdr:col>10</xdr:col>
      <xdr:colOff>769950</xdr:colOff>
      <xdr:row>25</xdr:row>
      <xdr:rowOff>57900</xdr:rowOff>
    </xdr:to>
    <xdr:graphicFrame macro="">
      <xdr:nvGraphicFramePr>
        <xdr:cNvPr id="27" name="Chart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1047750</xdr:colOff>
      <xdr:row>25</xdr:row>
      <xdr:rowOff>114300</xdr:rowOff>
    </xdr:from>
    <xdr:to>
      <xdr:col>10</xdr:col>
      <xdr:colOff>769950</xdr:colOff>
      <xdr:row>34</xdr:row>
      <xdr:rowOff>19800</xdr:rowOff>
    </xdr:to>
    <xdr:graphicFrame macro="">
      <xdr:nvGraphicFramePr>
        <xdr:cNvPr id="28" name="Chart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9</xdr:col>
      <xdr:colOff>400050</xdr:colOff>
      <xdr:row>35</xdr:row>
      <xdr:rowOff>171450</xdr:rowOff>
    </xdr:from>
    <xdr:to>
      <xdr:col>10</xdr:col>
      <xdr:colOff>1076740</xdr:colOff>
      <xdr:row>40</xdr:row>
      <xdr:rowOff>31595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96825" y="7629525"/>
          <a:ext cx="1838740" cy="81264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323850</xdr:colOff>
          <xdr:row>4</xdr:row>
          <xdr:rowOff>123825</xdr:rowOff>
        </xdr:from>
        <xdr:to>
          <xdr:col>1</xdr:col>
          <xdr:colOff>752475</xdr:colOff>
          <xdr:row>4</xdr:row>
          <xdr:rowOff>409575</xdr:rowOff>
        </xdr:to>
        <xdr:sp macro="" textlink="">
          <xdr:nvSpPr>
            <xdr:cNvPr id="7177" name="ComboBox1" hidden="1">
              <a:extLst>
                <a:ext uri="{63B3BB69-23CF-44E3-9099-C40C66FF867C}">
                  <a14:compatExt spid="_x0000_s7177"/>
                </a:ext>
                <a:ext uri="{FF2B5EF4-FFF2-40B4-BE49-F238E27FC236}">
                  <a16:creationId xmlns:a16="http://schemas.microsoft.com/office/drawing/2014/main" id="{00000000-0008-0000-0000-00000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4</xdr:row>
      <xdr:rowOff>95250</xdr:rowOff>
    </xdr:from>
    <xdr:to>
      <xdr:col>1</xdr:col>
      <xdr:colOff>2419350</xdr:colOff>
      <xdr:row>4</xdr:row>
      <xdr:rowOff>419100</xdr:rowOff>
    </xdr:to>
    <xdr:sp macro="" textlink="">
      <xdr:nvSpPr>
        <xdr:cNvPr id="1025" name="ComboBox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923925</xdr:colOff>
      <xdr:row>53</xdr:row>
      <xdr:rowOff>152400</xdr:rowOff>
    </xdr:from>
    <xdr:to>
      <xdr:col>16</xdr:col>
      <xdr:colOff>1305340</xdr:colOff>
      <xdr:row>58</xdr:row>
      <xdr:rowOff>12545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63925" y="10829925"/>
          <a:ext cx="1838740" cy="81264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142875</xdr:colOff>
          <xdr:row>4</xdr:row>
          <xdr:rowOff>266700</xdr:rowOff>
        </xdr:from>
        <xdr:to>
          <xdr:col>1</xdr:col>
          <xdr:colOff>2514600</xdr:colOff>
          <xdr:row>4</xdr:row>
          <xdr:rowOff>619125</xdr:rowOff>
        </xdr:to>
        <xdr:sp macro="" textlink="">
          <xdr:nvSpPr>
            <xdr:cNvPr id="1030" name="ComboBox1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1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7</xdr:row>
      <xdr:rowOff>19050</xdr:rowOff>
    </xdr:from>
    <xdr:to>
      <xdr:col>10</xdr:col>
      <xdr:colOff>342900</xdr:colOff>
      <xdr:row>15</xdr:row>
      <xdr:rowOff>138112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76200</xdr:colOff>
      <xdr:row>10</xdr:row>
      <xdr:rowOff>47625</xdr:rowOff>
    </xdr:from>
    <xdr:to>
      <xdr:col>12</xdr:col>
      <xdr:colOff>171450</xdr:colOff>
      <xdr:row>12</xdr:row>
      <xdr:rowOff>161925</xdr:rowOff>
    </xdr:to>
    <xdr:sp macro="" textlink="">
      <xdr:nvSpPr>
        <xdr:cNvPr id="6" name="Isosceles Triangle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>
        <a:xfrm rot="10800000">
          <a:off x="7391400" y="1952625"/>
          <a:ext cx="95250" cy="495300"/>
        </a:xfrm>
        <a:prstGeom prst="triangle">
          <a:avLst/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13</xdr:col>
      <xdr:colOff>604837</xdr:colOff>
      <xdr:row>7</xdr:row>
      <xdr:rowOff>28574</xdr:rowOff>
    </xdr:from>
    <xdr:to>
      <xdr:col>21</xdr:col>
      <xdr:colOff>300037</xdr:colOff>
      <xdr:row>15</xdr:row>
      <xdr:rowOff>138111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423862</xdr:colOff>
      <xdr:row>30</xdr:row>
      <xdr:rowOff>33337</xdr:rowOff>
    </xdr:from>
    <xdr:to>
      <xdr:col>8</xdr:col>
      <xdr:colOff>527062</xdr:colOff>
      <xdr:row>37</xdr:row>
      <xdr:rowOff>139837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13</xdr:col>
      <xdr:colOff>595312</xdr:colOff>
      <xdr:row>28</xdr:row>
      <xdr:rowOff>80962</xdr:rowOff>
    </xdr:from>
    <xdr:to>
      <xdr:col>21</xdr:col>
      <xdr:colOff>88912</xdr:colOff>
      <xdr:row>35</xdr:row>
      <xdr:rowOff>187462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223837</xdr:colOff>
      <xdr:row>47</xdr:row>
      <xdr:rowOff>33337</xdr:rowOff>
    </xdr:from>
    <xdr:to>
      <xdr:col>8</xdr:col>
      <xdr:colOff>327037</xdr:colOff>
      <xdr:row>55</xdr:row>
      <xdr:rowOff>129337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15</xdr:col>
      <xdr:colOff>109537</xdr:colOff>
      <xdr:row>45</xdr:row>
      <xdr:rowOff>109537</xdr:rowOff>
    </xdr:from>
    <xdr:to>
      <xdr:col>22</xdr:col>
      <xdr:colOff>212737</xdr:colOff>
      <xdr:row>54</xdr:row>
      <xdr:rowOff>15037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00000000-0016-0000-0200-000000000000}" autoFormatId="0" applyNumberFormats="0" applyBorderFormats="0" applyFontFormats="1" applyPatternFormats="1" applyAlignmentFormats="0" applyWidthHeightFormats="0">
  <queryTableRefresh preserveSortFilterLayout="0" nextId="11">
    <queryTableFields count="10">
      <queryTableField id="1" name="Column1" tableColumnId="1"/>
      <queryTableField id="2" name="Column2" tableColumnId="2"/>
      <queryTableField id="3" name="Column3" tableColumnId="3"/>
      <queryTableField id="4" name="Column4" tableColumnId="4"/>
      <queryTableField id="5" name="Column5" tableColumnId="5"/>
      <queryTableField id="6" name="Column6" tableColumnId="6"/>
      <queryTableField id="7" name="Column7" tableColumnId="7"/>
      <queryTableField id="8" name="Column8" tableColumnId="8"/>
      <queryTableField id="9" name="Column9" tableColumnId="9"/>
      <queryTableField id="10" name="Column10" tableColumnId="10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300-000001000000}" autoFormatId="0" applyNumberFormats="0" applyBorderFormats="0" applyFontFormats="1" applyPatternFormats="1" applyAlignmentFormats="0" applyWidthHeightFormats="0">
  <queryTableRefresh preserveSortFilterLayout="0" nextId="19">
    <queryTableFields count="18">
      <queryTableField id="1" name="Status" tableColumnId="19"/>
      <queryTableField id="2" name="Practice ID" tableColumnId="20"/>
      <queryTableField id="3" name="Practice" tableColumnId="21"/>
      <queryTableField id="4" name="Locality ID" tableColumnId="22"/>
      <queryTableField id="5" name="Locality" tableColumnId="23"/>
      <queryTableField id="6" name="SubLocality ID" tableColumnId="24"/>
      <queryTableField id="7" name="SubLocality" tableColumnId="25"/>
      <queryTableField id="8" name="PCN/Network" tableColumnId="26"/>
      <queryTableField id="9" name="PCN code" tableColumnId="27"/>
      <queryTableField id="10" name="Clinical System" tableColumnId="28"/>
      <queryTableField id="11" name="Address 1" tableColumnId="29"/>
      <queryTableField id="12" name="Address 2" tableColumnId="30"/>
      <queryTableField id="13" name="Postcode" tableColumnId="31"/>
      <queryTableField id="14" name="Grid Reference" tableColumnId="32"/>
      <queryTableField id="15" name="X (easting)" tableColumnId="33"/>
      <queryTableField id="16" name="Y (northing)" tableColumnId="34"/>
      <queryTableField id="17" name="Latitude" tableColumnId="35"/>
      <queryTableField id="18" name="Longitude" tableColumnId="36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500-000002000000}" autoFormatId="0" applyNumberFormats="0" applyBorderFormats="0" applyFontFormats="1" applyPatternFormats="1" applyAlignmentFormats="0" applyWidthHeightFormats="0">
  <queryTableRefresh preserveSortFilterLayout="0" nextId="16">
    <queryTableFields count="15">
      <queryTableField id="1" name="ProjectID" tableColumnId="16"/>
      <queryTableField id="2" name="Rel_D" tableColumnId="17"/>
      <queryTableField id="3" name="OrgID" tableColumnId="18"/>
      <queryTableField id="4" name="00-00" tableColumnId="19"/>
      <queryTableField id="5" name="COPD001" tableColumnId="20"/>
      <queryTableField id="6" name="COPD002" tableColumnId="21"/>
      <queryTableField id="7" name="COPD003" tableColumnId="22"/>
      <queryTableField id="8" name="COPD004" tableColumnId="23"/>
      <queryTableField id="9" name="AST001" tableColumnId="24"/>
      <queryTableField id="10" name="AST002" tableColumnId="25"/>
      <queryTableField id="11" name="AST003" tableColumnId="26"/>
      <queryTableField id="12" name="AST004" tableColumnId="27"/>
      <queryTableField id="13" name="Practice" tableColumnId="28"/>
      <queryTableField id="14" name="SubLocality ID" tableColumnId="29"/>
      <queryTableField id="15" name="SubLocality" tableColumnId="30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WF_LTC_COPD_ASTHMA_HEADERS" displayName="WF_LTC_COPD_ASTHMA_HEADERS" ref="A1:J5" tableType="queryTable" totalsRowShown="0">
  <autoFilter ref="A1:J5" xr:uid="{00000000-000C-0000-FFFF-FFFF00000000}"/>
  <tableColumns count="10">
    <tableColumn id="1" xr3:uid="{50F4FA35-2B68-45F3-9ABC-A1E60CE15CC5}" uniqueName="1" name="Column1" queryTableFieldId="1"/>
    <tableColumn id="2" xr3:uid="{AE85427F-0DC6-42D0-A41C-E0A18EF18C71}" uniqueName="2" name="Column2" queryTableFieldId="2"/>
    <tableColumn id="3" xr3:uid="{40F58BFE-8F11-4E99-95FF-EFC3DBAE1381}" uniqueName="3" name="Column3" queryTableFieldId="3"/>
    <tableColumn id="4" xr3:uid="{E801D990-CACC-4FCE-A3C2-D0E5182AEC77}" uniqueName="4" name="Column4" queryTableFieldId="4"/>
    <tableColumn id="5" xr3:uid="{A307188E-F606-4FC7-98E4-BA22CD81A43E}" uniqueName="5" name="Column5" queryTableFieldId="5"/>
    <tableColumn id="6" xr3:uid="{92EDA9F4-14E3-4D7A-80BC-25AD7B479D5E}" uniqueName="6" name="Column6" queryTableFieldId="6"/>
    <tableColumn id="7" xr3:uid="{F4AAC5EA-546A-48FF-A5D4-24021BD26965}" uniqueName="7" name="Column7" queryTableFieldId="7"/>
    <tableColumn id="8" xr3:uid="{5D1C35D6-4A6E-4742-9D4C-66128237293E}" uniqueName="8" name="Column8" queryTableFieldId="8"/>
    <tableColumn id="9" xr3:uid="{CB19D60B-36F7-4DEE-B108-6318865E3B71}" uniqueName="9" name="Column9" queryTableFieldId="9"/>
    <tableColumn id="10" xr3:uid="{264891DC-41DE-4165-8594-1475E7750611}" uniqueName="10" name="Column10" queryTableFieldId="10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PracticeTABLE" displayName="PracticeTABLE" ref="A1:R270" tableType="queryTable" totalsRowShown="0">
  <autoFilter ref="A1:R270" xr:uid="{00000000-000C-0000-FFFF-FFFF01000000}"/>
  <tableColumns count="18">
    <tableColumn id="19" xr3:uid="{4B1C9D81-55BE-4A1A-B1CB-F19C0ED2464D}" uniqueName="19" name="Status" queryTableFieldId="1" dataDxfId="2"/>
    <tableColumn id="20" xr3:uid="{C0BC5B2B-B2BA-491F-A431-352A57B2279F}" uniqueName="20" name="Practice ID" queryTableFieldId="2"/>
    <tableColumn id="21" xr3:uid="{AE39A01A-22F5-4C64-82D8-FF762F99B200}" uniqueName="21" name="Practice" queryTableFieldId="3"/>
    <tableColumn id="22" xr3:uid="{5E639392-8C82-4CD1-91D4-8CFEB152A6F8}" uniqueName="22" name="Locality ID" queryTableFieldId="4"/>
    <tableColumn id="23" xr3:uid="{0E6FBE73-2D2D-4B5A-B69F-68188841ABEC}" uniqueName="23" name="Locality" queryTableFieldId="5"/>
    <tableColumn id="24" xr3:uid="{4C1F9443-E018-4C53-A5A6-F4C0AC8F7164}" uniqueName="24" name="SubLocality ID" queryTableFieldId="6"/>
    <tableColumn id="25" xr3:uid="{397D8610-A7BD-4253-B690-897EE7F3327F}" uniqueName="25" name="SubLocality" queryTableFieldId="7"/>
    <tableColumn id="26" xr3:uid="{63D29AB1-F9A6-48BD-9D6E-CF525248CA91}" uniqueName="26" name="PCN/Network" queryTableFieldId="8" dataDxfId="1"/>
    <tableColumn id="27" xr3:uid="{11132F8D-8F0A-4ABF-A053-2D87DCD2BD7C}" uniqueName="27" name="PCN code" queryTableFieldId="9" dataDxfId="0"/>
    <tableColumn id="28" xr3:uid="{F9589EBA-03A0-4282-9CD2-F1F3959EBF3F}" uniqueName="28" name="Clinical System" queryTableFieldId="10"/>
    <tableColumn id="29" xr3:uid="{65EE52F8-548D-4AAC-BC4E-0A2A2B903A89}" uniqueName="29" name="Address 1" queryTableFieldId="11"/>
    <tableColumn id="30" xr3:uid="{3174D043-315D-41D2-9091-25A413BDCECE}" uniqueName="30" name="Address 2" queryTableFieldId="12"/>
    <tableColumn id="31" xr3:uid="{C7928CE0-E0F9-4A60-8B83-ABC06E533C7E}" uniqueName="31" name="Postcode" queryTableFieldId="13"/>
    <tableColumn id="32" xr3:uid="{68DE10B6-E7D5-4B01-A318-A5E5AFF60E78}" uniqueName="32" name="Grid Reference" queryTableFieldId="14"/>
    <tableColumn id="33" xr3:uid="{7847CABA-4589-4948-B9CB-F7E1E5B078B0}" uniqueName="33" name="X (easting)" queryTableFieldId="15"/>
    <tableColumn id="34" xr3:uid="{64D0FF94-9B0E-4D9E-8401-4EC4876E7744}" uniqueName="34" name="Y (northing)" queryTableFieldId="16"/>
    <tableColumn id="35" xr3:uid="{76111CD2-A9F9-4692-89AA-FD1E0211B5BB}" uniqueName="35" name="Latitude" queryTableFieldId="17"/>
    <tableColumn id="36" xr3:uid="{DEAB568A-99A5-4AE0-B3E1-407CF9F985C7}" uniqueName="36" name="Longitude" queryTableFieldId="18"/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WF_LTC_COPD_ASTHMA_DATA" displayName="WF_LTC_COPD_ASTHMA_DATA" ref="A1:O781" tableType="queryTable" totalsRowShown="0">
  <autoFilter ref="A1:O781" xr:uid="{00000000-000C-0000-FFFF-FFFF02000000}"/>
  <tableColumns count="15">
    <tableColumn id="16" xr3:uid="{7328D21F-8FFA-4945-811A-52951F5F4C58}" uniqueName="16" name="ProjectID" queryTableFieldId="1"/>
    <tableColumn id="17" xr3:uid="{B4917253-A438-4A7D-AA4B-95942B9A55C4}" uniqueName="17" name="Rel_D" queryTableFieldId="2"/>
    <tableColumn id="18" xr3:uid="{CFE6F6B8-B7DA-4C2C-A173-D27F3BEF843B}" uniqueName="18" name="OrgID" queryTableFieldId="3"/>
    <tableColumn id="19" xr3:uid="{71C1C1BD-19AD-4642-A3C0-EBD75EBBF3BD}" uniqueName="19" name="00-00" queryTableFieldId="4"/>
    <tableColumn id="20" xr3:uid="{9E9B58E8-2C69-446D-A135-C0947F485C37}" uniqueName="20" name="COPD001" queryTableFieldId="5"/>
    <tableColumn id="21" xr3:uid="{73788D32-3FF6-4B6C-B53D-9EED51B849C6}" uniqueName="21" name="COPD002" queryTableFieldId="6"/>
    <tableColumn id="22" xr3:uid="{F991C6FA-6F32-4470-AD2F-DB49B5CADE71}" uniqueName="22" name="COPD003" queryTableFieldId="7"/>
    <tableColumn id="23" xr3:uid="{2E41953E-33E4-4731-937C-DD9D9A1B0F1C}" uniqueName="23" name="COPD004" queryTableFieldId="8"/>
    <tableColumn id="24" xr3:uid="{6210C5E4-7078-46C2-8796-CB4624A504DE}" uniqueName="24" name="AST001" queryTableFieldId="9"/>
    <tableColumn id="25" xr3:uid="{9B1E1992-B56A-4244-B44D-91FFB3B3AE95}" uniqueName="25" name="AST002" queryTableFieldId="10"/>
    <tableColumn id="26" xr3:uid="{1C9AA87D-A4D7-4BEC-86E8-0650EA6ED993}" uniqueName="26" name="AST003" queryTableFieldId="11"/>
    <tableColumn id="27" xr3:uid="{42807EFA-9D4A-4A18-9BB4-A452BCD5301B}" uniqueName="27" name="AST004" queryTableFieldId="12"/>
    <tableColumn id="28" xr3:uid="{81C44EF4-3940-46B8-B824-425689652FD1}" uniqueName="28" name="Practice" queryTableFieldId="13"/>
    <tableColumn id="29" xr3:uid="{FF230258-2C15-41B5-BEAB-6EFEAD2A1708}" uniqueName="29" name="SubLocality ID" queryTableFieldId="14"/>
    <tableColumn id="30" xr3:uid="{4C0C672B-9F93-4442-AE1C-E3E26AA79EB8}" uniqueName="30" name="SubLocality" queryTableFieldId="15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1.xml"/><Relationship Id="rId5" Type="http://schemas.openxmlformats.org/officeDocument/2006/relationships/image" Target="../media/image5.emf"/><Relationship Id="rId4" Type="http://schemas.openxmlformats.org/officeDocument/2006/relationships/control" Target="../activeX/activeX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M42"/>
  <sheetViews>
    <sheetView showGridLines="0" tabSelected="1" zoomScale="90" zoomScaleNormal="90" workbookViewId="0">
      <selection activeCell="B5" sqref="B5"/>
    </sheetView>
  </sheetViews>
  <sheetFormatPr defaultColWidth="0" defaultRowHeight="15" zeroHeight="1" x14ac:dyDescent="0.25"/>
  <cols>
    <col min="1" max="1" width="26.7109375" style="47" customWidth="1"/>
    <col min="2" max="2" width="44" style="47" customWidth="1"/>
    <col min="3" max="3" width="9.140625" style="47" customWidth="1"/>
    <col min="4" max="11" width="17.42578125" style="47" customWidth="1"/>
    <col min="12" max="12" width="1.5703125" style="47" hidden="1" customWidth="1"/>
    <col min="13" max="13" width="0" style="47" hidden="1" customWidth="1"/>
    <col min="14" max="16384" width="9.140625" style="47" hidden="1"/>
  </cols>
  <sheetData>
    <row r="1" spans="1:12" customFormat="1" ht="30.75" x14ac:dyDescent="0.45">
      <c r="A1" s="23" t="s">
        <v>1533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6"/>
    </row>
    <row r="2" spans="1:12" customFormat="1" x14ac:dyDescent="0.2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6"/>
    </row>
    <row r="3" spans="1:12" customFormat="1" x14ac:dyDescent="0.25">
      <c r="L3" s="26"/>
    </row>
    <row r="4" spans="1:12" customFormat="1" hidden="1" x14ac:dyDescent="0.25">
      <c r="D4" t="s">
        <v>25</v>
      </c>
      <c r="E4" t="s">
        <v>26</v>
      </c>
      <c r="F4" t="s">
        <v>27</v>
      </c>
      <c r="H4" t="s">
        <v>28</v>
      </c>
      <c r="I4" t="s">
        <v>29</v>
      </c>
      <c r="J4" t="s">
        <v>30</v>
      </c>
      <c r="L4" s="26"/>
    </row>
    <row r="5" spans="1:12" s="111" customFormat="1" ht="51" x14ac:dyDescent="0.25">
      <c r="A5"/>
      <c r="B5"/>
      <c r="C5"/>
      <c r="D5" s="108" t="s">
        <v>1529</v>
      </c>
      <c r="E5" s="108" t="s">
        <v>1530</v>
      </c>
      <c r="F5" s="108" t="s">
        <v>34</v>
      </c>
      <c r="G5" s="108" t="s">
        <v>1438</v>
      </c>
      <c r="H5" s="109" t="s">
        <v>1531</v>
      </c>
      <c r="I5" s="109" t="s">
        <v>1532</v>
      </c>
      <c r="J5" s="109" t="s">
        <v>1439</v>
      </c>
      <c r="K5" s="109" t="s">
        <v>1440</v>
      </c>
      <c r="L5" s="110"/>
    </row>
    <row r="6" spans="1:12" customFormat="1" x14ac:dyDescent="0.25">
      <c r="A6" s="67" t="s">
        <v>1465</v>
      </c>
      <c r="B6" s="55" t="s">
        <v>1445</v>
      </c>
      <c r="C6" s="50"/>
      <c r="D6" s="113">
        <f>IF(COUNTIFS(WF_LTC_COPD_ASTHMA_DATA[[#All],[OrgID]],Control!$K$5,WF_LTC_COPD_ASTHMA_DATA[[#All],[Rel_D]],Summary!$C$37)=0,"-",((SUMIFS(WF_LTC_COPD_ASTHMA_DATA[[#All],[COPD001]],WF_LTC_COPD_ASTHMA_DATA[[#All],[OrgID]],Control!$K$5,WF_LTC_COPD_ASTHMA_DATA[[#All],[Rel_D]],Control!$E$16))))</f>
        <v>104</v>
      </c>
      <c r="E6" s="113">
        <f>IF(COUNTIFS(WF_LTC_COPD_ASTHMA_DATA[[#All],[OrgID]],Control!$K$5,WF_LTC_COPD_ASTHMA_DATA[[#All],[Rel_D]],Summary!$C$37)=0,"-",((SUMIFS(WF_LTC_COPD_ASTHMA_DATA[[#All],[COPD002]],WF_LTC_COPD_ASTHMA_DATA[[#All],[OrgID]],Control!$K$5,WF_LTC_COPD_ASTHMA_DATA[[#All],[Rel_D]],Control!$E$16))))</f>
        <v>22</v>
      </c>
      <c r="F6" s="62">
        <f>IF(COUNTIFS(WF_LTC_COPD_ASTHMA_DATA[[#All],[OrgID]],Control!$K$5,WF_LTC_COPD_ASTHMA_DATA[[#All],[Rel_D]],Summary!$C$37)=0,"-",((SUMIFS(WF_LTC_COPD_ASTHMA_DATA[[#All],[COPD003]],WF_LTC_COPD_ASTHMA_DATA[[#All],[OrgID]],Control!$K$5,WF_LTC_COPD_ASTHMA_DATA[[#All],[Rel_D]],Summary!$C$37))))</f>
        <v>4</v>
      </c>
      <c r="G6" s="63">
        <f>IFERROR(F6/E6, "-")</f>
        <v>0.18181818181818182</v>
      </c>
      <c r="H6" s="113">
        <f>IF(COUNTIFS(WF_LTC_COPD_ASTHMA_DATA[[#All],[OrgID]],Control!$K$5,WF_LTC_COPD_ASTHMA_DATA[[#All],[Rel_D]],Summary!$C$37)=0,"-",((SUMIFS(WF_LTC_COPD_ASTHMA_DATA[[#All],[AST001]],WF_LTC_COPD_ASTHMA_DATA[[#All],[OrgID]],Control!$K$5,WF_LTC_COPD_ASTHMA_DATA[[#All],[Rel_D]],Control!$E$16))))</f>
        <v>476</v>
      </c>
      <c r="I6" s="113">
        <f>IF(COUNTIFS(WF_LTC_COPD_ASTHMA_DATA[[#All],[OrgID]],Control!$K$5,WF_LTC_COPD_ASTHMA_DATA[[#All],[Rel_D]],Summary!$C$37)=0,"-",((SUMIFS(WF_LTC_COPD_ASTHMA_DATA[[#All],[AST002]],WF_LTC_COPD_ASTHMA_DATA[[#All],[OrgID]],Control!$K$5,WF_LTC_COPD_ASTHMA_DATA[[#All],[Rel_D]],Control!$E$16))))</f>
        <v>166</v>
      </c>
      <c r="J6" s="62">
        <f>IF(COUNTIFS(WF_LTC_COPD_ASTHMA_DATA[[#All],[OrgID]],Control!$K$5,WF_LTC_COPD_ASTHMA_DATA[[#All],[Rel_D]],Summary!$C$37)=0,"-",((SUMIFS(WF_LTC_COPD_ASTHMA_DATA[[#All],[AST003]],WF_LTC_COPD_ASTHMA_DATA[[#All],[OrgID]],Control!$K$5,WF_LTC_COPD_ASTHMA_DATA[[#All],[Rel_D]],Summary!$C$37))))</f>
        <v>16</v>
      </c>
      <c r="K6" s="63">
        <f>IFERROR(J6/I6, "-")</f>
        <v>9.6385542168674704E-2</v>
      </c>
      <c r="L6" s="26"/>
    </row>
    <row r="7" spans="1:12" customFormat="1" x14ac:dyDescent="0.25">
      <c r="C7" s="48"/>
      <c r="D7" s="114"/>
      <c r="E7" s="115"/>
      <c r="F7" s="56"/>
      <c r="G7" s="56"/>
      <c r="H7" s="115"/>
      <c r="I7" s="115"/>
      <c r="J7" s="56"/>
      <c r="K7" s="57"/>
      <c r="L7" s="26"/>
    </row>
    <row r="8" spans="1:12" customFormat="1" x14ac:dyDescent="0.25">
      <c r="A8" s="68" t="s">
        <v>1466</v>
      </c>
      <c r="B8" s="54" t="str">
        <f>VLOOKUP(Control!$K$5,Practice!$A$2:$F$40,4,0)</f>
        <v>Forest Integrated Health</v>
      </c>
      <c r="C8" s="51"/>
      <c r="D8" s="116">
        <f>SUMIFS(WF_LTC_COPD_ASTHMA_DATA[[#All],[COPD001]],WF_LTC_COPD_ASTHMA_DATA[[#All],[SubLocality]],$B$8,WF_LTC_COPD_ASTHMA_DATA[[#All],[Rel_D]], Control!$E$16)</f>
        <v>376</v>
      </c>
      <c r="E8" s="116">
        <f>SUMIFS(WF_LTC_COPD_ASTHMA_DATA[[#All],[COPD002]],WF_LTC_COPD_ASTHMA_DATA[[#All],[SubLocality]],$B$8,WF_LTC_COPD_ASTHMA_DATA[[#All],[Rel_D]],Control!$E$16)</f>
        <v>81</v>
      </c>
      <c r="F8" s="64">
        <f>SUMIFS(WF_LTC_COPD_ASTHMA_DATA[[#All],[COPD003]],WF_LTC_COPD_ASTHMA_DATA[[#All],[SubLocality]],$B$8,WF_LTC_COPD_ASTHMA_DATA[[#All],[Rel_D]],Summary!$C$37)</f>
        <v>94</v>
      </c>
      <c r="G8" s="65">
        <f>IFERROR(F8/E8, "-")</f>
        <v>1.1604938271604939</v>
      </c>
      <c r="H8" s="116">
        <f>SUMIFS(WF_LTC_COPD_ASTHMA_DATA[[#All],[AST001]],WF_LTC_COPD_ASTHMA_DATA[[#All],[SubLocality]],$B$8,WF_LTC_COPD_ASTHMA_DATA[[#All],[Rel_D]],Control!$E$16)</f>
        <v>2540</v>
      </c>
      <c r="I8" s="116">
        <f>SUMIFS(WF_LTC_COPD_ASTHMA_DATA[[#All],[AST002]],WF_LTC_COPD_ASTHMA_DATA[[#All],[SubLocality]],$B$8,WF_LTC_COPD_ASTHMA_DATA[[#All],[Rel_D]],Control!$E$16)</f>
        <v>507</v>
      </c>
      <c r="J8" s="64">
        <f>SUMIFS(WF_LTC_COPD_ASTHMA_DATA[[#All],[AST003]],WF_LTC_COPD_ASTHMA_DATA[[#All],[SubLocality]],$B$8,WF_LTC_COPD_ASTHMA_DATA[[#All],[Rel_D]],Summary!$C$37)</f>
        <v>538</v>
      </c>
      <c r="K8" s="66">
        <f>IFERROR(J8/I8, "-")</f>
        <v>1.0611439842209074</v>
      </c>
      <c r="L8" s="26"/>
    </row>
    <row r="9" spans="1:12" customFormat="1" x14ac:dyDescent="0.25">
      <c r="C9" s="49"/>
      <c r="D9" s="117"/>
      <c r="E9" s="118"/>
      <c r="F9" s="58"/>
      <c r="G9" s="58"/>
      <c r="H9" s="118"/>
      <c r="I9" s="118"/>
      <c r="J9" s="58"/>
      <c r="K9" s="59"/>
      <c r="L9" s="26"/>
    </row>
    <row r="10" spans="1:12" customFormat="1" x14ac:dyDescent="0.25">
      <c r="A10" s="69" t="s">
        <v>1457</v>
      </c>
      <c r="B10" s="53" t="s">
        <v>1437</v>
      </c>
      <c r="C10" s="52"/>
      <c r="D10" s="119">
        <f>SUMIFS(WF_LTC_COPD_ASTHMA_DATA[[#All],[COPD001]],WF_LTC_COPD_ASTHMA_DATA[[#All],[Rel_D]],Control!$E$16)</f>
        <v>2738</v>
      </c>
      <c r="E10" s="119">
        <f>SUMIFS(WF_LTC_COPD_ASTHMA_DATA[[#All],[COPD002]],WF_LTC_COPD_ASTHMA_DATA[[#All],[Rel_D]],Control!$E$16)</f>
        <v>554</v>
      </c>
      <c r="F10" s="60">
        <f>SUMIFS(WF_LTC_COPD_ASTHMA_DATA[[#All],[COPD003]],WF_LTC_COPD_ASTHMA_DATA[[#All],[Rel_D]],Summary!$C$37)</f>
        <v>733</v>
      </c>
      <c r="G10" s="61">
        <f>IFERROR(F10/E10, "-")</f>
        <v>1.3231046931407942</v>
      </c>
      <c r="H10" s="119">
        <f>SUMIFS(WF_LTC_COPD_ASTHMA_DATA[[#All],[AST001]],WF_LTC_COPD_ASTHMA_DATA[[#All],[Rel_D]],Control!$E$16)</f>
        <v>15371</v>
      </c>
      <c r="I10" s="119">
        <f>SUMIFS(WF_LTC_COPD_ASTHMA_DATA[[#All],[AST002]],WF_LTC_COPD_ASTHMA_DATA[[#All],[Rel_D]],Control!$E$16)</f>
        <v>2969</v>
      </c>
      <c r="J10" s="60">
        <f>SUMIFS(WF_LTC_COPD_ASTHMA_DATA[[#All],[AST003]],WF_LTC_COPD_ASTHMA_DATA[[#All],[Rel_D]],Summary!$C$37)</f>
        <v>3302</v>
      </c>
      <c r="K10" s="78">
        <f>IFERROR(J10/I10, "-")</f>
        <v>1.1121589760862243</v>
      </c>
      <c r="L10" s="26"/>
    </row>
    <row r="11" spans="1:12" customFormat="1" ht="9.75" customHeight="1" x14ac:dyDescent="0.25">
      <c r="A11" s="21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6"/>
    </row>
    <row r="12" spans="1:12" customFormat="1" x14ac:dyDescent="0.25">
      <c r="L12" s="26"/>
    </row>
    <row r="13" spans="1:12" customFormat="1" x14ac:dyDescent="0.25">
      <c r="L13" s="26"/>
    </row>
    <row r="14" spans="1:12" customFormat="1" x14ac:dyDescent="0.25">
      <c r="L14" s="26"/>
    </row>
    <row r="15" spans="1:12" customFormat="1" x14ac:dyDescent="0.25">
      <c r="L15" s="26"/>
    </row>
    <row r="16" spans="1:12" customFormat="1" x14ac:dyDescent="0.25">
      <c r="L16" s="26"/>
    </row>
    <row r="17" spans="12:12" customFormat="1" x14ac:dyDescent="0.25">
      <c r="L17" s="26"/>
    </row>
    <row r="18" spans="12:12" customFormat="1" x14ac:dyDescent="0.25">
      <c r="L18" s="26"/>
    </row>
    <row r="19" spans="12:12" customFormat="1" x14ac:dyDescent="0.25">
      <c r="L19" s="26"/>
    </row>
    <row r="20" spans="12:12" customFormat="1" x14ac:dyDescent="0.25">
      <c r="L20" s="26"/>
    </row>
    <row r="21" spans="12:12" customFormat="1" x14ac:dyDescent="0.25">
      <c r="L21" s="26"/>
    </row>
    <row r="22" spans="12:12" customFormat="1" x14ac:dyDescent="0.25">
      <c r="L22" s="26"/>
    </row>
    <row r="23" spans="12:12" customFormat="1" x14ac:dyDescent="0.25">
      <c r="L23" s="26"/>
    </row>
    <row r="24" spans="12:12" customFormat="1" x14ac:dyDescent="0.25">
      <c r="L24" s="26"/>
    </row>
    <row r="25" spans="12:12" customFormat="1" x14ac:dyDescent="0.25">
      <c r="L25" s="26"/>
    </row>
    <row r="26" spans="12:12" customFormat="1" x14ac:dyDescent="0.25">
      <c r="L26" s="26"/>
    </row>
    <row r="27" spans="12:12" customFormat="1" x14ac:dyDescent="0.25">
      <c r="L27" s="26"/>
    </row>
    <row r="28" spans="12:12" customFormat="1" x14ac:dyDescent="0.25">
      <c r="L28" s="26"/>
    </row>
    <row r="29" spans="12:12" customFormat="1" x14ac:dyDescent="0.25">
      <c r="L29" s="26"/>
    </row>
    <row r="30" spans="12:12" customFormat="1" x14ac:dyDescent="0.25">
      <c r="L30" s="26"/>
    </row>
    <row r="31" spans="12:12" customFormat="1" x14ac:dyDescent="0.25">
      <c r="L31" s="26"/>
    </row>
    <row r="32" spans="12:12" customFormat="1" x14ac:dyDescent="0.25">
      <c r="L32" s="26"/>
    </row>
    <row r="33" spans="1:12" customFormat="1" x14ac:dyDescent="0.25">
      <c r="L33" s="26"/>
    </row>
    <row r="34" spans="1:12" customFormat="1" x14ac:dyDescent="0.25">
      <c r="L34" s="26"/>
    </row>
    <row r="35" spans="1:12" customFormat="1" x14ac:dyDescent="0.25">
      <c r="L35" s="26"/>
    </row>
    <row r="36" spans="1:12" customFormat="1" x14ac:dyDescent="0.25">
      <c r="A36" s="26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</row>
    <row r="37" spans="1:12" customFormat="1" x14ac:dyDescent="0.25">
      <c r="A37" s="26"/>
      <c r="B37" s="46" t="s">
        <v>1464</v>
      </c>
      <c r="C37" s="26" t="str">
        <f>Control!D4</f>
        <v>01/04/2023</v>
      </c>
      <c r="D37" s="26"/>
      <c r="E37" s="26"/>
      <c r="F37" s="27" t="s">
        <v>1459</v>
      </c>
      <c r="G37" s="26"/>
      <c r="H37" s="26"/>
      <c r="I37" s="26"/>
      <c r="J37" s="26"/>
      <c r="K37" s="26"/>
      <c r="L37" s="26"/>
    </row>
    <row r="38" spans="1:12" customFormat="1" x14ac:dyDescent="0.25">
      <c r="A38" s="26"/>
      <c r="B38" s="26"/>
      <c r="C38" s="26"/>
      <c r="D38" s="26"/>
      <c r="E38" s="26"/>
      <c r="F38" s="35" t="s">
        <v>1460</v>
      </c>
      <c r="G38" s="26"/>
      <c r="H38" s="26"/>
      <c r="I38" s="26"/>
      <c r="J38" s="26"/>
      <c r="K38" s="26"/>
      <c r="L38" s="26"/>
    </row>
    <row r="39" spans="1:12" customFormat="1" x14ac:dyDescent="0.25">
      <c r="A39" s="45"/>
      <c r="B39" s="26"/>
      <c r="C39" s="26"/>
      <c r="D39" s="26"/>
      <c r="E39" s="26"/>
      <c r="F39" s="36" t="s">
        <v>1461</v>
      </c>
      <c r="G39" s="26"/>
      <c r="H39" s="26"/>
      <c r="I39" s="26"/>
      <c r="J39" s="26"/>
      <c r="K39" s="26"/>
      <c r="L39" s="26"/>
    </row>
    <row r="40" spans="1:12" customFormat="1" x14ac:dyDescent="0.25">
      <c r="A40" s="45"/>
      <c r="B40" s="105" t="s">
        <v>1446</v>
      </c>
      <c r="C40" s="106" t="s">
        <v>1505</v>
      </c>
      <c r="D40" s="106"/>
      <c r="E40" s="26"/>
      <c r="F40" s="104" t="s">
        <v>1462</v>
      </c>
      <c r="G40" s="26"/>
      <c r="H40" s="26"/>
      <c r="I40" s="26"/>
      <c r="J40" s="26"/>
      <c r="K40" s="26"/>
      <c r="L40" s="26"/>
    </row>
    <row r="41" spans="1:12" customFormat="1" x14ac:dyDescent="0.25">
      <c r="A41" s="26"/>
      <c r="B41" s="26"/>
      <c r="C41" s="26"/>
      <c r="D41" s="26"/>
      <c r="E41" s="26"/>
      <c r="F41" s="37" t="s">
        <v>1463</v>
      </c>
      <c r="G41" s="26"/>
      <c r="H41" s="26"/>
      <c r="I41" s="26"/>
      <c r="J41" s="26"/>
      <c r="K41" s="26"/>
      <c r="L41" s="26"/>
    </row>
    <row r="42" spans="1:12" ht="6.75" hidden="1" customHeight="1" x14ac:dyDescent="0.25"/>
  </sheetData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7177" r:id="rId4" name="ComboBox1">
          <controlPr defaultSize="0" autoLine="0" autoPict="0" linkedCell="Control!D6" listFillRange="Control!A2:B14" r:id="rId5">
            <anchor moveWithCells="1">
              <from>
                <xdr:col>0</xdr:col>
                <xdr:colOff>323850</xdr:colOff>
                <xdr:row>4</xdr:row>
                <xdr:rowOff>123825</xdr:rowOff>
              </from>
              <to>
                <xdr:col>1</xdr:col>
                <xdr:colOff>752475</xdr:colOff>
                <xdr:row>4</xdr:row>
                <xdr:rowOff>409575</xdr:rowOff>
              </to>
            </anchor>
          </controlPr>
        </control>
      </mc:Choice>
      <mc:Fallback>
        <control shapeId="7177" r:id="rId4" name="ComboBox1"/>
      </mc:Fallback>
    </mc:AlternateContent>
  </control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Practice!$B$2:$B$40</xm:f>
          </x14:formula1>
          <xm:sqref>B6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R60"/>
  <sheetViews>
    <sheetView zoomScale="92" zoomScaleNormal="91" workbookViewId="0">
      <selection activeCell="E8" sqref="E8"/>
    </sheetView>
  </sheetViews>
  <sheetFormatPr defaultColWidth="0" defaultRowHeight="15" zeroHeight="1" x14ac:dyDescent="0.25"/>
  <cols>
    <col min="1" max="1" width="1.42578125" style="26" customWidth="1"/>
    <col min="2" max="2" width="52.42578125" customWidth="1"/>
    <col min="3" max="3" width="31.42578125" bestFit="1" customWidth="1"/>
    <col min="4" max="4" width="9.140625" customWidth="1"/>
    <col min="5" max="5" width="9.85546875" bestFit="1" customWidth="1"/>
    <col min="6" max="15" width="20.7109375" customWidth="1"/>
    <col min="16" max="17" width="21.85546875" customWidth="1"/>
    <col min="18" max="18" width="2.140625" style="26" customWidth="1"/>
    <col min="19" max="16384" width="9.140625" hidden="1"/>
  </cols>
  <sheetData>
    <row r="1" spans="2:18" ht="7.5" customHeight="1" x14ac:dyDescent="0.25"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</row>
    <row r="2" spans="2:18" ht="30.75" x14ac:dyDescent="0.45">
      <c r="B2" s="23" t="s">
        <v>1523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</row>
    <row r="3" spans="2:18" x14ac:dyDescent="0.25">
      <c r="B3" s="24"/>
      <c r="C3" s="24"/>
      <c r="D3" s="24"/>
      <c r="E3" s="24" t="s">
        <v>24</v>
      </c>
      <c r="F3" s="24" t="s">
        <v>25</v>
      </c>
      <c r="G3" s="24" t="s">
        <v>1470</v>
      </c>
      <c r="H3" s="24"/>
      <c r="I3" s="24" t="s">
        <v>26</v>
      </c>
      <c r="J3" s="24" t="s">
        <v>27</v>
      </c>
      <c r="K3" s="24"/>
      <c r="L3" s="24" t="s">
        <v>28</v>
      </c>
      <c r="M3" s="24" t="s">
        <v>1471</v>
      </c>
      <c r="N3" s="24"/>
      <c r="O3" s="24" t="s">
        <v>29</v>
      </c>
      <c r="P3" s="24" t="s">
        <v>30</v>
      </c>
      <c r="Q3" s="24"/>
    </row>
    <row r="4" spans="2:18" x14ac:dyDescent="0.25">
      <c r="B4" s="28" t="s">
        <v>39</v>
      </c>
      <c r="C4" s="29" t="s">
        <v>1436</v>
      </c>
      <c r="D4" s="29" t="s">
        <v>41</v>
      </c>
      <c r="E4" s="29" t="s">
        <v>31</v>
      </c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</row>
    <row r="5" spans="2:18" ht="75" x14ac:dyDescent="0.25">
      <c r="B5" s="12"/>
      <c r="C5" s="12"/>
      <c r="D5" s="12"/>
      <c r="E5" s="13"/>
      <c r="F5" s="3" t="s">
        <v>1524</v>
      </c>
      <c r="G5" s="3" t="s">
        <v>1525</v>
      </c>
      <c r="H5" s="3" t="s">
        <v>1467</v>
      </c>
      <c r="I5" s="3" t="s">
        <v>1526</v>
      </c>
      <c r="J5" s="3" t="s">
        <v>34</v>
      </c>
      <c r="K5" s="3" t="s">
        <v>1438</v>
      </c>
      <c r="L5" s="4" t="s">
        <v>1527</v>
      </c>
      <c r="M5" s="4" t="s">
        <v>1468</v>
      </c>
      <c r="N5" s="4" t="s">
        <v>1469</v>
      </c>
      <c r="O5" s="4" t="s">
        <v>1528</v>
      </c>
      <c r="P5" s="4" t="s">
        <v>1439</v>
      </c>
      <c r="Q5" s="70" t="s">
        <v>1440</v>
      </c>
      <c r="R5" s="38"/>
    </row>
    <row r="6" spans="2:18" x14ac:dyDescent="0.25">
      <c r="B6" s="8" t="s">
        <v>1231</v>
      </c>
      <c r="C6" s="9" t="s">
        <v>1230</v>
      </c>
      <c r="D6" s="9" t="s">
        <v>1234</v>
      </c>
      <c r="E6" s="88">
        <f>SUMIFS(WF_LTC_COPD_ASTHMA_DATA[[#All],[00-00]],WF_LTC_COPD_ASTHMA_DATA[[#All],[OrgID]],REPORT!$C6,WF_LTC_COPD_ASTHMA_DATA[[#All],[Rel_D]],REPORT!$C$55)</f>
        <v>3845</v>
      </c>
      <c r="F6" s="7">
        <f>SUMIFS(WF_LTC_COPD_ASTHMA_DATA[[#All],[COPD001]],WF_LTC_COPD_ASTHMA_DATA[[#All],[OrgID]],REPORT!$C6,WF_LTC_COPD_ASTHMA_DATA[[#All],[Rel_D]],Control!$E$16)</f>
        <v>105</v>
      </c>
      <c r="G6" s="7">
        <f>SUMIFS(WF_LTC_COPD_ASTHMA_DATA[[#All],[COPD004]],WF_LTC_COPD_ASTHMA_DATA[[#All],[OrgID]],REPORT!$C6,WF_LTC_COPD_ASTHMA_DATA[[#All],[Rel_D]],REPORT!$C$55)</f>
        <v>87</v>
      </c>
      <c r="H6" s="72">
        <f>IFERROR(G6/F6,"-")</f>
        <v>0.82857142857142863</v>
      </c>
      <c r="I6" s="74">
        <f>SUMIFS(WF_LTC_COPD_ASTHMA_DATA[[#All],[COPD002]],WF_LTC_COPD_ASTHMA_DATA[[#All],[OrgID]],REPORT!$C6,WF_LTC_COPD_ASTHMA_DATA[[#All],[Rel_D]],Control!$E$16)</f>
        <v>12</v>
      </c>
      <c r="J6" s="39">
        <f>SUMIFS(WF_LTC_COPD_ASTHMA_DATA[[#All],[COPD003]],WF_LTC_COPD_ASTHMA_DATA[[#All],[OrgID]],REPORT!$C6,WF_LTC_COPD_ASTHMA_DATA[[#All],[Rel_D]],REPORT!$C$55)</f>
        <v>25</v>
      </c>
      <c r="K6" s="71">
        <f>IFERROR(ROUND(J6/I6,2),"-")</f>
        <v>2.08</v>
      </c>
      <c r="L6" s="43">
        <f>SUMIFS(WF_LTC_COPD_ASTHMA_DATA[[#All],[AST001]],WF_LTC_COPD_ASTHMA_DATA[[#All],[OrgID]],REPORT!$C6,WF_LTC_COPD_ASTHMA_DATA[[#All],[Rel_D]],Control!$E$16)</f>
        <v>256</v>
      </c>
      <c r="M6" s="43">
        <f>SUMIFS(WF_LTC_COPD_ASTHMA_DATA[[#All],[AST004]],WF_LTC_COPD_ASTHMA_DATA[[#All],[OrgID]],REPORT!$C6,WF_LTC_COPD_ASTHMA_DATA[[#All],[Rel_D]],REPORT!$C$55)</f>
        <v>252</v>
      </c>
      <c r="N6" s="77">
        <f>IFERROR(M6/L6, "-")</f>
        <v>0.984375</v>
      </c>
      <c r="O6" s="76">
        <f>SUMIFS(WF_LTC_COPD_ASTHMA_DATA[[#All],[AST002]],WF_LTC_COPD_ASTHMA_DATA[[#All],[OrgID]],REPORT!$C6,WF_LTC_COPD_ASTHMA_DATA[[#All],[Rel_D]],Control!$E$16)</f>
        <v>8</v>
      </c>
      <c r="P6" s="44">
        <f>SUMIFS(WF_LTC_COPD_ASTHMA_DATA[[#All],[AST003]],WF_LTC_COPD_ASTHMA_DATA[[#All],[OrgID]],REPORT!$C6,WF_LTC_COPD_ASTHMA_DATA[[#All],[Rel_D]],REPORT!$C$55)</f>
        <v>26</v>
      </c>
      <c r="Q6" s="71">
        <f>IFERROR(ROUND(P6/O6,2),"-")</f>
        <v>3.25</v>
      </c>
    </row>
    <row r="7" spans="2:18" x14ac:dyDescent="0.25">
      <c r="B7" s="10" t="s">
        <v>1241</v>
      </c>
      <c r="C7" s="11" t="s">
        <v>1240</v>
      </c>
      <c r="D7" s="11" t="s">
        <v>1234</v>
      </c>
      <c r="E7" s="89">
        <f>SUMIFS(WF_LTC_COPD_ASTHMA_DATA[[#All],[00-00]],WF_LTC_COPD_ASTHMA_DATA[[#All],[OrgID]],REPORT!$C7,WF_LTC_COPD_ASTHMA_DATA[[#All],[Rel_D]],REPORT!$C$55)</f>
        <v>8579</v>
      </c>
      <c r="F7" s="7">
        <f>SUMIFS(WF_LTC_COPD_ASTHMA_DATA[[#All],[COPD001]],WF_LTC_COPD_ASTHMA_DATA[[#All],[OrgID]],REPORT!$C7,WF_LTC_COPD_ASTHMA_DATA[[#All],[Rel_D]],Control!$E$16)</f>
        <v>96</v>
      </c>
      <c r="G7" s="7">
        <f>SUMIFS(WF_LTC_COPD_ASTHMA_DATA[[#All],[COPD004]],WF_LTC_COPD_ASTHMA_DATA[[#All],[OrgID]],REPORT!$C7,WF_LTC_COPD_ASTHMA_DATA[[#All],[Rel_D]],REPORT!$C$55)</f>
        <v>85</v>
      </c>
      <c r="H7" s="72">
        <f t="shared" ref="H7:H13" si="0">IFERROR(G7/F7,"-")</f>
        <v>0.88541666666666663</v>
      </c>
      <c r="I7" s="74">
        <f>SUMIFS(WF_LTC_COPD_ASTHMA_DATA[[#All],[COPD002]],WF_LTC_COPD_ASTHMA_DATA[[#All],[OrgID]],REPORT!$C7,WF_LTC_COPD_ASTHMA_DATA[[#All],[Rel_D]],Control!$E$16)</f>
        <v>20</v>
      </c>
      <c r="J7" s="40">
        <f>SUMIFS(WF_LTC_COPD_ASTHMA_DATA[[#All],[COPD003]],WF_LTC_COPD_ASTHMA_DATA[[#All],[OrgID]],REPORT!$C7,WF_LTC_COPD_ASTHMA_DATA[[#All],[Rel_D]],REPORT!$C$55)</f>
        <v>37</v>
      </c>
      <c r="K7" s="71">
        <f t="shared" ref="K7:K13" si="1">IFERROR(ROUND(J7/I7,2),"-")</f>
        <v>1.85</v>
      </c>
      <c r="L7" s="43">
        <f>SUMIFS(WF_LTC_COPD_ASTHMA_DATA[[#All],[AST001]],WF_LTC_COPD_ASTHMA_DATA[[#All],[OrgID]],REPORT!$C7,WF_LTC_COPD_ASTHMA_DATA[[#All],[Rel_D]],Control!$E$16)</f>
        <v>378</v>
      </c>
      <c r="M7" s="43">
        <f>SUMIFS(WF_LTC_COPD_ASTHMA_DATA[[#All],[AST004]],WF_LTC_COPD_ASTHMA_DATA[[#All],[OrgID]],REPORT!$C7,WF_LTC_COPD_ASTHMA_DATA[[#All],[Rel_D]],REPORT!$C$55)</f>
        <v>310</v>
      </c>
      <c r="N7" s="77">
        <f t="shared" ref="N7:N13" si="2">IFERROR(M7/L7, "-")</f>
        <v>0.82010582010582012</v>
      </c>
      <c r="O7" s="76">
        <f>SUMIFS(WF_LTC_COPD_ASTHMA_DATA[[#All],[AST002]],WF_LTC_COPD_ASTHMA_DATA[[#All],[OrgID]],REPORT!$C7,WF_LTC_COPD_ASTHMA_DATA[[#All],[Rel_D]],Control!$E$16)</f>
        <v>88</v>
      </c>
      <c r="P7" s="44">
        <f>SUMIFS(WF_LTC_COPD_ASTHMA_DATA[[#All],[AST003]],WF_LTC_COPD_ASTHMA_DATA[[#All],[OrgID]],REPORT!$C7,WF_LTC_COPD_ASTHMA_DATA[[#All],[Rel_D]],REPORT!$C$55)</f>
        <v>122</v>
      </c>
      <c r="Q7" s="71">
        <f t="shared" ref="Q7:Q13" si="3">IFERROR(ROUND(P7/O7,2),"-")</f>
        <v>1.39</v>
      </c>
    </row>
    <row r="8" spans="2:18" x14ac:dyDescent="0.25">
      <c r="B8" s="10" t="s">
        <v>1441</v>
      </c>
      <c r="C8" s="11" t="s">
        <v>1245</v>
      </c>
      <c r="D8" s="11" t="s">
        <v>1234</v>
      </c>
      <c r="E8" s="89">
        <f>IF(COUNTIFS(WF_LTC_COPD_ASTHMA_DATA[[#All],[OrgID]],REPORT!$C8,WF_LTC_COPD_ASTHMA_DATA[[#All],[Rel_D]],REPORT!$C$55)=0, "-",(SUMIFS(WF_LTC_COPD_ASTHMA_DATA[[#All],[00-00]],WF_LTC_COPD_ASTHMA_DATA[[#All],[OrgID]],REPORT!$C8,WF_LTC_COPD_ASTHMA_DATA[[#All],[Rel_D]],REPORT!$C$55)))</f>
        <v>4942</v>
      </c>
      <c r="F8" s="7">
        <f>SUMIFS(WF_LTC_COPD_ASTHMA_DATA[[#All],[COPD001]],WF_LTC_COPD_ASTHMA_DATA[[#All],[OrgID]],REPORT!$C8,WF_LTC_COPD_ASTHMA_DATA[[#All],[Rel_D]],Control!$E$16)</f>
        <v>68</v>
      </c>
      <c r="G8" s="7">
        <f>IF(COUNTIFS(WF_LTC_COPD_ASTHMA_DATA[[#All],[OrgID]],REPORT!$C8,WF_LTC_COPD_ASTHMA_DATA[[#All],[Rel_D]],REPORT!$C$55)=0, "-",(SUMIFS(WF_LTC_COPD_ASTHMA_DATA[[#All],[COPD004]],WF_LTC_COPD_ASTHMA_DATA[[#All],[OrgID]],REPORT!$C8,WF_LTC_COPD_ASTHMA_DATA[[#All],[Rel_D]],REPORT!$C$55)))</f>
        <v>5</v>
      </c>
      <c r="H8" s="72">
        <f t="shared" si="0"/>
        <v>7.3529411764705885E-2</v>
      </c>
      <c r="I8" s="74">
        <f>SUMIFS(WF_LTC_COPD_ASTHMA_DATA[[#All],[COPD002]],WF_LTC_COPD_ASTHMA_DATA[[#All],[OrgID]],REPORT!$C8,WF_LTC_COPD_ASTHMA_DATA[[#All],[Rel_D]],Control!$E$16)</f>
        <v>10</v>
      </c>
      <c r="J8" s="40">
        <f>IF(COUNTIFS(WF_LTC_COPD_ASTHMA_DATA[[#All],[OrgID]],REPORT!$C8,WF_LTC_COPD_ASTHMA_DATA[[#All],[Rel_D]],REPORT!$C$55)=0, "-",(SUMIFS(WF_LTC_COPD_ASTHMA_DATA[[#All],[COPD003]],WF_LTC_COPD_ASTHMA_DATA[[#All],[OrgID]],REPORT!$C8,WF_LTC_COPD_ASTHMA_DATA[[#All],[Rel_D]],REPORT!$C$55)))</f>
        <v>0</v>
      </c>
      <c r="K8" s="71">
        <f t="shared" si="1"/>
        <v>0</v>
      </c>
      <c r="L8" s="43">
        <f>SUMIFS(WF_LTC_COPD_ASTHMA_DATA[[#All],[AST001]],WF_LTC_COPD_ASTHMA_DATA[[#All],[OrgID]],REPORT!$C8,WF_LTC_COPD_ASTHMA_DATA[[#All],[Rel_D]],Control!$E$16)</f>
        <v>245</v>
      </c>
      <c r="M8" s="43">
        <f>IF(COUNTIFS(WF_LTC_COPD_ASTHMA_DATA[[#All],[OrgID]],REPORT!$C8,WF_LTC_COPD_ASTHMA_DATA[[#All],[Rel_D]],REPORT!$C$55)=0, "-",(SUMIFS(WF_LTC_COPD_ASTHMA_DATA[[#All],[AST004]],WF_LTC_COPD_ASTHMA_DATA[[#All],[OrgID]],REPORT!$C8,WF_LTC_COPD_ASTHMA_DATA[[#All],[Rel_D]],REPORT!$C$55)))</f>
        <v>20</v>
      </c>
      <c r="N8" s="77">
        <f t="shared" si="2"/>
        <v>8.1632653061224483E-2</v>
      </c>
      <c r="O8" s="76">
        <f>SUMIFS(WF_LTC_COPD_ASTHMA_DATA[[#All],[AST002]],WF_LTC_COPD_ASTHMA_DATA[[#All],[OrgID]],REPORT!$C8,WF_LTC_COPD_ASTHMA_DATA[[#All],[Rel_D]],Control!$E$16)</f>
        <v>51</v>
      </c>
      <c r="P8" s="44">
        <f>IF(COUNTIFS(WF_LTC_COPD_ASTHMA_DATA[[#All],[OrgID]],REPORT!$C8,WF_LTC_COPD_ASTHMA_DATA[[#All],[Rel_D]],REPORT!$C$55)=0, "-",(SUMIFS(WF_LTC_COPD_ASTHMA_DATA[[#All],[AST003]],WF_LTC_COPD_ASTHMA_DATA[[#All],[OrgID]],REPORT!$C8,WF_LTC_COPD_ASTHMA_DATA[[#All],[Rel_D]],REPORT!$C$55)))</f>
        <v>3</v>
      </c>
      <c r="Q8" s="71">
        <f t="shared" si="3"/>
        <v>0.06</v>
      </c>
    </row>
    <row r="9" spans="2:18" x14ac:dyDescent="0.25">
      <c r="B9" s="10" t="s">
        <v>1251</v>
      </c>
      <c r="C9" s="11" t="s">
        <v>1250</v>
      </c>
      <c r="D9" s="11" t="s">
        <v>1234</v>
      </c>
      <c r="E9" s="89">
        <f>SUMIFS(WF_LTC_COPD_ASTHMA_DATA[[#All],[00-00]],WF_LTC_COPD_ASTHMA_DATA[[#All],[OrgID]],REPORT!$C9,WF_LTC_COPD_ASTHMA_DATA[[#All],[Rel_D]],REPORT!$C$55)</f>
        <v>9530</v>
      </c>
      <c r="F9" s="85">
        <f>SUMIFS(WF_LTC_COPD_ASTHMA_DATA[[#All],[COPD001]],WF_LTC_COPD_ASTHMA_DATA[[#All],[OrgID]],REPORT!$C9,WF_LTC_COPD_ASTHMA_DATA[[#All],[Rel_D]],Control!$E$16)</f>
        <v>104</v>
      </c>
      <c r="G9" s="7">
        <f>SUMIFS(WF_LTC_COPD_ASTHMA_DATA[[#All],[COPD004]],WF_LTC_COPD_ASTHMA_DATA[[#All],[OrgID]],REPORT!$C9,WF_LTC_COPD_ASTHMA_DATA[[#All],[Rel_D]],REPORT!$C$55)</f>
        <v>108</v>
      </c>
      <c r="H9" s="72">
        <f t="shared" si="0"/>
        <v>1.0384615384615385</v>
      </c>
      <c r="I9" s="74">
        <f>SUMIFS(WF_LTC_COPD_ASTHMA_DATA[[#All],[COPD002]],WF_LTC_COPD_ASTHMA_DATA[[#All],[OrgID]],REPORT!$C9,WF_LTC_COPD_ASTHMA_DATA[[#All],[Rel_D]],Control!$E$16)</f>
        <v>18</v>
      </c>
      <c r="J9" s="40">
        <f>SUMIFS(WF_LTC_COPD_ASTHMA_DATA[[#All],[COPD003]],WF_LTC_COPD_ASTHMA_DATA[[#All],[OrgID]],REPORT!$C9,WF_LTC_COPD_ASTHMA_DATA[[#All],[Rel_D]],REPORT!$C$55)</f>
        <v>29</v>
      </c>
      <c r="K9" s="71">
        <f t="shared" si="1"/>
        <v>1.61</v>
      </c>
      <c r="L9" s="43">
        <f>SUMIFS(WF_LTC_COPD_ASTHMA_DATA[[#All],[AST001]],WF_LTC_COPD_ASTHMA_DATA[[#All],[OrgID]],REPORT!$C9,WF_LTC_COPD_ASTHMA_DATA[[#All],[Rel_D]],Control!$E$16)</f>
        <v>443</v>
      </c>
      <c r="M9" s="43">
        <f>SUMIFS(WF_LTC_COPD_ASTHMA_DATA[[#All],[AST004]],WF_LTC_COPD_ASTHMA_DATA[[#All],[OrgID]],REPORT!$C9,WF_LTC_COPD_ASTHMA_DATA[[#All],[Rel_D]],REPORT!$C$55)</f>
        <v>358</v>
      </c>
      <c r="N9" s="77">
        <f t="shared" si="2"/>
        <v>0.80812641083521441</v>
      </c>
      <c r="O9" s="76">
        <f>SUMIFS(WF_LTC_COPD_ASTHMA_DATA[[#All],[AST002]],WF_LTC_COPD_ASTHMA_DATA[[#All],[OrgID]],REPORT!$C9,WF_LTC_COPD_ASTHMA_DATA[[#All],[Rel_D]],Control!$E$16)</f>
        <v>42</v>
      </c>
      <c r="P9" s="44">
        <f>SUMIFS(WF_LTC_COPD_ASTHMA_DATA[[#All],[AST003]],WF_LTC_COPD_ASTHMA_DATA[[#All],[OrgID]],REPORT!$C9,WF_LTC_COPD_ASTHMA_DATA[[#All],[Rel_D]],REPORT!$C$55)</f>
        <v>54</v>
      </c>
      <c r="Q9" s="71">
        <f t="shared" si="3"/>
        <v>1.29</v>
      </c>
    </row>
    <row r="10" spans="2:18" x14ac:dyDescent="0.25">
      <c r="B10" s="10" t="s">
        <v>1257</v>
      </c>
      <c r="C10" s="11" t="s">
        <v>1256</v>
      </c>
      <c r="D10" s="11" t="s">
        <v>1234</v>
      </c>
      <c r="E10" s="89">
        <f>SUMIFS(WF_LTC_COPD_ASTHMA_DATA[[#All],[00-00]],WF_LTC_COPD_ASTHMA_DATA[[#All],[OrgID]],REPORT!$C10,WF_LTC_COPD_ASTHMA_DATA[[#All],[Rel_D]],REPORT!$C$55)</f>
        <v>7441</v>
      </c>
      <c r="F10" s="85">
        <f>SUMIFS(WF_LTC_COPD_ASTHMA_DATA[[#All],[COPD001]],WF_LTC_COPD_ASTHMA_DATA[[#All],[OrgID]],REPORT!$C10,WF_LTC_COPD_ASTHMA_DATA[[#All],[Rel_D]],Control!$E$16)</f>
        <v>26</v>
      </c>
      <c r="G10" s="7">
        <f>SUMIFS(WF_LTC_COPD_ASTHMA_DATA[[#All],[COPD004]],WF_LTC_COPD_ASTHMA_DATA[[#All],[OrgID]],REPORT!$C10,WF_LTC_COPD_ASTHMA_DATA[[#All],[Rel_D]],REPORT!$C$55)</f>
        <v>26</v>
      </c>
      <c r="H10" s="72">
        <f t="shared" si="0"/>
        <v>1</v>
      </c>
      <c r="I10" s="74">
        <f>SUMIFS(WF_LTC_COPD_ASTHMA_DATA[[#All],[COPD002]],WF_LTC_COPD_ASTHMA_DATA[[#All],[OrgID]],REPORT!$C10,WF_LTC_COPD_ASTHMA_DATA[[#All],[Rel_D]],Control!$E$16)</f>
        <v>6</v>
      </c>
      <c r="J10" s="40">
        <f>SUMIFS(WF_LTC_COPD_ASTHMA_DATA[[#All],[COPD003]],WF_LTC_COPD_ASTHMA_DATA[[#All],[OrgID]],REPORT!$C10,WF_LTC_COPD_ASTHMA_DATA[[#All],[Rel_D]],REPORT!$C$55)</f>
        <v>10</v>
      </c>
      <c r="K10" s="71">
        <f t="shared" si="1"/>
        <v>1.67</v>
      </c>
      <c r="L10" s="43">
        <f>SUMIFS(WF_LTC_COPD_ASTHMA_DATA[[#All],[AST001]],WF_LTC_COPD_ASTHMA_DATA[[#All],[OrgID]],REPORT!$C10,WF_LTC_COPD_ASTHMA_DATA[[#All],[Rel_D]],Control!$E$16)</f>
        <v>236</v>
      </c>
      <c r="M10" s="43">
        <f>SUMIFS(WF_LTC_COPD_ASTHMA_DATA[[#All],[AST004]],WF_LTC_COPD_ASTHMA_DATA[[#All],[OrgID]],REPORT!$C10,WF_LTC_COPD_ASTHMA_DATA[[#All],[Rel_D]],REPORT!$C$55)</f>
        <v>224</v>
      </c>
      <c r="N10" s="77">
        <f t="shared" si="2"/>
        <v>0.94915254237288138</v>
      </c>
      <c r="O10" s="76">
        <f>SUMIFS(WF_LTC_COPD_ASTHMA_DATA[[#All],[AST002]],WF_LTC_COPD_ASTHMA_DATA[[#All],[OrgID]],REPORT!$C10,WF_LTC_COPD_ASTHMA_DATA[[#All],[Rel_D]],Control!$E$16)</f>
        <v>56</v>
      </c>
      <c r="P10" s="44">
        <f>SUMIFS(WF_LTC_COPD_ASTHMA_DATA[[#All],[AST003]],WF_LTC_COPD_ASTHMA_DATA[[#All],[OrgID]],REPORT!$C10,WF_LTC_COPD_ASTHMA_DATA[[#All],[Rel_D]],REPORT!$C$55)</f>
        <v>81</v>
      </c>
      <c r="Q10" s="71">
        <f t="shared" si="3"/>
        <v>1.45</v>
      </c>
    </row>
    <row r="11" spans="2:18" x14ac:dyDescent="0.25">
      <c r="B11" s="10" t="s">
        <v>1262</v>
      </c>
      <c r="C11" s="11" t="s">
        <v>1261</v>
      </c>
      <c r="D11" s="11" t="s">
        <v>1234</v>
      </c>
      <c r="E11" s="89">
        <f>SUMIFS(WF_LTC_COPD_ASTHMA_DATA[[#All],[00-00]],WF_LTC_COPD_ASTHMA_DATA[[#All],[OrgID]],REPORT!$C11,WF_LTC_COPD_ASTHMA_DATA[[#All],[Rel_D]],REPORT!$C$55)</f>
        <v>6601</v>
      </c>
      <c r="F11" s="85">
        <f>SUMIFS(WF_LTC_COPD_ASTHMA_DATA[[#All],[COPD001]],WF_LTC_COPD_ASTHMA_DATA[[#All],[OrgID]],REPORT!$C11,WF_LTC_COPD_ASTHMA_DATA[[#All],[Rel_D]],Control!$E$16)</f>
        <v>77</v>
      </c>
      <c r="G11" s="7">
        <f>SUMIFS(WF_LTC_COPD_ASTHMA_DATA[[#All],[COPD004]],WF_LTC_COPD_ASTHMA_DATA[[#All],[OrgID]],REPORT!$C11,WF_LTC_COPD_ASTHMA_DATA[[#All],[Rel_D]],REPORT!$C$55)</f>
        <v>68</v>
      </c>
      <c r="H11" s="72">
        <f t="shared" si="0"/>
        <v>0.88311688311688308</v>
      </c>
      <c r="I11" s="74">
        <f>SUMIFS(WF_LTC_COPD_ASTHMA_DATA[[#All],[COPD002]],WF_LTC_COPD_ASTHMA_DATA[[#All],[OrgID]],REPORT!$C11,WF_LTC_COPD_ASTHMA_DATA[[#All],[Rel_D]],Control!$E$16)</f>
        <v>22</v>
      </c>
      <c r="J11" s="40">
        <f>SUMIFS(WF_LTC_COPD_ASTHMA_DATA[[#All],[COPD003]],WF_LTC_COPD_ASTHMA_DATA[[#All],[OrgID]],REPORT!$C11,WF_LTC_COPD_ASTHMA_DATA[[#All],[Rel_D]],REPORT!$C$55)</f>
        <v>39</v>
      </c>
      <c r="K11" s="71">
        <f t="shared" si="1"/>
        <v>1.77</v>
      </c>
      <c r="L11" s="43">
        <f>SUMIFS(WF_LTC_COPD_ASTHMA_DATA[[#All],[AST001]],WF_LTC_COPD_ASTHMA_DATA[[#All],[OrgID]],REPORT!$C11,WF_LTC_COPD_ASTHMA_DATA[[#All],[Rel_D]],Control!$E$16)</f>
        <v>355</v>
      </c>
      <c r="M11" s="43">
        <f>SUMIFS(WF_LTC_COPD_ASTHMA_DATA[[#All],[AST004]],WF_LTC_COPD_ASTHMA_DATA[[#All],[OrgID]],REPORT!$C11,WF_LTC_COPD_ASTHMA_DATA[[#All],[Rel_D]],REPORT!$C$55)</f>
        <v>299</v>
      </c>
      <c r="N11" s="77">
        <f t="shared" si="2"/>
        <v>0.84225352112676055</v>
      </c>
      <c r="O11" s="76">
        <f>SUMIFS(WF_LTC_COPD_ASTHMA_DATA[[#All],[AST002]],WF_LTC_COPD_ASTHMA_DATA[[#All],[OrgID]],REPORT!$C11,WF_LTC_COPD_ASTHMA_DATA[[#All],[Rel_D]],Control!$E$16)</f>
        <v>69</v>
      </c>
      <c r="P11" s="44">
        <f>SUMIFS(WF_LTC_COPD_ASTHMA_DATA[[#All],[AST003]],WF_LTC_COPD_ASTHMA_DATA[[#All],[OrgID]],REPORT!$C11,WF_LTC_COPD_ASTHMA_DATA[[#All],[Rel_D]],REPORT!$C$55)</f>
        <v>128</v>
      </c>
      <c r="Q11" s="71">
        <f t="shared" si="3"/>
        <v>1.86</v>
      </c>
    </row>
    <row r="12" spans="2:18" x14ac:dyDescent="0.25">
      <c r="B12" s="10" t="s">
        <v>1267</v>
      </c>
      <c r="C12" s="11" t="s">
        <v>1266</v>
      </c>
      <c r="D12" s="11" t="s">
        <v>1234</v>
      </c>
      <c r="E12" s="89">
        <f>SUMIFS(WF_LTC_COPD_ASTHMA_DATA[[#All],[00-00]],WF_LTC_COPD_ASTHMA_DATA[[#All],[OrgID]],REPORT!$C12,WF_LTC_COPD_ASTHMA_DATA[[#All],[Rel_D]],REPORT!$C$55)</f>
        <v>4367</v>
      </c>
      <c r="F12" s="85">
        <f>SUMIFS(WF_LTC_COPD_ASTHMA_DATA[[#All],[COPD001]],WF_LTC_COPD_ASTHMA_DATA[[#All],[OrgID]],REPORT!$C12,WF_LTC_COPD_ASTHMA_DATA[[#All],[Rel_D]],Control!$E$16)</f>
        <v>44</v>
      </c>
      <c r="G12" s="7">
        <f>SUMIFS(WF_LTC_COPD_ASTHMA_DATA[[#All],[COPD004]],WF_LTC_COPD_ASTHMA_DATA[[#All],[OrgID]],REPORT!$C12,WF_LTC_COPD_ASTHMA_DATA[[#All],[Rel_D]],REPORT!$C$55)</f>
        <v>39</v>
      </c>
      <c r="H12" s="72">
        <f t="shared" si="0"/>
        <v>0.88636363636363635</v>
      </c>
      <c r="I12" s="74">
        <f>SUMIFS(WF_LTC_COPD_ASTHMA_DATA[[#All],[COPD002]],WF_LTC_COPD_ASTHMA_DATA[[#All],[OrgID]],REPORT!$C12,WF_LTC_COPD_ASTHMA_DATA[[#All],[Rel_D]],Control!$E$16)</f>
        <v>7</v>
      </c>
      <c r="J12" s="40">
        <f>SUMIFS(WF_LTC_COPD_ASTHMA_DATA[[#All],[COPD003]],WF_LTC_COPD_ASTHMA_DATA[[#All],[OrgID]],REPORT!$C12,WF_LTC_COPD_ASTHMA_DATA[[#All],[Rel_D]],REPORT!$C$55)</f>
        <v>11</v>
      </c>
      <c r="K12" s="71">
        <f t="shared" si="1"/>
        <v>1.57</v>
      </c>
      <c r="L12" s="43">
        <f>SUMIFS(WF_LTC_COPD_ASTHMA_DATA[[#All],[AST001]],WF_LTC_COPD_ASTHMA_DATA[[#All],[OrgID]],REPORT!$C12,WF_LTC_COPD_ASTHMA_DATA[[#All],[Rel_D]],Control!$E$16)</f>
        <v>211</v>
      </c>
      <c r="M12" s="43">
        <f>SUMIFS(WF_LTC_COPD_ASTHMA_DATA[[#All],[AST004]],WF_LTC_COPD_ASTHMA_DATA[[#All],[OrgID]],REPORT!$C12,WF_LTC_COPD_ASTHMA_DATA[[#All],[Rel_D]],REPORT!$C$55)</f>
        <v>175</v>
      </c>
      <c r="N12" s="77">
        <f t="shared" si="2"/>
        <v>0.82938388625592419</v>
      </c>
      <c r="O12" s="76">
        <f>SUMIFS(WF_LTC_COPD_ASTHMA_DATA[[#All],[AST002]],WF_LTC_COPD_ASTHMA_DATA[[#All],[OrgID]],REPORT!$C12,WF_LTC_COPD_ASTHMA_DATA[[#All],[Rel_D]],Control!$E$16)</f>
        <v>24</v>
      </c>
      <c r="P12" s="44">
        <f>SUMIFS(WF_LTC_COPD_ASTHMA_DATA[[#All],[AST003]],WF_LTC_COPD_ASTHMA_DATA[[#All],[OrgID]],REPORT!$C12,WF_LTC_COPD_ASTHMA_DATA[[#All],[Rel_D]],REPORT!$C$55)</f>
        <v>21</v>
      </c>
      <c r="Q12" s="71">
        <f t="shared" si="3"/>
        <v>0.88</v>
      </c>
    </row>
    <row r="13" spans="2:18" x14ac:dyDescent="0.25">
      <c r="B13" s="14" t="s">
        <v>1442</v>
      </c>
      <c r="C13" s="15" t="s">
        <v>1271</v>
      </c>
      <c r="D13" s="15" t="s">
        <v>1234</v>
      </c>
      <c r="E13" s="89">
        <f>IF(COUNTIFS(WF_LTC_COPD_ASTHMA_DATA[[#All],[OrgID]],REPORT!$C13,WF_LTC_COPD_ASTHMA_DATA[[#All],[Rel_D]],REPORT!$C$55)=0, "-",(SUMIFS(WF_LTC_COPD_ASTHMA_DATA[[#All],[00-00]],WF_LTC_COPD_ASTHMA_DATA[[#All],[OrgID]],REPORT!$C13,WF_LTC_COPD_ASTHMA_DATA[[#All],[Rel_D]],REPORT!$C$55)))</f>
        <v>7048</v>
      </c>
      <c r="F13" s="85">
        <f>SUMIFS(WF_LTC_COPD_ASTHMA_DATA[[#All],[COPD001]],WF_LTC_COPD_ASTHMA_DATA[[#All],[OrgID]],REPORT!$C13,WF_LTC_COPD_ASTHMA_DATA[[#All],[Rel_D]],Control!$E$16)</f>
        <v>72</v>
      </c>
      <c r="G13" s="7">
        <f>IF(COUNTIFS(WF_LTC_COPD_ASTHMA_DATA[[#All],[OrgID]],REPORT!$C13,WF_LTC_COPD_ASTHMA_DATA[[#All],[Rel_D]],REPORT!$C$55)=0, "-",(SUMIFS(WF_LTC_COPD_ASTHMA_DATA[[#All],[COPD004]],WF_LTC_COPD_ASTHMA_DATA[[#All],[OrgID]],REPORT!$C13,WF_LTC_COPD_ASTHMA_DATA[[#All],[Rel_D]],REPORT!$C$55)))</f>
        <v>5</v>
      </c>
      <c r="H13" s="72">
        <f t="shared" si="0"/>
        <v>6.9444444444444448E-2</v>
      </c>
      <c r="I13" s="74">
        <f>SUMIFS(WF_LTC_COPD_ASTHMA_DATA[[#All],[COPD002]],WF_LTC_COPD_ASTHMA_DATA[[#All],[OrgID]],REPORT!$C13,WF_LTC_COPD_ASTHMA_DATA[[#All],[Rel_D]],Control!$E$16)</f>
        <v>17</v>
      </c>
      <c r="J13" s="41">
        <f>IF(COUNTIFS(WF_LTC_COPD_ASTHMA_DATA[[#All],[OrgID]],REPORT!$C13,WF_LTC_COPD_ASTHMA_DATA[[#All],[Rel_D]],REPORT!$C$55)=0, "-",(SUMIFS(WF_LTC_COPD_ASTHMA_DATA[[#All],[COPD003]],WF_LTC_COPD_ASTHMA_DATA[[#All],[OrgID]],REPORT!$C13,WF_LTC_COPD_ASTHMA_DATA[[#All],[Rel_D]],REPORT!$C$55)))</f>
        <v>2</v>
      </c>
      <c r="K13" s="71">
        <f t="shared" si="1"/>
        <v>0.12</v>
      </c>
      <c r="L13" s="43">
        <f>SUMIFS(WF_LTC_COPD_ASTHMA_DATA[[#All],[AST001]],WF_LTC_COPD_ASTHMA_DATA[[#All],[OrgID]],REPORT!$C13,WF_LTC_COPD_ASTHMA_DATA[[#All],[Rel_D]],Control!$E$16)</f>
        <v>404</v>
      </c>
      <c r="M13" s="43">
        <f>IF(COUNTIFS(WF_LTC_COPD_ASTHMA_DATA[[#All],[OrgID]],REPORT!$C13,WF_LTC_COPD_ASTHMA_DATA[[#All],[Rel_D]],REPORT!$C$55)=0, "-",(SUMIFS(WF_LTC_COPD_ASTHMA_DATA[[#All],[AST004]],WF_LTC_COPD_ASTHMA_DATA[[#All],[OrgID]],REPORT!$C13,WF_LTC_COPD_ASTHMA_DATA[[#All],[Rel_D]],REPORT!$C$55)))</f>
        <v>29</v>
      </c>
      <c r="N13" s="77">
        <f t="shared" si="2"/>
        <v>7.1782178217821777E-2</v>
      </c>
      <c r="O13" s="76">
        <f>SUMIFS(WF_LTC_COPD_ASTHMA_DATA[[#All],[AST002]],WF_LTC_COPD_ASTHMA_DATA[[#All],[OrgID]],REPORT!$C13,WF_LTC_COPD_ASTHMA_DATA[[#All],[Rel_D]],Control!$E$16)</f>
        <v>133</v>
      </c>
      <c r="P13" s="44">
        <f>IF(COUNTIFS(WF_LTC_COPD_ASTHMA_DATA[[#All],[OrgID]],REPORT!$C13,WF_LTC_COPD_ASTHMA_DATA[[#All],[Rel_D]],REPORT!$C$55)=0, "-",(SUMIFS(WF_LTC_COPD_ASTHMA_DATA[[#All],[AST003]],WF_LTC_COPD_ASTHMA_DATA[[#All],[OrgID]],REPORT!$C13,WF_LTC_COPD_ASTHMA_DATA[[#All],[Rel_D]],REPORT!$C$55)))</f>
        <v>9</v>
      </c>
      <c r="Q13" s="71">
        <f t="shared" si="3"/>
        <v>7.0000000000000007E-2</v>
      </c>
    </row>
    <row r="14" spans="2:18" x14ac:dyDescent="0.25">
      <c r="B14" s="16" t="s">
        <v>1235</v>
      </c>
      <c r="C14" s="17" t="s">
        <v>1234</v>
      </c>
      <c r="D14" s="17" t="s">
        <v>1234</v>
      </c>
      <c r="E14" s="91">
        <f>SUM(E6:E13)</f>
        <v>52353</v>
      </c>
      <c r="F14" s="87">
        <f>SUM(F6:F13)</f>
        <v>592</v>
      </c>
      <c r="G14" s="18">
        <f>SUM(G6:G13)</f>
        <v>423</v>
      </c>
      <c r="H14" s="73">
        <f>IFERROR(G14/F14,"-")</f>
        <v>0.71452702702702697</v>
      </c>
      <c r="I14" s="75">
        <f>SUM(I6:I13)</f>
        <v>112</v>
      </c>
      <c r="J14" s="42">
        <f>SUM(J6:J13)</f>
        <v>153</v>
      </c>
      <c r="K14" s="83">
        <f>IFERROR(ROUND(J14/I14,2),"-")</f>
        <v>1.37</v>
      </c>
      <c r="L14" s="79">
        <f>SUM(L6:L13)</f>
        <v>2528</v>
      </c>
      <c r="M14" s="79">
        <f>SUM(M6:M13)</f>
        <v>1667</v>
      </c>
      <c r="N14" s="80">
        <f>IFERROR(M14/L14, "-")</f>
        <v>0.65941455696202533</v>
      </c>
      <c r="O14" s="81">
        <f>SUM(O6:O13)</f>
        <v>471</v>
      </c>
      <c r="P14" s="82">
        <f>SUM(P6:P13)</f>
        <v>444</v>
      </c>
      <c r="Q14" s="83">
        <f>IFERROR(ROUND(P14/O14,2),"-")</f>
        <v>0.94</v>
      </c>
    </row>
    <row r="15" spans="2:18" x14ac:dyDescent="0.25">
      <c r="B15" s="8" t="s">
        <v>1283</v>
      </c>
      <c r="C15" s="9" t="s">
        <v>1282</v>
      </c>
      <c r="D15" s="9" t="s">
        <v>1278</v>
      </c>
      <c r="E15" s="88">
        <f>SUMIFS(WF_LTC_COPD_ASTHMA_DATA[[#All],[00-00]],WF_LTC_COPD_ASTHMA_DATA[[#All],[OrgID]],REPORT!$C15,WF_LTC_COPD_ASTHMA_DATA[[#All],[Rel_D]],REPORT!$C$55)</f>
        <v>9699</v>
      </c>
      <c r="F15" s="84">
        <f>SUMIFS(WF_LTC_COPD_ASTHMA_DATA[[#All],[COPD001]],WF_LTC_COPD_ASTHMA_DATA[[#All],[OrgID]],REPORT!$C15,WF_LTC_COPD_ASTHMA_DATA[[#All],[Rel_D]],Control!$E$16)</f>
        <v>113</v>
      </c>
      <c r="G15" s="7">
        <f>SUMIFS(WF_LTC_COPD_ASTHMA_DATA[[#All],[COPD004]],WF_LTC_COPD_ASTHMA_DATA[[#All],[OrgID]],REPORT!$C15,WF_LTC_COPD_ASTHMA_DATA[[#All],[Rel_D]],REPORT!$C$55)</f>
        <v>100</v>
      </c>
      <c r="H15" s="72">
        <f>IFERROR(G15/F15,"-")</f>
        <v>0.88495575221238942</v>
      </c>
      <c r="I15" s="74">
        <f>SUMIFS(WF_LTC_COPD_ASTHMA_DATA[[#All],[COPD002]],WF_LTC_COPD_ASTHMA_DATA[[#All],[OrgID]],REPORT!$C15,WF_LTC_COPD_ASTHMA_DATA[[#All],[Rel_D]],Control!$E$16)</f>
        <v>21</v>
      </c>
      <c r="J15" s="39">
        <f>SUMIFS(WF_LTC_COPD_ASTHMA_DATA[[#All],[COPD003]],WF_LTC_COPD_ASTHMA_DATA[[#All],[OrgID]],REPORT!$C15,WF_LTC_COPD_ASTHMA_DATA[[#All],[Rel_D]],REPORT!$C$55)</f>
        <v>31</v>
      </c>
      <c r="K15" s="71">
        <f>IFERROR(ROUND(J15/I15,2),"-")</f>
        <v>1.48</v>
      </c>
      <c r="L15" s="43">
        <f>SUMIFS(WF_LTC_COPD_ASTHMA_DATA[[#All],[AST001]],WF_LTC_COPD_ASTHMA_DATA[[#All],[OrgID]],REPORT!$C15,WF_LTC_COPD_ASTHMA_DATA[[#All],[Rel_D]],Control!$E$16)</f>
        <v>508</v>
      </c>
      <c r="M15" s="43">
        <f>SUMIFS(WF_LTC_COPD_ASTHMA_DATA[[#All],[AST004]],WF_LTC_COPD_ASTHMA_DATA[[#All],[OrgID]],REPORT!$C15,WF_LTC_COPD_ASTHMA_DATA[[#All],[Rel_D]],REPORT!$C$55)</f>
        <v>509</v>
      </c>
      <c r="N15" s="77">
        <f>IFERROR(M15/L15, "-")</f>
        <v>1.0019685039370079</v>
      </c>
      <c r="O15" s="76">
        <f>SUMIFS(WF_LTC_COPD_ASTHMA_DATA[[#All],[AST002]],WF_LTC_COPD_ASTHMA_DATA[[#All],[OrgID]],REPORT!$C15,WF_LTC_COPD_ASTHMA_DATA[[#All],[Rel_D]],Control!$E$16)</f>
        <v>54</v>
      </c>
      <c r="P15" s="44">
        <f>SUMIFS(WF_LTC_COPD_ASTHMA_DATA[[#All],[AST003]],WF_LTC_COPD_ASTHMA_DATA[[#All],[OrgID]],REPORT!$C15,WF_LTC_COPD_ASTHMA_DATA[[#All],[Rel_D]],REPORT!$C$55)</f>
        <v>77</v>
      </c>
      <c r="Q15" s="71">
        <f>IFERROR(ROUND(P15/O15,2),"-")</f>
        <v>1.43</v>
      </c>
    </row>
    <row r="16" spans="2:18" x14ac:dyDescent="0.25">
      <c r="B16" s="10" t="s">
        <v>1288</v>
      </c>
      <c r="C16" s="11" t="s">
        <v>1287</v>
      </c>
      <c r="D16" s="11" t="s">
        <v>1278</v>
      </c>
      <c r="E16" s="89">
        <f>SUMIFS(WF_LTC_COPD_ASTHMA_DATA[[#All],[00-00]],WF_LTC_COPD_ASTHMA_DATA[[#All],[OrgID]],REPORT!$C16,WF_LTC_COPD_ASTHMA_DATA[[#All],[Rel_D]],REPORT!$C$55)</f>
        <v>13171</v>
      </c>
      <c r="F16" s="85">
        <f>SUMIFS(WF_LTC_COPD_ASTHMA_DATA[[#All],[COPD001]],WF_LTC_COPD_ASTHMA_DATA[[#All],[OrgID]],REPORT!$C16,WF_LTC_COPD_ASTHMA_DATA[[#All],[Rel_D]],Control!$E$16)</f>
        <v>223</v>
      </c>
      <c r="G16" s="7">
        <f>SUMIFS(WF_LTC_COPD_ASTHMA_DATA[[#All],[COPD004]],WF_LTC_COPD_ASTHMA_DATA[[#All],[OrgID]],REPORT!$C16,WF_LTC_COPD_ASTHMA_DATA[[#All],[Rel_D]],REPORT!$C$55)</f>
        <v>202</v>
      </c>
      <c r="H16" s="72">
        <f t="shared" ref="H16:H19" si="4">IFERROR(G16/F16,"-")</f>
        <v>0.905829596412556</v>
      </c>
      <c r="I16" s="74">
        <f>SUMIFS(WF_LTC_COPD_ASTHMA_DATA[[#All],[COPD002]],WF_LTC_COPD_ASTHMA_DATA[[#All],[OrgID]],REPORT!$C16,WF_LTC_COPD_ASTHMA_DATA[[#All],[Rel_D]],Control!$E$16)</f>
        <v>40</v>
      </c>
      <c r="J16" s="40">
        <f>SUMIFS(WF_LTC_COPD_ASTHMA_DATA[[#All],[COPD003]],WF_LTC_COPD_ASTHMA_DATA[[#All],[OrgID]],REPORT!$C16,WF_LTC_COPD_ASTHMA_DATA[[#All],[Rel_D]],REPORT!$C$55)</f>
        <v>71</v>
      </c>
      <c r="K16" s="71">
        <f t="shared" ref="K16:K19" si="5">IFERROR(ROUND(J16/I16,2),"-")</f>
        <v>1.78</v>
      </c>
      <c r="L16" s="43">
        <f>SUMIFS(WF_LTC_COPD_ASTHMA_DATA[[#All],[AST001]],WF_LTC_COPD_ASTHMA_DATA[[#All],[OrgID]],REPORT!$C16,WF_LTC_COPD_ASTHMA_DATA[[#All],[Rel_D]],Control!$E$16)</f>
        <v>811</v>
      </c>
      <c r="M16" s="43">
        <f>SUMIFS(WF_LTC_COPD_ASTHMA_DATA[[#All],[AST004]],WF_LTC_COPD_ASTHMA_DATA[[#All],[OrgID]],REPORT!$C16,WF_LTC_COPD_ASTHMA_DATA[[#All],[Rel_D]],REPORT!$C$55)</f>
        <v>709</v>
      </c>
      <c r="N16" s="77">
        <f t="shared" ref="N16:N19" si="6">IFERROR(M16/L16, "-")</f>
        <v>0.87422934648581996</v>
      </c>
      <c r="O16" s="76">
        <f>SUMIFS(WF_LTC_COPD_ASTHMA_DATA[[#All],[AST002]],WF_LTC_COPD_ASTHMA_DATA[[#All],[OrgID]],REPORT!$C16,WF_LTC_COPD_ASTHMA_DATA[[#All],[Rel_D]],Control!$E$16)</f>
        <v>93</v>
      </c>
      <c r="P16" s="44">
        <f>SUMIFS(WF_LTC_COPD_ASTHMA_DATA[[#All],[AST003]],WF_LTC_COPD_ASTHMA_DATA[[#All],[OrgID]],REPORT!$C16,WF_LTC_COPD_ASTHMA_DATA[[#All],[Rel_D]],REPORT!$C$55)</f>
        <v>153</v>
      </c>
      <c r="Q16" s="71">
        <f t="shared" ref="Q16:Q19" si="7">IFERROR(ROUND(P16/O16,2),"-")</f>
        <v>1.65</v>
      </c>
    </row>
    <row r="17" spans="2:17" x14ac:dyDescent="0.25">
      <c r="B17" s="10" t="s">
        <v>1443</v>
      </c>
      <c r="C17" s="11" t="s">
        <v>1276</v>
      </c>
      <c r="D17" s="11" t="s">
        <v>1278</v>
      </c>
      <c r="E17" s="89">
        <f>IF(COUNTIFS(WF_LTC_COPD_ASTHMA_DATA[[#All],[OrgID]],REPORT!$C17,WF_LTC_COPD_ASTHMA_DATA[[#All],[Rel_D]],REPORT!$C$55)=0, "-",(SUMIFS(WF_LTC_COPD_ASTHMA_DATA[[#All],[00-00]],WF_LTC_COPD_ASTHMA_DATA[[#All],[OrgID]],REPORT!$C17,WF_LTC_COPD_ASTHMA_DATA[[#All],[Rel_D]],REPORT!$C$55)))</f>
        <v>16049</v>
      </c>
      <c r="F17" s="85">
        <f>SUMIFS(WF_LTC_COPD_ASTHMA_DATA[[#All],[COPD001]],WF_LTC_COPD_ASTHMA_DATA[[#All],[OrgID]],REPORT!$C17,WF_LTC_COPD_ASTHMA_DATA[[#All],[Rel_D]],Control!$E$16)</f>
        <v>167</v>
      </c>
      <c r="G17" s="7">
        <f>IF(COUNTIFS(WF_LTC_COPD_ASTHMA_DATA[[#All],[OrgID]],REPORT!$C17,WF_LTC_COPD_ASTHMA_DATA[[#All],[Rel_D]],REPORT!$C$55)=0, "-",(SUMIFS(WF_LTC_COPD_ASTHMA_DATA[[#All],[COPD004]],WF_LTC_COPD_ASTHMA_DATA[[#All],[OrgID]],REPORT!$C17,WF_LTC_COPD_ASTHMA_DATA[[#All],[Rel_D]],REPORT!$C$55)))</f>
        <v>20</v>
      </c>
      <c r="H17" s="72">
        <f t="shared" si="4"/>
        <v>0.11976047904191617</v>
      </c>
      <c r="I17" s="74">
        <f>SUMIFS(WF_LTC_COPD_ASTHMA_DATA[[#All],[COPD002]],WF_LTC_COPD_ASTHMA_DATA[[#All],[OrgID]],REPORT!$C17,WF_LTC_COPD_ASTHMA_DATA[[#All],[Rel_D]],Control!$E$16)</f>
        <v>44</v>
      </c>
      <c r="J17" s="40">
        <f>IF(COUNTIFS(WF_LTC_COPD_ASTHMA_DATA[[#All],[OrgID]],REPORT!$C17,WF_LTC_COPD_ASTHMA_DATA[[#All],[Rel_D]],REPORT!$C$55)=0, "-",(SUMIFS(WF_LTC_COPD_ASTHMA_DATA[[#All],[COPD003]],WF_LTC_COPD_ASTHMA_DATA[[#All],[OrgID]],REPORT!$C17,WF_LTC_COPD_ASTHMA_DATA[[#All],[Rel_D]],REPORT!$C$55)))</f>
        <v>1</v>
      </c>
      <c r="K17" s="71">
        <f t="shared" si="5"/>
        <v>0.02</v>
      </c>
      <c r="L17" s="43">
        <f>SUMIFS(WF_LTC_COPD_ASTHMA_DATA[[#All],[AST001]],WF_LTC_COPD_ASTHMA_DATA[[#All],[OrgID]],REPORT!$C17,WF_LTC_COPD_ASTHMA_DATA[[#All],[Rel_D]],Control!$E$16)</f>
        <v>872</v>
      </c>
      <c r="M17" s="43">
        <f>IF(COUNTIFS(WF_LTC_COPD_ASTHMA_DATA[[#All],[OrgID]],REPORT!$C17,WF_LTC_COPD_ASTHMA_DATA[[#All],[Rel_D]],REPORT!$C$55)=0, "-",(SUMIFS(WF_LTC_COPD_ASTHMA_DATA[[#All],[AST004]],WF_LTC_COPD_ASTHMA_DATA[[#All],[OrgID]],REPORT!$C17,WF_LTC_COPD_ASTHMA_DATA[[#All],[Rel_D]],REPORT!$C$55)))</f>
        <v>91</v>
      </c>
      <c r="N17" s="77">
        <f t="shared" si="6"/>
        <v>0.10435779816513761</v>
      </c>
      <c r="O17" s="76">
        <f>SUMIFS(WF_LTC_COPD_ASTHMA_DATA[[#All],[AST002]],WF_LTC_COPD_ASTHMA_DATA[[#All],[OrgID]],REPORT!$C17,WF_LTC_COPD_ASTHMA_DATA[[#All],[Rel_D]],Control!$E$16)</f>
        <v>295</v>
      </c>
      <c r="P17" s="44">
        <f>IF(COUNTIFS(WF_LTC_COPD_ASTHMA_DATA[[#All],[OrgID]],REPORT!$C17,WF_LTC_COPD_ASTHMA_DATA[[#All],[Rel_D]],REPORT!$C$55)=0, "-",(SUMIFS(WF_LTC_COPD_ASTHMA_DATA[[#All],[AST003]],WF_LTC_COPD_ASTHMA_DATA[[#All],[OrgID]],REPORT!$C17,WF_LTC_COPD_ASTHMA_DATA[[#All],[Rel_D]],REPORT!$C$55)))</f>
        <v>10</v>
      </c>
      <c r="Q17" s="71">
        <f t="shared" si="7"/>
        <v>0.03</v>
      </c>
    </row>
    <row r="18" spans="2:17" x14ac:dyDescent="0.25">
      <c r="B18" s="10" t="s">
        <v>1293</v>
      </c>
      <c r="C18" s="11" t="s">
        <v>1292</v>
      </c>
      <c r="D18" s="11" t="s">
        <v>1278</v>
      </c>
      <c r="E18" s="89">
        <f>SUMIFS(WF_LTC_COPD_ASTHMA_DATA[[#All],[00-00]],WF_LTC_COPD_ASTHMA_DATA[[#All],[OrgID]],REPORT!$C18,WF_LTC_COPD_ASTHMA_DATA[[#All],[Rel_D]],REPORT!$C$55)</f>
        <v>6811</v>
      </c>
      <c r="F18" s="85">
        <f>SUMIFS(WF_LTC_COPD_ASTHMA_DATA[[#All],[COPD001]],WF_LTC_COPD_ASTHMA_DATA[[#All],[OrgID]],REPORT!$C18,WF_LTC_COPD_ASTHMA_DATA[[#All],[Rel_D]],Control!$E$16)</f>
        <v>74</v>
      </c>
      <c r="G18" s="7">
        <f>SUMIFS(WF_LTC_COPD_ASTHMA_DATA[[#All],[COPD004]],WF_LTC_COPD_ASTHMA_DATA[[#All],[OrgID]],REPORT!$C18,WF_LTC_COPD_ASTHMA_DATA[[#All],[Rel_D]],REPORT!$C$55)</f>
        <v>61</v>
      </c>
      <c r="H18" s="72">
        <f t="shared" si="4"/>
        <v>0.82432432432432434</v>
      </c>
      <c r="I18" s="74">
        <f>SUMIFS(WF_LTC_COPD_ASTHMA_DATA[[#All],[COPD002]],WF_LTC_COPD_ASTHMA_DATA[[#All],[OrgID]],REPORT!$C18,WF_LTC_COPD_ASTHMA_DATA[[#All],[Rel_D]],Control!$E$16)</f>
        <v>13</v>
      </c>
      <c r="J18" s="40">
        <f>SUMIFS(WF_LTC_COPD_ASTHMA_DATA[[#All],[COPD003]],WF_LTC_COPD_ASTHMA_DATA[[#All],[OrgID]],REPORT!$C18,WF_LTC_COPD_ASTHMA_DATA[[#All],[Rel_D]],REPORT!$C$55)</f>
        <v>13</v>
      </c>
      <c r="K18" s="71">
        <f t="shared" si="5"/>
        <v>1</v>
      </c>
      <c r="L18" s="43">
        <f>SUMIFS(WF_LTC_COPD_ASTHMA_DATA[[#All],[AST001]],WF_LTC_COPD_ASTHMA_DATA[[#All],[OrgID]],REPORT!$C18,WF_LTC_COPD_ASTHMA_DATA[[#All],[Rel_D]],Control!$E$16)</f>
        <v>363</v>
      </c>
      <c r="M18" s="43">
        <f>SUMIFS(WF_LTC_COPD_ASTHMA_DATA[[#All],[AST004]],WF_LTC_COPD_ASTHMA_DATA[[#All],[OrgID]],REPORT!$C18,WF_LTC_COPD_ASTHMA_DATA[[#All],[Rel_D]],REPORT!$C$55)</f>
        <v>270</v>
      </c>
      <c r="N18" s="77">
        <f t="shared" si="6"/>
        <v>0.74380165289256195</v>
      </c>
      <c r="O18" s="76">
        <f>SUMIFS(WF_LTC_COPD_ASTHMA_DATA[[#All],[AST002]],WF_LTC_COPD_ASTHMA_DATA[[#All],[OrgID]],REPORT!$C18,WF_LTC_COPD_ASTHMA_DATA[[#All],[Rel_D]],Control!$E$16)</f>
        <v>45</v>
      </c>
      <c r="P18" s="44">
        <f>SUMIFS(WF_LTC_COPD_ASTHMA_DATA[[#All],[AST003]],WF_LTC_COPD_ASTHMA_DATA[[#All],[OrgID]],REPORT!$C18,WF_LTC_COPD_ASTHMA_DATA[[#All],[Rel_D]],REPORT!$C$55)</f>
        <v>75</v>
      </c>
      <c r="Q18" s="71">
        <f t="shared" si="7"/>
        <v>1.67</v>
      </c>
    </row>
    <row r="19" spans="2:17" x14ac:dyDescent="0.25">
      <c r="B19" s="14" t="s">
        <v>1298</v>
      </c>
      <c r="C19" s="15" t="s">
        <v>1297</v>
      </c>
      <c r="D19" s="15" t="s">
        <v>1278</v>
      </c>
      <c r="E19" s="90">
        <f>SUMIFS(WF_LTC_COPD_ASTHMA_DATA[[#All],[00-00]],WF_LTC_COPD_ASTHMA_DATA[[#All],[OrgID]],REPORT!$C19,WF_LTC_COPD_ASTHMA_DATA[[#All],[Rel_D]],REPORT!$C$55)</f>
        <v>8351</v>
      </c>
      <c r="F19" s="86">
        <f>SUMIFS(WF_LTC_COPD_ASTHMA_DATA[[#All],[COPD001]],WF_LTC_COPD_ASTHMA_DATA[[#All],[OrgID]],REPORT!$C19,WF_LTC_COPD_ASTHMA_DATA[[#All],[Rel_D]],Control!$E$16)</f>
        <v>68</v>
      </c>
      <c r="G19" s="7">
        <f>SUMIFS(WF_LTC_COPD_ASTHMA_DATA[[#All],[COPD004]],WF_LTC_COPD_ASTHMA_DATA[[#All],[OrgID]],REPORT!$C19,WF_LTC_COPD_ASTHMA_DATA[[#All],[Rel_D]],REPORT!$C$55)</f>
        <v>80</v>
      </c>
      <c r="H19" s="72">
        <f t="shared" si="4"/>
        <v>1.1764705882352942</v>
      </c>
      <c r="I19" s="74">
        <f>SUMIFS(WF_LTC_COPD_ASTHMA_DATA[[#All],[COPD002]],WF_LTC_COPD_ASTHMA_DATA[[#All],[OrgID]],REPORT!$C19,WF_LTC_COPD_ASTHMA_DATA[[#All],[Rel_D]],Control!$E$16)</f>
        <v>25</v>
      </c>
      <c r="J19" s="41">
        <f>SUMIFS(WF_LTC_COPD_ASTHMA_DATA[[#All],[COPD003]],WF_LTC_COPD_ASTHMA_DATA[[#All],[OrgID]],REPORT!$C19,WF_LTC_COPD_ASTHMA_DATA[[#All],[Rel_D]],REPORT!$C$55)</f>
        <v>44</v>
      </c>
      <c r="K19" s="71">
        <f t="shared" si="5"/>
        <v>1.76</v>
      </c>
      <c r="L19" s="43">
        <f>SUMIFS(WF_LTC_COPD_ASTHMA_DATA[[#All],[AST001]],WF_LTC_COPD_ASTHMA_DATA[[#All],[OrgID]],REPORT!$C19,WF_LTC_COPD_ASTHMA_DATA[[#All],[Rel_D]],Control!$E$16)</f>
        <v>444</v>
      </c>
      <c r="M19" s="43">
        <f>SUMIFS(WF_LTC_COPD_ASTHMA_DATA[[#All],[AST004]],WF_LTC_COPD_ASTHMA_DATA[[#All],[OrgID]],REPORT!$C19,WF_LTC_COPD_ASTHMA_DATA[[#All],[Rel_D]],REPORT!$C$55)</f>
        <v>377</v>
      </c>
      <c r="N19" s="77">
        <f t="shared" si="6"/>
        <v>0.84909909909909909</v>
      </c>
      <c r="O19" s="76">
        <f>SUMIFS(WF_LTC_COPD_ASTHMA_DATA[[#All],[AST002]],WF_LTC_COPD_ASTHMA_DATA[[#All],[OrgID]],REPORT!$C19,WF_LTC_COPD_ASTHMA_DATA[[#All],[Rel_D]],Control!$E$16)</f>
        <v>56</v>
      </c>
      <c r="P19" s="44">
        <f>SUMIFS(WF_LTC_COPD_ASTHMA_DATA[[#All],[AST003]],WF_LTC_COPD_ASTHMA_DATA[[#All],[OrgID]],REPORT!$C19,WF_LTC_COPD_ASTHMA_DATA[[#All],[Rel_D]],REPORT!$C$55)</f>
        <v>95</v>
      </c>
      <c r="Q19" s="71">
        <f t="shared" si="7"/>
        <v>1.7</v>
      </c>
    </row>
    <row r="20" spans="2:17" x14ac:dyDescent="0.25">
      <c r="B20" s="16" t="s">
        <v>1279</v>
      </c>
      <c r="C20" s="17" t="s">
        <v>1278</v>
      </c>
      <c r="D20" s="17" t="s">
        <v>1278</v>
      </c>
      <c r="E20" s="91">
        <f>SUM(E15:E19)</f>
        <v>54081</v>
      </c>
      <c r="F20" s="87">
        <f>SUM(F15:F19)</f>
        <v>645</v>
      </c>
      <c r="G20" s="18">
        <f>SUM(G15:G19)</f>
        <v>463</v>
      </c>
      <c r="H20" s="73">
        <f>IFERROR(G20/F20,"-")</f>
        <v>0.71782945736434112</v>
      </c>
      <c r="I20" s="75">
        <f>SUM(I15:I19)</f>
        <v>143</v>
      </c>
      <c r="J20" s="42">
        <f>SUM(J15:J19)</f>
        <v>160</v>
      </c>
      <c r="K20" s="83">
        <f>IFERROR(ROUND(J20/I20,2),"-")</f>
        <v>1.1200000000000001</v>
      </c>
      <c r="L20" s="79">
        <f>SUM(L15:L19)</f>
        <v>2998</v>
      </c>
      <c r="M20" s="79">
        <f>SUM(M15:M19)</f>
        <v>1956</v>
      </c>
      <c r="N20" s="80">
        <f>IFERROR(M20/L20, "-")</f>
        <v>0.65243495663775852</v>
      </c>
      <c r="O20" s="81">
        <f>SUM(O15:O19)</f>
        <v>543</v>
      </c>
      <c r="P20" s="82">
        <f>SUM(P15:P19)</f>
        <v>410</v>
      </c>
      <c r="Q20" s="83">
        <f>IFERROR(ROUND(P20/O20,2),"-")</f>
        <v>0.76</v>
      </c>
    </row>
    <row r="21" spans="2:17" x14ac:dyDescent="0.25">
      <c r="B21" s="8" t="s">
        <v>1303</v>
      </c>
      <c r="C21" s="9" t="s">
        <v>1302</v>
      </c>
      <c r="D21" s="9" t="s">
        <v>1304</v>
      </c>
      <c r="E21" s="88">
        <f>SUMIFS(WF_LTC_COPD_ASTHMA_DATA[[#All],[00-00]],WF_LTC_COPD_ASTHMA_DATA[[#All],[OrgID]],REPORT!$C21,WF_LTC_COPD_ASTHMA_DATA[[#All],[Rel_D]],REPORT!$C$55)</f>
        <v>9774</v>
      </c>
      <c r="F21" s="84">
        <f>SUMIFS(WF_LTC_COPD_ASTHMA_DATA[[#All],[COPD001]],WF_LTC_COPD_ASTHMA_DATA[[#All],[OrgID]],REPORT!$C21,WF_LTC_COPD_ASTHMA_DATA[[#All],[Rel_D]],Control!$E$16)</f>
        <v>93</v>
      </c>
      <c r="G21" s="7">
        <f>SUMIFS(WF_LTC_COPD_ASTHMA_DATA[[#All],[COPD004]],WF_LTC_COPD_ASTHMA_DATA[[#All],[OrgID]],REPORT!$C21,WF_LTC_COPD_ASTHMA_DATA[[#All],[Rel_D]],REPORT!$C$55)</f>
        <v>92</v>
      </c>
      <c r="H21" s="72">
        <f>IFERROR(G21/F21,"-")</f>
        <v>0.989247311827957</v>
      </c>
      <c r="I21" s="74">
        <f>SUMIFS(WF_LTC_COPD_ASTHMA_DATA[[#All],[COPD002]],WF_LTC_COPD_ASTHMA_DATA[[#All],[OrgID]],REPORT!$C21,WF_LTC_COPD_ASTHMA_DATA[[#All],[Rel_D]],Control!$E$16)</f>
        <v>20</v>
      </c>
      <c r="J21" s="39">
        <f>SUMIFS(WF_LTC_COPD_ASTHMA_DATA[[#All],[COPD003]],WF_LTC_COPD_ASTHMA_DATA[[#All],[OrgID]],REPORT!$C21,WF_LTC_COPD_ASTHMA_DATA[[#All],[Rel_D]],REPORT!$C$55)</f>
        <v>33</v>
      </c>
      <c r="K21" s="71">
        <f>IFERROR(ROUND(J21/I21,2),"-")</f>
        <v>1.65</v>
      </c>
      <c r="L21" s="43">
        <f>SUMIFS(WF_LTC_COPD_ASTHMA_DATA[[#All],[AST001]],WF_LTC_COPD_ASTHMA_DATA[[#All],[OrgID]],REPORT!$C21,WF_LTC_COPD_ASTHMA_DATA[[#All],[Rel_D]],Control!$E$16)</f>
        <v>365</v>
      </c>
      <c r="M21" s="43">
        <f>SUMIFS(WF_LTC_COPD_ASTHMA_DATA[[#All],[AST004]],WF_LTC_COPD_ASTHMA_DATA[[#All],[OrgID]],REPORT!$C21,WF_LTC_COPD_ASTHMA_DATA[[#All],[Rel_D]],REPORT!$C$55)</f>
        <v>365</v>
      </c>
      <c r="N21" s="77">
        <f>IFERROR(M21/L21, "-")</f>
        <v>1</v>
      </c>
      <c r="O21" s="76">
        <f>SUMIFS(WF_LTC_COPD_ASTHMA_DATA[[#All],[AST002]],WF_LTC_COPD_ASTHMA_DATA[[#All],[OrgID]],REPORT!$C21,WF_LTC_COPD_ASTHMA_DATA[[#All],[Rel_D]],Control!$E$16)</f>
        <v>28</v>
      </c>
      <c r="P21" s="44">
        <f>SUMIFS(WF_LTC_COPD_ASTHMA_DATA[[#All],[AST003]],WF_LTC_COPD_ASTHMA_DATA[[#All],[OrgID]],REPORT!$C21,WF_LTC_COPD_ASTHMA_DATA[[#All],[Rel_D]],REPORT!$C$55)</f>
        <v>66</v>
      </c>
      <c r="Q21" s="71">
        <f>IFERROR(ROUND(P21/O21,2),"-")</f>
        <v>2.36</v>
      </c>
    </row>
    <row r="22" spans="2:17" x14ac:dyDescent="0.25">
      <c r="B22" s="10" t="s">
        <v>1311</v>
      </c>
      <c r="C22" s="11" t="s">
        <v>1310</v>
      </c>
      <c r="D22" s="11" t="s">
        <v>1304</v>
      </c>
      <c r="E22" s="89">
        <f>SUMIFS(WF_LTC_COPD_ASTHMA_DATA[[#All],[00-00]],WF_LTC_COPD_ASTHMA_DATA[[#All],[OrgID]],REPORT!$C22,WF_LTC_COPD_ASTHMA_DATA[[#All],[Rel_D]],REPORT!$C$55)</f>
        <v>11059</v>
      </c>
      <c r="F22" s="85">
        <f>SUMIFS(WF_LTC_COPD_ASTHMA_DATA[[#All],[COPD001]],WF_LTC_COPD_ASTHMA_DATA[[#All],[OrgID]],REPORT!$C22,WF_LTC_COPD_ASTHMA_DATA[[#All],[Rel_D]],Control!$E$16)</f>
        <v>46</v>
      </c>
      <c r="G22" s="7">
        <f>SUMIFS(WF_LTC_COPD_ASTHMA_DATA[[#All],[COPD004]],WF_LTC_COPD_ASTHMA_DATA[[#All],[OrgID]],REPORT!$C22,WF_LTC_COPD_ASTHMA_DATA[[#All],[Rel_D]],REPORT!$C$55)</f>
        <v>55</v>
      </c>
      <c r="H22" s="72">
        <f t="shared" ref="H22:H23" si="8">IFERROR(G22/F22,"-")</f>
        <v>1.1956521739130435</v>
      </c>
      <c r="I22" s="74">
        <f>SUMIFS(WF_LTC_COPD_ASTHMA_DATA[[#All],[COPD002]],WF_LTC_COPD_ASTHMA_DATA[[#All],[OrgID]],REPORT!$C22,WF_LTC_COPD_ASTHMA_DATA[[#All],[Rel_D]],Control!$E$16)</f>
        <v>8</v>
      </c>
      <c r="J22" s="40">
        <f>SUMIFS(WF_LTC_COPD_ASTHMA_DATA[[#All],[COPD003]],WF_LTC_COPD_ASTHMA_DATA[[#All],[OrgID]],REPORT!$C22,WF_LTC_COPD_ASTHMA_DATA[[#All],[Rel_D]],REPORT!$C$55)</f>
        <v>21</v>
      </c>
      <c r="K22" s="71">
        <f t="shared" ref="K22:K23" si="9">IFERROR(ROUND(J22/I22,2),"-")</f>
        <v>2.63</v>
      </c>
      <c r="L22" s="43">
        <f>SUMIFS(WF_LTC_COPD_ASTHMA_DATA[[#All],[AST001]],WF_LTC_COPD_ASTHMA_DATA[[#All],[OrgID]],REPORT!$C22,WF_LTC_COPD_ASTHMA_DATA[[#All],[Rel_D]],Control!$E$16)</f>
        <v>563</v>
      </c>
      <c r="M22" s="43">
        <f>SUMIFS(WF_LTC_COPD_ASTHMA_DATA[[#All],[AST004]],WF_LTC_COPD_ASTHMA_DATA[[#All],[OrgID]],REPORT!$C22,WF_LTC_COPD_ASTHMA_DATA[[#All],[Rel_D]],REPORT!$C$55)</f>
        <v>507</v>
      </c>
      <c r="N22" s="77">
        <f t="shared" ref="N22:N23" si="10">IFERROR(M22/L22, "-")</f>
        <v>0.90053285968028418</v>
      </c>
      <c r="O22" s="76">
        <f>SUMIFS(WF_LTC_COPD_ASTHMA_DATA[[#All],[AST002]],WF_LTC_COPD_ASTHMA_DATA[[#All],[OrgID]],REPORT!$C22,WF_LTC_COPD_ASTHMA_DATA[[#All],[Rel_D]],Control!$E$16)</f>
        <v>150</v>
      </c>
      <c r="P22" s="44">
        <f>SUMIFS(WF_LTC_COPD_ASTHMA_DATA[[#All],[AST003]],WF_LTC_COPD_ASTHMA_DATA[[#All],[OrgID]],REPORT!$C22,WF_LTC_COPD_ASTHMA_DATA[[#All],[Rel_D]],REPORT!$C$55)</f>
        <v>184</v>
      </c>
      <c r="Q22" s="71">
        <f t="shared" ref="Q22:Q23" si="11">IFERROR(ROUND(P22/O22,2),"-")</f>
        <v>1.23</v>
      </c>
    </row>
    <row r="23" spans="2:17" x14ac:dyDescent="0.25">
      <c r="B23" s="14" t="s">
        <v>1444</v>
      </c>
      <c r="C23" s="15" t="s">
        <v>1317</v>
      </c>
      <c r="D23" s="15" t="s">
        <v>1304</v>
      </c>
      <c r="E23" s="90">
        <f>IF(COUNTIFS(WF_LTC_COPD_ASTHMA_DATA[[#All],[OrgID]],REPORT!$C23,WF_LTC_COPD_ASTHMA_DATA[[#All],[Rel_D]],REPORT!$C$55)=0, "-",(SUMIFS(WF_LTC_COPD_ASTHMA_DATA[[#All],[00-00]],WF_LTC_COPD_ASTHMA_DATA[[#All],[OrgID]],REPORT!$C23,WF_LTC_COPD_ASTHMA_DATA[[#All],[Rel_D]],REPORT!$C$55)))</f>
        <v>15069</v>
      </c>
      <c r="F23" s="85">
        <f>SUMIFS(WF_LTC_COPD_ASTHMA_DATA[[#All],[COPD001]],WF_LTC_COPD_ASTHMA_DATA[[#All],[OrgID]],REPORT!$C23,WF_LTC_COPD_ASTHMA_DATA[[#All],[Rel_D]],Control!$E$16)</f>
        <v>115</v>
      </c>
      <c r="G23" s="7">
        <f>IF(COUNTIFS(WF_LTC_COPD_ASTHMA_DATA[[#All],[OrgID]],REPORT!$C23,WF_LTC_COPD_ASTHMA_DATA[[#All],[Rel_D]],REPORT!$C$55)=0, "-",(SUMIFS(WF_LTC_COPD_ASTHMA_DATA[[#All],[COPD004]],WF_LTC_COPD_ASTHMA_DATA[[#All],[OrgID]],REPORT!$C23,WF_LTC_COPD_ASTHMA_DATA[[#All],[Rel_D]],REPORT!$C$55)))</f>
        <v>7</v>
      </c>
      <c r="H23" s="72">
        <f t="shared" si="8"/>
        <v>6.0869565217391307E-2</v>
      </c>
      <c r="I23" s="74">
        <f>SUMIFS(WF_LTC_COPD_ASTHMA_DATA[[#All],[COPD002]],WF_LTC_COPD_ASTHMA_DATA[[#All],[OrgID]],REPORT!$C23,WF_LTC_COPD_ASTHMA_DATA[[#All],[Rel_D]],Control!$E$16)</f>
        <v>24</v>
      </c>
      <c r="J23" s="41">
        <f>IF(COUNTIFS(WF_LTC_COPD_ASTHMA_DATA[[#All],[OrgID]],REPORT!$C23,WF_LTC_COPD_ASTHMA_DATA[[#All],[Rel_D]],REPORT!$C$55)=0, "-",(SUMIFS(WF_LTC_COPD_ASTHMA_DATA[[#All],[COPD003]],WF_LTC_COPD_ASTHMA_DATA[[#All],[OrgID]],REPORT!$C23,WF_LTC_COPD_ASTHMA_DATA[[#All],[Rel_D]],REPORT!$C$55)))</f>
        <v>2</v>
      </c>
      <c r="K23" s="71">
        <f t="shared" si="9"/>
        <v>0.08</v>
      </c>
      <c r="L23" s="43">
        <f>SUMIFS(WF_LTC_COPD_ASTHMA_DATA[[#All],[AST001]],WF_LTC_COPD_ASTHMA_DATA[[#All],[OrgID]],REPORT!$C23,WF_LTC_COPD_ASTHMA_DATA[[#All],[Rel_D]],Control!$E$16)</f>
        <v>706</v>
      </c>
      <c r="M23" s="43">
        <f>IF(COUNTIFS(WF_LTC_COPD_ASTHMA_DATA[[#All],[OrgID]],REPORT!$C23,WF_LTC_COPD_ASTHMA_DATA[[#All],[Rel_D]],REPORT!$C$55)=0, "-",(SUMIFS(WF_LTC_COPD_ASTHMA_DATA[[#All],[AST004]],WF_LTC_COPD_ASTHMA_DATA[[#All],[OrgID]],REPORT!$C23,WF_LTC_COPD_ASTHMA_DATA[[#All],[Rel_D]],REPORT!$C$55)))</f>
        <v>38</v>
      </c>
      <c r="N23" s="77">
        <f t="shared" si="10"/>
        <v>5.3824362606232294E-2</v>
      </c>
      <c r="O23" s="76">
        <f>SUMIFS(WF_LTC_COPD_ASTHMA_DATA[[#All],[AST002]],WF_LTC_COPD_ASTHMA_DATA[[#All],[OrgID]],REPORT!$C23,WF_LTC_COPD_ASTHMA_DATA[[#All],[Rel_D]],Control!$E$16)</f>
        <v>224</v>
      </c>
      <c r="P23" s="44">
        <f>IF(COUNTIFS(WF_LTC_COPD_ASTHMA_DATA[[#All],[OrgID]],REPORT!$C23,WF_LTC_COPD_ASTHMA_DATA[[#All],[Rel_D]],REPORT!$C$55)=0, "-",(SUMIFS(WF_LTC_COPD_ASTHMA_DATA[[#All],[AST003]],WF_LTC_COPD_ASTHMA_DATA[[#All],[OrgID]],REPORT!$C23,WF_LTC_COPD_ASTHMA_DATA[[#All],[Rel_D]],REPORT!$C$55)))</f>
        <v>16</v>
      </c>
      <c r="Q23" s="71">
        <f t="shared" si="11"/>
        <v>7.0000000000000007E-2</v>
      </c>
    </row>
    <row r="24" spans="2:17" x14ac:dyDescent="0.25">
      <c r="B24" s="16" t="s">
        <v>1305</v>
      </c>
      <c r="C24" s="17" t="s">
        <v>1304</v>
      </c>
      <c r="D24" s="17" t="s">
        <v>1304</v>
      </c>
      <c r="E24" s="91">
        <f>SUM(E21:E23)</f>
        <v>35902</v>
      </c>
      <c r="F24" s="87">
        <f>SUM(F21:F23)</f>
        <v>254</v>
      </c>
      <c r="G24" s="18">
        <f>SUM(G21:G23)</f>
        <v>154</v>
      </c>
      <c r="H24" s="73">
        <f>IFERROR(G24/F24,"-")</f>
        <v>0.60629921259842523</v>
      </c>
      <c r="I24" s="75">
        <f>SUM(I21:I23)</f>
        <v>52</v>
      </c>
      <c r="J24" s="42">
        <f>SUM(J21:J23)</f>
        <v>56</v>
      </c>
      <c r="K24" s="83">
        <f>IFERROR(ROUND(J24/I24,2),"-")</f>
        <v>1.08</v>
      </c>
      <c r="L24" s="79">
        <f>SUM(L21:L23)</f>
        <v>1634</v>
      </c>
      <c r="M24" s="79">
        <f>SUM(M21:M23)</f>
        <v>910</v>
      </c>
      <c r="N24" s="80">
        <f>IFERROR(M24/L24, "-")</f>
        <v>0.55691554467564264</v>
      </c>
      <c r="O24" s="81">
        <f>SUM(O21:O23)</f>
        <v>402</v>
      </c>
      <c r="P24" s="82">
        <f>SUM(P21:P23)</f>
        <v>266</v>
      </c>
      <c r="Q24" s="83">
        <f>IFERROR(ROUND(P24/O24,2),"-")</f>
        <v>0.66</v>
      </c>
    </row>
    <row r="25" spans="2:17" x14ac:dyDescent="0.25">
      <c r="B25" s="8" t="s">
        <v>1321</v>
      </c>
      <c r="C25" s="9" t="s">
        <v>1320</v>
      </c>
      <c r="D25" s="9" t="s">
        <v>1322</v>
      </c>
      <c r="E25" s="88">
        <f>SUMIFS(WF_LTC_COPD_ASTHMA_DATA[[#All],[00-00]],WF_LTC_COPD_ASTHMA_DATA[[#All],[OrgID]],REPORT!$C25,WF_LTC_COPD_ASTHMA_DATA[[#All],[Rel_D]],REPORT!$C$55)</f>
        <v>14350</v>
      </c>
      <c r="F25" s="84">
        <f>SUMIFS(WF_LTC_COPD_ASTHMA_DATA[[#All],[COPD001]],WF_LTC_COPD_ASTHMA_DATA[[#All],[OrgID]],REPORT!$C25,WF_LTC_COPD_ASTHMA_DATA[[#All],[Rel_D]],Control!$E$16)</f>
        <v>105</v>
      </c>
      <c r="G25" s="7">
        <f>SUMIFS(WF_LTC_COPD_ASTHMA_DATA[[#All],[COPD004]],WF_LTC_COPD_ASTHMA_DATA[[#All],[OrgID]],REPORT!$C25,WF_LTC_COPD_ASTHMA_DATA[[#All],[Rel_D]],REPORT!$C$55)</f>
        <v>91</v>
      </c>
      <c r="H25" s="72">
        <f>IFERROR(G25/F25,"-")</f>
        <v>0.8666666666666667</v>
      </c>
      <c r="I25" s="74">
        <f>SUMIFS(WF_LTC_COPD_ASTHMA_DATA[[#All],[COPD002]],WF_LTC_COPD_ASTHMA_DATA[[#All],[OrgID]],REPORT!$C25,WF_LTC_COPD_ASTHMA_DATA[[#All],[Rel_D]],Control!$E$16)</f>
        <v>23</v>
      </c>
      <c r="J25" s="39">
        <f>SUMIFS(WF_LTC_COPD_ASTHMA_DATA[[#All],[COPD003]],WF_LTC_COPD_ASTHMA_DATA[[#All],[OrgID]],REPORT!$C25,WF_LTC_COPD_ASTHMA_DATA[[#All],[Rel_D]],REPORT!$C$55)</f>
        <v>33</v>
      </c>
      <c r="K25" s="71">
        <f>IFERROR(ROUND(J25/I25,2),"-")</f>
        <v>1.43</v>
      </c>
      <c r="L25" s="43">
        <f>SUMIFS(WF_LTC_COPD_ASTHMA_DATA[[#All],[AST001]],WF_LTC_COPD_ASTHMA_DATA[[#All],[OrgID]],REPORT!$C25,WF_LTC_COPD_ASTHMA_DATA[[#All],[Rel_D]],Control!$E$16)</f>
        <v>693</v>
      </c>
      <c r="M25" s="43">
        <f>SUMIFS(WF_LTC_COPD_ASTHMA_DATA[[#All],[AST004]],WF_LTC_COPD_ASTHMA_DATA[[#All],[OrgID]],REPORT!$C25,WF_LTC_COPD_ASTHMA_DATA[[#All],[Rel_D]],REPORT!$C$55)</f>
        <v>528</v>
      </c>
      <c r="N25" s="77">
        <f>IFERROR(M25/L25, "-")</f>
        <v>0.76190476190476186</v>
      </c>
      <c r="O25" s="76">
        <f>SUMIFS(WF_LTC_COPD_ASTHMA_DATA[[#All],[AST002]],WF_LTC_COPD_ASTHMA_DATA[[#All],[OrgID]],REPORT!$C25,WF_LTC_COPD_ASTHMA_DATA[[#All],[Rel_D]],Control!$E$16)</f>
        <v>149</v>
      </c>
      <c r="P25" s="44">
        <f>SUMIFS(WF_LTC_COPD_ASTHMA_DATA[[#All],[AST003]],WF_LTC_COPD_ASTHMA_DATA[[#All],[OrgID]],REPORT!$C25,WF_LTC_COPD_ASTHMA_DATA[[#All],[Rel_D]],REPORT!$C$55)</f>
        <v>200</v>
      </c>
      <c r="Q25" s="71">
        <f>IFERROR(ROUND(P25/O25,2),"-")</f>
        <v>1.34</v>
      </c>
    </row>
    <row r="26" spans="2:17" x14ac:dyDescent="0.25">
      <c r="B26" s="10" t="s">
        <v>1329</v>
      </c>
      <c r="C26" s="11" t="s">
        <v>1328</v>
      </c>
      <c r="D26" s="11" t="s">
        <v>1322</v>
      </c>
      <c r="E26" s="89">
        <f>SUMIFS(WF_LTC_COPD_ASTHMA_DATA[[#All],[00-00]],WF_LTC_COPD_ASTHMA_DATA[[#All],[OrgID]],REPORT!$C26,WF_LTC_COPD_ASTHMA_DATA[[#All],[Rel_D]],REPORT!$C$55)</f>
        <v>10497</v>
      </c>
      <c r="F26" s="85">
        <f>SUMIFS(WF_LTC_COPD_ASTHMA_DATA[[#All],[COPD001]],WF_LTC_COPD_ASTHMA_DATA[[#All],[OrgID]],REPORT!$C26,WF_LTC_COPD_ASTHMA_DATA[[#All],[Rel_D]],Control!$E$16)</f>
        <v>35</v>
      </c>
      <c r="G26" s="7">
        <f>SUMIFS(WF_LTC_COPD_ASTHMA_DATA[[#All],[COPD004]],WF_LTC_COPD_ASTHMA_DATA[[#All],[OrgID]],REPORT!$C26,WF_LTC_COPD_ASTHMA_DATA[[#All],[Rel_D]],REPORT!$C$55)</f>
        <v>28</v>
      </c>
      <c r="H26" s="72">
        <f t="shared" ref="H26:H31" si="12">IFERROR(G26/F26,"-")</f>
        <v>0.8</v>
      </c>
      <c r="I26" s="74">
        <f>SUMIFS(WF_LTC_COPD_ASTHMA_DATA[[#All],[COPD002]],WF_LTC_COPD_ASTHMA_DATA[[#All],[OrgID]],REPORT!$C26,WF_LTC_COPD_ASTHMA_DATA[[#All],[Rel_D]],Control!$E$16)</f>
        <v>6</v>
      </c>
      <c r="J26" s="40">
        <f>SUMIFS(WF_LTC_COPD_ASTHMA_DATA[[#All],[COPD003]],WF_LTC_COPD_ASTHMA_DATA[[#All],[OrgID]],REPORT!$C26,WF_LTC_COPD_ASTHMA_DATA[[#All],[Rel_D]],REPORT!$C$55)</f>
        <v>9</v>
      </c>
      <c r="K26" s="71">
        <f t="shared" ref="K26:K31" si="13">IFERROR(ROUND(J26/I26,2),"-")</f>
        <v>1.5</v>
      </c>
      <c r="L26" s="43">
        <f>SUMIFS(WF_LTC_COPD_ASTHMA_DATA[[#All],[AST001]],WF_LTC_COPD_ASTHMA_DATA[[#All],[OrgID]],REPORT!$C26,WF_LTC_COPD_ASTHMA_DATA[[#All],[Rel_D]],Control!$E$16)</f>
        <v>357</v>
      </c>
      <c r="M26" s="43">
        <f>SUMIFS(WF_LTC_COPD_ASTHMA_DATA[[#All],[AST004]],WF_LTC_COPD_ASTHMA_DATA[[#All],[OrgID]],REPORT!$C26,WF_LTC_COPD_ASTHMA_DATA[[#All],[Rel_D]],REPORT!$C$55)</f>
        <v>188</v>
      </c>
      <c r="N26" s="77">
        <f t="shared" ref="N26:N31" si="14">IFERROR(M26/L26, "-")</f>
        <v>0.5266106442577031</v>
      </c>
      <c r="O26" s="76">
        <f>SUMIFS(WF_LTC_COPD_ASTHMA_DATA[[#All],[AST002]],WF_LTC_COPD_ASTHMA_DATA[[#All],[OrgID]],REPORT!$C26,WF_LTC_COPD_ASTHMA_DATA[[#All],[Rel_D]],Control!$E$16)</f>
        <v>17</v>
      </c>
      <c r="P26" s="44">
        <f>SUMIFS(WF_LTC_COPD_ASTHMA_DATA[[#All],[AST003]],WF_LTC_COPD_ASTHMA_DATA[[#All],[OrgID]],REPORT!$C26,WF_LTC_COPD_ASTHMA_DATA[[#All],[Rel_D]],REPORT!$C$55)</f>
        <v>37</v>
      </c>
      <c r="Q26" s="71">
        <f t="shared" ref="Q26:Q31" si="15">IFERROR(ROUND(P26/O26,2),"-")</f>
        <v>2.1800000000000002</v>
      </c>
    </row>
    <row r="27" spans="2:17" x14ac:dyDescent="0.25">
      <c r="B27" s="10" t="s">
        <v>1334</v>
      </c>
      <c r="C27" s="11" t="s">
        <v>1333</v>
      </c>
      <c r="D27" s="11" t="s">
        <v>1322</v>
      </c>
      <c r="E27" s="89">
        <f>SUMIFS(WF_LTC_COPD_ASTHMA_DATA[[#All],[00-00]],WF_LTC_COPD_ASTHMA_DATA[[#All],[OrgID]],REPORT!$C27,WF_LTC_COPD_ASTHMA_DATA[[#All],[Rel_D]],REPORT!$C$55)</f>
        <v>7132</v>
      </c>
      <c r="F27" s="85">
        <f>SUMIFS(WF_LTC_COPD_ASTHMA_DATA[[#All],[COPD001]],WF_LTC_COPD_ASTHMA_DATA[[#All],[OrgID]],REPORT!$C27,WF_LTC_COPD_ASTHMA_DATA[[#All],[Rel_D]],Control!$E$16)</f>
        <v>25</v>
      </c>
      <c r="G27" s="7">
        <f>SUMIFS(WF_LTC_COPD_ASTHMA_DATA[[#All],[COPD004]],WF_LTC_COPD_ASTHMA_DATA[[#All],[OrgID]],REPORT!$C27,WF_LTC_COPD_ASTHMA_DATA[[#All],[Rel_D]],REPORT!$C$55)</f>
        <v>23</v>
      </c>
      <c r="H27" s="72">
        <f t="shared" si="12"/>
        <v>0.92</v>
      </c>
      <c r="I27" s="74">
        <f>SUMIFS(WF_LTC_COPD_ASTHMA_DATA[[#All],[COPD002]],WF_LTC_COPD_ASTHMA_DATA[[#All],[OrgID]],REPORT!$C27,WF_LTC_COPD_ASTHMA_DATA[[#All],[Rel_D]],Control!$E$16)</f>
        <v>4</v>
      </c>
      <c r="J27" s="40">
        <f>SUMIFS(WF_LTC_COPD_ASTHMA_DATA[[#All],[COPD003]],WF_LTC_COPD_ASTHMA_DATA[[#All],[OrgID]],REPORT!$C27,WF_LTC_COPD_ASTHMA_DATA[[#All],[Rel_D]],REPORT!$C$55)</f>
        <v>6</v>
      </c>
      <c r="K27" s="71">
        <f t="shared" si="13"/>
        <v>1.5</v>
      </c>
      <c r="L27" s="43">
        <f>SUMIFS(WF_LTC_COPD_ASTHMA_DATA[[#All],[AST001]],WF_LTC_COPD_ASTHMA_DATA[[#All],[OrgID]],REPORT!$C27,WF_LTC_COPD_ASTHMA_DATA[[#All],[Rel_D]],Control!$E$16)</f>
        <v>278</v>
      </c>
      <c r="M27" s="43">
        <f>SUMIFS(WF_LTC_COPD_ASTHMA_DATA[[#All],[AST004]],WF_LTC_COPD_ASTHMA_DATA[[#All],[OrgID]],REPORT!$C27,WF_LTC_COPD_ASTHMA_DATA[[#All],[Rel_D]],REPORT!$C$55)</f>
        <v>263</v>
      </c>
      <c r="N27" s="77">
        <f t="shared" si="14"/>
        <v>0.9460431654676259</v>
      </c>
      <c r="O27" s="76">
        <f>SUMIFS(WF_LTC_COPD_ASTHMA_DATA[[#All],[AST002]],WF_LTC_COPD_ASTHMA_DATA[[#All],[OrgID]],REPORT!$C27,WF_LTC_COPD_ASTHMA_DATA[[#All],[Rel_D]],Control!$E$16)</f>
        <v>30</v>
      </c>
      <c r="P27" s="44">
        <f>SUMIFS(WF_LTC_COPD_ASTHMA_DATA[[#All],[AST003]],WF_LTC_COPD_ASTHMA_DATA[[#All],[OrgID]],REPORT!$C27,WF_LTC_COPD_ASTHMA_DATA[[#All],[Rel_D]],REPORT!$C$55)</f>
        <v>57</v>
      </c>
      <c r="Q27" s="71">
        <f t="shared" si="15"/>
        <v>1.9</v>
      </c>
    </row>
    <row r="28" spans="2:17" x14ac:dyDescent="0.25">
      <c r="B28" s="10" t="s">
        <v>1339</v>
      </c>
      <c r="C28" s="11" t="s">
        <v>1338</v>
      </c>
      <c r="D28" s="11" t="s">
        <v>1322</v>
      </c>
      <c r="E28" s="89">
        <f>SUMIFS(WF_LTC_COPD_ASTHMA_DATA[[#All],[00-00]],WF_LTC_COPD_ASTHMA_DATA[[#All],[OrgID]],REPORT!$C28,WF_LTC_COPD_ASTHMA_DATA[[#All],[Rel_D]],REPORT!$C$55)</f>
        <v>3433</v>
      </c>
      <c r="F28" s="85">
        <f>SUMIFS(WF_LTC_COPD_ASTHMA_DATA[[#All],[COPD001]],WF_LTC_COPD_ASTHMA_DATA[[#All],[OrgID]],REPORT!$C28,WF_LTC_COPD_ASTHMA_DATA[[#All],[Rel_D]],Control!$E$16)</f>
        <v>14</v>
      </c>
      <c r="G28" s="7">
        <f>SUMIFS(WF_LTC_COPD_ASTHMA_DATA[[#All],[COPD004]],WF_LTC_COPD_ASTHMA_DATA[[#All],[OrgID]],REPORT!$C28,WF_LTC_COPD_ASTHMA_DATA[[#All],[Rel_D]],REPORT!$C$55)</f>
        <v>14</v>
      </c>
      <c r="H28" s="72">
        <f t="shared" si="12"/>
        <v>1</v>
      </c>
      <c r="I28" s="74">
        <f>SUMIFS(WF_LTC_COPD_ASTHMA_DATA[[#All],[COPD002]],WF_LTC_COPD_ASTHMA_DATA[[#All],[OrgID]],REPORT!$C28,WF_LTC_COPD_ASTHMA_DATA[[#All],[Rel_D]],Control!$E$16)</f>
        <v>2</v>
      </c>
      <c r="J28" s="40">
        <f>SUMIFS(WF_LTC_COPD_ASTHMA_DATA[[#All],[COPD003]],WF_LTC_COPD_ASTHMA_DATA[[#All],[OrgID]],REPORT!$C28,WF_LTC_COPD_ASTHMA_DATA[[#All],[Rel_D]],REPORT!$C$55)</f>
        <v>5</v>
      </c>
      <c r="K28" s="71">
        <f t="shared" si="13"/>
        <v>2.5</v>
      </c>
      <c r="L28" s="43">
        <f>SUMIFS(WF_LTC_COPD_ASTHMA_DATA[[#All],[AST001]],WF_LTC_COPD_ASTHMA_DATA[[#All],[OrgID]],REPORT!$C28,WF_LTC_COPD_ASTHMA_DATA[[#All],[Rel_D]],Control!$E$16)</f>
        <v>113</v>
      </c>
      <c r="M28" s="43">
        <f>SUMIFS(WF_LTC_COPD_ASTHMA_DATA[[#All],[AST004]],WF_LTC_COPD_ASTHMA_DATA[[#All],[OrgID]],REPORT!$C28,WF_LTC_COPD_ASTHMA_DATA[[#All],[Rel_D]],REPORT!$C$55)</f>
        <v>130</v>
      </c>
      <c r="N28" s="77">
        <f t="shared" si="14"/>
        <v>1.1504424778761062</v>
      </c>
      <c r="O28" s="76">
        <f>SUMIFS(WF_LTC_COPD_ASTHMA_DATA[[#All],[AST002]],WF_LTC_COPD_ASTHMA_DATA[[#All],[OrgID]],REPORT!$C28,WF_LTC_COPD_ASTHMA_DATA[[#All],[Rel_D]],Control!$E$16)</f>
        <v>26</v>
      </c>
      <c r="P28" s="44">
        <f>SUMIFS(WF_LTC_COPD_ASTHMA_DATA[[#All],[AST003]],WF_LTC_COPD_ASTHMA_DATA[[#All],[OrgID]],REPORT!$C28,WF_LTC_COPD_ASTHMA_DATA[[#All],[Rel_D]],REPORT!$C$55)</f>
        <v>40</v>
      </c>
      <c r="Q28" s="71">
        <f t="shared" si="15"/>
        <v>1.54</v>
      </c>
    </row>
    <row r="29" spans="2:17" x14ac:dyDescent="0.25">
      <c r="B29" s="8" t="s">
        <v>1344</v>
      </c>
      <c r="C29" s="9" t="s">
        <v>1343</v>
      </c>
      <c r="D29" s="9" t="s">
        <v>1322</v>
      </c>
      <c r="E29" s="88">
        <f>SUMIFS(WF_LTC_COPD_ASTHMA_DATA[[#All],[00-00]],WF_LTC_COPD_ASTHMA_DATA[[#All],[OrgID]],REPORT!$C29,WF_LTC_COPD_ASTHMA_DATA[[#All],[Rel_D]],REPORT!$C$55)</f>
        <v>7953</v>
      </c>
      <c r="F29" s="85">
        <f>SUMIFS(WF_LTC_COPD_ASTHMA_DATA[[#All],[COPD001]],WF_LTC_COPD_ASTHMA_DATA[[#All],[OrgID]],REPORT!$C29,WF_LTC_COPD_ASTHMA_DATA[[#All],[Rel_D]],Control!$E$16)</f>
        <v>57</v>
      </c>
      <c r="G29" s="7">
        <f>SUMIFS(WF_LTC_COPD_ASTHMA_DATA[[#All],[COPD004]],WF_LTC_COPD_ASTHMA_DATA[[#All],[OrgID]],REPORT!$C29,WF_LTC_COPD_ASTHMA_DATA[[#All],[Rel_D]],REPORT!$C$55)</f>
        <v>48</v>
      </c>
      <c r="H29" s="72">
        <f t="shared" si="12"/>
        <v>0.84210526315789469</v>
      </c>
      <c r="I29" s="74">
        <f>SUMIFS(WF_LTC_COPD_ASTHMA_DATA[[#All],[COPD002]],WF_LTC_COPD_ASTHMA_DATA[[#All],[OrgID]],REPORT!$C29,WF_LTC_COPD_ASTHMA_DATA[[#All],[Rel_D]],Control!$E$16)</f>
        <v>17</v>
      </c>
      <c r="J29" s="40">
        <f>SUMIFS(WF_LTC_COPD_ASTHMA_DATA[[#All],[COPD003]],WF_LTC_COPD_ASTHMA_DATA[[#All],[OrgID]],REPORT!$C29,WF_LTC_COPD_ASTHMA_DATA[[#All],[Rel_D]],REPORT!$C$55)</f>
        <v>26</v>
      </c>
      <c r="K29" s="71">
        <f t="shared" si="13"/>
        <v>1.53</v>
      </c>
      <c r="L29" s="43">
        <f>SUMIFS(WF_LTC_COPD_ASTHMA_DATA[[#All],[AST001]],WF_LTC_COPD_ASTHMA_DATA[[#All],[OrgID]],REPORT!$C29,WF_LTC_COPD_ASTHMA_DATA[[#All],[Rel_D]],Control!$E$16)</f>
        <v>368</v>
      </c>
      <c r="M29" s="43">
        <f>SUMIFS(WF_LTC_COPD_ASTHMA_DATA[[#All],[AST004]],WF_LTC_COPD_ASTHMA_DATA[[#All],[OrgID]],REPORT!$C29,WF_LTC_COPD_ASTHMA_DATA[[#All],[Rel_D]],REPORT!$C$55)</f>
        <v>349</v>
      </c>
      <c r="N29" s="77">
        <f t="shared" si="14"/>
        <v>0.94836956521739135</v>
      </c>
      <c r="O29" s="76">
        <f>SUMIFS(WF_LTC_COPD_ASTHMA_DATA[[#All],[AST002]],WF_LTC_COPD_ASTHMA_DATA[[#All],[OrgID]],REPORT!$C29,WF_LTC_COPD_ASTHMA_DATA[[#All],[Rel_D]],Control!$E$16)</f>
        <v>75</v>
      </c>
      <c r="P29" s="44">
        <f>SUMIFS(WF_LTC_COPD_ASTHMA_DATA[[#All],[AST003]],WF_LTC_COPD_ASTHMA_DATA[[#All],[OrgID]],REPORT!$C29,WF_LTC_COPD_ASTHMA_DATA[[#All],[Rel_D]],REPORT!$C$55)</f>
        <v>106</v>
      </c>
      <c r="Q29" s="71">
        <f t="shared" si="15"/>
        <v>1.41</v>
      </c>
    </row>
    <row r="30" spans="2:17" x14ac:dyDescent="0.25">
      <c r="B30" s="10" t="s">
        <v>1349</v>
      </c>
      <c r="C30" s="11" t="s">
        <v>1348</v>
      </c>
      <c r="D30" s="11" t="s">
        <v>1322</v>
      </c>
      <c r="E30" s="89">
        <f>SUMIFS(WF_LTC_COPD_ASTHMA_DATA[[#All],[00-00]],WF_LTC_COPD_ASTHMA_DATA[[#All],[OrgID]],REPORT!$C30,WF_LTC_COPD_ASTHMA_DATA[[#All],[Rel_D]],REPORT!$C$55)</f>
        <v>5098</v>
      </c>
      <c r="F30" s="85">
        <f>SUMIFS(WF_LTC_COPD_ASTHMA_DATA[[#All],[COPD001]],WF_LTC_COPD_ASTHMA_DATA[[#All],[OrgID]],REPORT!$C30,WF_LTC_COPD_ASTHMA_DATA[[#All],[Rel_D]],Control!$E$16)</f>
        <v>36</v>
      </c>
      <c r="G30" s="7">
        <f>SUMIFS(WF_LTC_COPD_ASTHMA_DATA[[#All],[COPD004]],WF_LTC_COPD_ASTHMA_DATA[[#All],[OrgID]],REPORT!$C30,WF_LTC_COPD_ASTHMA_DATA[[#All],[Rel_D]],REPORT!$C$55)</f>
        <v>30</v>
      </c>
      <c r="H30" s="72">
        <f t="shared" si="12"/>
        <v>0.83333333333333337</v>
      </c>
      <c r="I30" s="74">
        <f>SUMIFS(WF_LTC_COPD_ASTHMA_DATA[[#All],[COPD002]],WF_LTC_COPD_ASTHMA_DATA[[#All],[OrgID]],REPORT!$C30,WF_LTC_COPD_ASTHMA_DATA[[#All],[Rel_D]],Control!$E$16)</f>
        <v>7</v>
      </c>
      <c r="J30" s="40">
        <f>SUMIFS(WF_LTC_COPD_ASTHMA_DATA[[#All],[COPD003]],WF_LTC_COPD_ASTHMA_DATA[[#All],[OrgID]],REPORT!$C30,WF_LTC_COPD_ASTHMA_DATA[[#All],[Rel_D]],REPORT!$C$55)</f>
        <v>11</v>
      </c>
      <c r="K30" s="71">
        <f t="shared" si="13"/>
        <v>1.57</v>
      </c>
      <c r="L30" s="43">
        <f>SUMIFS(WF_LTC_COPD_ASTHMA_DATA[[#All],[AST001]],WF_LTC_COPD_ASTHMA_DATA[[#All],[OrgID]],REPORT!$C30,WF_LTC_COPD_ASTHMA_DATA[[#All],[Rel_D]],Control!$E$16)</f>
        <v>255</v>
      </c>
      <c r="M30" s="43">
        <f>SUMIFS(WF_LTC_COPD_ASTHMA_DATA[[#All],[AST004]],WF_LTC_COPD_ASTHMA_DATA[[#All],[OrgID]],REPORT!$C30,WF_LTC_COPD_ASTHMA_DATA[[#All],[Rel_D]],REPORT!$C$55)</f>
        <v>205</v>
      </c>
      <c r="N30" s="77">
        <f t="shared" si="14"/>
        <v>0.80392156862745101</v>
      </c>
      <c r="O30" s="76">
        <f>SUMIFS(WF_LTC_COPD_ASTHMA_DATA[[#All],[AST002]],WF_LTC_COPD_ASTHMA_DATA[[#All],[OrgID]],REPORT!$C30,WF_LTC_COPD_ASTHMA_DATA[[#All],[Rel_D]],Control!$E$16)</f>
        <v>44</v>
      </c>
      <c r="P30" s="44">
        <f>SUMIFS(WF_LTC_COPD_ASTHMA_DATA[[#All],[AST003]],WF_LTC_COPD_ASTHMA_DATA[[#All],[OrgID]],REPORT!$C30,WF_LTC_COPD_ASTHMA_DATA[[#All],[Rel_D]],REPORT!$C$55)</f>
        <v>82</v>
      </c>
      <c r="Q30" s="71">
        <f t="shared" si="15"/>
        <v>1.86</v>
      </c>
    </row>
    <row r="31" spans="2:17" x14ac:dyDescent="0.25">
      <c r="B31" s="14" t="s">
        <v>1445</v>
      </c>
      <c r="C31" s="15" t="s">
        <v>1353</v>
      </c>
      <c r="D31" s="15" t="s">
        <v>1322</v>
      </c>
      <c r="E31" s="90">
        <f>IF(COUNTIFS(WF_LTC_COPD_ASTHMA_DATA[[#All],[OrgID]],REPORT!$C31,WF_LTC_COPD_ASTHMA_DATA[[#All],[Rel_D]],REPORT!$C$55)=0, "-",(SUMIFS(WF_LTC_COPD_ASTHMA_DATA[[#All],[00-00]],WF_LTC_COPD_ASTHMA_DATA[[#All],[OrgID]],REPORT!$C31,WF_LTC_COPD_ASTHMA_DATA[[#All],[Rel_D]],REPORT!$C$55)))</f>
        <v>9817</v>
      </c>
      <c r="F31" s="85">
        <f>SUMIFS(WF_LTC_COPD_ASTHMA_DATA[[#All],[COPD001]],WF_LTC_COPD_ASTHMA_DATA[[#All],[OrgID]],REPORT!$C31,WF_LTC_COPD_ASTHMA_DATA[[#All],[Rel_D]],Control!$E$16)</f>
        <v>104</v>
      </c>
      <c r="G31" s="7">
        <f>IF(COUNTIFS(WF_LTC_COPD_ASTHMA_DATA[[#All],[OrgID]],REPORT!$C31,WF_LTC_COPD_ASTHMA_DATA[[#All],[Rel_D]],REPORT!$C$55)=0, "-",(SUMIFS(WF_LTC_COPD_ASTHMA_DATA[[#All],[COPD004]],WF_LTC_COPD_ASTHMA_DATA[[#All],[OrgID]],REPORT!$C31,WF_LTC_COPD_ASTHMA_DATA[[#All],[Rel_D]],REPORT!$C$55)))</f>
        <v>12</v>
      </c>
      <c r="H31" s="72">
        <f t="shared" si="12"/>
        <v>0.11538461538461539</v>
      </c>
      <c r="I31" s="74">
        <f>SUMIFS(WF_LTC_COPD_ASTHMA_DATA[[#All],[COPD002]],WF_LTC_COPD_ASTHMA_DATA[[#All],[OrgID]],REPORT!$C31,WF_LTC_COPD_ASTHMA_DATA[[#All],[Rel_D]],Control!$E$16)</f>
        <v>22</v>
      </c>
      <c r="J31" s="41">
        <f>IF(COUNTIFS(WF_LTC_COPD_ASTHMA_DATA[[#All],[OrgID]],REPORT!$C31,WF_LTC_COPD_ASTHMA_DATA[[#All],[Rel_D]],REPORT!$C$55)=0, "-",(SUMIFS(WF_LTC_COPD_ASTHMA_DATA[[#All],[COPD003]],WF_LTC_COPD_ASTHMA_DATA[[#All],[OrgID]],REPORT!$C31,WF_LTC_COPD_ASTHMA_DATA[[#All],[Rel_D]],REPORT!$C$55)))</f>
        <v>4</v>
      </c>
      <c r="K31" s="71">
        <f t="shared" si="13"/>
        <v>0.18</v>
      </c>
      <c r="L31" s="43">
        <f>SUMIFS(WF_LTC_COPD_ASTHMA_DATA[[#All],[AST001]],WF_LTC_COPD_ASTHMA_DATA[[#All],[OrgID]],REPORT!$C31,WF_LTC_COPD_ASTHMA_DATA[[#All],[Rel_D]],Control!$E$16)</f>
        <v>476</v>
      </c>
      <c r="M31" s="43">
        <f>IF(COUNTIFS(WF_LTC_COPD_ASTHMA_DATA[[#All],[OrgID]],REPORT!$C31,WF_LTC_COPD_ASTHMA_DATA[[#All],[Rel_D]],REPORT!$C$55)=0, "-",(SUMIFS(WF_LTC_COPD_ASTHMA_DATA[[#All],[AST004]],WF_LTC_COPD_ASTHMA_DATA[[#All],[OrgID]],REPORT!$C31,WF_LTC_COPD_ASTHMA_DATA[[#All],[Rel_D]],REPORT!$C$55)))</f>
        <v>77</v>
      </c>
      <c r="N31" s="77">
        <f t="shared" si="14"/>
        <v>0.16176470588235295</v>
      </c>
      <c r="O31" s="76">
        <f>SUMIFS(WF_LTC_COPD_ASTHMA_DATA[[#All],[AST002]],WF_LTC_COPD_ASTHMA_DATA[[#All],[OrgID]],REPORT!$C31,WF_LTC_COPD_ASTHMA_DATA[[#All],[Rel_D]],Control!$E$16)</f>
        <v>166</v>
      </c>
      <c r="P31" s="44">
        <f>IF(COUNTIFS(WF_LTC_COPD_ASTHMA_DATA[[#All],[OrgID]],REPORT!$C31,WF_LTC_COPD_ASTHMA_DATA[[#All],[Rel_D]],REPORT!$C$55)=0, "-",(SUMIFS(WF_LTC_COPD_ASTHMA_DATA[[#All],[AST003]],WF_LTC_COPD_ASTHMA_DATA[[#All],[OrgID]],REPORT!$C31,WF_LTC_COPD_ASTHMA_DATA[[#All],[Rel_D]],REPORT!$C$55)))</f>
        <v>16</v>
      </c>
      <c r="Q31" s="71">
        <f t="shared" si="15"/>
        <v>0.1</v>
      </c>
    </row>
    <row r="32" spans="2:17" x14ac:dyDescent="0.25">
      <c r="B32" s="16" t="s">
        <v>1323</v>
      </c>
      <c r="C32" s="17" t="s">
        <v>1322</v>
      </c>
      <c r="D32" s="17" t="s">
        <v>1322</v>
      </c>
      <c r="E32" s="91">
        <f>SUM(E25:E31)</f>
        <v>58280</v>
      </c>
      <c r="F32" s="87">
        <f>SUM(F25:F31)</f>
        <v>376</v>
      </c>
      <c r="G32" s="18">
        <f>SUM(G25:G31)</f>
        <v>246</v>
      </c>
      <c r="H32" s="73">
        <f>IFERROR(G32/F32,"-")</f>
        <v>0.6542553191489362</v>
      </c>
      <c r="I32" s="75">
        <f>SUM(I25:I31)</f>
        <v>81</v>
      </c>
      <c r="J32" s="42">
        <f>SUM(J25:J31)</f>
        <v>94</v>
      </c>
      <c r="K32" s="83">
        <f>IFERROR(ROUND(J32/I32,2),"-")</f>
        <v>1.1599999999999999</v>
      </c>
      <c r="L32" s="79">
        <f>SUM(L25:L31)</f>
        <v>2540</v>
      </c>
      <c r="M32" s="79">
        <f>SUM(M25:M31)</f>
        <v>1740</v>
      </c>
      <c r="N32" s="80">
        <f>IFERROR(M32/L32, "-")</f>
        <v>0.68503937007874016</v>
      </c>
      <c r="O32" s="81">
        <f>SUM(O25:O31)</f>
        <v>507</v>
      </c>
      <c r="P32" s="82">
        <f>SUM(P25:P31)</f>
        <v>538</v>
      </c>
      <c r="Q32" s="83">
        <f>IFERROR(ROUND(P32/O32,2),"-")</f>
        <v>1.06</v>
      </c>
    </row>
    <row r="33" spans="2:17" x14ac:dyDescent="0.25">
      <c r="B33" s="8" t="s">
        <v>1359</v>
      </c>
      <c r="C33" s="9" t="s">
        <v>1358</v>
      </c>
      <c r="D33" s="9" t="s">
        <v>1360</v>
      </c>
      <c r="E33" s="88">
        <f>SUMIFS(WF_LTC_COPD_ASTHMA_DATA[[#All],[00-00]],WF_LTC_COPD_ASTHMA_DATA[[#All],[OrgID]],REPORT!$C33,WF_LTC_COPD_ASTHMA_DATA[[#All],[Rel_D]],REPORT!$C$55)</f>
        <v>6805</v>
      </c>
      <c r="F33" s="84">
        <f>SUMIFS(WF_LTC_COPD_ASTHMA_DATA[[#All],[COPD001]],WF_LTC_COPD_ASTHMA_DATA[[#All],[OrgID]],REPORT!$C33,WF_LTC_COPD_ASTHMA_DATA[[#All],[Rel_D]],Control!$E$16)</f>
        <v>28</v>
      </c>
      <c r="G33" s="7">
        <f>SUMIFS(WF_LTC_COPD_ASTHMA_DATA[[#All],[COPD004]],WF_LTC_COPD_ASTHMA_DATA[[#All],[OrgID]],REPORT!$C33,WF_LTC_COPD_ASTHMA_DATA[[#All],[Rel_D]],REPORT!$C$55)</f>
        <v>31</v>
      </c>
      <c r="H33" s="72">
        <f>IFERROR(G33/F33,"-")</f>
        <v>1.1071428571428572</v>
      </c>
      <c r="I33" s="74">
        <f>SUMIFS(WF_LTC_COPD_ASTHMA_DATA[[#All],[COPD002]],WF_LTC_COPD_ASTHMA_DATA[[#All],[OrgID]],REPORT!$C33,WF_LTC_COPD_ASTHMA_DATA[[#All],[Rel_D]],Control!$E$16)</f>
        <v>5</v>
      </c>
      <c r="J33" s="39">
        <f>SUMIFS(WF_LTC_COPD_ASTHMA_DATA[[#All],[COPD003]],WF_LTC_COPD_ASTHMA_DATA[[#All],[OrgID]],REPORT!$C33,WF_LTC_COPD_ASTHMA_DATA[[#All],[Rel_D]],REPORT!$C$55)</f>
        <v>9</v>
      </c>
      <c r="K33" s="71">
        <f>IFERROR(ROUND(J33/I33,2),"-")</f>
        <v>1.8</v>
      </c>
      <c r="L33" s="43">
        <f>SUMIFS(WF_LTC_COPD_ASTHMA_DATA[[#All],[AST001]],WF_LTC_COPD_ASTHMA_DATA[[#All],[OrgID]],REPORT!$C33,WF_LTC_COPD_ASTHMA_DATA[[#All],[Rel_D]],Control!$E$16)</f>
        <v>287</v>
      </c>
      <c r="M33" s="43">
        <f>SUMIFS(WF_LTC_COPD_ASTHMA_DATA[[#All],[AST004]],WF_LTC_COPD_ASTHMA_DATA[[#All],[OrgID]],REPORT!$C33,WF_LTC_COPD_ASTHMA_DATA[[#All],[Rel_D]],REPORT!$C$55)</f>
        <v>253</v>
      </c>
      <c r="N33" s="77">
        <f>IFERROR(M33/L33, "-")</f>
        <v>0.88153310104529614</v>
      </c>
      <c r="O33" s="76">
        <f>SUMIFS(WF_LTC_COPD_ASTHMA_DATA[[#All],[AST002]],WF_LTC_COPD_ASTHMA_DATA[[#All],[OrgID]],REPORT!$C33,WF_LTC_COPD_ASTHMA_DATA[[#All],[Rel_D]],Control!$E$16)</f>
        <v>22</v>
      </c>
      <c r="P33" s="44">
        <f>SUMIFS(WF_LTC_COPD_ASTHMA_DATA[[#All],[AST003]],WF_LTC_COPD_ASTHMA_DATA[[#All],[OrgID]],REPORT!$C33,WF_LTC_COPD_ASTHMA_DATA[[#All],[Rel_D]],REPORT!$C$55)</f>
        <v>35</v>
      </c>
      <c r="Q33" s="71">
        <f>IFERROR(ROUND(P33/O33,2),"-")</f>
        <v>1.59</v>
      </c>
    </row>
    <row r="34" spans="2:17" x14ac:dyDescent="0.25">
      <c r="B34" s="10" t="s">
        <v>1366</v>
      </c>
      <c r="C34" s="11" t="s">
        <v>1365</v>
      </c>
      <c r="D34" s="11" t="s">
        <v>1360</v>
      </c>
      <c r="E34" s="89">
        <f>SUMIFS(WF_LTC_COPD_ASTHMA_DATA[[#All],[00-00]],WF_LTC_COPD_ASTHMA_DATA[[#All],[OrgID]],REPORT!$C34,WF_LTC_COPD_ASTHMA_DATA[[#All],[Rel_D]],REPORT!$C$55)</f>
        <v>2032</v>
      </c>
      <c r="F34" s="85">
        <f>SUMIFS(WF_LTC_COPD_ASTHMA_DATA[[#All],[COPD001]],WF_LTC_COPD_ASTHMA_DATA[[#All],[OrgID]],REPORT!$C34,WF_LTC_COPD_ASTHMA_DATA[[#All],[Rel_D]],Control!$E$16)</f>
        <v>20</v>
      </c>
      <c r="G34" s="7">
        <f>SUMIFS(WF_LTC_COPD_ASTHMA_DATA[[#All],[COPD004]],WF_LTC_COPD_ASTHMA_DATA[[#All],[OrgID]],REPORT!$C34,WF_LTC_COPD_ASTHMA_DATA[[#All],[Rel_D]],REPORT!$C$55)</f>
        <v>20</v>
      </c>
      <c r="H34" s="72">
        <f t="shared" ref="H34:H38" si="16">IFERROR(G34/F34,"-")</f>
        <v>1</v>
      </c>
      <c r="I34" s="74">
        <f>SUMIFS(WF_LTC_COPD_ASTHMA_DATA[[#All],[COPD002]],WF_LTC_COPD_ASTHMA_DATA[[#All],[OrgID]],REPORT!$C34,WF_LTC_COPD_ASTHMA_DATA[[#All],[Rel_D]],Control!$E$16)</f>
        <v>6</v>
      </c>
      <c r="J34" s="40">
        <f>SUMIFS(WF_LTC_COPD_ASTHMA_DATA[[#All],[COPD003]],WF_LTC_COPD_ASTHMA_DATA[[#All],[OrgID]],REPORT!$C34,WF_LTC_COPD_ASTHMA_DATA[[#All],[Rel_D]],REPORT!$C$55)</f>
        <v>4</v>
      </c>
      <c r="K34" s="71">
        <f t="shared" ref="K34:K38" si="17">IFERROR(ROUND(J34/I34,2),"-")</f>
        <v>0.67</v>
      </c>
      <c r="L34" s="43">
        <f>SUMIFS(WF_LTC_COPD_ASTHMA_DATA[[#All],[AST001]],WF_LTC_COPD_ASTHMA_DATA[[#All],[OrgID]],REPORT!$C34,WF_LTC_COPD_ASTHMA_DATA[[#All],[Rel_D]],Control!$E$16)</f>
        <v>102</v>
      </c>
      <c r="M34" s="43">
        <f>SUMIFS(WF_LTC_COPD_ASTHMA_DATA[[#All],[AST004]],WF_LTC_COPD_ASTHMA_DATA[[#All],[OrgID]],REPORT!$C34,WF_LTC_COPD_ASTHMA_DATA[[#All],[Rel_D]],REPORT!$C$55)</f>
        <v>102</v>
      </c>
      <c r="N34" s="77">
        <f t="shared" ref="N34:N38" si="18">IFERROR(M34/L34, "-")</f>
        <v>1</v>
      </c>
      <c r="O34" s="76">
        <f>SUMIFS(WF_LTC_COPD_ASTHMA_DATA[[#All],[AST002]],WF_LTC_COPD_ASTHMA_DATA[[#All],[OrgID]],REPORT!$C34,WF_LTC_COPD_ASTHMA_DATA[[#All],[Rel_D]],Control!$E$16)</f>
        <v>17</v>
      </c>
      <c r="P34" s="44">
        <f>SUMIFS(WF_LTC_COPD_ASTHMA_DATA[[#All],[AST003]],WF_LTC_COPD_ASTHMA_DATA[[#All],[OrgID]],REPORT!$C34,WF_LTC_COPD_ASTHMA_DATA[[#All],[Rel_D]],REPORT!$C$55)</f>
        <v>31</v>
      </c>
      <c r="Q34" s="71">
        <f t="shared" ref="Q34:Q38" si="19">IFERROR(ROUND(P34/O34,2),"-")</f>
        <v>1.82</v>
      </c>
    </row>
    <row r="35" spans="2:17" x14ac:dyDescent="0.25">
      <c r="B35" s="10" t="s">
        <v>1371</v>
      </c>
      <c r="C35" s="11" t="s">
        <v>1370</v>
      </c>
      <c r="D35" s="11" t="s">
        <v>1360</v>
      </c>
      <c r="E35" s="89">
        <f>SUMIFS(WF_LTC_COPD_ASTHMA_DATA[[#All],[00-00]],WF_LTC_COPD_ASTHMA_DATA[[#All],[OrgID]],REPORT!$C35,WF_LTC_COPD_ASTHMA_DATA[[#All],[Rel_D]],REPORT!$C$55)</f>
        <v>4010</v>
      </c>
      <c r="F35" s="85">
        <f>SUMIFS(WF_LTC_COPD_ASTHMA_DATA[[#All],[COPD001]],WF_LTC_COPD_ASTHMA_DATA[[#All],[OrgID]],REPORT!$C35,WF_LTC_COPD_ASTHMA_DATA[[#All],[Rel_D]],Control!$E$16)</f>
        <v>24</v>
      </c>
      <c r="G35" s="7">
        <f>SUMIFS(WF_LTC_COPD_ASTHMA_DATA[[#All],[COPD004]],WF_LTC_COPD_ASTHMA_DATA[[#All],[OrgID]],REPORT!$C35,WF_LTC_COPD_ASTHMA_DATA[[#All],[Rel_D]],REPORT!$C$55)</f>
        <v>25</v>
      </c>
      <c r="H35" s="72">
        <f t="shared" si="16"/>
        <v>1.0416666666666667</v>
      </c>
      <c r="I35" s="74">
        <f>SUMIFS(WF_LTC_COPD_ASTHMA_DATA[[#All],[COPD002]],WF_LTC_COPD_ASTHMA_DATA[[#All],[OrgID]],REPORT!$C35,WF_LTC_COPD_ASTHMA_DATA[[#All],[Rel_D]],Control!$E$16)</f>
        <v>5</v>
      </c>
      <c r="J35" s="40">
        <f>SUMIFS(WF_LTC_COPD_ASTHMA_DATA[[#All],[COPD003]],WF_LTC_COPD_ASTHMA_DATA[[#All],[OrgID]],REPORT!$C35,WF_LTC_COPD_ASTHMA_DATA[[#All],[Rel_D]],REPORT!$C$55)</f>
        <v>9</v>
      </c>
      <c r="K35" s="71">
        <f t="shared" si="17"/>
        <v>1.8</v>
      </c>
      <c r="L35" s="43">
        <f>SUMIFS(WF_LTC_COPD_ASTHMA_DATA[[#All],[AST001]],WF_LTC_COPD_ASTHMA_DATA[[#All],[OrgID]],REPORT!$C35,WF_LTC_COPD_ASTHMA_DATA[[#All],[Rel_D]],Control!$E$16)</f>
        <v>164</v>
      </c>
      <c r="M35" s="43">
        <f>SUMIFS(WF_LTC_COPD_ASTHMA_DATA[[#All],[AST004]],WF_LTC_COPD_ASTHMA_DATA[[#All],[OrgID]],REPORT!$C35,WF_LTC_COPD_ASTHMA_DATA[[#All],[Rel_D]],REPORT!$C$55)</f>
        <v>173</v>
      </c>
      <c r="N35" s="77">
        <f t="shared" si="18"/>
        <v>1.0548780487804879</v>
      </c>
      <c r="O35" s="76">
        <f>SUMIFS(WF_LTC_COPD_ASTHMA_DATA[[#All],[AST002]],WF_LTC_COPD_ASTHMA_DATA[[#All],[OrgID]],REPORT!$C35,WF_LTC_COPD_ASTHMA_DATA[[#All],[Rel_D]],Control!$E$16)</f>
        <v>11</v>
      </c>
      <c r="P35" s="44">
        <f>SUMIFS(WF_LTC_COPD_ASTHMA_DATA[[#All],[AST003]],WF_LTC_COPD_ASTHMA_DATA[[#All],[OrgID]],REPORT!$C35,WF_LTC_COPD_ASTHMA_DATA[[#All],[Rel_D]],REPORT!$C$55)</f>
        <v>31</v>
      </c>
      <c r="Q35" s="71">
        <f t="shared" si="19"/>
        <v>2.82</v>
      </c>
    </row>
    <row r="36" spans="2:17" x14ac:dyDescent="0.25">
      <c r="B36" s="10" t="s">
        <v>1376</v>
      </c>
      <c r="C36" s="11" t="s">
        <v>1375</v>
      </c>
      <c r="D36" s="11" t="s">
        <v>1360</v>
      </c>
      <c r="E36" s="89">
        <f>SUMIFS(WF_LTC_COPD_ASTHMA_DATA[[#All],[00-00]],WF_LTC_COPD_ASTHMA_DATA[[#All],[OrgID]],REPORT!$C36,WF_LTC_COPD_ASTHMA_DATA[[#All],[Rel_D]],REPORT!$C$55)</f>
        <v>5726</v>
      </c>
      <c r="F36" s="85">
        <f>SUMIFS(WF_LTC_COPD_ASTHMA_DATA[[#All],[COPD001]],WF_LTC_COPD_ASTHMA_DATA[[#All],[OrgID]],REPORT!$C36,WF_LTC_COPD_ASTHMA_DATA[[#All],[Rel_D]],Control!$E$16)</f>
        <v>50</v>
      </c>
      <c r="G36" s="7">
        <f>SUMIFS(WF_LTC_COPD_ASTHMA_DATA[[#All],[COPD004]],WF_LTC_COPD_ASTHMA_DATA[[#All],[OrgID]],REPORT!$C36,WF_LTC_COPD_ASTHMA_DATA[[#All],[Rel_D]],REPORT!$C$55)</f>
        <v>44</v>
      </c>
      <c r="H36" s="72">
        <f t="shared" si="16"/>
        <v>0.88</v>
      </c>
      <c r="I36" s="74">
        <f>SUMIFS(WF_LTC_COPD_ASTHMA_DATA[[#All],[COPD002]],WF_LTC_COPD_ASTHMA_DATA[[#All],[OrgID]],REPORT!$C36,WF_LTC_COPD_ASTHMA_DATA[[#All],[Rel_D]],Control!$E$16)</f>
        <v>8</v>
      </c>
      <c r="J36" s="40">
        <f>SUMIFS(WF_LTC_COPD_ASTHMA_DATA[[#All],[COPD003]],WF_LTC_COPD_ASTHMA_DATA[[#All],[OrgID]],REPORT!$C36,WF_LTC_COPD_ASTHMA_DATA[[#All],[Rel_D]],REPORT!$C$55)</f>
        <v>15</v>
      </c>
      <c r="K36" s="71">
        <f t="shared" si="17"/>
        <v>1.88</v>
      </c>
      <c r="L36" s="43">
        <f>SUMIFS(WF_LTC_COPD_ASTHMA_DATA[[#All],[AST001]],WF_LTC_COPD_ASTHMA_DATA[[#All],[OrgID]],REPORT!$C36,WF_LTC_COPD_ASTHMA_DATA[[#All],[Rel_D]],Control!$E$16)</f>
        <v>260</v>
      </c>
      <c r="M36" s="43">
        <f>SUMIFS(WF_LTC_COPD_ASTHMA_DATA[[#All],[AST004]],WF_LTC_COPD_ASTHMA_DATA[[#All],[OrgID]],REPORT!$C36,WF_LTC_COPD_ASTHMA_DATA[[#All],[Rel_D]],REPORT!$C$55)</f>
        <v>198</v>
      </c>
      <c r="N36" s="77">
        <f t="shared" si="18"/>
        <v>0.7615384615384615</v>
      </c>
      <c r="O36" s="76">
        <f>SUMIFS(WF_LTC_COPD_ASTHMA_DATA[[#All],[AST002]],WF_LTC_COPD_ASTHMA_DATA[[#All],[OrgID]],REPORT!$C36,WF_LTC_COPD_ASTHMA_DATA[[#All],[Rel_D]],Control!$E$16)</f>
        <v>52</v>
      </c>
      <c r="P36" s="44">
        <f>SUMIFS(WF_LTC_COPD_ASTHMA_DATA[[#All],[AST003]],WF_LTC_COPD_ASTHMA_DATA[[#All],[OrgID]],REPORT!$C36,WF_LTC_COPD_ASTHMA_DATA[[#All],[Rel_D]],REPORT!$C$55)</f>
        <v>80</v>
      </c>
      <c r="Q36" s="71">
        <f t="shared" si="19"/>
        <v>1.54</v>
      </c>
    </row>
    <row r="37" spans="2:17" x14ac:dyDescent="0.25">
      <c r="B37" s="8" t="s">
        <v>1378</v>
      </c>
      <c r="C37" s="9" t="s">
        <v>1377</v>
      </c>
      <c r="D37" s="9" t="s">
        <v>1360</v>
      </c>
      <c r="E37" s="88">
        <f>SUMIFS(WF_LTC_COPD_ASTHMA_DATA[[#All],[00-00]],WF_LTC_COPD_ASTHMA_DATA[[#All],[OrgID]],REPORT!$C37,WF_LTC_COPD_ASTHMA_DATA[[#All],[Rel_D]],REPORT!$C$55)</f>
        <v>14945</v>
      </c>
      <c r="F37" s="85">
        <f>SUMIFS(WF_LTC_COPD_ASTHMA_DATA[[#All],[COPD001]],WF_LTC_COPD_ASTHMA_DATA[[#All],[OrgID]],REPORT!$C37,WF_LTC_COPD_ASTHMA_DATA[[#All],[Rel_D]],Control!$E$16)</f>
        <v>123</v>
      </c>
      <c r="G37" s="7">
        <f>SUMIFS(WF_LTC_COPD_ASTHMA_DATA[[#All],[COPD004]],WF_LTC_COPD_ASTHMA_DATA[[#All],[OrgID]],REPORT!$C37,WF_LTC_COPD_ASTHMA_DATA[[#All],[Rel_D]],REPORT!$C$55)</f>
        <v>131</v>
      </c>
      <c r="H37" s="72">
        <f t="shared" si="16"/>
        <v>1.065040650406504</v>
      </c>
      <c r="I37" s="74">
        <f>SUMIFS(WF_LTC_COPD_ASTHMA_DATA[[#All],[COPD002]],WF_LTC_COPD_ASTHMA_DATA[[#All],[OrgID]],REPORT!$C37,WF_LTC_COPD_ASTHMA_DATA[[#All],[Rel_D]],Control!$E$16)</f>
        <v>27</v>
      </c>
      <c r="J37" s="40">
        <f>SUMIFS(WF_LTC_COPD_ASTHMA_DATA[[#All],[COPD003]],WF_LTC_COPD_ASTHMA_DATA[[#All],[OrgID]],REPORT!$C37,WF_LTC_COPD_ASTHMA_DATA[[#All],[Rel_D]],REPORT!$C$55)</f>
        <v>46</v>
      </c>
      <c r="K37" s="71">
        <f t="shared" si="17"/>
        <v>1.7</v>
      </c>
      <c r="L37" s="43">
        <f>SUMIFS(WF_LTC_COPD_ASTHMA_DATA[[#All],[AST001]],WF_LTC_COPD_ASTHMA_DATA[[#All],[OrgID]],REPORT!$C37,WF_LTC_COPD_ASTHMA_DATA[[#All],[Rel_D]],Control!$E$16)</f>
        <v>675</v>
      </c>
      <c r="M37" s="43">
        <f>SUMIFS(WF_LTC_COPD_ASTHMA_DATA[[#All],[AST004]],WF_LTC_COPD_ASTHMA_DATA[[#All],[OrgID]],REPORT!$C37,WF_LTC_COPD_ASTHMA_DATA[[#All],[Rel_D]],REPORT!$C$55)</f>
        <v>635</v>
      </c>
      <c r="N37" s="77">
        <f t="shared" si="18"/>
        <v>0.94074074074074077</v>
      </c>
      <c r="O37" s="76">
        <f>SUMIFS(WF_LTC_COPD_ASTHMA_DATA[[#All],[AST002]],WF_LTC_COPD_ASTHMA_DATA[[#All],[OrgID]],REPORT!$C37,WF_LTC_COPD_ASTHMA_DATA[[#All],[Rel_D]],Control!$E$16)</f>
        <v>147</v>
      </c>
      <c r="P37" s="44">
        <f>SUMIFS(WF_LTC_COPD_ASTHMA_DATA[[#All],[AST003]],WF_LTC_COPD_ASTHMA_DATA[[#All],[OrgID]],REPORT!$C37,WF_LTC_COPD_ASTHMA_DATA[[#All],[Rel_D]],REPORT!$C$55)</f>
        <v>235</v>
      </c>
      <c r="Q37" s="71">
        <f t="shared" si="19"/>
        <v>1.6</v>
      </c>
    </row>
    <row r="38" spans="2:17" x14ac:dyDescent="0.25">
      <c r="B38" s="14" t="s">
        <v>1383</v>
      </c>
      <c r="C38" s="15" t="s">
        <v>1382</v>
      </c>
      <c r="D38" s="15" t="s">
        <v>1360</v>
      </c>
      <c r="E38" s="90">
        <f>SUMIFS(WF_LTC_COPD_ASTHMA_DATA[[#All],[00-00]],WF_LTC_COPD_ASTHMA_DATA[[#All],[OrgID]],REPORT!$C38,WF_LTC_COPD_ASTHMA_DATA[[#All],[Rel_D]],REPORT!$C$55)</f>
        <v>3447</v>
      </c>
      <c r="F38" s="86">
        <f>SUMIFS(WF_LTC_COPD_ASTHMA_DATA[[#All],[COPD001]],WF_LTC_COPD_ASTHMA_DATA[[#All],[OrgID]],REPORT!$C38,WF_LTC_COPD_ASTHMA_DATA[[#All],[Rel_D]],Control!$E$16)</f>
        <v>27</v>
      </c>
      <c r="G38" s="7">
        <f>SUMIFS(WF_LTC_COPD_ASTHMA_DATA[[#All],[COPD004]],WF_LTC_COPD_ASTHMA_DATA[[#All],[OrgID]],REPORT!$C38,WF_LTC_COPD_ASTHMA_DATA[[#All],[Rel_D]],REPORT!$C$55)</f>
        <v>23</v>
      </c>
      <c r="H38" s="72">
        <f t="shared" si="16"/>
        <v>0.85185185185185186</v>
      </c>
      <c r="I38" s="74">
        <f>SUMIFS(WF_LTC_COPD_ASTHMA_DATA[[#All],[COPD002]],WF_LTC_COPD_ASTHMA_DATA[[#All],[OrgID]],REPORT!$C38,WF_LTC_COPD_ASTHMA_DATA[[#All],[Rel_D]],Control!$E$16)</f>
        <v>4</v>
      </c>
      <c r="J38" s="41">
        <f>SUMIFS(WF_LTC_COPD_ASTHMA_DATA[[#All],[COPD003]],WF_LTC_COPD_ASTHMA_DATA[[#All],[OrgID]],REPORT!$C38,WF_LTC_COPD_ASTHMA_DATA[[#All],[Rel_D]],REPORT!$C$55)</f>
        <v>6</v>
      </c>
      <c r="K38" s="71">
        <f t="shared" si="17"/>
        <v>1.5</v>
      </c>
      <c r="L38" s="43">
        <f>SUMIFS(WF_LTC_COPD_ASTHMA_DATA[[#All],[AST001]],WF_LTC_COPD_ASTHMA_DATA[[#All],[OrgID]],REPORT!$C38,WF_LTC_COPD_ASTHMA_DATA[[#All],[Rel_D]],Control!$E$16)</f>
        <v>113</v>
      </c>
      <c r="M38" s="43">
        <f>SUMIFS(WF_LTC_COPD_ASTHMA_DATA[[#All],[AST004]],WF_LTC_COPD_ASTHMA_DATA[[#All],[OrgID]],REPORT!$C38,WF_LTC_COPD_ASTHMA_DATA[[#All],[Rel_D]],REPORT!$C$55)</f>
        <v>118</v>
      </c>
      <c r="N38" s="77">
        <f t="shared" si="18"/>
        <v>1.0442477876106195</v>
      </c>
      <c r="O38" s="76">
        <f>SUMIFS(WF_LTC_COPD_ASTHMA_DATA[[#All],[AST002]],WF_LTC_COPD_ASTHMA_DATA[[#All],[OrgID]],REPORT!$C38,WF_LTC_COPD_ASTHMA_DATA[[#All],[Rel_D]],Control!$E$16)</f>
        <v>19</v>
      </c>
      <c r="P38" s="44">
        <f>SUMIFS(WF_LTC_COPD_ASTHMA_DATA[[#All],[AST003]],WF_LTC_COPD_ASTHMA_DATA[[#All],[OrgID]],REPORT!$C38,WF_LTC_COPD_ASTHMA_DATA[[#All],[Rel_D]],REPORT!$C$55)</f>
        <v>25</v>
      </c>
      <c r="Q38" s="71">
        <f t="shared" si="19"/>
        <v>1.32</v>
      </c>
    </row>
    <row r="39" spans="2:17" x14ac:dyDescent="0.25">
      <c r="B39" s="16" t="s">
        <v>1361</v>
      </c>
      <c r="C39" s="17" t="s">
        <v>1360</v>
      </c>
      <c r="D39" s="17" t="s">
        <v>1360</v>
      </c>
      <c r="E39" s="91">
        <f>SUM(E33:E38)</f>
        <v>36965</v>
      </c>
      <c r="F39" s="87">
        <f>SUM(F33:F38)</f>
        <v>272</v>
      </c>
      <c r="G39" s="18">
        <f>SUM(G33:G38)</f>
        <v>274</v>
      </c>
      <c r="H39" s="73">
        <f>IFERROR(G39/F39,"-")</f>
        <v>1.0073529411764706</v>
      </c>
      <c r="I39" s="75">
        <f>SUM(I33:I38)</f>
        <v>55</v>
      </c>
      <c r="J39" s="42">
        <f>SUM(J33:J38)</f>
        <v>89</v>
      </c>
      <c r="K39" s="83">
        <f>IFERROR(ROUND(J39/I39,2),"-")</f>
        <v>1.62</v>
      </c>
      <c r="L39" s="79">
        <f>SUM(L33:L38)</f>
        <v>1601</v>
      </c>
      <c r="M39" s="79">
        <f>SUM(M33:M38)</f>
        <v>1479</v>
      </c>
      <c r="N39" s="80">
        <f>IFERROR(M39/L39, "-")</f>
        <v>0.92379762648344788</v>
      </c>
      <c r="O39" s="81">
        <f>SUM(O33:O38)</f>
        <v>268</v>
      </c>
      <c r="P39" s="82">
        <f>SUM(P33:P38)</f>
        <v>437</v>
      </c>
      <c r="Q39" s="83">
        <f>IFERROR(ROUND(P39/O39,2),"-")</f>
        <v>1.63</v>
      </c>
    </row>
    <row r="40" spans="2:17" x14ac:dyDescent="0.25">
      <c r="B40" s="8" t="s">
        <v>1385</v>
      </c>
      <c r="C40" s="9" t="s">
        <v>1384</v>
      </c>
      <c r="D40" s="9" t="s">
        <v>1386</v>
      </c>
      <c r="E40" s="88">
        <f>SUMIFS(WF_LTC_COPD_ASTHMA_DATA[[#All],[00-00]],WF_LTC_COPD_ASTHMA_DATA[[#All],[OrgID]],REPORT!$C40,WF_LTC_COPD_ASTHMA_DATA[[#All],[Rel_D]],REPORT!$C$55)</f>
        <v>16152</v>
      </c>
      <c r="F40" s="84">
        <f>SUMIFS(WF_LTC_COPD_ASTHMA_DATA[[#All],[COPD001]],WF_LTC_COPD_ASTHMA_DATA[[#All],[OrgID]],REPORT!$C40,WF_LTC_COPD_ASTHMA_DATA[[#All],[Rel_D]],Control!$E$16)</f>
        <v>88</v>
      </c>
      <c r="G40" s="7">
        <f>SUMIFS(WF_LTC_COPD_ASTHMA_DATA[[#All],[COPD004]],WF_LTC_COPD_ASTHMA_DATA[[#All],[OrgID]],REPORT!$C40,WF_LTC_COPD_ASTHMA_DATA[[#All],[Rel_D]],REPORT!$C$55)</f>
        <v>97</v>
      </c>
      <c r="H40" s="72">
        <f>IFERROR(G40/F40,"-")</f>
        <v>1.1022727272727273</v>
      </c>
      <c r="I40" s="74">
        <f>SUMIFS(WF_LTC_COPD_ASTHMA_DATA[[#All],[COPD002]],WF_LTC_COPD_ASTHMA_DATA[[#All],[OrgID]],REPORT!$C40,WF_LTC_COPD_ASTHMA_DATA[[#All],[Rel_D]],Control!$E$16)</f>
        <v>25</v>
      </c>
      <c r="J40" s="39">
        <f>SUMIFS(WF_LTC_COPD_ASTHMA_DATA[[#All],[COPD003]],WF_LTC_COPD_ASTHMA_DATA[[#All],[OrgID]],REPORT!$C40,WF_LTC_COPD_ASTHMA_DATA[[#All],[Rel_D]],REPORT!$C$55)</f>
        <v>37</v>
      </c>
      <c r="K40" s="71">
        <f>IFERROR(ROUND(J40/I40,2),"-")</f>
        <v>1.48</v>
      </c>
      <c r="L40" s="43">
        <f>SUMIFS(WF_LTC_COPD_ASTHMA_DATA[[#All],[AST001]],WF_LTC_COPD_ASTHMA_DATA[[#All],[OrgID]],REPORT!$C40,WF_LTC_COPD_ASTHMA_DATA[[#All],[Rel_D]],Control!$E$16)</f>
        <v>819</v>
      </c>
      <c r="M40" s="43">
        <f>SUMIFS(WF_LTC_COPD_ASTHMA_DATA[[#All],[AST004]],WF_LTC_COPD_ASTHMA_DATA[[#All],[OrgID]],REPORT!$C40,WF_LTC_COPD_ASTHMA_DATA[[#All],[Rel_D]],REPORT!$C$55)</f>
        <v>767</v>
      </c>
      <c r="N40" s="77">
        <f>IFERROR(M40/L40, "-")</f>
        <v>0.93650793650793651</v>
      </c>
      <c r="O40" s="76">
        <f>SUMIFS(WF_LTC_COPD_ASTHMA_DATA[[#All],[AST002]],WF_LTC_COPD_ASTHMA_DATA[[#All],[OrgID]],REPORT!$C40,WF_LTC_COPD_ASTHMA_DATA[[#All],[Rel_D]],Control!$E$16)</f>
        <v>159</v>
      </c>
      <c r="P40" s="44">
        <f>SUMIFS(WF_LTC_COPD_ASTHMA_DATA[[#All],[AST003]],WF_LTC_COPD_ASTHMA_DATA[[#All],[OrgID]],REPORT!$C40,WF_LTC_COPD_ASTHMA_DATA[[#All],[Rel_D]],REPORT!$C$55)</f>
        <v>227</v>
      </c>
      <c r="Q40" s="71">
        <f>IFERROR(ROUND(P40/O40,2),"-")</f>
        <v>1.43</v>
      </c>
    </row>
    <row r="41" spans="2:17" x14ac:dyDescent="0.25">
      <c r="B41" s="10" t="s">
        <v>1392</v>
      </c>
      <c r="C41" s="11" t="s">
        <v>1391</v>
      </c>
      <c r="D41" s="11" t="s">
        <v>1386</v>
      </c>
      <c r="E41" s="89">
        <f>SUMIFS(WF_LTC_COPD_ASTHMA_DATA[[#All],[00-00]],WF_LTC_COPD_ASTHMA_DATA[[#All],[OrgID]],REPORT!$C41,WF_LTC_COPD_ASTHMA_DATA[[#All],[Rel_D]],REPORT!$C$55)</f>
        <v>2843</v>
      </c>
      <c r="F41" s="85">
        <f>SUMIFS(WF_LTC_COPD_ASTHMA_DATA[[#All],[COPD001]],WF_LTC_COPD_ASTHMA_DATA[[#All],[OrgID]],REPORT!$C41,WF_LTC_COPD_ASTHMA_DATA[[#All],[Rel_D]],Control!$E$16)</f>
        <v>17</v>
      </c>
      <c r="G41" s="7">
        <f>SUMIFS(WF_LTC_COPD_ASTHMA_DATA[[#All],[COPD004]],WF_LTC_COPD_ASTHMA_DATA[[#All],[OrgID]],REPORT!$C41,WF_LTC_COPD_ASTHMA_DATA[[#All],[Rel_D]],REPORT!$C$55)</f>
        <v>18</v>
      </c>
      <c r="H41" s="72">
        <f t="shared" ref="H41:H44" si="20">IFERROR(G41/F41,"-")</f>
        <v>1.0588235294117647</v>
      </c>
      <c r="I41" s="74">
        <f>SUMIFS(WF_LTC_COPD_ASTHMA_DATA[[#All],[COPD002]],WF_LTC_COPD_ASTHMA_DATA[[#All],[OrgID]],REPORT!$C41,WF_LTC_COPD_ASTHMA_DATA[[#All],[Rel_D]],Control!$E$16)</f>
        <v>7</v>
      </c>
      <c r="J41" s="40">
        <f>SUMIFS(WF_LTC_COPD_ASTHMA_DATA[[#All],[COPD003]],WF_LTC_COPD_ASTHMA_DATA[[#All],[OrgID]],REPORT!$C41,WF_LTC_COPD_ASTHMA_DATA[[#All],[Rel_D]],REPORT!$C$55)</f>
        <v>6</v>
      </c>
      <c r="K41" s="71">
        <f t="shared" ref="K41:K44" si="21">IFERROR(ROUND(J41/I41,2),"-")</f>
        <v>0.86</v>
      </c>
      <c r="L41" s="43">
        <f>SUMIFS(WF_LTC_COPD_ASTHMA_DATA[[#All],[AST001]],WF_LTC_COPD_ASTHMA_DATA[[#All],[OrgID]],REPORT!$C41,WF_LTC_COPD_ASTHMA_DATA[[#All],[Rel_D]],Control!$E$16)</f>
        <v>176</v>
      </c>
      <c r="M41" s="43">
        <f>SUMIFS(WF_LTC_COPD_ASTHMA_DATA[[#All],[AST004]],WF_LTC_COPD_ASTHMA_DATA[[#All],[OrgID]],REPORT!$C41,WF_LTC_COPD_ASTHMA_DATA[[#All],[Rel_D]],REPORT!$C$55)</f>
        <v>163</v>
      </c>
      <c r="N41" s="77">
        <f t="shared" ref="N41:N44" si="22">IFERROR(M41/L41, "-")</f>
        <v>0.92613636363636365</v>
      </c>
      <c r="O41" s="76">
        <f>SUMIFS(WF_LTC_COPD_ASTHMA_DATA[[#All],[AST002]],WF_LTC_COPD_ASTHMA_DATA[[#All],[OrgID]],REPORT!$C41,WF_LTC_COPD_ASTHMA_DATA[[#All],[Rel_D]],Control!$E$16)</f>
        <v>49</v>
      </c>
      <c r="P41" s="44">
        <f>SUMIFS(WF_LTC_COPD_ASTHMA_DATA[[#All],[AST003]],WF_LTC_COPD_ASTHMA_DATA[[#All],[OrgID]],REPORT!$C41,WF_LTC_COPD_ASTHMA_DATA[[#All],[Rel_D]],REPORT!$C$55)</f>
        <v>65</v>
      </c>
      <c r="Q41" s="71">
        <f t="shared" ref="Q41:Q44" si="23">IFERROR(ROUND(P41/O41,2),"-")</f>
        <v>1.33</v>
      </c>
    </row>
    <row r="42" spans="2:17" x14ac:dyDescent="0.25">
      <c r="B42" s="10" t="s">
        <v>1397</v>
      </c>
      <c r="C42" s="11" t="s">
        <v>1396</v>
      </c>
      <c r="D42" s="11" t="s">
        <v>1386</v>
      </c>
      <c r="E42" s="89">
        <f>SUMIFS(WF_LTC_COPD_ASTHMA_DATA[[#All],[00-00]],WF_LTC_COPD_ASTHMA_DATA[[#All],[OrgID]],REPORT!$C42,WF_LTC_COPD_ASTHMA_DATA[[#All],[Rel_D]],REPORT!$C$55)</f>
        <v>8444</v>
      </c>
      <c r="F42" s="85">
        <f>SUMIFS(WF_LTC_COPD_ASTHMA_DATA[[#All],[COPD001]],WF_LTC_COPD_ASTHMA_DATA[[#All],[OrgID]],REPORT!$C42,WF_LTC_COPD_ASTHMA_DATA[[#All],[Rel_D]],Control!$E$16)</f>
        <v>83</v>
      </c>
      <c r="G42" s="7">
        <f>SUMIFS(WF_LTC_COPD_ASTHMA_DATA[[#All],[COPD004]],WF_LTC_COPD_ASTHMA_DATA[[#All],[OrgID]],REPORT!$C42,WF_LTC_COPD_ASTHMA_DATA[[#All],[Rel_D]],REPORT!$C$55)</f>
        <v>72</v>
      </c>
      <c r="H42" s="72">
        <f t="shared" si="20"/>
        <v>0.86746987951807231</v>
      </c>
      <c r="I42" s="74">
        <f>SUMIFS(WF_LTC_COPD_ASTHMA_DATA[[#All],[COPD002]],WF_LTC_COPD_ASTHMA_DATA[[#All],[OrgID]],REPORT!$C42,WF_LTC_COPD_ASTHMA_DATA[[#All],[Rel_D]],Control!$E$16)</f>
        <v>11</v>
      </c>
      <c r="J42" s="40">
        <f>SUMIFS(WF_LTC_COPD_ASTHMA_DATA[[#All],[COPD003]],WF_LTC_COPD_ASTHMA_DATA[[#All],[OrgID]],REPORT!$C42,WF_LTC_COPD_ASTHMA_DATA[[#All],[Rel_D]],REPORT!$C$55)</f>
        <v>29</v>
      </c>
      <c r="K42" s="71">
        <f t="shared" si="21"/>
        <v>2.64</v>
      </c>
      <c r="L42" s="43">
        <f>SUMIFS(WF_LTC_COPD_ASTHMA_DATA[[#All],[AST001]],WF_LTC_COPD_ASTHMA_DATA[[#All],[OrgID]],REPORT!$C42,WF_LTC_COPD_ASTHMA_DATA[[#All],[Rel_D]],Control!$E$16)</f>
        <v>424</v>
      </c>
      <c r="M42" s="43">
        <f>SUMIFS(WF_LTC_COPD_ASTHMA_DATA[[#All],[AST004]],WF_LTC_COPD_ASTHMA_DATA[[#All],[OrgID]],REPORT!$C42,WF_LTC_COPD_ASTHMA_DATA[[#All],[Rel_D]],REPORT!$C$55)</f>
        <v>367</v>
      </c>
      <c r="N42" s="77">
        <f t="shared" si="22"/>
        <v>0.86556603773584906</v>
      </c>
      <c r="O42" s="76">
        <f>SUMIFS(WF_LTC_COPD_ASTHMA_DATA[[#All],[AST002]],WF_LTC_COPD_ASTHMA_DATA[[#All],[OrgID]],REPORT!$C42,WF_LTC_COPD_ASTHMA_DATA[[#All],[Rel_D]],Control!$E$16)</f>
        <v>94</v>
      </c>
      <c r="P42" s="44">
        <f>SUMIFS(WF_LTC_COPD_ASTHMA_DATA[[#All],[AST003]],WF_LTC_COPD_ASTHMA_DATA[[#All],[OrgID]],REPORT!$C42,WF_LTC_COPD_ASTHMA_DATA[[#All],[Rel_D]],REPORT!$C$55)</f>
        <v>148</v>
      </c>
      <c r="Q42" s="71">
        <f t="shared" si="23"/>
        <v>1.57</v>
      </c>
    </row>
    <row r="43" spans="2:17" x14ac:dyDescent="0.25">
      <c r="B43" s="10" t="s">
        <v>1402</v>
      </c>
      <c r="C43" s="11" t="s">
        <v>1401</v>
      </c>
      <c r="D43" s="11" t="s">
        <v>1386</v>
      </c>
      <c r="E43" s="89">
        <f>SUMIFS(WF_LTC_COPD_ASTHMA_DATA[[#All],[00-00]],WF_LTC_COPD_ASTHMA_DATA[[#All],[OrgID]],REPORT!$C43,WF_LTC_COPD_ASTHMA_DATA[[#All],[Rel_D]],REPORT!$C$55)</f>
        <v>6398</v>
      </c>
      <c r="F43" s="85">
        <f>SUMIFS(WF_LTC_COPD_ASTHMA_DATA[[#All],[COPD001]],WF_LTC_COPD_ASTHMA_DATA[[#All],[OrgID]],REPORT!$C43,WF_LTC_COPD_ASTHMA_DATA[[#All],[Rel_D]],Control!$E$16)</f>
        <v>30</v>
      </c>
      <c r="G43" s="7">
        <f>SUMIFS(WF_LTC_COPD_ASTHMA_DATA[[#All],[COPD004]],WF_LTC_COPD_ASTHMA_DATA[[#All],[OrgID]],REPORT!$C43,WF_LTC_COPD_ASTHMA_DATA[[#All],[Rel_D]],REPORT!$C$55)</f>
        <v>31</v>
      </c>
      <c r="H43" s="72">
        <f t="shared" si="20"/>
        <v>1.0333333333333334</v>
      </c>
      <c r="I43" s="74">
        <f>SUMIFS(WF_LTC_COPD_ASTHMA_DATA[[#All],[COPD002]],WF_LTC_COPD_ASTHMA_DATA[[#All],[OrgID]],REPORT!$C43,WF_LTC_COPD_ASTHMA_DATA[[#All],[Rel_D]],Control!$E$16)</f>
        <v>10</v>
      </c>
      <c r="J43" s="40">
        <f>SUMIFS(WF_LTC_COPD_ASTHMA_DATA[[#All],[COPD003]],WF_LTC_COPD_ASTHMA_DATA[[#All],[OrgID]],REPORT!$C43,WF_LTC_COPD_ASTHMA_DATA[[#All],[Rel_D]],REPORT!$C$55)</f>
        <v>16</v>
      </c>
      <c r="K43" s="71">
        <f t="shared" si="21"/>
        <v>1.6</v>
      </c>
      <c r="L43" s="43">
        <f>SUMIFS(WF_LTC_COPD_ASTHMA_DATA[[#All],[AST001]],WF_LTC_COPD_ASTHMA_DATA[[#All],[OrgID]],REPORT!$C43,WF_LTC_COPD_ASTHMA_DATA[[#All],[Rel_D]],Control!$E$16)</f>
        <v>254</v>
      </c>
      <c r="M43" s="43">
        <f>SUMIFS(WF_LTC_COPD_ASTHMA_DATA[[#All],[AST004]],WF_LTC_COPD_ASTHMA_DATA[[#All],[OrgID]],REPORT!$C43,WF_LTC_COPD_ASTHMA_DATA[[#All],[Rel_D]],REPORT!$C$55)</f>
        <v>249</v>
      </c>
      <c r="N43" s="77">
        <f t="shared" si="22"/>
        <v>0.98031496062992129</v>
      </c>
      <c r="O43" s="76">
        <f>SUMIFS(WF_LTC_COPD_ASTHMA_DATA[[#All],[AST002]],WF_LTC_COPD_ASTHMA_DATA[[#All],[OrgID]],REPORT!$C43,WF_LTC_COPD_ASTHMA_DATA[[#All],[Rel_D]],Control!$E$16)</f>
        <v>54</v>
      </c>
      <c r="P43" s="44">
        <f>SUMIFS(WF_LTC_COPD_ASTHMA_DATA[[#All],[AST003]],WF_LTC_COPD_ASTHMA_DATA[[#All],[OrgID]],REPORT!$C43,WF_LTC_COPD_ASTHMA_DATA[[#All],[Rel_D]],REPORT!$C$55)</f>
        <v>86</v>
      </c>
      <c r="Q43" s="71">
        <f t="shared" si="23"/>
        <v>1.59</v>
      </c>
    </row>
    <row r="44" spans="2:17" x14ac:dyDescent="0.25">
      <c r="B44" s="19" t="s">
        <v>1407</v>
      </c>
      <c r="C44" s="20" t="s">
        <v>1406</v>
      </c>
      <c r="D44" s="20" t="s">
        <v>1386</v>
      </c>
      <c r="E44" s="92">
        <f>SUMIFS(WF_LTC_COPD_ASTHMA_DATA[[#All],[00-00]],WF_LTC_COPD_ASTHMA_DATA[[#All],[OrgID]],REPORT!$C44,WF_LTC_COPD_ASTHMA_DATA[[#All],[Rel_D]],REPORT!$C$55)</f>
        <v>9083</v>
      </c>
      <c r="F44" s="86">
        <f>SUMIFS(WF_LTC_COPD_ASTHMA_DATA[[#All],[COPD001]],WF_LTC_COPD_ASTHMA_DATA[[#All],[OrgID]],REPORT!$C44,WF_LTC_COPD_ASTHMA_DATA[[#All],[Rel_D]],Control!$E$16)</f>
        <v>88</v>
      </c>
      <c r="G44" s="7">
        <f>SUMIFS(WF_LTC_COPD_ASTHMA_DATA[[#All],[COPD004]],WF_LTC_COPD_ASTHMA_DATA[[#All],[OrgID]],REPORT!$C44,WF_LTC_COPD_ASTHMA_DATA[[#All],[Rel_D]],REPORT!$C$55)</f>
        <v>82</v>
      </c>
      <c r="H44" s="72">
        <f t="shared" si="20"/>
        <v>0.93181818181818177</v>
      </c>
      <c r="I44" s="74">
        <f>SUMIFS(WF_LTC_COPD_ASTHMA_DATA[[#All],[COPD002]],WF_LTC_COPD_ASTHMA_DATA[[#All],[OrgID]],REPORT!$C44,WF_LTC_COPD_ASTHMA_DATA[[#All],[Rel_D]],Control!$E$16)</f>
        <v>11</v>
      </c>
      <c r="J44" s="41">
        <f>SUMIFS(WF_LTC_COPD_ASTHMA_DATA[[#All],[COPD003]],WF_LTC_COPD_ASTHMA_DATA[[#All],[OrgID]],REPORT!$C44,WF_LTC_COPD_ASTHMA_DATA[[#All],[Rel_D]],REPORT!$C$55)</f>
        <v>19</v>
      </c>
      <c r="K44" s="71">
        <f t="shared" si="21"/>
        <v>1.73</v>
      </c>
      <c r="L44" s="43">
        <f>SUMIFS(WF_LTC_COPD_ASTHMA_DATA[[#All],[AST001]],WF_LTC_COPD_ASTHMA_DATA[[#All],[OrgID]],REPORT!$C44,WF_LTC_COPD_ASTHMA_DATA[[#All],[Rel_D]],Control!$E$16)</f>
        <v>424</v>
      </c>
      <c r="M44" s="43">
        <f>SUMIFS(WF_LTC_COPD_ASTHMA_DATA[[#All],[AST004]],WF_LTC_COPD_ASTHMA_DATA[[#All],[OrgID]],REPORT!$C44,WF_LTC_COPD_ASTHMA_DATA[[#All],[Rel_D]],REPORT!$C$55)</f>
        <v>383</v>
      </c>
      <c r="N44" s="77">
        <f t="shared" si="22"/>
        <v>0.90330188679245282</v>
      </c>
      <c r="O44" s="76">
        <f>SUMIFS(WF_LTC_COPD_ASTHMA_DATA[[#All],[AST002]],WF_LTC_COPD_ASTHMA_DATA[[#All],[OrgID]],REPORT!$C44,WF_LTC_COPD_ASTHMA_DATA[[#All],[Rel_D]],Control!$E$16)</f>
        <v>64</v>
      </c>
      <c r="P44" s="44">
        <f>SUMIFS(WF_LTC_COPD_ASTHMA_DATA[[#All],[AST003]],WF_LTC_COPD_ASTHMA_DATA[[#All],[OrgID]],REPORT!$C44,WF_LTC_COPD_ASTHMA_DATA[[#All],[Rel_D]],REPORT!$C$55)</f>
        <v>130</v>
      </c>
      <c r="Q44" s="71">
        <f t="shared" si="23"/>
        <v>2.0299999999999998</v>
      </c>
    </row>
    <row r="45" spans="2:17" x14ac:dyDescent="0.25">
      <c r="B45" s="16" t="s">
        <v>1387</v>
      </c>
      <c r="C45" s="17" t="s">
        <v>1386</v>
      </c>
      <c r="D45" s="17" t="s">
        <v>1386</v>
      </c>
      <c r="E45" s="91">
        <f>SUM(E40:E44)</f>
        <v>42920</v>
      </c>
      <c r="F45" s="87">
        <f>SUM(F40:F44)</f>
        <v>306</v>
      </c>
      <c r="G45" s="18">
        <f>SUM(G40:G44)</f>
        <v>300</v>
      </c>
      <c r="H45" s="73">
        <f>IFERROR(G45/F45,"-")</f>
        <v>0.98039215686274506</v>
      </c>
      <c r="I45" s="75">
        <f>SUM(I40:I44)</f>
        <v>64</v>
      </c>
      <c r="J45" s="42">
        <f>SUM(J40:J44)</f>
        <v>107</v>
      </c>
      <c r="K45" s="83">
        <f>IFERROR(ROUND(J45/I45,2),"-")</f>
        <v>1.67</v>
      </c>
      <c r="L45" s="79">
        <f>SUM(L40:L44)</f>
        <v>2097</v>
      </c>
      <c r="M45" s="79">
        <f>SUM(M40:M44)</f>
        <v>1929</v>
      </c>
      <c r="N45" s="80">
        <f>IFERROR(M45/L45, "-")</f>
        <v>0.91988555078683831</v>
      </c>
      <c r="O45" s="81">
        <f>SUM(O40:O44)</f>
        <v>420</v>
      </c>
      <c r="P45" s="82">
        <f>SUM(P40:P44)</f>
        <v>656</v>
      </c>
      <c r="Q45" s="83">
        <f>IFERROR(ROUND(P45/O45,2),"-")</f>
        <v>1.56</v>
      </c>
    </row>
    <row r="46" spans="2:17" x14ac:dyDescent="0.25">
      <c r="B46" s="8" t="s">
        <v>1409</v>
      </c>
      <c r="C46" s="9" t="s">
        <v>1408</v>
      </c>
      <c r="D46" s="9" t="s">
        <v>1410</v>
      </c>
      <c r="E46" s="88">
        <f>SUMIFS(WF_LTC_COPD_ASTHMA_DATA[[#All],[00-00]],WF_LTC_COPD_ASTHMA_DATA[[#All],[OrgID]],REPORT!$C46,WF_LTC_COPD_ASTHMA_DATA[[#All],[Rel_D]],REPORT!$C$55)</f>
        <v>7082</v>
      </c>
      <c r="F46" s="84">
        <f>SUMIFS(WF_LTC_COPD_ASTHMA_DATA[[#All],[COPD001]],WF_LTC_COPD_ASTHMA_DATA[[#All],[OrgID]],REPORT!$C46,WF_LTC_COPD_ASTHMA_DATA[[#All],[Rel_D]],Control!$E$16)</f>
        <v>55</v>
      </c>
      <c r="G46" s="7">
        <f>SUMIFS(WF_LTC_COPD_ASTHMA_DATA[[#All],[COPD004]],WF_LTC_COPD_ASTHMA_DATA[[#All],[OrgID]],REPORT!$C46,WF_LTC_COPD_ASTHMA_DATA[[#All],[Rel_D]],REPORT!$C$55)</f>
        <v>52</v>
      </c>
      <c r="H46" s="72">
        <f>IFERROR(G46/F46,"-")</f>
        <v>0.94545454545454544</v>
      </c>
      <c r="I46" s="74">
        <f>SUMIFS(WF_LTC_COPD_ASTHMA_DATA[[#All],[COPD002]],WF_LTC_COPD_ASTHMA_DATA[[#All],[OrgID]],REPORT!$C46,WF_LTC_COPD_ASTHMA_DATA[[#All],[Rel_D]],Control!$E$16)</f>
        <v>5</v>
      </c>
      <c r="J46" s="39">
        <f>SUMIFS(WF_LTC_COPD_ASTHMA_DATA[[#All],[COPD003]],WF_LTC_COPD_ASTHMA_DATA[[#All],[OrgID]],REPORT!$C46,WF_LTC_COPD_ASTHMA_DATA[[#All],[Rel_D]],REPORT!$C$55)</f>
        <v>9</v>
      </c>
      <c r="K46" s="71">
        <f>IFERROR(ROUND(J46/I46,2),"-")</f>
        <v>1.8</v>
      </c>
      <c r="L46" s="43">
        <f>SUMIFS(WF_LTC_COPD_ASTHMA_DATA[[#All],[AST001]],WF_LTC_COPD_ASTHMA_DATA[[#All],[OrgID]],REPORT!$C46,WF_LTC_COPD_ASTHMA_DATA[[#All],[Rel_D]],Control!$E$16)</f>
        <v>288</v>
      </c>
      <c r="M46" s="43">
        <f>SUMIFS(WF_LTC_COPD_ASTHMA_DATA[[#All],[AST004]],WF_LTC_COPD_ASTHMA_DATA[[#All],[OrgID]],REPORT!$C46,WF_LTC_COPD_ASTHMA_DATA[[#All],[Rel_D]],REPORT!$C$55)</f>
        <v>285</v>
      </c>
      <c r="N46" s="77">
        <f>IFERROR(M46/L46, "-")</f>
        <v>0.98958333333333337</v>
      </c>
      <c r="O46" s="76">
        <f>SUMIFS(WF_LTC_COPD_ASTHMA_DATA[[#All],[AST002]],WF_LTC_COPD_ASTHMA_DATA[[#All],[OrgID]],REPORT!$C46,WF_LTC_COPD_ASTHMA_DATA[[#All],[Rel_D]],Control!$E$16)</f>
        <v>42</v>
      </c>
      <c r="P46" s="44">
        <f>SUMIFS(WF_LTC_COPD_ASTHMA_DATA[[#All],[AST003]],WF_LTC_COPD_ASTHMA_DATA[[#All],[OrgID]],REPORT!$C46,WF_LTC_COPD_ASTHMA_DATA[[#All],[Rel_D]],REPORT!$C$55)</f>
        <v>79</v>
      </c>
      <c r="Q46" s="71">
        <f>IFERROR(ROUND(P46/O46,2),"-")</f>
        <v>1.88</v>
      </c>
    </row>
    <row r="47" spans="2:17" x14ac:dyDescent="0.25">
      <c r="B47" s="10" t="s">
        <v>1416</v>
      </c>
      <c r="C47" s="11" t="s">
        <v>1415</v>
      </c>
      <c r="D47" s="11" t="s">
        <v>1410</v>
      </c>
      <c r="E47" s="89">
        <f>SUMIFS(WF_LTC_COPD_ASTHMA_DATA[[#All],[00-00]],WF_LTC_COPD_ASTHMA_DATA[[#All],[OrgID]],REPORT!$C47,WF_LTC_COPD_ASTHMA_DATA[[#All],[Rel_D]],REPORT!$C$55)</f>
        <v>8280</v>
      </c>
      <c r="F47" s="85">
        <f>SUMIFS(WF_LTC_COPD_ASTHMA_DATA[[#All],[COPD001]],WF_LTC_COPD_ASTHMA_DATA[[#All],[OrgID]],REPORT!$C47,WF_LTC_COPD_ASTHMA_DATA[[#All],[Rel_D]],Control!$E$16)</f>
        <v>38</v>
      </c>
      <c r="G47" s="7">
        <f>SUMIFS(WF_LTC_COPD_ASTHMA_DATA[[#All],[COPD004]],WF_LTC_COPD_ASTHMA_DATA[[#All],[OrgID]],REPORT!$C47,WF_LTC_COPD_ASTHMA_DATA[[#All],[Rel_D]],REPORT!$C$55)</f>
        <v>32</v>
      </c>
      <c r="H47" s="72">
        <f t="shared" ref="H47:H50" si="24">IFERROR(G47/F47,"-")</f>
        <v>0.84210526315789469</v>
      </c>
      <c r="I47" s="74">
        <f>SUMIFS(WF_LTC_COPD_ASTHMA_DATA[[#All],[COPD002]],WF_LTC_COPD_ASTHMA_DATA[[#All],[OrgID]],REPORT!$C47,WF_LTC_COPD_ASTHMA_DATA[[#All],[Rel_D]],Control!$E$16)</f>
        <v>6</v>
      </c>
      <c r="J47" s="40">
        <f>SUMIFS(WF_LTC_COPD_ASTHMA_DATA[[#All],[COPD003]],WF_LTC_COPD_ASTHMA_DATA[[#All],[OrgID]],REPORT!$C47,WF_LTC_COPD_ASTHMA_DATA[[#All],[Rel_D]],REPORT!$C$55)</f>
        <v>14</v>
      </c>
      <c r="K47" s="71">
        <f t="shared" ref="K47:K50" si="25">IFERROR(ROUND(J47/I47,2),"-")</f>
        <v>2.33</v>
      </c>
      <c r="L47" s="43">
        <f>SUMIFS(WF_LTC_COPD_ASTHMA_DATA[[#All],[AST001]],WF_LTC_COPD_ASTHMA_DATA[[#All],[OrgID]],REPORT!$C47,WF_LTC_COPD_ASTHMA_DATA[[#All],[Rel_D]],Control!$E$16)</f>
        <v>430</v>
      </c>
      <c r="M47" s="43">
        <f>SUMIFS(WF_LTC_COPD_ASTHMA_DATA[[#All],[AST004]],WF_LTC_COPD_ASTHMA_DATA[[#All],[OrgID]],REPORT!$C47,WF_LTC_COPD_ASTHMA_DATA[[#All],[Rel_D]],REPORT!$C$55)</f>
        <v>400</v>
      </c>
      <c r="N47" s="77">
        <f t="shared" ref="N47:N50" si="26">IFERROR(M47/L47, "-")</f>
        <v>0.93023255813953487</v>
      </c>
      <c r="O47" s="76">
        <f>SUMIFS(WF_LTC_COPD_ASTHMA_DATA[[#All],[AST002]],WF_LTC_COPD_ASTHMA_DATA[[#All],[OrgID]],REPORT!$C47,WF_LTC_COPD_ASTHMA_DATA[[#All],[Rel_D]],Control!$E$16)</f>
        <v>76</v>
      </c>
      <c r="P47" s="44">
        <f>SUMIFS(WF_LTC_COPD_ASTHMA_DATA[[#All],[AST003]],WF_LTC_COPD_ASTHMA_DATA[[#All],[OrgID]],REPORT!$C47,WF_LTC_COPD_ASTHMA_DATA[[#All],[Rel_D]],REPORT!$C$55)</f>
        <v>144</v>
      </c>
      <c r="Q47" s="71">
        <f t="shared" ref="Q47:Q50" si="27">IFERROR(ROUND(P47/O47,2),"-")</f>
        <v>1.89</v>
      </c>
    </row>
    <row r="48" spans="2:17" x14ac:dyDescent="0.25">
      <c r="B48" s="10" t="s">
        <v>981</v>
      </c>
      <c r="C48" s="11" t="s">
        <v>1420</v>
      </c>
      <c r="D48" s="11" t="s">
        <v>1410</v>
      </c>
      <c r="E48" s="89">
        <f>SUMIFS(WF_LTC_COPD_ASTHMA_DATA[[#All],[00-00]],WF_LTC_COPD_ASTHMA_DATA[[#All],[OrgID]],REPORT!$C48,WF_LTC_COPD_ASTHMA_DATA[[#All],[Rel_D]],REPORT!$C$55)</f>
        <v>7220</v>
      </c>
      <c r="F48" s="85">
        <f>SUMIFS(WF_LTC_COPD_ASTHMA_DATA[[#All],[COPD001]],WF_LTC_COPD_ASTHMA_DATA[[#All],[OrgID]],REPORT!$C48,WF_LTC_COPD_ASTHMA_DATA[[#All],[Rel_D]],Control!$E$16)</f>
        <v>61</v>
      </c>
      <c r="G48" s="7">
        <f>SUMIFS(WF_LTC_COPD_ASTHMA_DATA[[#All],[COPD004]],WF_LTC_COPD_ASTHMA_DATA[[#All],[OrgID]],REPORT!$C48,WF_LTC_COPD_ASTHMA_DATA[[#All],[Rel_D]],REPORT!$C$55)</f>
        <v>56</v>
      </c>
      <c r="H48" s="72">
        <f t="shared" si="24"/>
        <v>0.91803278688524592</v>
      </c>
      <c r="I48" s="74">
        <f>SUMIFS(WF_LTC_COPD_ASTHMA_DATA[[#All],[COPD002]],WF_LTC_COPD_ASTHMA_DATA[[#All],[OrgID]],REPORT!$C48,WF_LTC_COPD_ASTHMA_DATA[[#All],[Rel_D]],Control!$E$16)</f>
        <v>13</v>
      </c>
      <c r="J48" s="40">
        <f>SUMIFS(WF_LTC_COPD_ASTHMA_DATA[[#All],[COPD003]],WF_LTC_COPD_ASTHMA_DATA[[#All],[OrgID]],REPORT!$C48,WF_LTC_COPD_ASTHMA_DATA[[#All],[Rel_D]],REPORT!$C$55)</f>
        <v>14</v>
      </c>
      <c r="K48" s="71">
        <f t="shared" si="25"/>
        <v>1.08</v>
      </c>
      <c r="L48" s="43">
        <f>SUMIFS(WF_LTC_COPD_ASTHMA_DATA[[#All],[AST001]],WF_LTC_COPD_ASTHMA_DATA[[#All],[OrgID]],REPORT!$C48,WF_LTC_COPD_ASTHMA_DATA[[#All],[Rel_D]],Control!$E$16)</f>
        <v>305</v>
      </c>
      <c r="M48" s="43">
        <f>SUMIFS(WF_LTC_COPD_ASTHMA_DATA[[#All],[AST004]],WF_LTC_COPD_ASTHMA_DATA[[#All],[OrgID]],REPORT!$C48,WF_LTC_COPD_ASTHMA_DATA[[#All],[Rel_D]],REPORT!$C$55)</f>
        <v>261</v>
      </c>
      <c r="N48" s="77">
        <f t="shared" si="26"/>
        <v>0.8557377049180328</v>
      </c>
      <c r="O48" s="76">
        <f>SUMIFS(WF_LTC_COPD_ASTHMA_DATA[[#All],[AST002]],WF_LTC_COPD_ASTHMA_DATA[[#All],[OrgID]],REPORT!$C48,WF_LTC_COPD_ASTHMA_DATA[[#All],[Rel_D]],Control!$E$16)</f>
        <v>91</v>
      </c>
      <c r="P48" s="44">
        <f>SUMIFS(WF_LTC_COPD_ASTHMA_DATA[[#All],[AST003]],WF_LTC_COPD_ASTHMA_DATA[[#All],[OrgID]],REPORT!$C48,WF_LTC_COPD_ASTHMA_DATA[[#All],[Rel_D]],REPORT!$C$55)</f>
        <v>93</v>
      </c>
      <c r="Q48" s="71">
        <f t="shared" si="27"/>
        <v>1.02</v>
      </c>
    </row>
    <row r="49" spans="2:17" x14ac:dyDescent="0.25">
      <c r="B49" s="10" t="s">
        <v>1425</v>
      </c>
      <c r="C49" s="11" t="s">
        <v>1424</v>
      </c>
      <c r="D49" s="11" t="s">
        <v>1410</v>
      </c>
      <c r="E49" s="89">
        <f>SUMIFS(WF_LTC_COPD_ASTHMA_DATA[[#All],[00-00]],WF_LTC_COPD_ASTHMA_DATA[[#All],[OrgID]],REPORT!$C49,WF_LTC_COPD_ASTHMA_DATA[[#All],[Rel_D]],REPORT!$C$55)</f>
        <v>6412</v>
      </c>
      <c r="F49" s="85">
        <f>SUMIFS(WF_LTC_COPD_ASTHMA_DATA[[#All],[COPD001]],WF_LTC_COPD_ASTHMA_DATA[[#All],[OrgID]],REPORT!$C49,WF_LTC_COPD_ASTHMA_DATA[[#All],[Rel_D]],Control!$E$16)</f>
        <v>32</v>
      </c>
      <c r="G49" s="7">
        <f>SUMIFS(WF_LTC_COPD_ASTHMA_DATA[[#All],[COPD004]],WF_LTC_COPD_ASTHMA_DATA[[#All],[OrgID]],REPORT!$C49,WF_LTC_COPD_ASTHMA_DATA[[#All],[Rel_D]],REPORT!$C$55)</f>
        <v>33</v>
      </c>
      <c r="H49" s="72">
        <f t="shared" si="24"/>
        <v>1.03125</v>
      </c>
      <c r="I49" s="74">
        <f>SUMIFS(WF_LTC_COPD_ASTHMA_DATA[[#All],[COPD002]],WF_LTC_COPD_ASTHMA_DATA[[#All],[OrgID]],REPORT!$C49,WF_LTC_COPD_ASTHMA_DATA[[#All],[Rel_D]],Control!$E$16)</f>
        <v>9</v>
      </c>
      <c r="J49" s="40">
        <f>SUMIFS(WF_LTC_COPD_ASTHMA_DATA[[#All],[COPD003]],WF_LTC_COPD_ASTHMA_DATA[[#All],[OrgID]],REPORT!$C49,WF_LTC_COPD_ASTHMA_DATA[[#All],[Rel_D]],REPORT!$C$55)</f>
        <v>12</v>
      </c>
      <c r="K49" s="71">
        <f t="shared" si="25"/>
        <v>1.33</v>
      </c>
      <c r="L49" s="43">
        <f>SUMIFS(WF_LTC_COPD_ASTHMA_DATA[[#All],[AST001]],WF_LTC_COPD_ASTHMA_DATA[[#All],[OrgID]],REPORT!$C49,WF_LTC_COPD_ASTHMA_DATA[[#All],[Rel_D]],Control!$E$16)</f>
        <v>283</v>
      </c>
      <c r="M49" s="43">
        <f>SUMIFS(WF_LTC_COPD_ASTHMA_DATA[[#All],[AST004]],WF_LTC_COPD_ASTHMA_DATA[[#All],[OrgID]],REPORT!$C49,WF_LTC_COPD_ASTHMA_DATA[[#All],[Rel_D]],REPORT!$C$55)</f>
        <v>307</v>
      </c>
      <c r="N49" s="77">
        <f t="shared" si="26"/>
        <v>1.0848056537102473</v>
      </c>
      <c r="O49" s="76">
        <f>SUMIFS(WF_LTC_COPD_ASTHMA_DATA[[#All],[AST002]],WF_LTC_COPD_ASTHMA_DATA[[#All],[OrgID]],REPORT!$C49,WF_LTC_COPD_ASTHMA_DATA[[#All],[Rel_D]],Control!$E$16)</f>
        <v>24</v>
      </c>
      <c r="P49" s="44">
        <f>SUMIFS(WF_LTC_COPD_ASTHMA_DATA[[#All],[AST003]],WF_LTC_COPD_ASTHMA_DATA[[#All],[OrgID]],REPORT!$C49,WF_LTC_COPD_ASTHMA_DATA[[#All],[Rel_D]],REPORT!$C$55)</f>
        <v>53</v>
      </c>
      <c r="Q49" s="71">
        <f t="shared" si="27"/>
        <v>2.21</v>
      </c>
    </row>
    <row r="50" spans="2:17" x14ac:dyDescent="0.25">
      <c r="B50" s="19" t="s">
        <v>1430</v>
      </c>
      <c r="C50" s="20" t="s">
        <v>1429</v>
      </c>
      <c r="D50" s="20" t="s">
        <v>1410</v>
      </c>
      <c r="E50" s="92">
        <f>SUMIFS(WF_LTC_COPD_ASTHMA_DATA[[#All],[00-00]],WF_LTC_COPD_ASTHMA_DATA[[#All],[OrgID]],REPORT!$C50,WF_LTC_COPD_ASTHMA_DATA[[#All],[Rel_D]],REPORT!$C$55)</f>
        <v>15867</v>
      </c>
      <c r="F50" s="86">
        <f>SUMIFS(WF_LTC_COPD_ASTHMA_DATA[[#All],[COPD001]],WF_LTC_COPD_ASTHMA_DATA[[#All],[OrgID]],REPORT!$C50,WF_LTC_COPD_ASTHMA_DATA[[#All],[Rel_D]],Control!$E$16)</f>
        <v>107</v>
      </c>
      <c r="G50" s="7">
        <f>SUMIFS(WF_LTC_COPD_ASTHMA_DATA[[#All],[COPD004]],WF_LTC_COPD_ASTHMA_DATA[[#All],[OrgID]],REPORT!$C50,WF_LTC_COPD_ASTHMA_DATA[[#All],[Rel_D]],REPORT!$C$55)</f>
        <v>95</v>
      </c>
      <c r="H50" s="72">
        <f t="shared" si="24"/>
        <v>0.88785046728971961</v>
      </c>
      <c r="I50" s="74">
        <f>SUMIFS(WF_LTC_COPD_ASTHMA_DATA[[#All],[COPD002]],WF_LTC_COPD_ASTHMA_DATA[[#All],[OrgID]],REPORT!$C50,WF_LTC_COPD_ASTHMA_DATA[[#All],[Rel_D]],Control!$E$16)</f>
        <v>14</v>
      </c>
      <c r="J50" s="41">
        <f>SUMIFS(WF_LTC_COPD_ASTHMA_DATA[[#All],[COPD003]],WF_LTC_COPD_ASTHMA_DATA[[#All],[OrgID]],REPORT!$C50,WF_LTC_COPD_ASTHMA_DATA[[#All],[Rel_D]],REPORT!$C$55)</f>
        <v>25</v>
      </c>
      <c r="K50" s="71">
        <f t="shared" si="25"/>
        <v>1.79</v>
      </c>
      <c r="L50" s="43">
        <f>SUMIFS(WF_LTC_COPD_ASTHMA_DATA[[#All],[AST001]],WF_LTC_COPD_ASTHMA_DATA[[#All],[OrgID]],REPORT!$C50,WF_LTC_COPD_ASTHMA_DATA[[#All],[Rel_D]],Control!$E$16)</f>
        <v>667</v>
      </c>
      <c r="M50" s="43">
        <f>SUMIFS(WF_LTC_COPD_ASTHMA_DATA[[#All],[AST004]],WF_LTC_COPD_ASTHMA_DATA[[#All],[OrgID]],REPORT!$C50,WF_LTC_COPD_ASTHMA_DATA[[#All],[Rel_D]],REPORT!$C$55)</f>
        <v>506</v>
      </c>
      <c r="N50" s="77">
        <f t="shared" si="26"/>
        <v>0.75862068965517238</v>
      </c>
      <c r="O50" s="76">
        <f>SUMIFS(WF_LTC_COPD_ASTHMA_DATA[[#All],[AST002]],WF_LTC_COPD_ASTHMA_DATA[[#All],[OrgID]],REPORT!$C50,WF_LTC_COPD_ASTHMA_DATA[[#All],[Rel_D]],Control!$E$16)</f>
        <v>125</v>
      </c>
      <c r="P50" s="44">
        <f>SUMIFS(WF_LTC_COPD_ASTHMA_DATA[[#All],[AST003]],WF_LTC_COPD_ASTHMA_DATA[[#All],[OrgID]],REPORT!$C50,WF_LTC_COPD_ASTHMA_DATA[[#All],[Rel_D]],REPORT!$C$55)</f>
        <v>182</v>
      </c>
      <c r="Q50" s="71">
        <f t="shared" si="27"/>
        <v>1.46</v>
      </c>
    </row>
    <row r="51" spans="2:17" x14ac:dyDescent="0.25">
      <c r="B51" s="16" t="s">
        <v>1411</v>
      </c>
      <c r="C51" s="17" t="s">
        <v>1410</v>
      </c>
      <c r="D51" s="17" t="s">
        <v>1410</v>
      </c>
      <c r="E51" s="91">
        <f>SUM(E46:E50)</f>
        <v>44861</v>
      </c>
      <c r="F51" s="87">
        <f>SUM(F46:F50)</f>
        <v>293</v>
      </c>
      <c r="G51" s="18">
        <f>SUM(G46:G50)</f>
        <v>268</v>
      </c>
      <c r="H51" s="73">
        <f>IFERROR(G51/F51,"-")</f>
        <v>0.91467576791808869</v>
      </c>
      <c r="I51" s="75">
        <f>SUM(I46:I50)</f>
        <v>47</v>
      </c>
      <c r="J51" s="42">
        <f>SUM(J46:J50)</f>
        <v>74</v>
      </c>
      <c r="K51" s="83">
        <f>IFERROR(ROUND(J51/I51,2),"-")</f>
        <v>1.57</v>
      </c>
      <c r="L51" s="79">
        <f>SUM(L46:L50)</f>
        <v>1973</v>
      </c>
      <c r="M51" s="79">
        <f>SUM(M46:M50)</f>
        <v>1759</v>
      </c>
      <c r="N51" s="80"/>
      <c r="O51" s="81">
        <f>SUM(O46:O50)</f>
        <v>358</v>
      </c>
      <c r="P51" s="82">
        <f>SUM(P46:P50)</f>
        <v>551</v>
      </c>
      <c r="Q51" s="83">
        <f>IFERROR(ROUND(P51/O51,2),"-")</f>
        <v>1.54</v>
      </c>
    </row>
    <row r="52" spans="2:17" ht="22.5" customHeight="1" x14ac:dyDescent="0.3">
      <c r="B52" s="93"/>
      <c r="C52" s="94" t="s">
        <v>1437</v>
      </c>
      <c r="D52" s="94"/>
      <c r="E52" s="94">
        <f>SUM(E14,E20,E24,E32,E39,E45,E51)</f>
        <v>325362</v>
      </c>
      <c r="F52" s="94">
        <f>SUM(F51,F45,F39,F32,F24,F20,F14)</f>
        <v>2738</v>
      </c>
      <c r="G52" s="94">
        <f>SUM(G14,G20,G24,G32,G39,G45,G51)</f>
        <v>2128</v>
      </c>
      <c r="H52" s="95">
        <f>IFERROR(G52/F52,"-")</f>
        <v>0.77720964207450693</v>
      </c>
      <c r="I52" s="96">
        <f>SUM(I51,I45,I39,I32,I24,I20,I14)</f>
        <v>554</v>
      </c>
      <c r="J52" s="97">
        <f>SUM(J14,J20,J24,J32,J39,J45,J51)</f>
        <v>733</v>
      </c>
      <c r="K52" s="101">
        <f>IFERROR(ROUND(J52/I52,2),"-")</f>
        <v>1.32</v>
      </c>
      <c r="L52" s="93">
        <f>SUM(L51,L45,L39,L32,L24,L20,L14)</f>
        <v>15371</v>
      </c>
      <c r="M52" s="93">
        <f>SUM(M14,M20,M24,M32,M39,M45,M51)</f>
        <v>11440</v>
      </c>
      <c r="N52" s="98">
        <f>IFERROR(M52/L52, "-")</f>
        <v>0.74425866892199599</v>
      </c>
      <c r="O52" s="99">
        <f>SUM(O51,O45,O39,O32,O24,O20,O14)</f>
        <v>2969</v>
      </c>
      <c r="P52" s="100">
        <f>SUM(P14,P20,P24,P32,P39,P45,P51)</f>
        <v>3302</v>
      </c>
      <c r="Q52" s="101">
        <f>IFERROR(ROUND(P52/O52,2),"-")</f>
        <v>1.1100000000000001</v>
      </c>
    </row>
    <row r="53" spans="2:17" x14ac:dyDescent="0.25"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</row>
    <row r="54" spans="2:17" x14ac:dyDescent="0.25">
      <c r="B54" s="5"/>
      <c r="C54" s="5"/>
      <c r="D54" s="5"/>
      <c r="E54" s="5"/>
      <c r="F54" s="5"/>
      <c r="G54" s="5"/>
      <c r="H54" s="5"/>
      <c r="I54" s="5"/>
      <c r="J54" s="5"/>
      <c r="K54" s="31" t="s">
        <v>1459</v>
      </c>
      <c r="L54" s="5"/>
      <c r="M54" s="5"/>
      <c r="N54" s="5"/>
      <c r="O54" s="5"/>
      <c r="P54" s="5"/>
      <c r="Q54" s="5"/>
    </row>
    <row r="55" spans="2:17" x14ac:dyDescent="0.25">
      <c r="B55" s="6" t="s">
        <v>1464</v>
      </c>
      <c r="C55" s="5" t="str">
        <f>Control!D4</f>
        <v>01/04/2023</v>
      </c>
      <c r="D55" s="6"/>
      <c r="E55" s="5"/>
      <c r="F55" s="5"/>
      <c r="G55" s="5"/>
      <c r="H55" s="5"/>
      <c r="I55" s="5"/>
      <c r="J55" s="5"/>
      <c r="K55" s="32" t="s">
        <v>1460</v>
      </c>
      <c r="L55" s="30"/>
      <c r="M55" s="30"/>
      <c r="N55" s="30"/>
      <c r="O55" s="5"/>
      <c r="P55" s="5"/>
      <c r="Q55" s="5"/>
    </row>
    <row r="56" spans="2:17" x14ac:dyDescent="0.25">
      <c r="B56" s="5"/>
      <c r="C56" s="5"/>
      <c r="D56" s="5"/>
      <c r="E56" s="5"/>
      <c r="F56" s="5"/>
      <c r="G56" s="5"/>
      <c r="H56" s="5"/>
      <c r="I56" s="5"/>
      <c r="J56" s="5"/>
      <c r="K56" s="33" t="s">
        <v>1461</v>
      </c>
      <c r="L56" s="5"/>
      <c r="M56" s="5"/>
      <c r="N56" s="5"/>
      <c r="O56" s="5"/>
      <c r="P56" s="5"/>
      <c r="Q56" s="5"/>
    </row>
    <row r="57" spans="2:17" x14ac:dyDescent="0.25">
      <c r="B57" s="5"/>
      <c r="C57" s="5"/>
      <c r="D57" s="5"/>
      <c r="E57" s="5"/>
      <c r="F57" s="5"/>
      <c r="G57" s="5"/>
      <c r="H57" s="107" t="s">
        <v>1446</v>
      </c>
      <c r="I57" s="5" t="s">
        <v>1505</v>
      </c>
      <c r="J57" s="5"/>
      <c r="K57" s="103" t="s">
        <v>1462</v>
      </c>
      <c r="L57" s="5"/>
      <c r="M57" s="5"/>
      <c r="N57" s="5"/>
      <c r="O57" s="5"/>
      <c r="P57" s="5"/>
      <c r="Q57" s="5"/>
    </row>
    <row r="58" spans="2:17" x14ac:dyDescent="0.25">
      <c r="B58" s="5"/>
      <c r="C58" s="5"/>
      <c r="D58" s="5"/>
      <c r="E58" s="5"/>
      <c r="F58" s="5"/>
      <c r="G58" s="5"/>
      <c r="H58" s="5"/>
      <c r="I58" s="5"/>
      <c r="J58" s="5"/>
      <c r="K58" s="34" t="s">
        <v>1463</v>
      </c>
      <c r="L58" s="5"/>
      <c r="M58" s="5"/>
      <c r="N58" s="5"/>
      <c r="O58" s="5"/>
      <c r="P58" s="5"/>
      <c r="Q58" s="5"/>
    </row>
    <row r="59" spans="2:17" x14ac:dyDescent="0.25">
      <c r="B59" s="5"/>
      <c r="C59" s="112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</row>
    <row r="60" spans="2:17" x14ac:dyDescent="0.25"/>
  </sheetData>
  <pageMargins left="0.7" right="0.7" top="0.75" bottom="0.75" header="0.3" footer="0.3"/>
  <pageSetup paperSize="9" orientation="portrait" r:id="rId1"/>
  <ignoredErrors>
    <ignoredError sqref="N14:N16 N52 K14:K22 N18:N22 N24:N30 N32:N50 H32:H52 H24:H30 H18:H22 H14:H16 H9:H12 K23:K52" formula="1"/>
  </ignoredErrors>
  <drawing r:id="rId2"/>
  <legacyDrawing r:id="rId3"/>
  <controls>
    <mc:AlternateContent xmlns:mc="http://schemas.openxmlformats.org/markup-compatibility/2006">
      <mc:Choice Requires="x14">
        <control shapeId="1030" r:id="rId4" name="ComboBox1">
          <controlPr defaultSize="0" autoLine="0" autoPict="0" linkedCell="Control!D6" listFillRange="Control!A2:B14" r:id="rId5">
            <anchor moveWithCells="1">
              <from>
                <xdr:col>1</xdr:col>
                <xdr:colOff>142875</xdr:colOff>
                <xdr:row>4</xdr:row>
                <xdr:rowOff>266700</xdr:rowOff>
              </from>
              <to>
                <xdr:col>1</xdr:col>
                <xdr:colOff>2514600</xdr:colOff>
                <xdr:row>4</xdr:row>
                <xdr:rowOff>619125</xdr:rowOff>
              </to>
            </anchor>
          </controlPr>
        </control>
      </mc:Choice>
      <mc:Fallback>
        <control shapeId="1030" r:id="rId4" name="ComboBox1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3" id="{1AF2A4B7-331C-41D3-9BD1-FCCC37BF23BA}">
            <x14:iconSet iconSet="4TrafficLights" custom="1">
              <x14:cfvo type="percent">
                <xm:f>0</xm:f>
              </x14:cfvo>
              <x14:cfvo type="num">
                <xm:f>0.45</xm:f>
              </x14:cfvo>
              <x14:cfvo type="num">
                <xm:f>0.6</xm:f>
              </x14:cfvo>
              <x14:cfvo type="num">
                <xm:f>0.7</xm:f>
              </x14:cfvo>
              <x14:cfIcon iconSet="4RedToBlack" iconId="3"/>
              <x14:cfIcon iconSet="4RedToBlack" iconId="2"/>
              <x14:cfIcon iconSet="3TrafficLights1" iconId="1"/>
              <x14:cfIcon iconSet="3TrafficLights1" iconId="2"/>
            </x14:iconSet>
          </x14:cfRule>
          <xm:sqref>Q6:Q52</xm:sqref>
        </x14:conditionalFormatting>
        <x14:conditionalFormatting xmlns:xm="http://schemas.microsoft.com/office/excel/2006/main">
          <x14:cfRule type="iconSet" priority="5" id="{AC3B75B2-0F10-48F6-9CF2-1009C40E50B5}">
            <x14:iconSet iconSet="4TrafficLights" custom="1">
              <x14:cfvo type="percent">
                <xm:f>0</xm:f>
              </x14:cfvo>
              <x14:cfvo type="num">
                <xm:f>0.45</xm:f>
              </x14:cfvo>
              <x14:cfvo type="num">
                <xm:f>0.6</xm:f>
              </x14:cfvo>
              <x14:cfvo type="num">
                <xm:f>0.7</xm:f>
              </x14:cfvo>
              <x14:cfIcon iconSet="4RedToBlack" iconId="3"/>
              <x14:cfIcon iconSet="4RedToBlack" iconId="2"/>
              <x14:cfIcon iconSet="3TrafficLights1" iconId="1"/>
              <x14:cfIcon iconSet="3TrafficLights1" iconId="2"/>
            </x14:iconSet>
          </x14:cfRule>
          <xm:sqref>K6:K52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1"/>
  <dimension ref="A1:J5"/>
  <sheetViews>
    <sheetView workbookViewId="0">
      <selection activeCell="D21" sqref="D21"/>
    </sheetView>
  </sheetViews>
  <sheetFormatPr defaultRowHeight="15" x14ac:dyDescent="0.25"/>
  <cols>
    <col min="1" max="1" width="11.140625" bestFit="1" customWidth="1"/>
    <col min="2" max="2" width="14.140625" bestFit="1" customWidth="1"/>
    <col min="3" max="3" width="38" bestFit="1" customWidth="1"/>
    <col min="4" max="4" width="31.7109375" bestFit="1" customWidth="1"/>
    <col min="5" max="5" width="39" bestFit="1" customWidth="1"/>
    <col min="6" max="6" width="30.5703125" bestFit="1" customWidth="1"/>
    <col min="7" max="7" width="37.5703125" bestFit="1" customWidth="1"/>
    <col min="8" max="8" width="31.7109375" bestFit="1" customWidth="1"/>
    <col min="9" max="9" width="48" bestFit="1" customWidth="1"/>
    <col min="10" max="10" width="25.7109375" bestFit="1" customWidth="1"/>
    <col min="11" max="14" width="9.85546875" bestFit="1" customWidth="1"/>
    <col min="15" max="15" width="11.140625" bestFit="1" customWidth="1"/>
    <col min="16" max="16" width="12.140625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1473</v>
      </c>
      <c r="J1" t="s">
        <v>9</v>
      </c>
    </row>
    <row r="2" spans="1:10" x14ac:dyDescent="0.25">
      <c r="A2" t="s">
        <v>7</v>
      </c>
      <c r="B2" t="s">
        <v>9</v>
      </c>
      <c r="C2" t="s">
        <v>10</v>
      </c>
      <c r="D2" t="s">
        <v>8</v>
      </c>
      <c r="E2" t="s">
        <v>11</v>
      </c>
      <c r="F2" t="s">
        <v>1474</v>
      </c>
      <c r="G2" t="s">
        <v>12</v>
      </c>
      <c r="H2" t="s">
        <v>13</v>
      </c>
      <c r="I2" t="s">
        <v>14</v>
      </c>
      <c r="J2" t="s">
        <v>1506</v>
      </c>
    </row>
    <row r="3" spans="1:10" x14ac:dyDescent="0.25">
      <c r="A3" t="s">
        <v>15</v>
      </c>
      <c r="B3" t="s">
        <v>16</v>
      </c>
      <c r="C3" t="s">
        <v>17</v>
      </c>
      <c r="D3" t="s">
        <v>18</v>
      </c>
      <c r="E3" t="s">
        <v>19</v>
      </c>
      <c r="F3" t="s">
        <v>1479</v>
      </c>
      <c r="G3" t="s">
        <v>20</v>
      </c>
      <c r="H3" t="s">
        <v>21</v>
      </c>
      <c r="I3" t="s">
        <v>22</v>
      </c>
      <c r="J3" t="s">
        <v>1475</v>
      </c>
    </row>
    <row r="4" spans="1:10" x14ac:dyDescent="0.25">
      <c r="A4" t="s">
        <v>23</v>
      </c>
      <c r="B4" t="s">
        <v>24</v>
      </c>
      <c r="C4" t="s">
        <v>25</v>
      </c>
      <c r="D4" t="s">
        <v>26</v>
      </c>
      <c r="E4" t="s">
        <v>27</v>
      </c>
      <c r="F4" t="s">
        <v>1472</v>
      </c>
      <c r="G4" t="s">
        <v>28</v>
      </c>
      <c r="H4" t="s">
        <v>29</v>
      </c>
      <c r="I4" t="s">
        <v>30</v>
      </c>
      <c r="J4" t="s">
        <v>1471</v>
      </c>
    </row>
    <row r="5" spans="1:10" x14ac:dyDescent="0.25">
      <c r="A5" t="s">
        <v>23</v>
      </c>
      <c r="B5" t="s">
        <v>31</v>
      </c>
      <c r="C5" t="s">
        <v>32</v>
      </c>
      <c r="D5" t="s">
        <v>33</v>
      </c>
      <c r="E5" t="s">
        <v>34</v>
      </c>
      <c r="F5" t="s">
        <v>1480</v>
      </c>
      <c r="G5" t="s">
        <v>35</v>
      </c>
      <c r="H5" t="s">
        <v>36</v>
      </c>
      <c r="I5" t="s">
        <v>37</v>
      </c>
      <c r="J5" t="s">
        <v>1476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1:R270"/>
  <sheetViews>
    <sheetView workbookViewId="0">
      <selection sqref="A1:O275"/>
    </sheetView>
  </sheetViews>
  <sheetFormatPr defaultRowHeight="15" x14ac:dyDescent="0.25"/>
  <cols>
    <col min="1" max="1" width="8.7109375" bestFit="1" customWidth="1"/>
    <col min="2" max="2" width="12.5703125" bestFit="1" customWidth="1"/>
    <col min="3" max="3" width="67.5703125" bestFit="1" customWidth="1"/>
    <col min="4" max="4" width="12.28515625" bestFit="1" customWidth="1"/>
    <col min="5" max="5" width="21.5703125" bestFit="1" customWidth="1"/>
    <col min="6" max="6" width="15.7109375" bestFit="1" customWidth="1"/>
    <col min="7" max="7" width="40.28515625" bestFit="1" customWidth="1"/>
    <col min="8" max="8" width="26.85546875" bestFit="1" customWidth="1"/>
    <col min="9" max="9" width="11.7109375" bestFit="1" customWidth="1"/>
    <col min="10" max="10" width="16.7109375" bestFit="1" customWidth="1"/>
    <col min="11" max="11" width="52.28515625" bestFit="1" customWidth="1"/>
    <col min="12" max="12" width="16.42578125" bestFit="1" customWidth="1"/>
    <col min="13" max="13" width="11.42578125" bestFit="1" customWidth="1"/>
    <col min="14" max="14" width="16.85546875" bestFit="1" customWidth="1"/>
    <col min="15" max="15" width="12.7109375" bestFit="1" customWidth="1"/>
    <col min="16" max="16" width="13.85546875" bestFit="1" customWidth="1"/>
    <col min="17" max="17" width="10.5703125" bestFit="1" customWidth="1"/>
    <col min="18" max="18" width="12.7109375" customWidth="1"/>
  </cols>
  <sheetData>
    <row r="1" spans="1:18" x14ac:dyDescent="0.25">
      <c r="A1" t="s">
        <v>1534</v>
      </c>
      <c r="B1" t="s">
        <v>38</v>
      </c>
      <c r="C1" t="s">
        <v>39</v>
      </c>
      <c r="D1" t="s">
        <v>40</v>
      </c>
      <c r="E1" t="s">
        <v>41</v>
      </c>
      <c r="F1" t="s">
        <v>42</v>
      </c>
      <c r="G1" t="s">
        <v>43</v>
      </c>
      <c r="H1" t="s">
        <v>1535</v>
      </c>
      <c r="I1" t="s">
        <v>1536</v>
      </c>
      <c r="J1" t="s">
        <v>1482</v>
      </c>
      <c r="K1" t="s">
        <v>44</v>
      </c>
      <c r="L1" t="s">
        <v>45</v>
      </c>
      <c r="M1" t="s">
        <v>46</v>
      </c>
      <c r="N1" t="s">
        <v>47</v>
      </c>
      <c r="O1" t="s">
        <v>48</v>
      </c>
      <c r="P1" t="s">
        <v>49</v>
      </c>
      <c r="Q1" t="s">
        <v>50</v>
      </c>
      <c r="R1" t="s">
        <v>51</v>
      </c>
    </row>
    <row r="2" spans="1:18" x14ac:dyDescent="0.25">
      <c r="A2" t="s">
        <v>1537</v>
      </c>
      <c r="B2" t="s">
        <v>62</v>
      </c>
      <c r="C2" t="s">
        <v>63</v>
      </c>
      <c r="D2" t="s">
        <v>54</v>
      </c>
      <c r="E2" t="s">
        <v>1507</v>
      </c>
      <c r="F2" t="s">
        <v>56</v>
      </c>
      <c r="G2" t="s">
        <v>57</v>
      </c>
      <c r="H2" t="s">
        <v>1538</v>
      </c>
      <c r="I2" t="s">
        <v>1539</v>
      </c>
      <c r="J2" t="s">
        <v>1483</v>
      </c>
      <c r="K2" t="s">
        <v>64</v>
      </c>
      <c r="L2" t="s">
        <v>59</v>
      </c>
      <c r="M2" t="s">
        <v>65</v>
      </c>
      <c r="N2" t="s">
        <v>66</v>
      </c>
      <c r="O2">
        <v>549667</v>
      </c>
      <c r="P2">
        <v>184556</v>
      </c>
      <c r="Q2">
        <v>51.540066000000003</v>
      </c>
      <c r="R2">
        <v>0.15673988</v>
      </c>
    </row>
    <row r="3" spans="1:18" x14ac:dyDescent="0.25">
      <c r="A3" t="s">
        <v>1537</v>
      </c>
      <c r="B3" t="s">
        <v>67</v>
      </c>
      <c r="C3" t="s">
        <v>68</v>
      </c>
      <c r="D3" t="s">
        <v>54</v>
      </c>
      <c r="E3" t="s">
        <v>1507</v>
      </c>
      <c r="F3" t="s">
        <v>56</v>
      </c>
      <c r="G3" t="s">
        <v>57</v>
      </c>
      <c r="H3" t="s">
        <v>1538</v>
      </c>
      <c r="I3" t="s">
        <v>1540</v>
      </c>
      <c r="J3" t="s">
        <v>1483</v>
      </c>
      <c r="K3" t="s">
        <v>69</v>
      </c>
      <c r="L3" t="s">
        <v>59</v>
      </c>
      <c r="M3" t="s">
        <v>70</v>
      </c>
      <c r="N3" t="s">
        <v>71</v>
      </c>
      <c r="O3">
        <v>549367</v>
      </c>
      <c r="P3">
        <v>183962</v>
      </c>
      <c r="Q3">
        <v>51.534807999999998</v>
      </c>
      <c r="R3">
        <v>0.15216547999999999</v>
      </c>
    </row>
    <row r="4" spans="1:18" x14ac:dyDescent="0.25">
      <c r="A4" t="s">
        <v>1537</v>
      </c>
      <c r="B4" t="s">
        <v>72</v>
      </c>
      <c r="C4" t="s">
        <v>73</v>
      </c>
      <c r="D4" t="s">
        <v>54</v>
      </c>
      <c r="E4" t="s">
        <v>1507</v>
      </c>
      <c r="F4" t="s">
        <v>56</v>
      </c>
      <c r="G4" t="s">
        <v>57</v>
      </c>
      <c r="H4" t="s">
        <v>1538</v>
      </c>
      <c r="I4" t="s">
        <v>1541</v>
      </c>
      <c r="J4" t="s">
        <v>1483</v>
      </c>
      <c r="K4" t="s">
        <v>74</v>
      </c>
      <c r="L4" t="s">
        <v>59</v>
      </c>
      <c r="M4" t="s">
        <v>75</v>
      </c>
      <c r="N4" t="s">
        <v>76</v>
      </c>
      <c r="O4">
        <v>547283</v>
      </c>
      <c r="P4">
        <v>185077</v>
      </c>
      <c r="Q4">
        <v>51.545372999999998</v>
      </c>
      <c r="R4">
        <v>0.12260706</v>
      </c>
    </row>
    <row r="5" spans="1:18" x14ac:dyDescent="0.25">
      <c r="A5" t="s">
        <v>1537</v>
      </c>
      <c r="B5" t="s">
        <v>77</v>
      </c>
      <c r="C5" t="s">
        <v>78</v>
      </c>
      <c r="D5" t="s">
        <v>54</v>
      </c>
      <c r="E5" t="s">
        <v>1507</v>
      </c>
      <c r="F5" t="s">
        <v>79</v>
      </c>
      <c r="G5" t="s">
        <v>80</v>
      </c>
      <c r="H5" t="s">
        <v>1542</v>
      </c>
      <c r="I5" t="s">
        <v>1543</v>
      </c>
      <c r="J5" t="s">
        <v>1483</v>
      </c>
      <c r="K5" t="s">
        <v>81</v>
      </c>
      <c r="L5" t="s">
        <v>59</v>
      </c>
      <c r="M5" t="s">
        <v>82</v>
      </c>
      <c r="N5" t="s">
        <v>83</v>
      </c>
      <c r="O5">
        <v>549762</v>
      </c>
      <c r="P5">
        <v>183388</v>
      </c>
      <c r="Q5">
        <v>51.529546000000003</v>
      </c>
      <c r="R5">
        <v>0.15761231000000001</v>
      </c>
    </row>
    <row r="6" spans="1:18" x14ac:dyDescent="0.25">
      <c r="A6" t="s">
        <v>1537</v>
      </c>
      <c r="B6" t="s">
        <v>84</v>
      </c>
      <c r="C6" t="s">
        <v>85</v>
      </c>
      <c r="D6" t="s">
        <v>54</v>
      </c>
      <c r="E6" t="s">
        <v>1507</v>
      </c>
      <c r="F6" t="s">
        <v>79</v>
      </c>
      <c r="G6" t="s">
        <v>80</v>
      </c>
      <c r="H6" t="s">
        <v>1542</v>
      </c>
      <c r="I6" t="s">
        <v>1543</v>
      </c>
      <c r="J6" t="s">
        <v>1483</v>
      </c>
      <c r="K6" t="s">
        <v>86</v>
      </c>
      <c r="L6" t="s">
        <v>59</v>
      </c>
      <c r="M6" t="s">
        <v>87</v>
      </c>
      <c r="N6" t="s">
        <v>88</v>
      </c>
      <c r="O6">
        <v>548734</v>
      </c>
      <c r="P6">
        <v>184495</v>
      </c>
      <c r="Q6">
        <v>51.539763999999998</v>
      </c>
      <c r="R6">
        <v>0.14327081999999999</v>
      </c>
    </row>
    <row r="7" spans="1:18" x14ac:dyDescent="0.25">
      <c r="A7" t="s">
        <v>1537</v>
      </c>
      <c r="B7" t="s">
        <v>89</v>
      </c>
      <c r="C7" t="s">
        <v>90</v>
      </c>
      <c r="D7" t="s">
        <v>54</v>
      </c>
      <c r="E7" t="s">
        <v>1507</v>
      </c>
      <c r="F7" t="s">
        <v>79</v>
      </c>
      <c r="G7" t="s">
        <v>80</v>
      </c>
      <c r="H7" t="s">
        <v>1542</v>
      </c>
      <c r="I7" t="s">
        <v>1543</v>
      </c>
      <c r="J7" t="s">
        <v>1483</v>
      </c>
      <c r="K7" t="s">
        <v>91</v>
      </c>
      <c r="L7" t="s">
        <v>59</v>
      </c>
      <c r="M7" t="s">
        <v>92</v>
      </c>
      <c r="N7" t="s">
        <v>93</v>
      </c>
      <c r="O7">
        <v>548052</v>
      </c>
      <c r="P7">
        <v>184181</v>
      </c>
      <c r="Q7">
        <v>51.537121999999997</v>
      </c>
      <c r="R7">
        <v>0.13331214999999999</v>
      </c>
    </row>
    <row r="8" spans="1:18" x14ac:dyDescent="0.25">
      <c r="A8" t="s">
        <v>1537</v>
      </c>
      <c r="B8" t="s">
        <v>94</v>
      </c>
      <c r="C8" t="s">
        <v>1544</v>
      </c>
      <c r="D8" t="s">
        <v>54</v>
      </c>
      <c r="E8" t="s">
        <v>1507</v>
      </c>
      <c r="F8" t="s">
        <v>79</v>
      </c>
      <c r="G8" t="s">
        <v>80</v>
      </c>
      <c r="H8" t="s">
        <v>1542</v>
      </c>
      <c r="I8" t="s">
        <v>1543</v>
      </c>
      <c r="J8" t="s">
        <v>1483</v>
      </c>
      <c r="K8" t="s">
        <v>1545</v>
      </c>
      <c r="L8" t="s">
        <v>59</v>
      </c>
      <c r="M8" t="s">
        <v>1546</v>
      </c>
      <c r="N8" t="s">
        <v>95</v>
      </c>
      <c r="O8">
        <v>550141</v>
      </c>
      <c r="P8">
        <v>184824</v>
      </c>
      <c r="Q8">
        <v>51.542347999999997</v>
      </c>
      <c r="R8">
        <v>0.16368373999999999</v>
      </c>
    </row>
    <row r="9" spans="1:18" x14ac:dyDescent="0.25">
      <c r="A9" t="s">
        <v>1537</v>
      </c>
      <c r="B9" t="s">
        <v>96</v>
      </c>
      <c r="C9" t="s">
        <v>97</v>
      </c>
      <c r="D9" t="s">
        <v>54</v>
      </c>
      <c r="E9" t="s">
        <v>1507</v>
      </c>
      <c r="F9" t="s">
        <v>79</v>
      </c>
      <c r="G9" t="s">
        <v>80</v>
      </c>
      <c r="H9" t="s">
        <v>1542</v>
      </c>
      <c r="I9" t="s">
        <v>1543</v>
      </c>
      <c r="J9" t="s">
        <v>1483</v>
      </c>
      <c r="K9" t="s">
        <v>98</v>
      </c>
      <c r="L9" t="s">
        <v>59</v>
      </c>
      <c r="M9" t="s">
        <v>70</v>
      </c>
      <c r="N9" t="s">
        <v>71</v>
      </c>
      <c r="O9">
        <v>549367</v>
      </c>
      <c r="P9">
        <v>183962</v>
      </c>
      <c r="Q9">
        <v>51.534807999999998</v>
      </c>
      <c r="R9">
        <v>0.15216547999999999</v>
      </c>
    </row>
    <row r="10" spans="1:18" x14ac:dyDescent="0.25">
      <c r="A10" t="s">
        <v>1537</v>
      </c>
      <c r="B10" t="s">
        <v>99</v>
      </c>
      <c r="C10" t="s">
        <v>100</v>
      </c>
      <c r="D10" t="s">
        <v>54</v>
      </c>
      <c r="E10" t="s">
        <v>1507</v>
      </c>
      <c r="F10" t="s">
        <v>79</v>
      </c>
      <c r="G10" t="s">
        <v>80</v>
      </c>
      <c r="H10" t="s">
        <v>1542</v>
      </c>
      <c r="I10" t="s">
        <v>1543</v>
      </c>
      <c r="J10" t="s">
        <v>1483</v>
      </c>
      <c r="K10" t="s">
        <v>91</v>
      </c>
      <c r="L10" t="s">
        <v>59</v>
      </c>
      <c r="M10" t="s">
        <v>92</v>
      </c>
      <c r="N10" t="s">
        <v>93</v>
      </c>
      <c r="O10">
        <v>548052</v>
      </c>
      <c r="P10">
        <v>184181</v>
      </c>
      <c r="Q10">
        <v>51.537121999999997</v>
      </c>
      <c r="R10">
        <v>0.13331214999999999</v>
      </c>
    </row>
    <row r="11" spans="1:18" x14ac:dyDescent="0.25">
      <c r="A11" t="s">
        <v>1537</v>
      </c>
      <c r="B11" t="s">
        <v>101</v>
      </c>
      <c r="C11" t="s">
        <v>102</v>
      </c>
      <c r="D11" t="s">
        <v>54</v>
      </c>
      <c r="E11" t="s">
        <v>1507</v>
      </c>
      <c r="F11" t="s">
        <v>79</v>
      </c>
      <c r="G11" t="s">
        <v>80</v>
      </c>
      <c r="H11" t="s">
        <v>1542</v>
      </c>
      <c r="I11" t="s">
        <v>1543</v>
      </c>
      <c r="J11" t="s">
        <v>1483</v>
      </c>
      <c r="K11" t="s">
        <v>103</v>
      </c>
      <c r="L11" t="s">
        <v>59</v>
      </c>
      <c r="M11" t="s">
        <v>104</v>
      </c>
      <c r="N11" t="s">
        <v>105</v>
      </c>
      <c r="O11">
        <v>549877</v>
      </c>
      <c r="P11">
        <v>185126</v>
      </c>
      <c r="Q11">
        <v>51.545130999999998</v>
      </c>
      <c r="R11">
        <v>0.16000821000000001</v>
      </c>
    </row>
    <row r="12" spans="1:18" x14ac:dyDescent="0.25">
      <c r="A12" t="s">
        <v>1537</v>
      </c>
      <c r="B12" t="s">
        <v>106</v>
      </c>
      <c r="C12" t="s">
        <v>107</v>
      </c>
      <c r="D12" t="s">
        <v>54</v>
      </c>
      <c r="E12" t="s">
        <v>1507</v>
      </c>
      <c r="F12" t="s">
        <v>108</v>
      </c>
      <c r="G12" t="s">
        <v>1547</v>
      </c>
      <c r="H12" t="s">
        <v>1548</v>
      </c>
      <c r="I12" t="s">
        <v>1549</v>
      </c>
      <c r="J12" t="s">
        <v>1483</v>
      </c>
      <c r="K12" t="s">
        <v>109</v>
      </c>
      <c r="L12" t="s">
        <v>55</v>
      </c>
      <c r="M12" t="s">
        <v>110</v>
      </c>
      <c r="N12" t="s">
        <v>111</v>
      </c>
      <c r="O12">
        <v>544085</v>
      </c>
      <c r="P12">
        <v>184494</v>
      </c>
      <c r="Q12">
        <v>51.540959999999998</v>
      </c>
      <c r="R12">
        <v>7.6282445000000004E-2</v>
      </c>
    </row>
    <row r="13" spans="1:18" x14ac:dyDescent="0.25">
      <c r="A13" t="s">
        <v>1537</v>
      </c>
      <c r="B13" t="s">
        <v>112</v>
      </c>
      <c r="C13" t="s">
        <v>1484</v>
      </c>
      <c r="D13" t="s">
        <v>54</v>
      </c>
      <c r="E13" t="s">
        <v>1507</v>
      </c>
      <c r="F13" t="s">
        <v>108</v>
      </c>
      <c r="G13" t="s">
        <v>1547</v>
      </c>
      <c r="H13" t="s">
        <v>1548</v>
      </c>
      <c r="I13" t="s">
        <v>1549</v>
      </c>
      <c r="J13" t="s">
        <v>1483</v>
      </c>
      <c r="K13" t="s">
        <v>113</v>
      </c>
      <c r="L13" t="s">
        <v>55</v>
      </c>
      <c r="M13" t="s">
        <v>114</v>
      </c>
      <c r="N13" t="s">
        <v>115</v>
      </c>
      <c r="O13">
        <v>544643</v>
      </c>
      <c r="P13">
        <v>183708</v>
      </c>
      <c r="Q13">
        <v>51.533754999999999</v>
      </c>
      <c r="R13">
        <v>8.4000310999999994E-2</v>
      </c>
    </row>
    <row r="14" spans="1:18" x14ac:dyDescent="0.25">
      <c r="A14" t="s">
        <v>1537</v>
      </c>
      <c r="B14" t="s">
        <v>116</v>
      </c>
      <c r="C14" t="s">
        <v>117</v>
      </c>
      <c r="D14" t="s">
        <v>54</v>
      </c>
      <c r="E14" t="s">
        <v>1507</v>
      </c>
      <c r="F14" t="s">
        <v>108</v>
      </c>
      <c r="G14" t="s">
        <v>1547</v>
      </c>
      <c r="H14" t="s">
        <v>1548</v>
      </c>
      <c r="I14" t="s">
        <v>1549</v>
      </c>
      <c r="J14" t="s">
        <v>1483</v>
      </c>
      <c r="K14" t="s">
        <v>118</v>
      </c>
      <c r="L14" t="s">
        <v>55</v>
      </c>
      <c r="M14" t="s">
        <v>119</v>
      </c>
      <c r="N14" t="s">
        <v>120</v>
      </c>
      <c r="O14">
        <v>544215</v>
      </c>
      <c r="P14">
        <v>184642</v>
      </c>
      <c r="Q14">
        <v>51.542256000000002</v>
      </c>
      <c r="R14">
        <v>7.8216283999999997E-2</v>
      </c>
    </row>
    <row r="15" spans="1:18" x14ac:dyDescent="0.25">
      <c r="A15" t="s">
        <v>1537</v>
      </c>
      <c r="B15" t="s">
        <v>121</v>
      </c>
      <c r="C15" t="s">
        <v>122</v>
      </c>
      <c r="D15" t="s">
        <v>54</v>
      </c>
      <c r="E15" t="s">
        <v>1507</v>
      </c>
      <c r="F15" t="s">
        <v>108</v>
      </c>
      <c r="G15" t="s">
        <v>1547</v>
      </c>
      <c r="H15" t="s">
        <v>1548</v>
      </c>
      <c r="I15" t="s">
        <v>1549</v>
      </c>
      <c r="J15" t="s">
        <v>1483</v>
      </c>
      <c r="K15" t="s">
        <v>123</v>
      </c>
      <c r="L15" t="s">
        <v>55</v>
      </c>
      <c r="M15" t="s">
        <v>124</v>
      </c>
      <c r="N15" t="s">
        <v>125</v>
      </c>
      <c r="O15">
        <v>544478</v>
      </c>
      <c r="P15">
        <v>183438</v>
      </c>
      <c r="Q15">
        <v>51.531371</v>
      </c>
      <c r="R15">
        <v>8.1512427999999998E-2</v>
      </c>
    </row>
    <row r="16" spans="1:18" x14ac:dyDescent="0.25">
      <c r="A16" t="s">
        <v>1537</v>
      </c>
      <c r="B16" t="s">
        <v>52</v>
      </c>
      <c r="C16" t="s">
        <v>53</v>
      </c>
      <c r="D16" t="s">
        <v>54</v>
      </c>
      <c r="E16" t="s">
        <v>1507</v>
      </c>
      <c r="F16" t="s">
        <v>128</v>
      </c>
      <c r="G16" t="s">
        <v>129</v>
      </c>
      <c r="H16" t="s">
        <v>1550</v>
      </c>
      <c r="I16" t="s">
        <v>1551</v>
      </c>
      <c r="J16" t="s">
        <v>1483</v>
      </c>
      <c r="K16" t="s">
        <v>58</v>
      </c>
      <c r="L16" t="s">
        <v>59</v>
      </c>
      <c r="M16" t="s">
        <v>60</v>
      </c>
      <c r="N16" t="s">
        <v>61</v>
      </c>
      <c r="O16">
        <v>548956</v>
      </c>
      <c r="P16">
        <v>185305</v>
      </c>
      <c r="Q16">
        <v>51.546982999999997</v>
      </c>
      <c r="R16">
        <v>0.14681208000000001</v>
      </c>
    </row>
    <row r="17" spans="1:18" x14ac:dyDescent="0.25">
      <c r="A17" t="s">
        <v>1537</v>
      </c>
      <c r="B17" t="s">
        <v>126</v>
      </c>
      <c r="C17" t="s">
        <v>127</v>
      </c>
      <c r="D17" t="s">
        <v>54</v>
      </c>
      <c r="E17" t="s">
        <v>1507</v>
      </c>
      <c r="F17" t="s">
        <v>128</v>
      </c>
      <c r="G17" t="s">
        <v>129</v>
      </c>
      <c r="H17" t="s">
        <v>1550</v>
      </c>
      <c r="I17" t="s">
        <v>1551</v>
      </c>
      <c r="J17" t="s">
        <v>1483</v>
      </c>
      <c r="K17" t="s">
        <v>130</v>
      </c>
      <c r="L17" t="s">
        <v>55</v>
      </c>
      <c r="M17" t="s">
        <v>131</v>
      </c>
      <c r="N17" t="s">
        <v>132</v>
      </c>
      <c r="O17">
        <v>545536</v>
      </c>
      <c r="P17">
        <v>184574</v>
      </c>
      <c r="Q17">
        <v>51.541307000000003</v>
      </c>
      <c r="R17">
        <v>9.7223614999999999E-2</v>
      </c>
    </row>
    <row r="18" spans="1:18" x14ac:dyDescent="0.25">
      <c r="A18" t="s">
        <v>1537</v>
      </c>
      <c r="B18" t="s">
        <v>138</v>
      </c>
      <c r="C18" t="s">
        <v>139</v>
      </c>
      <c r="D18" t="s">
        <v>54</v>
      </c>
      <c r="E18" t="s">
        <v>1507</v>
      </c>
      <c r="F18" t="s">
        <v>128</v>
      </c>
      <c r="G18" t="s">
        <v>129</v>
      </c>
      <c r="H18" t="s">
        <v>1550</v>
      </c>
      <c r="I18" t="s">
        <v>1551</v>
      </c>
      <c r="J18" t="s">
        <v>1483</v>
      </c>
      <c r="K18" t="s">
        <v>140</v>
      </c>
      <c r="L18" t="s">
        <v>55</v>
      </c>
      <c r="M18" t="s">
        <v>141</v>
      </c>
      <c r="N18" t="s">
        <v>142</v>
      </c>
      <c r="O18">
        <v>546496</v>
      </c>
      <c r="P18">
        <v>184245</v>
      </c>
      <c r="Q18">
        <v>51.538102000000002</v>
      </c>
      <c r="R18">
        <v>0.11091985</v>
      </c>
    </row>
    <row r="19" spans="1:18" x14ac:dyDescent="0.25">
      <c r="A19" t="s">
        <v>1537</v>
      </c>
      <c r="B19" t="s">
        <v>143</v>
      </c>
      <c r="C19" t="s">
        <v>144</v>
      </c>
      <c r="D19" t="s">
        <v>54</v>
      </c>
      <c r="E19" t="s">
        <v>1507</v>
      </c>
      <c r="F19" t="s">
        <v>128</v>
      </c>
      <c r="G19" t="s">
        <v>129</v>
      </c>
      <c r="H19" t="s">
        <v>1550</v>
      </c>
      <c r="I19" t="s">
        <v>1551</v>
      </c>
      <c r="J19" t="s">
        <v>1483</v>
      </c>
      <c r="K19" t="s">
        <v>145</v>
      </c>
      <c r="L19" t="s">
        <v>55</v>
      </c>
      <c r="M19" t="s">
        <v>146</v>
      </c>
      <c r="N19" t="s">
        <v>147</v>
      </c>
      <c r="O19">
        <v>544930</v>
      </c>
      <c r="P19">
        <v>183744</v>
      </c>
      <c r="Q19">
        <v>51.534005000000001</v>
      </c>
      <c r="R19">
        <v>8.8149991999999996E-2</v>
      </c>
    </row>
    <row r="20" spans="1:18" x14ac:dyDescent="0.25">
      <c r="A20" t="s">
        <v>1537</v>
      </c>
      <c r="B20" t="s">
        <v>148</v>
      </c>
      <c r="C20" t="s">
        <v>149</v>
      </c>
      <c r="D20" t="s">
        <v>54</v>
      </c>
      <c r="E20" t="s">
        <v>1507</v>
      </c>
      <c r="F20" t="s">
        <v>128</v>
      </c>
      <c r="G20" t="s">
        <v>129</v>
      </c>
      <c r="H20" t="s">
        <v>1550</v>
      </c>
      <c r="I20" t="s">
        <v>1551</v>
      </c>
      <c r="J20" t="s">
        <v>1483</v>
      </c>
      <c r="K20" t="s">
        <v>150</v>
      </c>
      <c r="L20" t="s">
        <v>55</v>
      </c>
      <c r="M20" t="s">
        <v>151</v>
      </c>
      <c r="N20" t="s">
        <v>152</v>
      </c>
      <c r="O20">
        <v>544605</v>
      </c>
      <c r="P20">
        <v>184272</v>
      </c>
      <c r="Q20">
        <v>51.538831999999999</v>
      </c>
      <c r="R20">
        <v>8.3684289999999995E-2</v>
      </c>
    </row>
    <row r="21" spans="1:18" x14ac:dyDescent="0.25">
      <c r="A21" t="s">
        <v>1537</v>
      </c>
      <c r="B21" t="s">
        <v>153</v>
      </c>
      <c r="C21" t="s">
        <v>154</v>
      </c>
      <c r="D21" t="s">
        <v>54</v>
      </c>
      <c r="E21" t="s">
        <v>1507</v>
      </c>
      <c r="F21" t="s">
        <v>128</v>
      </c>
      <c r="G21" t="s">
        <v>129</v>
      </c>
      <c r="H21" t="s">
        <v>1550</v>
      </c>
      <c r="I21" t="s">
        <v>1551</v>
      </c>
      <c r="J21" t="s">
        <v>1483</v>
      </c>
      <c r="K21" t="s">
        <v>155</v>
      </c>
      <c r="L21" t="s">
        <v>55</v>
      </c>
      <c r="M21" t="s">
        <v>156</v>
      </c>
      <c r="N21" t="s">
        <v>157</v>
      </c>
      <c r="O21">
        <v>545217</v>
      </c>
      <c r="P21">
        <v>183938</v>
      </c>
      <c r="Q21">
        <v>51.535674</v>
      </c>
      <c r="R21">
        <v>9.2364823999999998E-2</v>
      </c>
    </row>
    <row r="22" spans="1:18" x14ac:dyDescent="0.25">
      <c r="A22" t="s">
        <v>1537</v>
      </c>
      <c r="B22" t="s">
        <v>158</v>
      </c>
      <c r="C22" t="s">
        <v>159</v>
      </c>
      <c r="D22" t="s">
        <v>54</v>
      </c>
      <c r="E22" t="s">
        <v>1507</v>
      </c>
      <c r="F22" t="s">
        <v>128</v>
      </c>
      <c r="G22" t="s">
        <v>129</v>
      </c>
      <c r="H22" t="s">
        <v>1550</v>
      </c>
      <c r="I22" t="s">
        <v>1551</v>
      </c>
      <c r="J22" t="s">
        <v>1486</v>
      </c>
      <c r="K22" t="s">
        <v>160</v>
      </c>
      <c r="L22" t="s">
        <v>55</v>
      </c>
      <c r="M22" t="s">
        <v>161</v>
      </c>
      <c r="N22" t="s">
        <v>162</v>
      </c>
      <c r="O22">
        <v>545644</v>
      </c>
      <c r="P22">
        <v>184306</v>
      </c>
      <c r="Q22">
        <v>51.538871</v>
      </c>
      <c r="R22">
        <v>9.8669044999999997E-2</v>
      </c>
    </row>
    <row r="23" spans="1:18" x14ac:dyDescent="0.25">
      <c r="A23" t="s">
        <v>1537</v>
      </c>
      <c r="B23" t="s">
        <v>133</v>
      </c>
      <c r="C23" t="s">
        <v>134</v>
      </c>
      <c r="D23" t="s">
        <v>54</v>
      </c>
      <c r="E23" t="s">
        <v>1507</v>
      </c>
      <c r="F23" t="s">
        <v>165</v>
      </c>
      <c r="G23" t="s">
        <v>166</v>
      </c>
      <c r="H23" t="s">
        <v>1552</v>
      </c>
      <c r="I23" t="s">
        <v>1553</v>
      </c>
      <c r="J23" t="s">
        <v>1483</v>
      </c>
      <c r="K23" t="s">
        <v>135</v>
      </c>
      <c r="L23" t="s">
        <v>55</v>
      </c>
      <c r="M23" t="s">
        <v>136</v>
      </c>
      <c r="N23" t="s">
        <v>137</v>
      </c>
      <c r="O23">
        <v>545367</v>
      </c>
      <c r="P23">
        <v>184850</v>
      </c>
      <c r="Q23">
        <v>51.54383</v>
      </c>
      <c r="R23">
        <v>9.4902305000000006E-2</v>
      </c>
    </row>
    <row r="24" spans="1:18" x14ac:dyDescent="0.25">
      <c r="A24" t="s">
        <v>1537</v>
      </c>
      <c r="B24" t="s">
        <v>163</v>
      </c>
      <c r="C24" t="s">
        <v>164</v>
      </c>
      <c r="D24" t="s">
        <v>54</v>
      </c>
      <c r="E24" t="s">
        <v>1507</v>
      </c>
      <c r="F24" t="s">
        <v>165</v>
      </c>
      <c r="G24" t="s">
        <v>166</v>
      </c>
      <c r="H24" t="s">
        <v>1552</v>
      </c>
      <c r="I24" t="s">
        <v>1553</v>
      </c>
      <c r="J24" t="s">
        <v>1483</v>
      </c>
      <c r="K24" t="s">
        <v>167</v>
      </c>
      <c r="L24" t="s">
        <v>59</v>
      </c>
      <c r="M24" t="s">
        <v>168</v>
      </c>
      <c r="N24" t="s">
        <v>169</v>
      </c>
      <c r="O24">
        <v>548622</v>
      </c>
      <c r="P24">
        <v>186004</v>
      </c>
      <c r="Q24">
        <v>51.553351999999997</v>
      </c>
      <c r="R24">
        <v>0.14229391</v>
      </c>
    </row>
    <row r="25" spans="1:18" x14ac:dyDescent="0.25">
      <c r="A25" t="s">
        <v>1537</v>
      </c>
      <c r="B25" t="s">
        <v>170</v>
      </c>
      <c r="C25" t="s">
        <v>171</v>
      </c>
      <c r="D25" t="s">
        <v>54</v>
      </c>
      <c r="E25" t="s">
        <v>1507</v>
      </c>
      <c r="F25" t="s">
        <v>165</v>
      </c>
      <c r="G25" t="s">
        <v>166</v>
      </c>
      <c r="H25" t="s">
        <v>1552</v>
      </c>
      <c r="I25" t="s">
        <v>1553</v>
      </c>
      <c r="J25" t="s">
        <v>1483</v>
      </c>
      <c r="K25" t="s">
        <v>172</v>
      </c>
      <c r="L25" t="s">
        <v>59</v>
      </c>
      <c r="M25" t="s">
        <v>173</v>
      </c>
      <c r="N25" t="s">
        <v>174</v>
      </c>
      <c r="O25">
        <v>547520</v>
      </c>
      <c r="P25">
        <v>184362</v>
      </c>
      <c r="Q25">
        <v>51.538887000000003</v>
      </c>
      <c r="R25">
        <v>0.12572291999999999</v>
      </c>
    </row>
    <row r="26" spans="1:18" x14ac:dyDescent="0.25">
      <c r="A26" t="s">
        <v>1537</v>
      </c>
      <c r="B26" t="s">
        <v>180</v>
      </c>
      <c r="C26" t="s">
        <v>181</v>
      </c>
      <c r="D26" t="s">
        <v>54</v>
      </c>
      <c r="E26" t="s">
        <v>1507</v>
      </c>
      <c r="F26" t="s">
        <v>165</v>
      </c>
      <c r="G26" t="s">
        <v>166</v>
      </c>
      <c r="H26" t="s">
        <v>1552</v>
      </c>
      <c r="I26" t="s">
        <v>1553</v>
      </c>
      <c r="J26" t="s">
        <v>1483</v>
      </c>
      <c r="K26" t="s">
        <v>182</v>
      </c>
      <c r="L26" t="s">
        <v>59</v>
      </c>
      <c r="M26" t="s">
        <v>183</v>
      </c>
      <c r="N26" t="s">
        <v>184</v>
      </c>
      <c r="O26">
        <v>549234</v>
      </c>
      <c r="P26">
        <v>186817</v>
      </c>
      <c r="Q26">
        <v>51.560495000000003</v>
      </c>
      <c r="R26">
        <v>0.15145929999999999</v>
      </c>
    </row>
    <row r="27" spans="1:18" x14ac:dyDescent="0.25">
      <c r="A27" t="s">
        <v>1537</v>
      </c>
      <c r="B27" t="s">
        <v>185</v>
      </c>
      <c r="C27" t="s">
        <v>186</v>
      </c>
      <c r="D27" t="s">
        <v>54</v>
      </c>
      <c r="E27" t="s">
        <v>1507</v>
      </c>
      <c r="F27" t="s">
        <v>165</v>
      </c>
      <c r="G27" t="s">
        <v>166</v>
      </c>
      <c r="H27" t="s">
        <v>1552</v>
      </c>
      <c r="I27" t="s">
        <v>1553</v>
      </c>
      <c r="J27" t="s">
        <v>1483</v>
      </c>
      <c r="K27" t="s">
        <v>187</v>
      </c>
      <c r="L27" t="s">
        <v>59</v>
      </c>
      <c r="M27" t="s">
        <v>188</v>
      </c>
      <c r="N27" t="s">
        <v>189</v>
      </c>
      <c r="O27">
        <v>546953</v>
      </c>
      <c r="P27">
        <v>185105</v>
      </c>
      <c r="Q27">
        <v>51.545710999999997</v>
      </c>
      <c r="R27">
        <v>0.11786323999999999</v>
      </c>
    </row>
    <row r="28" spans="1:18" x14ac:dyDescent="0.25">
      <c r="A28" t="s">
        <v>1537</v>
      </c>
      <c r="B28" t="s">
        <v>190</v>
      </c>
      <c r="C28" t="s">
        <v>191</v>
      </c>
      <c r="D28" t="s">
        <v>54</v>
      </c>
      <c r="E28" t="s">
        <v>1507</v>
      </c>
      <c r="F28" t="s">
        <v>165</v>
      </c>
      <c r="G28" t="s">
        <v>166</v>
      </c>
      <c r="H28" t="s">
        <v>1552</v>
      </c>
      <c r="I28" t="s">
        <v>1553</v>
      </c>
      <c r="J28" t="s">
        <v>1483</v>
      </c>
      <c r="K28" t="s">
        <v>192</v>
      </c>
      <c r="L28" t="s">
        <v>59</v>
      </c>
      <c r="M28" t="s">
        <v>193</v>
      </c>
      <c r="N28" t="s">
        <v>194</v>
      </c>
      <c r="O28">
        <v>548005</v>
      </c>
      <c r="P28">
        <v>186869</v>
      </c>
      <c r="Q28">
        <v>51.561286000000003</v>
      </c>
      <c r="R28">
        <v>0.13376487000000001</v>
      </c>
    </row>
    <row r="29" spans="1:18" x14ac:dyDescent="0.25">
      <c r="A29" t="s">
        <v>1537</v>
      </c>
      <c r="B29" t="s">
        <v>195</v>
      </c>
      <c r="C29" t="s">
        <v>196</v>
      </c>
      <c r="D29" t="s">
        <v>54</v>
      </c>
      <c r="E29" t="s">
        <v>1507</v>
      </c>
      <c r="F29" t="s">
        <v>165</v>
      </c>
      <c r="G29" t="s">
        <v>166</v>
      </c>
      <c r="H29" t="s">
        <v>1552</v>
      </c>
      <c r="I29" t="s">
        <v>1553</v>
      </c>
      <c r="J29" t="s">
        <v>1483</v>
      </c>
      <c r="K29" t="s">
        <v>197</v>
      </c>
      <c r="L29" t="s">
        <v>59</v>
      </c>
      <c r="M29" t="s">
        <v>198</v>
      </c>
      <c r="N29" t="s">
        <v>199</v>
      </c>
      <c r="O29">
        <v>546755</v>
      </c>
      <c r="P29">
        <v>185732</v>
      </c>
      <c r="Q29">
        <v>51.551395999999997</v>
      </c>
      <c r="R29">
        <v>0.11527123</v>
      </c>
    </row>
    <row r="30" spans="1:18" x14ac:dyDescent="0.25">
      <c r="A30" t="s">
        <v>1537</v>
      </c>
      <c r="B30" t="s">
        <v>200</v>
      </c>
      <c r="C30" t="s">
        <v>1554</v>
      </c>
      <c r="D30" t="s">
        <v>54</v>
      </c>
      <c r="E30" t="s">
        <v>1507</v>
      </c>
      <c r="F30" t="s">
        <v>165</v>
      </c>
      <c r="G30" t="s">
        <v>166</v>
      </c>
      <c r="H30" t="s">
        <v>1552</v>
      </c>
      <c r="I30" t="s">
        <v>1555</v>
      </c>
      <c r="J30" t="s">
        <v>1483</v>
      </c>
      <c r="K30" t="s">
        <v>201</v>
      </c>
      <c r="L30" t="s">
        <v>59</v>
      </c>
      <c r="M30" t="s">
        <v>202</v>
      </c>
      <c r="N30" t="s">
        <v>203</v>
      </c>
      <c r="O30">
        <v>549697</v>
      </c>
      <c r="P30">
        <v>183763</v>
      </c>
      <c r="Q30">
        <v>51.532933</v>
      </c>
      <c r="R30">
        <v>0.15683522999999999</v>
      </c>
    </row>
    <row r="31" spans="1:18" x14ac:dyDescent="0.25">
      <c r="A31" t="s">
        <v>1537</v>
      </c>
      <c r="B31" t="s">
        <v>175</v>
      </c>
      <c r="C31" t="s">
        <v>176</v>
      </c>
      <c r="D31" t="s">
        <v>54</v>
      </c>
      <c r="E31" t="s">
        <v>1507</v>
      </c>
      <c r="F31" t="s">
        <v>165</v>
      </c>
      <c r="G31" t="s">
        <v>166</v>
      </c>
      <c r="H31" t="s">
        <v>1552</v>
      </c>
      <c r="I31" t="s">
        <v>1556</v>
      </c>
      <c r="J31" t="s">
        <v>1483</v>
      </c>
      <c r="K31" t="s">
        <v>177</v>
      </c>
      <c r="L31" t="s">
        <v>59</v>
      </c>
      <c r="M31" t="s">
        <v>178</v>
      </c>
      <c r="N31" t="s">
        <v>179</v>
      </c>
      <c r="O31">
        <v>547822</v>
      </c>
      <c r="P31">
        <v>185951</v>
      </c>
      <c r="Q31">
        <v>51.553086</v>
      </c>
      <c r="R31">
        <v>0.13074125</v>
      </c>
    </row>
    <row r="32" spans="1:18" x14ac:dyDescent="0.25">
      <c r="A32" t="s">
        <v>1537</v>
      </c>
      <c r="B32" t="s">
        <v>204</v>
      </c>
      <c r="C32" t="s">
        <v>205</v>
      </c>
      <c r="D32" t="s">
        <v>54</v>
      </c>
      <c r="E32" t="s">
        <v>1507</v>
      </c>
      <c r="F32" t="s">
        <v>206</v>
      </c>
      <c r="G32" t="s">
        <v>1485</v>
      </c>
      <c r="H32" t="s">
        <v>1557</v>
      </c>
      <c r="I32" t="s">
        <v>1558</v>
      </c>
      <c r="J32" t="s">
        <v>1483</v>
      </c>
      <c r="K32" t="s">
        <v>207</v>
      </c>
      <c r="L32" t="s">
        <v>59</v>
      </c>
      <c r="M32" t="s">
        <v>208</v>
      </c>
      <c r="N32" t="s">
        <v>209</v>
      </c>
      <c r="O32">
        <v>548155</v>
      </c>
      <c r="P32">
        <v>189472</v>
      </c>
      <c r="Q32">
        <v>51.584634999999999</v>
      </c>
      <c r="R32">
        <v>0.13702396999999999</v>
      </c>
    </row>
    <row r="33" spans="1:18" x14ac:dyDescent="0.25">
      <c r="A33" t="s">
        <v>1537</v>
      </c>
      <c r="B33" t="s">
        <v>210</v>
      </c>
      <c r="C33" t="s">
        <v>211</v>
      </c>
      <c r="D33" t="s">
        <v>54</v>
      </c>
      <c r="E33" t="s">
        <v>1507</v>
      </c>
      <c r="F33" t="s">
        <v>206</v>
      </c>
      <c r="G33" t="s">
        <v>1485</v>
      </c>
      <c r="H33" t="s">
        <v>1557</v>
      </c>
      <c r="I33" t="s">
        <v>1558</v>
      </c>
      <c r="J33" t="s">
        <v>1483</v>
      </c>
      <c r="K33" t="s">
        <v>212</v>
      </c>
      <c r="L33" t="s">
        <v>59</v>
      </c>
      <c r="M33" t="s">
        <v>213</v>
      </c>
      <c r="N33" t="s">
        <v>214</v>
      </c>
      <c r="O33">
        <v>547363</v>
      </c>
      <c r="P33">
        <v>186819</v>
      </c>
      <c r="Q33">
        <v>51.561005000000002</v>
      </c>
      <c r="R33">
        <v>0.12448914</v>
      </c>
    </row>
    <row r="34" spans="1:18" x14ac:dyDescent="0.25">
      <c r="A34" t="s">
        <v>1537</v>
      </c>
      <c r="B34" t="s">
        <v>215</v>
      </c>
      <c r="C34" t="s">
        <v>216</v>
      </c>
      <c r="D34" t="s">
        <v>54</v>
      </c>
      <c r="E34" t="s">
        <v>1507</v>
      </c>
      <c r="F34" t="s">
        <v>206</v>
      </c>
      <c r="G34" t="s">
        <v>1485</v>
      </c>
      <c r="H34" t="s">
        <v>1557</v>
      </c>
      <c r="I34" t="s">
        <v>1558</v>
      </c>
      <c r="J34" t="s">
        <v>1483</v>
      </c>
      <c r="K34" t="s">
        <v>217</v>
      </c>
      <c r="L34" t="s">
        <v>59</v>
      </c>
      <c r="M34" t="s">
        <v>218</v>
      </c>
      <c r="N34" t="s">
        <v>219</v>
      </c>
      <c r="O34">
        <v>548516</v>
      </c>
      <c r="P34">
        <v>186671</v>
      </c>
      <c r="Q34">
        <v>51.559373000000001</v>
      </c>
      <c r="R34">
        <v>0.1410476</v>
      </c>
    </row>
    <row r="35" spans="1:18" x14ac:dyDescent="0.25">
      <c r="A35" t="s">
        <v>1537</v>
      </c>
      <c r="B35" t="s">
        <v>220</v>
      </c>
      <c r="C35" t="s">
        <v>221</v>
      </c>
      <c r="D35" t="s">
        <v>222</v>
      </c>
      <c r="E35" t="s">
        <v>223</v>
      </c>
      <c r="F35" t="s">
        <v>224</v>
      </c>
      <c r="G35" t="s">
        <v>225</v>
      </c>
      <c r="H35" t="s">
        <v>225</v>
      </c>
      <c r="I35" t="s">
        <v>1559</v>
      </c>
      <c r="J35" t="s">
        <v>1483</v>
      </c>
      <c r="K35" t="s">
        <v>226</v>
      </c>
      <c r="L35" t="s">
        <v>227</v>
      </c>
      <c r="M35" t="s">
        <v>228</v>
      </c>
      <c r="N35" t="s">
        <v>229</v>
      </c>
      <c r="O35">
        <v>533741</v>
      </c>
      <c r="P35">
        <v>187885</v>
      </c>
      <c r="Q35">
        <v>51.573976000000002</v>
      </c>
      <c r="R35">
        <v>-7.1492951999999999E-2</v>
      </c>
    </row>
    <row r="36" spans="1:18" x14ac:dyDescent="0.25">
      <c r="A36" t="s">
        <v>1537</v>
      </c>
      <c r="B36" t="s">
        <v>230</v>
      </c>
      <c r="C36" t="s">
        <v>231</v>
      </c>
      <c r="D36" t="s">
        <v>222</v>
      </c>
      <c r="E36" t="s">
        <v>223</v>
      </c>
      <c r="F36" t="s">
        <v>224</v>
      </c>
      <c r="G36" t="s">
        <v>225</v>
      </c>
      <c r="H36" t="s">
        <v>225</v>
      </c>
      <c r="I36" t="s">
        <v>1559</v>
      </c>
      <c r="J36" t="s">
        <v>1483</v>
      </c>
      <c r="K36" t="s">
        <v>232</v>
      </c>
      <c r="M36" t="s">
        <v>233</v>
      </c>
      <c r="N36" t="s">
        <v>234</v>
      </c>
      <c r="O36">
        <v>533045</v>
      </c>
      <c r="P36">
        <v>187827</v>
      </c>
      <c r="Q36">
        <v>51.573619000000001</v>
      </c>
      <c r="R36">
        <v>-8.1552204000000003E-2</v>
      </c>
    </row>
    <row r="37" spans="1:18" x14ac:dyDescent="0.25">
      <c r="A37" t="s">
        <v>1537</v>
      </c>
      <c r="B37" t="s">
        <v>235</v>
      </c>
      <c r="C37" t="s">
        <v>236</v>
      </c>
      <c r="D37" t="s">
        <v>222</v>
      </c>
      <c r="E37" t="s">
        <v>223</v>
      </c>
      <c r="F37" t="s">
        <v>224</v>
      </c>
      <c r="G37" t="s">
        <v>225</v>
      </c>
      <c r="H37" t="s">
        <v>225</v>
      </c>
      <c r="I37" t="s">
        <v>1559</v>
      </c>
      <c r="J37" t="s">
        <v>1483</v>
      </c>
      <c r="K37" t="s">
        <v>237</v>
      </c>
      <c r="M37" t="s">
        <v>238</v>
      </c>
      <c r="N37" t="s">
        <v>239</v>
      </c>
      <c r="O37">
        <v>534202</v>
      </c>
      <c r="P37">
        <v>187381</v>
      </c>
      <c r="Q37">
        <v>51.569336999999997</v>
      </c>
      <c r="R37">
        <v>-6.5037069000000003E-2</v>
      </c>
    </row>
    <row r="38" spans="1:18" x14ac:dyDescent="0.25">
      <c r="A38" t="s">
        <v>1537</v>
      </c>
      <c r="B38" t="s">
        <v>240</v>
      </c>
      <c r="C38" t="s">
        <v>241</v>
      </c>
      <c r="D38" t="s">
        <v>222</v>
      </c>
      <c r="E38" t="s">
        <v>223</v>
      </c>
      <c r="F38" t="s">
        <v>242</v>
      </c>
      <c r="G38" t="s">
        <v>243</v>
      </c>
      <c r="H38" t="s">
        <v>243</v>
      </c>
      <c r="I38" t="s">
        <v>1560</v>
      </c>
      <c r="J38" t="s">
        <v>1483</v>
      </c>
      <c r="K38" t="s">
        <v>244</v>
      </c>
      <c r="L38" t="s">
        <v>245</v>
      </c>
      <c r="M38" t="s">
        <v>246</v>
      </c>
      <c r="N38" t="s">
        <v>247</v>
      </c>
      <c r="O38">
        <v>534412</v>
      </c>
      <c r="P38">
        <v>186145</v>
      </c>
      <c r="Q38">
        <v>51.55818</v>
      </c>
      <c r="R38">
        <v>-6.2481117000000003E-2</v>
      </c>
    </row>
    <row r="39" spans="1:18" x14ac:dyDescent="0.25">
      <c r="A39" t="s">
        <v>1537</v>
      </c>
      <c r="B39" t="s">
        <v>248</v>
      </c>
      <c r="C39" t="s">
        <v>249</v>
      </c>
      <c r="D39" t="s">
        <v>222</v>
      </c>
      <c r="E39" t="s">
        <v>223</v>
      </c>
      <c r="F39" t="s">
        <v>242</v>
      </c>
      <c r="G39" t="s">
        <v>243</v>
      </c>
      <c r="H39" t="s">
        <v>243</v>
      </c>
      <c r="I39" t="s">
        <v>1560</v>
      </c>
      <c r="J39" t="s">
        <v>1483</v>
      </c>
      <c r="K39" t="s">
        <v>250</v>
      </c>
      <c r="M39" t="s">
        <v>251</v>
      </c>
      <c r="N39" t="s">
        <v>252</v>
      </c>
      <c r="O39">
        <v>534209</v>
      </c>
      <c r="P39">
        <v>186834</v>
      </c>
      <c r="Q39">
        <v>51.564419999999998</v>
      </c>
      <c r="R39">
        <v>-6.5144830000000001E-2</v>
      </c>
    </row>
    <row r="40" spans="1:18" x14ac:dyDescent="0.25">
      <c r="A40" t="s">
        <v>1537</v>
      </c>
      <c r="B40" t="s">
        <v>253</v>
      </c>
      <c r="C40" t="s">
        <v>254</v>
      </c>
      <c r="D40" t="s">
        <v>222</v>
      </c>
      <c r="E40" t="s">
        <v>223</v>
      </c>
      <c r="F40" t="s">
        <v>242</v>
      </c>
      <c r="G40" t="s">
        <v>243</v>
      </c>
      <c r="H40" t="s">
        <v>243</v>
      </c>
      <c r="I40" t="s">
        <v>1560</v>
      </c>
      <c r="J40" t="s">
        <v>1483</v>
      </c>
      <c r="K40" t="s">
        <v>255</v>
      </c>
      <c r="M40" t="s">
        <v>256</v>
      </c>
      <c r="N40" t="s">
        <v>257</v>
      </c>
      <c r="O40">
        <v>535164</v>
      </c>
      <c r="P40">
        <v>186953</v>
      </c>
      <c r="Q40">
        <v>51.565261999999997</v>
      </c>
      <c r="R40">
        <v>-5.1329751999999999E-2</v>
      </c>
    </row>
    <row r="41" spans="1:18" x14ac:dyDescent="0.25">
      <c r="A41" t="s">
        <v>1537</v>
      </c>
      <c r="B41" t="s">
        <v>258</v>
      </c>
      <c r="C41" t="s">
        <v>259</v>
      </c>
      <c r="D41" t="s">
        <v>222</v>
      </c>
      <c r="E41" t="s">
        <v>223</v>
      </c>
      <c r="F41" t="s">
        <v>242</v>
      </c>
      <c r="G41" t="s">
        <v>243</v>
      </c>
      <c r="H41" t="s">
        <v>243</v>
      </c>
      <c r="I41" t="s">
        <v>1560</v>
      </c>
      <c r="J41" t="s">
        <v>1483</v>
      </c>
      <c r="K41" t="s">
        <v>260</v>
      </c>
      <c r="M41" t="s">
        <v>256</v>
      </c>
      <c r="N41" t="s">
        <v>257</v>
      </c>
      <c r="O41">
        <v>535164</v>
      </c>
      <c r="P41">
        <v>186953</v>
      </c>
      <c r="Q41">
        <v>51.565261999999997</v>
      </c>
      <c r="R41">
        <v>-5.1329751999999999E-2</v>
      </c>
    </row>
    <row r="42" spans="1:18" x14ac:dyDescent="0.25">
      <c r="A42" t="s">
        <v>1537</v>
      </c>
      <c r="B42" t="s">
        <v>261</v>
      </c>
      <c r="C42" t="s">
        <v>262</v>
      </c>
      <c r="D42" t="s">
        <v>222</v>
      </c>
      <c r="E42" t="s">
        <v>223</v>
      </c>
      <c r="F42" t="s">
        <v>242</v>
      </c>
      <c r="G42" t="s">
        <v>243</v>
      </c>
      <c r="H42" t="s">
        <v>243</v>
      </c>
      <c r="I42" t="s">
        <v>1560</v>
      </c>
      <c r="J42" t="s">
        <v>1483</v>
      </c>
      <c r="K42" t="s">
        <v>250</v>
      </c>
      <c r="M42" t="s">
        <v>251</v>
      </c>
      <c r="N42" t="s">
        <v>252</v>
      </c>
      <c r="O42">
        <v>534209</v>
      </c>
      <c r="P42">
        <v>186834</v>
      </c>
      <c r="Q42">
        <v>51.564419999999998</v>
      </c>
      <c r="R42">
        <v>-6.5144830000000001E-2</v>
      </c>
    </row>
    <row r="43" spans="1:18" x14ac:dyDescent="0.25">
      <c r="A43" t="s">
        <v>1537</v>
      </c>
      <c r="B43" t="s">
        <v>263</v>
      </c>
      <c r="C43" t="s">
        <v>264</v>
      </c>
      <c r="D43" t="s">
        <v>222</v>
      </c>
      <c r="E43" t="s">
        <v>223</v>
      </c>
      <c r="F43" t="s">
        <v>242</v>
      </c>
      <c r="G43" t="s">
        <v>243</v>
      </c>
      <c r="H43" t="s">
        <v>243</v>
      </c>
      <c r="I43" t="s">
        <v>1560</v>
      </c>
      <c r="J43" t="s">
        <v>1483</v>
      </c>
      <c r="K43" t="s">
        <v>250</v>
      </c>
      <c r="M43" t="s">
        <v>251</v>
      </c>
      <c r="N43" t="s">
        <v>252</v>
      </c>
      <c r="O43">
        <v>534209</v>
      </c>
      <c r="P43">
        <v>186834</v>
      </c>
      <c r="Q43">
        <v>51.564419999999998</v>
      </c>
      <c r="R43">
        <v>-6.5144830000000001E-2</v>
      </c>
    </row>
    <row r="44" spans="1:18" x14ac:dyDescent="0.25">
      <c r="A44" t="s">
        <v>1537</v>
      </c>
      <c r="B44" t="s">
        <v>265</v>
      </c>
      <c r="C44" t="s">
        <v>266</v>
      </c>
      <c r="D44" t="s">
        <v>222</v>
      </c>
      <c r="E44" t="s">
        <v>223</v>
      </c>
      <c r="F44" t="s">
        <v>242</v>
      </c>
      <c r="G44" t="s">
        <v>243</v>
      </c>
      <c r="H44" t="s">
        <v>243</v>
      </c>
      <c r="I44" t="s">
        <v>1560</v>
      </c>
      <c r="J44" t="s">
        <v>1483</v>
      </c>
      <c r="K44" t="s">
        <v>267</v>
      </c>
      <c r="M44" t="s">
        <v>268</v>
      </c>
      <c r="N44" t="s">
        <v>269</v>
      </c>
      <c r="O44">
        <v>535028</v>
      </c>
      <c r="P44">
        <v>187268</v>
      </c>
      <c r="Q44">
        <v>51.568125000000002</v>
      </c>
      <c r="R44">
        <v>-5.3169741999999999E-2</v>
      </c>
    </row>
    <row r="45" spans="1:18" x14ac:dyDescent="0.25">
      <c r="A45" t="s">
        <v>1537</v>
      </c>
      <c r="B45" t="s">
        <v>270</v>
      </c>
      <c r="C45" t="s">
        <v>271</v>
      </c>
      <c r="D45" t="s">
        <v>222</v>
      </c>
      <c r="E45" t="s">
        <v>223</v>
      </c>
      <c r="F45" t="s">
        <v>272</v>
      </c>
      <c r="G45" t="s">
        <v>273</v>
      </c>
      <c r="H45" t="s">
        <v>273</v>
      </c>
      <c r="I45" t="s">
        <v>1561</v>
      </c>
      <c r="J45" t="s">
        <v>1483</v>
      </c>
      <c r="K45" t="s">
        <v>274</v>
      </c>
      <c r="L45" t="s">
        <v>275</v>
      </c>
      <c r="M45" t="s">
        <v>276</v>
      </c>
      <c r="N45" t="s">
        <v>277</v>
      </c>
      <c r="O45">
        <v>532221</v>
      </c>
      <c r="P45">
        <v>187203</v>
      </c>
      <c r="Q45">
        <v>51.568204999999999</v>
      </c>
      <c r="R45">
        <v>-9.3670042999999995E-2</v>
      </c>
    </row>
    <row r="46" spans="1:18" x14ac:dyDescent="0.25">
      <c r="A46" t="s">
        <v>1537</v>
      </c>
      <c r="B46" t="s">
        <v>278</v>
      </c>
      <c r="C46" t="s">
        <v>279</v>
      </c>
      <c r="D46" t="s">
        <v>222</v>
      </c>
      <c r="E46" t="s">
        <v>223</v>
      </c>
      <c r="F46" t="s">
        <v>272</v>
      </c>
      <c r="G46" t="s">
        <v>273</v>
      </c>
      <c r="H46" t="s">
        <v>273</v>
      </c>
      <c r="I46" t="s">
        <v>1561</v>
      </c>
      <c r="J46" t="s">
        <v>1483</v>
      </c>
      <c r="K46" t="s">
        <v>280</v>
      </c>
      <c r="M46" t="s">
        <v>281</v>
      </c>
      <c r="N46" t="s">
        <v>282</v>
      </c>
      <c r="O46">
        <v>532544</v>
      </c>
      <c r="P46">
        <v>186016</v>
      </c>
      <c r="Q46">
        <v>51.557462999999998</v>
      </c>
      <c r="R46">
        <v>-8.9459644000000005E-2</v>
      </c>
    </row>
    <row r="47" spans="1:18" x14ac:dyDescent="0.25">
      <c r="A47" t="s">
        <v>1537</v>
      </c>
      <c r="B47" t="s">
        <v>283</v>
      </c>
      <c r="C47" t="s">
        <v>284</v>
      </c>
      <c r="D47" t="s">
        <v>222</v>
      </c>
      <c r="E47" t="s">
        <v>223</v>
      </c>
      <c r="F47" t="s">
        <v>272</v>
      </c>
      <c r="G47" t="s">
        <v>273</v>
      </c>
      <c r="H47" t="s">
        <v>273</v>
      </c>
      <c r="I47" t="s">
        <v>1561</v>
      </c>
      <c r="J47" t="s">
        <v>1483</v>
      </c>
      <c r="K47" t="s">
        <v>274</v>
      </c>
      <c r="L47" t="s">
        <v>275</v>
      </c>
      <c r="M47" t="s">
        <v>276</v>
      </c>
      <c r="N47" t="s">
        <v>277</v>
      </c>
      <c r="O47">
        <v>532221</v>
      </c>
      <c r="P47">
        <v>187203</v>
      </c>
      <c r="Q47">
        <v>51.568204999999999</v>
      </c>
      <c r="R47">
        <v>-9.3670042999999995E-2</v>
      </c>
    </row>
    <row r="48" spans="1:18" x14ac:dyDescent="0.25">
      <c r="A48" t="s">
        <v>1537</v>
      </c>
      <c r="B48" t="s">
        <v>285</v>
      </c>
      <c r="C48" t="s">
        <v>286</v>
      </c>
      <c r="D48" t="s">
        <v>222</v>
      </c>
      <c r="E48" t="s">
        <v>223</v>
      </c>
      <c r="F48" t="s">
        <v>272</v>
      </c>
      <c r="G48" t="s">
        <v>273</v>
      </c>
      <c r="H48" t="s">
        <v>273</v>
      </c>
      <c r="I48" t="s">
        <v>1561</v>
      </c>
      <c r="J48" t="s">
        <v>1483</v>
      </c>
      <c r="K48" t="s">
        <v>287</v>
      </c>
      <c r="M48" t="s">
        <v>288</v>
      </c>
      <c r="N48" t="s">
        <v>289</v>
      </c>
      <c r="O48">
        <v>532456</v>
      </c>
      <c r="P48">
        <v>186933</v>
      </c>
      <c r="Q48">
        <v>51.565724000000003</v>
      </c>
      <c r="R48">
        <v>-9.0383086000000001E-2</v>
      </c>
    </row>
    <row r="49" spans="1:18" x14ac:dyDescent="0.25">
      <c r="A49" t="s">
        <v>1537</v>
      </c>
      <c r="B49" t="s">
        <v>290</v>
      </c>
      <c r="C49" t="s">
        <v>291</v>
      </c>
      <c r="D49" t="s">
        <v>222</v>
      </c>
      <c r="E49" t="s">
        <v>223</v>
      </c>
      <c r="F49" t="s">
        <v>292</v>
      </c>
      <c r="G49" t="s">
        <v>293</v>
      </c>
      <c r="H49" t="s">
        <v>293</v>
      </c>
      <c r="I49" t="s">
        <v>1562</v>
      </c>
      <c r="J49" t="s">
        <v>1483</v>
      </c>
      <c r="K49" t="s">
        <v>294</v>
      </c>
      <c r="L49" t="s">
        <v>295</v>
      </c>
      <c r="M49" t="s">
        <v>296</v>
      </c>
      <c r="N49" t="s">
        <v>297</v>
      </c>
      <c r="O49">
        <v>532926</v>
      </c>
      <c r="P49">
        <v>186369</v>
      </c>
      <c r="Q49">
        <v>51.560544999999998</v>
      </c>
      <c r="R49">
        <v>-8.3819307999999995E-2</v>
      </c>
    </row>
    <row r="50" spans="1:18" x14ac:dyDescent="0.25">
      <c r="A50" t="s">
        <v>1537</v>
      </c>
      <c r="B50" t="s">
        <v>298</v>
      </c>
      <c r="C50" t="s">
        <v>299</v>
      </c>
      <c r="D50" t="s">
        <v>222</v>
      </c>
      <c r="E50" t="s">
        <v>223</v>
      </c>
      <c r="F50" t="s">
        <v>292</v>
      </c>
      <c r="G50" t="s">
        <v>293</v>
      </c>
      <c r="H50" t="s">
        <v>293</v>
      </c>
      <c r="I50" t="s">
        <v>1562</v>
      </c>
      <c r="J50" t="s">
        <v>1483</v>
      </c>
      <c r="K50" t="s">
        <v>300</v>
      </c>
      <c r="M50" t="s">
        <v>301</v>
      </c>
      <c r="N50" t="s">
        <v>302</v>
      </c>
      <c r="O50">
        <v>533722</v>
      </c>
      <c r="P50">
        <v>185639</v>
      </c>
      <c r="Q50">
        <v>51.553797000000003</v>
      </c>
      <c r="R50">
        <v>-7.2620630000000005E-2</v>
      </c>
    </row>
    <row r="51" spans="1:18" x14ac:dyDescent="0.25">
      <c r="A51" t="s">
        <v>1537</v>
      </c>
      <c r="B51" t="s">
        <v>303</v>
      </c>
      <c r="C51" t="s">
        <v>304</v>
      </c>
      <c r="D51" t="s">
        <v>222</v>
      </c>
      <c r="E51" t="s">
        <v>223</v>
      </c>
      <c r="F51" t="s">
        <v>292</v>
      </c>
      <c r="G51" t="s">
        <v>293</v>
      </c>
      <c r="H51" t="s">
        <v>293</v>
      </c>
      <c r="I51" t="s">
        <v>1562</v>
      </c>
      <c r="J51" t="s">
        <v>1483</v>
      </c>
      <c r="K51" t="s">
        <v>305</v>
      </c>
      <c r="M51" t="s">
        <v>306</v>
      </c>
      <c r="N51" t="s">
        <v>307</v>
      </c>
      <c r="O51">
        <v>533334</v>
      </c>
      <c r="P51">
        <v>185451</v>
      </c>
      <c r="Q51">
        <v>51.552199999999999</v>
      </c>
      <c r="R51">
        <v>-7.8284858999999998E-2</v>
      </c>
    </row>
    <row r="52" spans="1:18" x14ac:dyDescent="0.25">
      <c r="A52" t="s">
        <v>1537</v>
      </c>
      <c r="B52" t="s">
        <v>308</v>
      </c>
      <c r="C52" t="s">
        <v>309</v>
      </c>
      <c r="D52" t="s">
        <v>222</v>
      </c>
      <c r="E52" t="s">
        <v>223</v>
      </c>
      <c r="F52" t="s">
        <v>292</v>
      </c>
      <c r="G52" t="s">
        <v>293</v>
      </c>
      <c r="H52" t="s">
        <v>293</v>
      </c>
      <c r="I52" t="s">
        <v>1562</v>
      </c>
      <c r="J52" t="s">
        <v>1483</v>
      </c>
      <c r="K52" t="s">
        <v>310</v>
      </c>
      <c r="M52" t="s">
        <v>311</v>
      </c>
      <c r="N52" t="s">
        <v>312</v>
      </c>
      <c r="O52">
        <v>533833</v>
      </c>
      <c r="P52">
        <v>186338</v>
      </c>
      <c r="Q52">
        <v>51.560051999999999</v>
      </c>
      <c r="R52">
        <v>-7.0754775000000006E-2</v>
      </c>
    </row>
    <row r="53" spans="1:18" x14ac:dyDescent="0.25">
      <c r="A53" t="s">
        <v>1537</v>
      </c>
      <c r="B53" t="s">
        <v>313</v>
      </c>
      <c r="C53" t="s">
        <v>314</v>
      </c>
      <c r="D53" t="s">
        <v>222</v>
      </c>
      <c r="E53" t="s">
        <v>223</v>
      </c>
      <c r="F53" t="s">
        <v>315</v>
      </c>
      <c r="G53" t="s">
        <v>316</v>
      </c>
      <c r="H53" t="s">
        <v>316</v>
      </c>
      <c r="I53" t="s">
        <v>1563</v>
      </c>
      <c r="J53" t="s">
        <v>1483</v>
      </c>
      <c r="K53" t="s">
        <v>317</v>
      </c>
      <c r="M53" t="s">
        <v>318</v>
      </c>
      <c r="N53" t="s">
        <v>319</v>
      </c>
      <c r="O53">
        <v>535145</v>
      </c>
      <c r="P53">
        <v>185320</v>
      </c>
      <c r="Q53">
        <v>51.550592000000002</v>
      </c>
      <c r="R53">
        <v>-5.2230775E-2</v>
      </c>
    </row>
    <row r="54" spans="1:18" x14ac:dyDescent="0.25">
      <c r="A54" t="s">
        <v>1537</v>
      </c>
      <c r="B54" t="s">
        <v>320</v>
      </c>
      <c r="C54" t="s">
        <v>321</v>
      </c>
      <c r="D54" t="s">
        <v>222</v>
      </c>
      <c r="E54" t="s">
        <v>223</v>
      </c>
      <c r="F54" t="s">
        <v>315</v>
      </c>
      <c r="G54" t="s">
        <v>316</v>
      </c>
      <c r="H54" t="s">
        <v>316</v>
      </c>
      <c r="I54" t="s">
        <v>1563</v>
      </c>
      <c r="J54" t="s">
        <v>1483</v>
      </c>
      <c r="K54" t="s">
        <v>322</v>
      </c>
      <c r="M54" t="s">
        <v>323</v>
      </c>
      <c r="N54" t="s">
        <v>324</v>
      </c>
      <c r="O54">
        <v>536351</v>
      </c>
      <c r="P54">
        <v>185487</v>
      </c>
      <c r="Q54">
        <v>51.551803</v>
      </c>
      <c r="R54">
        <v>-3.4783215999999999E-2</v>
      </c>
    </row>
    <row r="55" spans="1:18" x14ac:dyDescent="0.25">
      <c r="A55" t="s">
        <v>1537</v>
      </c>
      <c r="B55" t="s">
        <v>325</v>
      </c>
      <c r="C55" t="s">
        <v>326</v>
      </c>
      <c r="D55" t="s">
        <v>222</v>
      </c>
      <c r="E55" t="s">
        <v>223</v>
      </c>
      <c r="F55" t="s">
        <v>315</v>
      </c>
      <c r="G55" t="s">
        <v>316</v>
      </c>
      <c r="H55" t="s">
        <v>316</v>
      </c>
      <c r="I55" t="s">
        <v>1563</v>
      </c>
      <c r="J55" t="s">
        <v>1483</v>
      </c>
      <c r="K55" t="s">
        <v>327</v>
      </c>
      <c r="L55" t="s">
        <v>245</v>
      </c>
      <c r="M55" t="s">
        <v>328</v>
      </c>
      <c r="N55" t="s">
        <v>329</v>
      </c>
      <c r="O55">
        <v>535057</v>
      </c>
      <c r="P55">
        <v>185799</v>
      </c>
      <c r="Q55">
        <v>51.554917000000003</v>
      </c>
      <c r="R55">
        <v>-5.3315426999999999E-2</v>
      </c>
    </row>
    <row r="56" spans="1:18" x14ac:dyDescent="0.25">
      <c r="A56" t="s">
        <v>1537</v>
      </c>
      <c r="B56" t="s">
        <v>330</v>
      </c>
      <c r="C56" t="s">
        <v>331</v>
      </c>
      <c r="D56" t="s">
        <v>222</v>
      </c>
      <c r="E56" t="s">
        <v>223</v>
      </c>
      <c r="F56" t="s">
        <v>315</v>
      </c>
      <c r="G56" t="s">
        <v>316</v>
      </c>
      <c r="H56" t="s">
        <v>316</v>
      </c>
      <c r="I56" t="s">
        <v>1563</v>
      </c>
      <c r="J56" t="s">
        <v>1483</v>
      </c>
      <c r="K56" t="s">
        <v>332</v>
      </c>
      <c r="M56" t="s">
        <v>333</v>
      </c>
      <c r="N56" t="s">
        <v>334</v>
      </c>
      <c r="O56">
        <v>535784</v>
      </c>
      <c r="P56">
        <v>185079</v>
      </c>
      <c r="Q56">
        <v>51.548273000000002</v>
      </c>
      <c r="R56">
        <v>-4.311334E-2</v>
      </c>
    </row>
    <row r="57" spans="1:18" x14ac:dyDescent="0.25">
      <c r="A57" t="s">
        <v>1537</v>
      </c>
      <c r="B57" t="s">
        <v>335</v>
      </c>
      <c r="C57" t="s">
        <v>336</v>
      </c>
      <c r="D57" t="s">
        <v>222</v>
      </c>
      <c r="E57" t="s">
        <v>223</v>
      </c>
      <c r="F57" t="s">
        <v>315</v>
      </c>
      <c r="G57" t="s">
        <v>316</v>
      </c>
      <c r="H57" t="s">
        <v>316</v>
      </c>
      <c r="I57" t="s">
        <v>1563</v>
      </c>
      <c r="J57" t="s">
        <v>1483</v>
      </c>
      <c r="K57" t="s">
        <v>337</v>
      </c>
      <c r="M57" t="s">
        <v>338</v>
      </c>
      <c r="N57" t="s">
        <v>339</v>
      </c>
      <c r="O57">
        <v>535346</v>
      </c>
      <c r="P57">
        <v>184880</v>
      </c>
      <c r="Q57">
        <v>51.546590000000002</v>
      </c>
      <c r="R57">
        <v>-4.9502727000000003E-2</v>
      </c>
    </row>
    <row r="58" spans="1:18" x14ac:dyDescent="0.25">
      <c r="A58" t="s">
        <v>1537</v>
      </c>
      <c r="B58" t="s">
        <v>340</v>
      </c>
      <c r="C58" t="s">
        <v>341</v>
      </c>
      <c r="D58" t="s">
        <v>222</v>
      </c>
      <c r="E58" t="s">
        <v>223</v>
      </c>
      <c r="F58" t="s">
        <v>342</v>
      </c>
      <c r="G58" t="s">
        <v>343</v>
      </c>
      <c r="H58" t="s">
        <v>343</v>
      </c>
      <c r="I58" t="s">
        <v>1564</v>
      </c>
      <c r="J58" t="s">
        <v>1483</v>
      </c>
      <c r="K58" t="s">
        <v>344</v>
      </c>
      <c r="M58" t="s">
        <v>345</v>
      </c>
      <c r="N58" t="s">
        <v>346</v>
      </c>
      <c r="O58">
        <v>535138</v>
      </c>
      <c r="P58">
        <v>184055</v>
      </c>
      <c r="Q58">
        <v>51.539225999999999</v>
      </c>
      <c r="R58">
        <v>-5.2817041000000002E-2</v>
      </c>
    </row>
    <row r="59" spans="1:18" x14ac:dyDescent="0.25">
      <c r="A59" t="s">
        <v>1537</v>
      </c>
      <c r="B59" t="s">
        <v>347</v>
      </c>
      <c r="C59" t="s">
        <v>348</v>
      </c>
      <c r="D59" t="s">
        <v>222</v>
      </c>
      <c r="E59" t="s">
        <v>223</v>
      </c>
      <c r="F59" t="s">
        <v>342</v>
      </c>
      <c r="G59" t="s">
        <v>343</v>
      </c>
      <c r="H59" t="s">
        <v>343</v>
      </c>
      <c r="I59" t="s">
        <v>1564</v>
      </c>
      <c r="J59" t="s">
        <v>1483</v>
      </c>
      <c r="K59" t="s">
        <v>349</v>
      </c>
      <c r="M59" t="s">
        <v>350</v>
      </c>
      <c r="N59" t="s">
        <v>351</v>
      </c>
      <c r="O59">
        <v>535380</v>
      </c>
      <c r="P59">
        <v>184483</v>
      </c>
      <c r="Q59">
        <v>51.543013999999999</v>
      </c>
      <c r="R59">
        <v>-4.9165300000000002E-2</v>
      </c>
    </row>
    <row r="60" spans="1:18" x14ac:dyDescent="0.25">
      <c r="A60" t="s">
        <v>1537</v>
      </c>
      <c r="B60" t="s">
        <v>352</v>
      </c>
      <c r="C60" t="s">
        <v>353</v>
      </c>
      <c r="D60" t="s">
        <v>222</v>
      </c>
      <c r="E60" t="s">
        <v>223</v>
      </c>
      <c r="F60" t="s">
        <v>342</v>
      </c>
      <c r="G60" t="s">
        <v>343</v>
      </c>
      <c r="H60" t="s">
        <v>343</v>
      </c>
      <c r="I60" t="s">
        <v>1564</v>
      </c>
      <c r="J60" t="s">
        <v>1483</v>
      </c>
      <c r="K60" t="s">
        <v>354</v>
      </c>
      <c r="M60" t="s">
        <v>355</v>
      </c>
      <c r="N60" t="s">
        <v>356</v>
      </c>
      <c r="O60">
        <v>536085</v>
      </c>
      <c r="P60">
        <v>184711</v>
      </c>
      <c r="Q60">
        <v>51.544893999999999</v>
      </c>
      <c r="R60">
        <v>-3.8917245000000003E-2</v>
      </c>
    </row>
    <row r="61" spans="1:18" x14ac:dyDescent="0.25">
      <c r="A61" t="s">
        <v>1537</v>
      </c>
      <c r="B61" t="s">
        <v>357</v>
      </c>
      <c r="C61" t="s">
        <v>358</v>
      </c>
      <c r="D61" t="s">
        <v>222</v>
      </c>
      <c r="E61" t="s">
        <v>223</v>
      </c>
      <c r="F61" t="s">
        <v>342</v>
      </c>
      <c r="G61" t="s">
        <v>343</v>
      </c>
      <c r="H61" t="s">
        <v>343</v>
      </c>
      <c r="I61" t="s">
        <v>1564</v>
      </c>
      <c r="J61" t="s">
        <v>1483</v>
      </c>
      <c r="K61" t="s">
        <v>359</v>
      </c>
      <c r="M61" t="s">
        <v>360</v>
      </c>
      <c r="N61" t="s">
        <v>361</v>
      </c>
      <c r="O61">
        <v>534985</v>
      </c>
      <c r="P61">
        <v>183975</v>
      </c>
      <c r="Q61">
        <v>51.538544000000002</v>
      </c>
      <c r="R61">
        <v>-5.5052455E-2</v>
      </c>
    </row>
    <row r="62" spans="1:18" x14ac:dyDescent="0.25">
      <c r="A62" t="s">
        <v>1537</v>
      </c>
      <c r="B62" t="s">
        <v>362</v>
      </c>
      <c r="C62" t="s">
        <v>363</v>
      </c>
      <c r="D62" t="s">
        <v>222</v>
      </c>
      <c r="E62" t="s">
        <v>223</v>
      </c>
      <c r="F62" t="s">
        <v>342</v>
      </c>
      <c r="G62" t="s">
        <v>343</v>
      </c>
      <c r="H62" t="s">
        <v>343</v>
      </c>
      <c r="I62" t="s">
        <v>1564</v>
      </c>
      <c r="J62" t="s">
        <v>1483</v>
      </c>
      <c r="K62" t="s">
        <v>364</v>
      </c>
      <c r="M62" t="s">
        <v>365</v>
      </c>
      <c r="N62" t="s">
        <v>366</v>
      </c>
      <c r="O62">
        <v>536747</v>
      </c>
      <c r="P62">
        <v>184792</v>
      </c>
      <c r="Q62">
        <v>51.545462000000001</v>
      </c>
      <c r="R62">
        <v>-2.9345178999999999E-2</v>
      </c>
    </row>
    <row r="63" spans="1:18" x14ac:dyDescent="0.25">
      <c r="A63" t="s">
        <v>1537</v>
      </c>
      <c r="B63" t="s">
        <v>367</v>
      </c>
      <c r="C63" t="s">
        <v>368</v>
      </c>
      <c r="D63" t="s">
        <v>222</v>
      </c>
      <c r="E63" t="s">
        <v>223</v>
      </c>
      <c r="F63" t="s">
        <v>369</v>
      </c>
      <c r="G63" t="s">
        <v>370</v>
      </c>
      <c r="H63" t="s">
        <v>370</v>
      </c>
      <c r="I63" t="s">
        <v>1565</v>
      </c>
      <c r="J63" t="s">
        <v>1483</v>
      </c>
      <c r="K63" t="s">
        <v>371</v>
      </c>
      <c r="M63" t="s">
        <v>372</v>
      </c>
      <c r="N63" t="s">
        <v>373</v>
      </c>
      <c r="O63">
        <v>534536</v>
      </c>
      <c r="P63">
        <v>183745</v>
      </c>
      <c r="Q63">
        <v>51.536583999999998</v>
      </c>
      <c r="R63">
        <v>-6.1610386000000003E-2</v>
      </c>
    </row>
    <row r="64" spans="1:18" x14ac:dyDescent="0.25">
      <c r="A64" t="s">
        <v>1537</v>
      </c>
      <c r="B64" t="s">
        <v>374</v>
      </c>
      <c r="C64" t="s">
        <v>375</v>
      </c>
      <c r="D64" t="s">
        <v>222</v>
      </c>
      <c r="E64" t="s">
        <v>223</v>
      </c>
      <c r="F64" t="s">
        <v>369</v>
      </c>
      <c r="G64" t="s">
        <v>370</v>
      </c>
      <c r="H64" t="s">
        <v>370</v>
      </c>
      <c r="I64" t="s">
        <v>1565</v>
      </c>
      <c r="J64" t="s">
        <v>1483</v>
      </c>
      <c r="K64" t="s">
        <v>376</v>
      </c>
      <c r="M64" t="s">
        <v>377</v>
      </c>
      <c r="N64" t="s">
        <v>378</v>
      </c>
      <c r="O64">
        <v>534245</v>
      </c>
      <c r="P64">
        <v>184457</v>
      </c>
      <c r="Q64">
        <v>51.543050999999998</v>
      </c>
      <c r="R64">
        <v>-6.5532240000000005E-2</v>
      </c>
    </row>
    <row r="65" spans="1:18" x14ac:dyDescent="0.25">
      <c r="A65" t="s">
        <v>1537</v>
      </c>
      <c r="B65" t="s">
        <v>379</v>
      </c>
      <c r="C65" t="s">
        <v>380</v>
      </c>
      <c r="D65" t="s">
        <v>222</v>
      </c>
      <c r="E65" t="s">
        <v>223</v>
      </c>
      <c r="F65" t="s">
        <v>369</v>
      </c>
      <c r="G65" t="s">
        <v>370</v>
      </c>
      <c r="H65" t="s">
        <v>370</v>
      </c>
      <c r="I65" t="s">
        <v>1565</v>
      </c>
      <c r="J65" t="s">
        <v>1483</v>
      </c>
      <c r="K65" t="s">
        <v>381</v>
      </c>
      <c r="M65" t="s">
        <v>382</v>
      </c>
      <c r="N65" t="s">
        <v>383</v>
      </c>
      <c r="O65">
        <v>533890</v>
      </c>
      <c r="P65">
        <v>184780</v>
      </c>
      <c r="Q65">
        <v>51.546038000000003</v>
      </c>
      <c r="R65">
        <v>-7.0525556000000003E-2</v>
      </c>
    </row>
    <row r="66" spans="1:18" x14ac:dyDescent="0.25">
      <c r="A66" t="s">
        <v>1537</v>
      </c>
      <c r="B66" t="s">
        <v>384</v>
      </c>
      <c r="C66" t="s">
        <v>385</v>
      </c>
      <c r="D66" t="s">
        <v>222</v>
      </c>
      <c r="E66" t="s">
        <v>223</v>
      </c>
      <c r="F66" t="s">
        <v>369</v>
      </c>
      <c r="G66" t="s">
        <v>370</v>
      </c>
      <c r="H66" t="s">
        <v>370</v>
      </c>
      <c r="I66" t="s">
        <v>1565</v>
      </c>
      <c r="J66" t="s">
        <v>1483</v>
      </c>
      <c r="K66" t="s">
        <v>386</v>
      </c>
      <c r="M66" t="s">
        <v>387</v>
      </c>
      <c r="N66" t="s">
        <v>388</v>
      </c>
      <c r="O66">
        <v>534111</v>
      </c>
      <c r="P66">
        <v>184978</v>
      </c>
      <c r="Q66">
        <v>51.547764999999998</v>
      </c>
      <c r="R66">
        <v>-6.7264995999999994E-2</v>
      </c>
    </row>
    <row r="67" spans="1:18" x14ac:dyDescent="0.25">
      <c r="A67" t="s">
        <v>1537</v>
      </c>
      <c r="B67" t="s">
        <v>389</v>
      </c>
      <c r="C67" t="s">
        <v>390</v>
      </c>
      <c r="D67" t="s">
        <v>222</v>
      </c>
      <c r="E67" t="s">
        <v>223</v>
      </c>
      <c r="F67" t="s">
        <v>369</v>
      </c>
      <c r="G67" t="s">
        <v>370</v>
      </c>
      <c r="H67" t="s">
        <v>370</v>
      </c>
      <c r="I67" t="s">
        <v>1565</v>
      </c>
      <c r="J67" t="s">
        <v>1483</v>
      </c>
      <c r="K67" t="s">
        <v>391</v>
      </c>
      <c r="M67" t="s">
        <v>392</v>
      </c>
      <c r="N67" t="s">
        <v>393</v>
      </c>
      <c r="O67">
        <v>533838</v>
      </c>
      <c r="P67">
        <v>184271</v>
      </c>
      <c r="Q67">
        <v>51.541476000000003</v>
      </c>
      <c r="R67">
        <v>-7.1468413999999994E-2</v>
      </c>
    </row>
    <row r="68" spans="1:18" x14ac:dyDescent="0.25">
      <c r="A68" t="s">
        <v>1537</v>
      </c>
      <c r="B68" t="s">
        <v>394</v>
      </c>
      <c r="C68" t="s">
        <v>395</v>
      </c>
      <c r="D68" t="s">
        <v>222</v>
      </c>
      <c r="E68" t="s">
        <v>223</v>
      </c>
      <c r="F68" t="s">
        <v>369</v>
      </c>
      <c r="G68" t="s">
        <v>370</v>
      </c>
      <c r="H68" t="s">
        <v>370</v>
      </c>
      <c r="I68" t="s">
        <v>1565</v>
      </c>
      <c r="J68" t="s">
        <v>1483</v>
      </c>
      <c r="K68" t="s">
        <v>396</v>
      </c>
      <c r="M68" t="s">
        <v>387</v>
      </c>
      <c r="N68" t="s">
        <v>388</v>
      </c>
      <c r="O68">
        <v>534111</v>
      </c>
      <c r="P68">
        <v>184978</v>
      </c>
      <c r="Q68">
        <v>51.547764999999998</v>
      </c>
      <c r="R68">
        <v>-6.7264995999999994E-2</v>
      </c>
    </row>
    <row r="69" spans="1:18" x14ac:dyDescent="0.25">
      <c r="A69" t="s">
        <v>1537</v>
      </c>
      <c r="B69" t="s">
        <v>397</v>
      </c>
      <c r="C69" t="s">
        <v>398</v>
      </c>
      <c r="D69" t="s">
        <v>222</v>
      </c>
      <c r="E69" t="s">
        <v>223</v>
      </c>
      <c r="F69" t="s">
        <v>399</v>
      </c>
      <c r="G69" t="s">
        <v>400</v>
      </c>
      <c r="H69" t="s">
        <v>400</v>
      </c>
      <c r="I69" t="s">
        <v>1566</v>
      </c>
      <c r="J69" t="s">
        <v>1483</v>
      </c>
      <c r="K69" t="s">
        <v>401</v>
      </c>
      <c r="M69" t="s">
        <v>402</v>
      </c>
      <c r="N69" t="s">
        <v>403</v>
      </c>
      <c r="O69">
        <v>532048</v>
      </c>
      <c r="P69">
        <v>181725</v>
      </c>
      <c r="Q69">
        <v>51.519018000000003</v>
      </c>
      <c r="R69">
        <v>-9.8218282000000004E-2</v>
      </c>
    </row>
    <row r="70" spans="1:18" x14ac:dyDescent="0.25">
      <c r="A70" t="s">
        <v>1537</v>
      </c>
      <c r="B70" t="s">
        <v>404</v>
      </c>
      <c r="C70" t="s">
        <v>405</v>
      </c>
      <c r="D70" t="s">
        <v>222</v>
      </c>
      <c r="E70" t="s">
        <v>223</v>
      </c>
      <c r="F70" t="s">
        <v>399</v>
      </c>
      <c r="G70" t="s">
        <v>400</v>
      </c>
      <c r="H70" t="s">
        <v>400</v>
      </c>
      <c r="I70" t="s">
        <v>1566</v>
      </c>
      <c r="J70" t="s">
        <v>1483</v>
      </c>
      <c r="K70" t="s">
        <v>406</v>
      </c>
      <c r="M70" t="s">
        <v>407</v>
      </c>
      <c r="N70" t="s">
        <v>408</v>
      </c>
      <c r="O70">
        <v>533377</v>
      </c>
      <c r="P70">
        <v>183922</v>
      </c>
      <c r="Q70">
        <v>51.538449</v>
      </c>
      <c r="R70">
        <v>-7.8244064000000002E-2</v>
      </c>
    </row>
    <row r="71" spans="1:18" x14ac:dyDescent="0.25">
      <c r="A71" t="s">
        <v>1537</v>
      </c>
      <c r="B71" t="s">
        <v>409</v>
      </c>
      <c r="C71" t="s">
        <v>410</v>
      </c>
      <c r="D71" t="s">
        <v>222</v>
      </c>
      <c r="E71" t="s">
        <v>223</v>
      </c>
      <c r="F71" t="s">
        <v>399</v>
      </c>
      <c r="G71" t="s">
        <v>400</v>
      </c>
      <c r="H71" t="s">
        <v>400</v>
      </c>
      <c r="I71" t="s">
        <v>1566</v>
      </c>
      <c r="J71" t="s">
        <v>1483</v>
      </c>
      <c r="K71" t="s">
        <v>411</v>
      </c>
      <c r="L71" t="s">
        <v>412</v>
      </c>
      <c r="M71" t="s">
        <v>413</v>
      </c>
      <c r="N71" t="s">
        <v>414</v>
      </c>
      <c r="O71">
        <v>533302</v>
      </c>
      <c r="P71">
        <v>183395</v>
      </c>
      <c r="Q71">
        <v>51.533731000000003</v>
      </c>
      <c r="R71">
        <v>-7.9524182999999998E-2</v>
      </c>
    </row>
    <row r="72" spans="1:18" x14ac:dyDescent="0.25">
      <c r="A72" t="s">
        <v>1537</v>
      </c>
      <c r="B72" t="s">
        <v>415</v>
      </c>
      <c r="C72" t="s">
        <v>416</v>
      </c>
      <c r="D72" t="s">
        <v>222</v>
      </c>
      <c r="E72" t="s">
        <v>223</v>
      </c>
      <c r="F72" t="s">
        <v>399</v>
      </c>
      <c r="G72" t="s">
        <v>400</v>
      </c>
      <c r="H72" t="s">
        <v>400</v>
      </c>
      <c r="I72" t="s">
        <v>1566</v>
      </c>
      <c r="J72" t="s">
        <v>1483</v>
      </c>
      <c r="K72" t="s">
        <v>417</v>
      </c>
      <c r="M72" t="s">
        <v>418</v>
      </c>
      <c r="N72" t="s">
        <v>419</v>
      </c>
      <c r="O72">
        <v>532796</v>
      </c>
      <c r="P72">
        <v>183359</v>
      </c>
      <c r="Q72">
        <v>51.533526999999999</v>
      </c>
      <c r="R72">
        <v>-8.6828572000000007E-2</v>
      </c>
    </row>
    <row r="73" spans="1:18" x14ac:dyDescent="0.25">
      <c r="A73" t="s">
        <v>1537</v>
      </c>
      <c r="B73" t="s">
        <v>420</v>
      </c>
      <c r="C73" t="s">
        <v>421</v>
      </c>
      <c r="D73" t="s">
        <v>222</v>
      </c>
      <c r="E73" t="s">
        <v>223</v>
      </c>
      <c r="F73" t="s">
        <v>399</v>
      </c>
      <c r="G73" t="s">
        <v>400</v>
      </c>
      <c r="H73" t="s">
        <v>400</v>
      </c>
      <c r="I73" t="s">
        <v>1566</v>
      </c>
      <c r="J73" t="s">
        <v>1483</v>
      </c>
      <c r="K73" t="s">
        <v>422</v>
      </c>
      <c r="M73" t="s">
        <v>418</v>
      </c>
      <c r="N73" t="s">
        <v>419</v>
      </c>
      <c r="O73">
        <v>532796</v>
      </c>
      <c r="P73">
        <v>183359</v>
      </c>
      <c r="Q73">
        <v>51.533526999999999</v>
      </c>
      <c r="R73">
        <v>-8.6828572000000007E-2</v>
      </c>
    </row>
    <row r="74" spans="1:18" x14ac:dyDescent="0.25">
      <c r="A74" t="s">
        <v>1537</v>
      </c>
      <c r="B74" t="s">
        <v>423</v>
      </c>
      <c r="C74" t="s">
        <v>1478</v>
      </c>
      <c r="D74" t="s">
        <v>424</v>
      </c>
      <c r="E74" t="s">
        <v>425</v>
      </c>
      <c r="F74" t="s">
        <v>426</v>
      </c>
      <c r="G74" t="s">
        <v>427</v>
      </c>
      <c r="H74" t="s">
        <v>1567</v>
      </c>
      <c r="I74" t="s">
        <v>1568</v>
      </c>
      <c r="J74" t="s">
        <v>1483</v>
      </c>
      <c r="K74" t="s">
        <v>428</v>
      </c>
      <c r="L74" t="s">
        <v>429</v>
      </c>
      <c r="M74" t="s">
        <v>430</v>
      </c>
      <c r="N74" t="s">
        <v>431</v>
      </c>
      <c r="O74">
        <v>551307</v>
      </c>
      <c r="P74">
        <v>189056</v>
      </c>
      <c r="Q74">
        <v>51.580061000000001</v>
      </c>
      <c r="R74">
        <v>0.18230462</v>
      </c>
    </row>
    <row r="75" spans="1:18" x14ac:dyDescent="0.25">
      <c r="A75" t="s">
        <v>1537</v>
      </c>
      <c r="B75" t="s">
        <v>437</v>
      </c>
      <c r="C75" t="s">
        <v>438</v>
      </c>
      <c r="D75" t="s">
        <v>424</v>
      </c>
      <c r="E75" t="s">
        <v>425</v>
      </c>
      <c r="F75" t="s">
        <v>426</v>
      </c>
      <c r="G75" t="s">
        <v>427</v>
      </c>
      <c r="H75" t="s">
        <v>1567</v>
      </c>
      <c r="I75" t="s">
        <v>1568</v>
      </c>
      <c r="J75" t="s">
        <v>1483</v>
      </c>
      <c r="K75" t="s">
        <v>439</v>
      </c>
      <c r="L75" t="s">
        <v>440</v>
      </c>
      <c r="M75" t="s">
        <v>441</v>
      </c>
      <c r="N75" t="s">
        <v>442</v>
      </c>
      <c r="O75">
        <v>548405</v>
      </c>
      <c r="P75">
        <v>188264</v>
      </c>
      <c r="Q75">
        <v>51.573715</v>
      </c>
      <c r="R75">
        <v>0.14011965000000001</v>
      </c>
    </row>
    <row r="76" spans="1:18" x14ac:dyDescent="0.25">
      <c r="A76" t="s">
        <v>1537</v>
      </c>
      <c r="B76" t="s">
        <v>443</v>
      </c>
      <c r="C76" t="s">
        <v>444</v>
      </c>
      <c r="D76" t="s">
        <v>424</v>
      </c>
      <c r="E76" t="s">
        <v>425</v>
      </c>
      <c r="F76" t="s">
        <v>426</v>
      </c>
      <c r="G76" t="s">
        <v>427</v>
      </c>
      <c r="H76" t="s">
        <v>1567</v>
      </c>
      <c r="I76" t="s">
        <v>1568</v>
      </c>
      <c r="J76" t="s">
        <v>1483</v>
      </c>
      <c r="K76" t="s">
        <v>445</v>
      </c>
      <c r="L76" t="s">
        <v>446</v>
      </c>
      <c r="M76" t="s">
        <v>447</v>
      </c>
      <c r="N76" t="s">
        <v>448</v>
      </c>
      <c r="O76">
        <v>551030</v>
      </c>
      <c r="P76">
        <v>187418</v>
      </c>
      <c r="Q76">
        <v>51.565418000000001</v>
      </c>
      <c r="R76">
        <v>0.17760643000000001</v>
      </c>
    </row>
    <row r="77" spans="1:18" x14ac:dyDescent="0.25">
      <c r="A77" t="s">
        <v>1537</v>
      </c>
      <c r="B77" t="s">
        <v>449</v>
      </c>
      <c r="C77" t="s">
        <v>450</v>
      </c>
      <c r="D77" t="s">
        <v>424</v>
      </c>
      <c r="E77" t="s">
        <v>425</v>
      </c>
      <c r="F77" t="s">
        <v>426</v>
      </c>
      <c r="G77" t="s">
        <v>427</v>
      </c>
      <c r="H77" t="s">
        <v>1567</v>
      </c>
      <c r="I77" t="s">
        <v>1568</v>
      </c>
      <c r="J77" t="s">
        <v>1483</v>
      </c>
      <c r="K77" t="s">
        <v>451</v>
      </c>
      <c r="L77" t="s">
        <v>446</v>
      </c>
      <c r="M77" t="s">
        <v>452</v>
      </c>
      <c r="N77" t="s">
        <v>453</v>
      </c>
      <c r="O77">
        <v>550932</v>
      </c>
      <c r="P77">
        <v>186893</v>
      </c>
      <c r="Q77">
        <v>51.560727</v>
      </c>
      <c r="R77">
        <v>0.1759684</v>
      </c>
    </row>
    <row r="78" spans="1:18" x14ac:dyDescent="0.25">
      <c r="A78" t="s">
        <v>1537</v>
      </c>
      <c r="B78" t="s">
        <v>454</v>
      </c>
      <c r="C78" t="s">
        <v>455</v>
      </c>
      <c r="D78" t="s">
        <v>424</v>
      </c>
      <c r="E78" t="s">
        <v>425</v>
      </c>
      <c r="F78" t="s">
        <v>426</v>
      </c>
      <c r="G78" t="s">
        <v>427</v>
      </c>
      <c r="H78" t="s">
        <v>1567</v>
      </c>
      <c r="I78" t="s">
        <v>1568</v>
      </c>
      <c r="J78" t="s">
        <v>1483</v>
      </c>
      <c r="K78" t="s">
        <v>451</v>
      </c>
      <c r="L78" t="s">
        <v>446</v>
      </c>
      <c r="M78" t="s">
        <v>452</v>
      </c>
      <c r="N78" t="s">
        <v>453</v>
      </c>
      <c r="O78">
        <v>550932</v>
      </c>
      <c r="P78">
        <v>186893</v>
      </c>
      <c r="Q78">
        <v>51.560727</v>
      </c>
      <c r="R78">
        <v>0.1759684</v>
      </c>
    </row>
    <row r="79" spans="1:18" x14ac:dyDescent="0.25">
      <c r="A79" t="s">
        <v>1537</v>
      </c>
      <c r="B79" t="s">
        <v>456</v>
      </c>
      <c r="C79" t="s">
        <v>457</v>
      </c>
      <c r="D79" t="s">
        <v>424</v>
      </c>
      <c r="E79" t="s">
        <v>425</v>
      </c>
      <c r="F79" t="s">
        <v>426</v>
      </c>
      <c r="G79" t="s">
        <v>427</v>
      </c>
      <c r="H79" t="s">
        <v>1567</v>
      </c>
      <c r="I79" t="s">
        <v>1568</v>
      </c>
      <c r="J79" t="s">
        <v>1483</v>
      </c>
      <c r="K79" t="s">
        <v>458</v>
      </c>
      <c r="L79" t="s">
        <v>459</v>
      </c>
      <c r="M79" t="s">
        <v>460</v>
      </c>
      <c r="N79" t="s">
        <v>461</v>
      </c>
      <c r="O79">
        <v>554233</v>
      </c>
      <c r="P79">
        <v>187089</v>
      </c>
      <c r="Q79">
        <v>51.561596000000002</v>
      </c>
      <c r="R79">
        <v>0.22363675</v>
      </c>
    </row>
    <row r="80" spans="1:18" x14ac:dyDescent="0.25">
      <c r="A80" t="s">
        <v>1537</v>
      </c>
      <c r="B80" t="s">
        <v>462</v>
      </c>
      <c r="C80" t="s">
        <v>463</v>
      </c>
      <c r="D80" t="s">
        <v>424</v>
      </c>
      <c r="E80" t="s">
        <v>425</v>
      </c>
      <c r="F80" t="s">
        <v>426</v>
      </c>
      <c r="G80" t="s">
        <v>427</v>
      </c>
      <c r="H80" t="s">
        <v>1567</v>
      </c>
      <c r="I80" t="s">
        <v>1568</v>
      </c>
      <c r="J80" t="s">
        <v>1483</v>
      </c>
      <c r="K80" t="s">
        <v>464</v>
      </c>
      <c r="L80" t="s">
        <v>459</v>
      </c>
      <c r="M80" t="s">
        <v>465</v>
      </c>
      <c r="N80" t="s">
        <v>466</v>
      </c>
      <c r="O80">
        <v>553895</v>
      </c>
      <c r="P80">
        <v>187670</v>
      </c>
      <c r="Q80">
        <v>51.566907999999998</v>
      </c>
      <c r="R80">
        <v>0.21901872</v>
      </c>
    </row>
    <row r="81" spans="1:18" x14ac:dyDescent="0.25">
      <c r="A81" t="s">
        <v>1537</v>
      </c>
      <c r="B81" t="s">
        <v>432</v>
      </c>
      <c r="C81" t="s">
        <v>433</v>
      </c>
      <c r="D81" t="s">
        <v>424</v>
      </c>
      <c r="E81" t="s">
        <v>425</v>
      </c>
      <c r="F81" t="s">
        <v>426</v>
      </c>
      <c r="G81" t="s">
        <v>427</v>
      </c>
      <c r="H81" t="s">
        <v>1567</v>
      </c>
      <c r="I81" t="s">
        <v>1568</v>
      </c>
      <c r="J81" t="s">
        <v>1483</v>
      </c>
      <c r="K81" t="s">
        <v>434</v>
      </c>
      <c r="L81" t="s">
        <v>429</v>
      </c>
      <c r="M81" t="s">
        <v>435</v>
      </c>
      <c r="N81" t="s">
        <v>436</v>
      </c>
      <c r="O81">
        <v>552030</v>
      </c>
      <c r="P81">
        <v>188243</v>
      </c>
      <c r="Q81">
        <v>51.572561999999998</v>
      </c>
      <c r="R81">
        <v>0.19237934000000001</v>
      </c>
    </row>
    <row r="82" spans="1:18" x14ac:dyDescent="0.25">
      <c r="A82" t="s">
        <v>1537</v>
      </c>
      <c r="B82" t="s">
        <v>467</v>
      </c>
      <c r="C82" t="s">
        <v>468</v>
      </c>
      <c r="D82" t="s">
        <v>424</v>
      </c>
      <c r="E82" t="s">
        <v>425</v>
      </c>
      <c r="F82" t="s">
        <v>469</v>
      </c>
      <c r="G82" t="s">
        <v>470</v>
      </c>
      <c r="H82" t="s">
        <v>1569</v>
      </c>
      <c r="I82" t="s">
        <v>1570</v>
      </c>
      <c r="J82" t="s">
        <v>1483</v>
      </c>
      <c r="K82" t="s">
        <v>471</v>
      </c>
      <c r="L82" t="s">
        <v>429</v>
      </c>
      <c r="M82" t="s">
        <v>472</v>
      </c>
      <c r="N82" t="s">
        <v>473</v>
      </c>
      <c r="O82">
        <v>551671</v>
      </c>
      <c r="P82">
        <v>188948</v>
      </c>
      <c r="Q82">
        <v>51.578992</v>
      </c>
      <c r="R82">
        <v>0.18750723</v>
      </c>
    </row>
    <row r="83" spans="1:18" x14ac:dyDescent="0.25">
      <c r="A83" t="s">
        <v>1537</v>
      </c>
      <c r="B83" t="s">
        <v>474</v>
      </c>
      <c r="C83" t="s">
        <v>475</v>
      </c>
      <c r="D83" t="s">
        <v>424</v>
      </c>
      <c r="E83" t="s">
        <v>425</v>
      </c>
      <c r="F83" t="s">
        <v>469</v>
      </c>
      <c r="G83" t="s">
        <v>470</v>
      </c>
      <c r="H83" t="s">
        <v>1569</v>
      </c>
      <c r="I83" t="s">
        <v>1570</v>
      </c>
      <c r="J83" t="s">
        <v>1483</v>
      </c>
      <c r="K83" t="s">
        <v>476</v>
      </c>
      <c r="L83" t="s">
        <v>429</v>
      </c>
      <c r="M83" t="s">
        <v>477</v>
      </c>
      <c r="N83" t="s">
        <v>478</v>
      </c>
      <c r="O83">
        <v>552819</v>
      </c>
      <c r="P83">
        <v>188475</v>
      </c>
      <c r="Q83">
        <v>51.574432999999999</v>
      </c>
      <c r="R83">
        <v>0.20385631000000001</v>
      </c>
    </row>
    <row r="84" spans="1:18" x14ac:dyDescent="0.25">
      <c r="A84" t="s">
        <v>1537</v>
      </c>
      <c r="B84" t="s">
        <v>479</v>
      </c>
      <c r="C84" t="s">
        <v>480</v>
      </c>
      <c r="D84" t="s">
        <v>424</v>
      </c>
      <c r="E84" t="s">
        <v>425</v>
      </c>
      <c r="F84" t="s">
        <v>469</v>
      </c>
      <c r="G84" t="s">
        <v>470</v>
      </c>
      <c r="H84" t="s">
        <v>1569</v>
      </c>
      <c r="I84" t="s">
        <v>1570</v>
      </c>
      <c r="J84" t="s">
        <v>1483</v>
      </c>
      <c r="K84" t="s">
        <v>481</v>
      </c>
      <c r="L84" t="s">
        <v>429</v>
      </c>
      <c r="M84" t="s">
        <v>482</v>
      </c>
      <c r="N84" t="s">
        <v>483</v>
      </c>
      <c r="O84">
        <v>550672</v>
      </c>
      <c r="P84">
        <v>189720</v>
      </c>
      <c r="Q84">
        <v>51.586196000000001</v>
      </c>
      <c r="R84">
        <v>0.17343195</v>
      </c>
    </row>
    <row r="85" spans="1:18" x14ac:dyDescent="0.25">
      <c r="A85" t="s">
        <v>1537</v>
      </c>
      <c r="B85" t="s">
        <v>484</v>
      </c>
      <c r="C85" t="s">
        <v>1571</v>
      </c>
      <c r="D85" t="s">
        <v>424</v>
      </c>
      <c r="E85" t="s">
        <v>425</v>
      </c>
      <c r="F85" t="s">
        <v>485</v>
      </c>
      <c r="G85" t="s">
        <v>486</v>
      </c>
      <c r="H85" t="s">
        <v>1572</v>
      </c>
      <c r="I85" t="s">
        <v>1573</v>
      </c>
      <c r="J85" t="s">
        <v>1483</v>
      </c>
      <c r="K85" t="s">
        <v>487</v>
      </c>
      <c r="L85" t="s">
        <v>440</v>
      </c>
      <c r="M85" t="s">
        <v>441</v>
      </c>
      <c r="N85" t="s">
        <v>442</v>
      </c>
      <c r="O85">
        <v>548405</v>
      </c>
      <c r="P85">
        <v>188264</v>
      </c>
      <c r="Q85">
        <v>51.573715</v>
      </c>
      <c r="R85">
        <v>0.14011965000000001</v>
      </c>
    </row>
    <row r="86" spans="1:18" x14ac:dyDescent="0.25">
      <c r="A86" t="s">
        <v>1537</v>
      </c>
      <c r="B86" t="s">
        <v>488</v>
      </c>
      <c r="C86" t="s">
        <v>489</v>
      </c>
      <c r="D86" t="s">
        <v>424</v>
      </c>
      <c r="E86" t="s">
        <v>425</v>
      </c>
      <c r="F86" t="s">
        <v>485</v>
      </c>
      <c r="G86" t="s">
        <v>486</v>
      </c>
      <c r="H86" t="s">
        <v>1572</v>
      </c>
      <c r="I86" t="s">
        <v>1573</v>
      </c>
      <c r="J86" t="s">
        <v>1483</v>
      </c>
      <c r="K86" t="s">
        <v>490</v>
      </c>
      <c r="L86" t="s">
        <v>491</v>
      </c>
      <c r="M86" t="s">
        <v>492</v>
      </c>
      <c r="N86" t="s">
        <v>493</v>
      </c>
      <c r="O86">
        <v>554717</v>
      </c>
      <c r="P86">
        <v>192014</v>
      </c>
      <c r="Q86">
        <v>51.605711999999997</v>
      </c>
      <c r="R86">
        <v>0.23278188999999999</v>
      </c>
    </row>
    <row r="87" spans="1:18" x14ac:dyDescent="0.25">
      <c r="A87" t="s">
        <v>1537</v>
      </c>
      <c r="B87" t="s">
        <v>494</v>
      </c>
      <c r="C87" t="s">
        <v>495</v>
      </c>
      <c r="D87" t="s">
        <v>424</v>
      </c>
      <c r="E87" t="s">
        <v>425</v>
      </c>
      <c r="F87" t="s">
        <v>485</v>
      </c>
      <c r="G87" t="s">
        <v>486</v>
      </c>
      <c r="H87" t="s">
        <v>1572</v>
      </c>
      <c r="I87" t="s">
        <v>1573</v>
      </c>
      <c r="J87" t="s">
        <v>1483</v>
      </c>
      <c r="K87" t="s">
        <v>496</v>
      </c>
      <c r="L87" t="s">
        <v>491</v>
      </c>
      <c r="M87" t="s">
        <v>497</v>
      </c>
      <c r="N87" t="s">
        <v>498</v>
      </c>
      <c r="O87">
        <v>553197</v>
      </c>
      <c r="P87">
        <v>191366</v>
      </c>
      <c r="Q87">
        <v>51.600304999999999</v>
      </c>
      <c r="R87">
        <v>0.21056731000000001</v>
      </c>
    </row>
    <row r="88" spans="1:18" x14ac:dyDescent="0.25">
      <c r="A88" t="s">
        <v>1537</v>
      </c>
      <c r="B88" t="s">
        <v>499</v>
      </c>
      <c r="C88" t="s">
        <v>500</v>
      </c>
      <c r="D88" t="s">
        <v>424</v>
      </c>
      <c r="E88" t="s">
        <v>425</v>
      </c>
      <c r="F88" t="s">
        <v>485</v>
      </c>
      <c r="G88" t="s">
        <v>486</v>
      </c>
      <c r="H88" t="s">
        <v>1572</v>
      </c>
      <c r="I88" t="s">
        <v>1573</v>
      </c>
      <c r="J88" t="s">
        <v>1483</v>
      </c>
      <c r="K88" t="s">
        <v>501</v>
      </c>
      <c r="L88" t="s">
        <v>491</v>
      </c>
      <c r="M88" t="s">
        <v>497</v>
      </c>
      <c r="N88" t="s">
        <v>498</v>
      </c>
      <c r="O88">
        <v>553197</v>
      </c>
      <c r="P88">
        <v>191366</v>
      </c>
      <c r="Q88">
        <v>51.600304999999999</v>
      </c>
      <c r="R88">
        <v>0.21056731000000001</v>
      </c>
    </row>
    <row r="89" spans="1:18" x14ac:dyDescent="0.25">
      <c r="A89" t="s">
        <v>1537</v>
      </c>
      <c r="B89" t="s">
        <v>502</v>
      </c>
      <c r="C89" t="s">
        <v>1487</v>
      </c>
      <c r="D89" t="s">
        <v>424</v>
      </c>
      <c r="E89" t="s">
        <v>425</v>
      </c>
      <c r="F89" t="s">
        <v>485</v>
      </c>
      <c r="G89" t="s">
        <v>486</v>
      </c>
      <c r="H89" t="s">
        <v>1572</v>
      </c>
      <c r="I89" t="s">
        <v>1573</v>
      </c>
      <c r="J89" t="s">
        <v>1483</v>
      </c>
      <c r="K89" t="s">
        <v>503</v>
      </c>
      <c r="L89" t="s">
        <v>491</v>
      </c>
      <c r="M89" t="s">
        <v>504</v>
      </c>
      <c r="N89" t="s">
        <v>505</v>
      </c>
      <c r="O89">
        <v>554169</v>
      </c>
      <c r="P89">
        <v>192056</v>
      </c>
      <c r="Q89">
        <v>51.606239000000002</v>
      </c>
      <c r="R89">
        <v>0.22489343000000001</v>
      </c>
    </row>
    <row r="90" spans="1:18" x14ac:dyDescent="0.25">
      <c r="A90" t="s">
        <v>1537</v>
      </c>
      <c r="B90" t="s">
        <v>506</v>
      </c>
      <c r="C90" t="s">
        <v>507</v>
      </c>
      <c r="D90" t="s">
        <v>424</v>
      </c>
      <c r="E90" t="s">
        <v>425</v>
      </c>
      <c r="F90" t="s">
        <v>485</v>
      </c>
      <c r="G90" t="s">
        <v>486</v>
      </c>
      <c r="H90" t="s">
        <v>1572</v>
      </c>
      <c r="I90" t="s">
        <v>1573</v>
      </c>
      <c r="J90" t="s">
        <v>1483</v>
      </c>
      <c r="K90" t="s">
        <v>503</v>
      </c>
      <c r="L90" t="s">
        <v>491</v>
      </c>
      <c r="M90" t="s">
        <v>504</v>
      </c>
      <c r="N90" t="s">
        <v>505</v>
      </c>
      <c r="O90">
        <v>554169</v>
      </c>
      <c r="P90">
        <v>192056</v>
      </c>
      <c r="Q90">
        <v>51.606239000000002</v>
      </c>
      <c r="R90">
        <v>0.22489343000000001</v>
      </c>
    </row>
    <row r="91" spans="1:18" x14ac:dyDescent="0.25">
      <c r="A91" t="s">
        <v>1537</v>
      </c>
      <c r="B91" t="s">
        <v>508</v>
      </c>
      <c r="C91" t="s">
        <v>509</v>
      </c>
      <c r="D91" t="s">
        <v>424</v>
      </c>
      <c r="E91" t="s">
        <v>425</v>
      </c>
      <c r="F91" t="s">
        <v>485</v>
      </c>
      <c r="G91" t="s">
        <v>486</v>
      </c>
      <c r="H91" t="s">
        <v>1572</v>
      </c>
      <c r="I91" t="s">
        <v>1573</v>
      </c>
      <c r="J91" t="s">
        <v>1483</v>
      </c>
      <c r="K91" t="s">
        <v>503</v>
      </c>
      <c r="L91" t="s">
        <v>491</v>
      </c>
      <c r="M91" t="s">
        <v>504</v>
      </c>
      <c r="N91" t="s">
        <v>505</v>
      </c>
      <c r="O91">
        <v>554169</v>
      </c>
      <c r="P91">
        <v>192056</v>
      </c>
      <c r="Q91">
        <v>51.606239000000002</v>
      </c>
      <c r="R91">
        <v>0.22489343000000001</v>
      </c>
    </row>
    <row r="92" spans="1:18" x14ac:dyDescent="0.25">
      <c r="A92" t="s">
        <v>1537</v>
      </c>
      <c r="B92" t="s">
        <v>510</v>
      </c>
      <c r="C92" t="s">
        <v>511</v>
      </c>
      <c r="D92" t="s">
        <v>424</v>
      </c>
      <c r="E92" t="s">
        <v>425</v>
      </c>
      <c r="F92" t="s">
        <v>485</v>
      </c>
      <c r="G92" t="s">
        <v>486</v>
      </c>
      <c r="H92" t="s">
        <v>1572</v>
      </c>
      <c r="I92" t="s">
        <v>1573</v>
      </c>
      <c r="J92" t="s">
        <v>1483</v>
      </c>
      <c r="K92" t="s">
        <v>503</v>
      </c>
      <c r="L92" t="s">
        <v>491</v>
      </c>
      <c r="M92" t="s">
        <v>504</v>
      </c>
      <c r="N92" t="s">
        <v>505</v>
      </c>
      <c r="O92">
        <v>554169</v>
      </c>
      <c r="P92">
        <v>192056</v>
      </c>
      <c r="Q92">
        <v>51.606239000000002</v>
      </c>
      <c r="R92">
        <v>0.22489343000000001</v>
      </c>
    </row>
    <row r="93" spans="1:18" x14ac:dyDescent="0.25">
      <c r="A93" t="s">
        <v>1537</v>
      </c>
      <c r="B93" t="s">
        <v>512</v>
      </c>
      <c r="C93" t="s">
        <v>513</v>
      </c>
      <c r="D93" t="s">
        <v>424</v>
      </c>
      <c r="E93" t="s">
        <v>425</v>
      </c>
      <c r="F93" t="s">
        <v>485</v>
      </c>
      <c r="G93" t="s">
        <v>486</v>
      </c>
      <c r="H93" t="s">
        <v>1572</v>
      </c>
      <c r="I93" t="s">
        <v>1573</v>
      </c>
      <c r="J93" t="s">
        <v>1483</v>
      </c>
      <c r="K93" t="s">
        <v>514</v>
      </c>
      <c r="L93" t="s">
        <v>515</v>
      </c>
      <c r="M93" t="s">
        <v>516</v>
      </c>
      <c r="N93" t="s">
        <v>517</v>
      </c>
      <c r="O93">
        <v>554748</v>
      </c>
      <c r="P93">
        <v>190860</v>
      </c>
      <c r="Q93">
        <v>51.595334999999999</v>
      </c>
      <c r="R93">
        <v>0.23272048000000001</v>
      </c>
    </row>
    <row r="94" spans="1:18" x14ac:dyDescent="0.25">
      <c r="A94" t="s">
        <v>1537</v>
      </c>
      <c r="B94" t="s">
        <v>518</v>
      </c>
      <c r="C94" t="s">
        <v>519</v>
      </c>
      <c r="D94" t="s">
        <v>424</v>
      </c>
      <c r="E94" t="s">
        <v>425</v>
      </c>
      <c r="F94" t="s">
        <v>485</v>
      </c>
      <c r="G94" t="s">
        <v>486</v>
      </c>
      <c r="H94" t="s">
        <v>1572</v>
      </c>
      <c r="I94" t="s">
        <v>1573</v>
      </c>
      <c r="J94" t="s">
        <v>1483</v>
      </c>
      <c r="K94" t="s">
        <v>520</v>
      </c>
      <c r="L94" t="s">
        <v>515</v>
      </c>
      <c r="M94" t="s">
        <v>521</v>
      </c>
      <c r="N94" t="s">
        <v>522</v>
      </c>
      <c r="O94">
        <v>554849</v>
      </c>
      <c r="P94">
        <v>190533</v>
      </c>
      <c r="Q94">
        <v>51.592370000000003</v>
      </c>
      <c r="R94">
        <v>0.23403325</v>
      </c>
    </row>
    <row r="95" spans="1:18" x14ac:dyDescent="0.25">
      <c r="A95" t="s">
        <v>1537</v>
      </c>
      <c r="B95" t="s">
        <v>523</v>
      </c>
      <c r="C95" t="s">
        <v>1488</v>
      </c>
      <c r="D95" t="s">
        <v>424</v>
      </c>
      <c r="E95" t="s">
        <v>425</v>
      </c>
      <c r="F95" t="s">
        <v>485</v>
      </c>
      <c r="G95" t="s">
        <v>486</v>
      </c>
      <c r="H95" t="s">
        <v>1572</v>
      </c>
      <c r="I95" t="s">
        <v>1573</v>
      </c>
      <c r="J95" t="s">
        <v>1483</v>
      </c>
      <c r="K95" t="s">
        <v>524</v>
      </c>
      <c r="L95" t="s">
        <v>515</v>
      </c>
      <c r="M95" t="s">
        <v>525</v>
      </c>
      <c r="N95" t="s">
        <v>526</v>
      </c>
      <c r="O95">
        <v>554268</v>
      </c>
      <c r="P95">
        <v>190605</v>
      </c>
      <c r="Q95">
        <v>51.593176</v>
      </c>
      <c r="R95">
        <v>0.22568427999999999</v>
      </c>
    </row>
    <row r="96" spans="1:18" x14ac:dyDescent="0.25">
      <c r="A96" t="s">
        <v>1537</v>
      </c>
      <c r="B96" t="s">
        <v>527</v>
      </c>
      <c r="C96" t="s">
        <v>528</v>
      </c>
      <c r="D96" t="s">
        <v>424</v>
      </c>
      <c r="E96" t="s">
        <v>425</v>
      </c>
      <c r="F96" t="s">
        <v>485</v>
      </c>
      <c r="G96" t="s">
        <v>486</v>
      </c>
      <c r="H96" t="s">
        <v>1572</v>
      </c>
      <c r="I96" t="s">
        <v>1573</v>
      </c>
      <c r="J96" t="s">
        <v>1483</v>
      </c>
      <c r="K96" t="s">
        <v>529</v>
      </c>
      <c r="L96" t="s">
        <v>530</v>
      </c>
      <c r="M96" t="s">
        <v>531</v>
      </c>
      <c r="N96" t="s">
        <v>532</v>
      </c>
      <c r="O96">
        <v>549970</v>
      </c>
      <c r="P96">
        <v>191426</v>
      </c>
      <c r="Q96">
        <v>51.601711999999999</v>
      </c>
      <c r="R96">
        <v>0.16403546999999999</v>
      </c>
    </row>
    <row r="97" spans="1:18" x14ac:dyDescent="0.25">
      <c r="A97" t="s">
        <v>1537</v>
      </c>
      <c r="B97" t="s">
        <v>533</v>
      </c>
      <c r="C97" t="s">
        <v>534</v>
      </c>
      <c r="D97" t="s">
        <v>424</v>
      </c>
      <c r="E97" t="s">
        <v>425</v>
      </c>
      <c r="F97" t="s">
        <v>485</v>
      </c>
      <c r="G97" t="s">
        <v>486</v>
      </c>
      <c r="H97" t="s">
        <v>1572</v>
      </c>
      <c r="I97" t="s">
        <v>1573</v>
      </c>
      <c r="J97" t="s">
        <v>1483</v>
      </c>
      <c r="K97" t="s">
        <v>535</v>
      </c>
      <c r="L97" t="s">
        <v>530</v>
      </c>
      <c r="M97" t="s">
        <v>536</v>
      </c>
      <c r="N97" t="s">
        <v>537</v>
      </c>
      <c r="O97">
        <v>550027</v>
      </c>
      <c r="P97">
        <v>191251</v>
      </c>
      <c r="Q97">
        <v>51.600124000000001</v>
      </c>
      <c r="R97">
        <v>0.16478307</v>
      </c>
    </row>
    <row r="98" spans="1:18" x14ac:dyDescent="0.25">
      <c r="A98" t="s">
        <v>1537</v>
      </c>
      <c r="B98" t="s">
        <v>538</v>
      </c>
      <c r="C98" t="s">
        <v>539</v>
      </c>
      <c r="D98" t="s">
        <v>424</v>
      </c>
      <c r="E98" t="s">
        <v>425</v>
      </c>
      <c r="F98" t="s">
        <v>485</v>
      </c>
      <c r="G98" t="s">
        <v>486</v>
      </c>
      <c r="H98" t="s">
        <v>1572</v>
      </c>
      <c r="I98" t="s">
        <v>1573</v>
      </c>
      <c r="J98" t="s">
        <v>1483</v>
      </c>
      <c r="K98" t="s">
        <v>540</v>
      </c>
      <c r="L98" t="s">
        <v>429</v>
      </c>
      <c r="M98" t="s">
        <v>541</v>
      </c>
      <c r="N98" t="s">
        <v>542</v>
      </c>
      <c r="O98">
        <v>550077</v>
      </c>
      <c r="P98">
        <v>189338</v>
      </c>
      <c r="Q98">
        <v>51.582923000000001</v>
      </c>
      <c r="R98">
        <v>0.16468706999999999</v>
      </c>
    </row>
    <row r="99" spans="1:18" x14ac:dyDescent="0.25">
      <c r="A99" t="s">
        <v>1537</v>
      </c>
      <c r="B99" t="s">
        <v>549</v>
      </c>
      <c r="C99" t="s">
        <v>550</v>
      </c>
      <c r="D99" t="s">
        <v>424</v>
      </c>
      <c r="E99" t="s">
        <v>425</v>
      </c>
      <c r="F99" t="s">
        <v>544</v>
      </c>
      <c r="G99" t="s">
        <v>545</v>
      </c>
      <c r="H99" t="s">
        <v>1574</v>
      </c>
      <c r="I99" t="s">
        <v>1575</v>
      </c>
      <c r="J99" t="s">
        <v>1483</v>
      </c>
      <c r="K99" t="s">
        <v>464</v>
      </c>
      <c r="L99" t="s">
        <v>459</v>
      </c>
      <c r="M99" t="s">
        <v>465</v>
      </c>
      <c r="N99" t="s">
        <v>466</v>
      </c>
      <c r="O99">
        <v>553895</v>
      </c>
      <c r="P99">
        <v>187670</v>
      </c>
      <c r="Q99">
        <v>51.566907999999998</v>
      </c>
      <c r="R99">
        <v>0.21901872</v>
      </c>
    </row>
    <row r="100" spans="1:18" x14ac:dyDescent="0.25">
      <c r="A100" t="s">
        <v>1537</v>
      </c>
      <c r="B100" t="s">
        <v>551</v>
      </c>
      <c r="C100" t="s">
        <v>552</v>
      </c>
      <c r="D100" t="s">
        <v>424</v>
      </c>
      <c r="E100" t="s">
        <v>425</v>
      </c>
      <c r="F100" t="s">
        <v>544</v>
      </c>
      <c r="G100" t="s">
        <v>545</v>
      </c>
      <c r="H100" t="s">
        <v>1574</v>
      </c>
      <c r="I100" t="s">
        <v>1575</v>
      </c>
      <c r="J100" t="s">
        <v>1483</v>
      </c>
      <c r="K100" t="s">
        <v>553</v>
      </c>
      <c r="L100" t="s">
        <v>459</v>
      </c>
      <c r="M100" t="s">
        <v>554</v>
      </c>
      <c r="N100" t="s">
        <v>555</v>
      </c>
      <c r="O100">
        <v>553941</v>
      </c>
      <c r="P100">
        <v>186488</v>
      </c>
      <c r="Q100">
        <v>51.556274999999999</v>
      </c>
      <c r="R100">
        <v>0.21916472000000001</v>
      </c>
    </row>
    <row r="101" spans="1:18" x14ac:dyDescent="0.25">
      <c r="A101" t="s">
        <v>1537</v>
      </c>
      <c r="B101" t="s">
        <v>556</v>
      </c>
      <c r="C101" t="s">
        <v>557</v>
      </c>
      <c r="D101" t="s">
        <v>424</v>
      </c>
      <c r="E101" t="s">
        <v>425</v>
      </c>
      <c r="F101" t="s">
        <v>544</v>
      </c>
      <c r="G101" t="s">
        <v>545</v>
      </c>
      <c r="H101" t="s">
        <v>1574</v>
      </c>
      <c r="I101" t="s">
        <v>1575</v>
      </c>
      <c r="J101" t="s">
        <v>1483</v>
      </c>
      <c r="K101" t="s">
        <v>558</v>
      </c>
      <c r="L101" t="s">
        <v>559</v>
      </c>
      <c r="M101" t="s">
        <v>560</v>
      </c>
      <c r="N101" t="s">
        <v>561</v>
      </c>
      <c r="O101">
        <v>555913</v>
      </c>
      <c r="P101">
        <v>185795</v>
      </c>
      <c r="Q101">
        <v>51.549508000000003</v>
      </c>
      <c r="R101">
        <v>0.24727998000000001</v>
      </c>
    </row>
    <row r="102" spans="1:18" x14ac:dyDescent="0.25">
      <c r="A102" t="s">
        <v>1537</v>
      </c>
      <c r="B102" t="s">
        <v>562</v>
      </c>
      <c r="C102" t="s">
        <v>563</v>
      </c>
      <c r="D102" t="s">
        <v>424</v>
      </c>
      <c r="E102" t="s">
        <v>425</v>
      </c>
      <c r="F102" t="s">
        <v>544</v>
      </c>
      <c r="G102" t="s">
        <v>545</v>
      </c>
      <c r="H102" t="s">
        <v>1574</v>
      </c>
      <c r="I102" t="s">
        <v>1575</v>
      </c>
      <c r="J102" t="s">
        <v>1483</v>
      </c>
      <c r="K102" t="s">
        <v>564</v>
      </c>
      <c r="L102" t="s">
        <v>565</v>
      </c>
      <c r="M102" t="s">
        <v>566</v>
      </c>
      <c r="N102" t="s">
        <v>567</v>
      </c>
      <c r="O102">
        <v>551980</v>
      </c>
      <c r="P102">
        <v>186056</v>
      </c>
      <c r="Q102">
        <v>51.552925000000002</v>
      </c>
      <c r="R102">
        <v>0.19071367</v>
      </c>
    </row>
    <row r="103" spans="1:18" x14ac:dyDescent="0.25">
      <c r="A103" t="s">
        <v>1537</v>
      </c>
      <c r="B103" t="s">
        <v>568</v>
      </c>
      <c r="C103" t="s">
        <v>1489</v>
      </c>
      <c r="D103" t="s">
        <v>424</v>
      </c>
      <c r="E103" t="s">
        <v>425</v>
      </c>
      <c r="F103" t="s">
        <v>544</v>
      </c>
      <c r="G103" t="s">
        <v>545</v>
      </c>
      <c r="H103" t="s">
        <v>1574</v>
      </c>
      <c r="I103" t="s">
        <v>1575</v>
      </c>
      <c r="J103" t="s">
        <v>1483</v>
      </c>
      <c r="K103" t="s">
        <v>569</v>
      </c>
      <c r="L103" t="s">
        <v>565</v>
      </c>
      <c r="M103" t="s">
        <v>570</v>
      </c>
      <c r="N103" t="s">
        <v>571</v>
      </c>
      <c r="O103">
        <v>552375</v>
      </c>
      <c r="P103">
        <v>185087</v>
      </c>
      <c r="Q103">
        <v>51.544113000000003</v>
      </c>
      <c r="R103">
        <v>0.19598719000000001</v>
      </c>
    </row>
    <row r="104" spans="1:18" x14ac:dyDescent="0.25">
      <c r="A104" t="s">
        <v>1537</v>
      </c>
      <c r="B104" t="s">
        <v>572</v>
      </c>
      <c r="C104" t="s">
        <v>573</v>
      </c>
      <c r="D104" t="s">
        <v>424</v>
      </c>
      <c r="E104" t="s">
        <v>425</v>
      </c>
      <c r="F104" t="s">
        <v>544</v>
      </c>
      <c r="G104" t="s">
        <v>545</v>
      </c>
      <c r="H104" t="s">
        <v>1574</v>
      </c>
      <c r="I104" t="s">
        <v>1575</v>
      </c>
      <c r="J104" t="s">
        <v>1483</v>
      </c>
      <c r="K104" t="s">
        <v>574</v>
      </c>
      <c r="L104" t="s">
        <v>565</v>
      </c>
      <c r="M104" t="s">
        <v>575</v>
      </c>
      <c r="N104" t="s">
        <v>576</v>
      </c>
      <c r="O104">
        <v>552924</v>
      </c>
      <c r="P104">
        <v>185456</v>
      </c>
      <c r="Q104">
        <v>51.547280000000001</v>
      </c>
      <c r="R104">
        <v>0.20405819</v>
      </c>
    </row>
    <row r="105" spans="1:18" x14ac:dyDescent="0.25">
      <c r="A105" t="s">
        <v>1537</v>
      </c>
      <c r="B105" t="s">
        <v>577</v>
      </c>
      <c r="C105" t="s">
        <v>578</v>
      </c>
      <c r="D105" t="s">
        <v>424</v>
      </c>
      <c r="E105" t="s">
        <v>425</v>
      </c>
      <c r="F105" t="s">
        <v>544</v>
      </c>
      <c r="G105" t="s">
        <v>545</v>
      </c>
      <c r="H105" t="s">
        <v>1574</v>
      </c>
      <c r="I105" t="s">
        <v>1575</v>
      </c>
      <c r="J105" t="s">
        <v>1483</v>
      </c>
      <c r="K105" t="s">
        <v>579</v>
      </c>
      <c r="L105" t="s">
        <v>459</v>
      </c>
      <c r="M105" t="s">
        <v>580</v>
      </c>
      <c r="N105" t="s">
        <v>581</v>
      </c>
      <c r="O105">
        <v>552722</v>
      </c>
      <c r="P105">
        <v>184935</v>
      </c>
      <c r="Q105">
        <v>51.542653000000001</v>
      </c>
      <c r="R105">
        <v>0.20092135999999999</v>
      </c>
    </row>
    <row r="106" spans="1:18" x14ac:dyDescent="0.25">
      <c r="A106" t="s">
        <v>1537</v>
      </c>
      <c r="B106" t="s">
        <v>583</v>
      </c>
      <c r="C106" t="s">
        <v>1490</v>
      </c>
      <c r="D106" t="s">
        <v>424</v>
      </c>
      <c r="E106" t="s">
        <v>425</v>
      </c>
      <c r="F106" t="s">
        <v>544</v>
      </c>
      <c r="G106" t="s">
        <v>545</v>
      </c>
      <c r="H106" t="s">
        <v>1574</v>
      </c>
      <c r="I106" t="s">
        <v>1575</v>
      </c>
      <c r="J106" t="s">
        <v>1483</v>
      </c>
      <c r="K106" t="s">
        <v>584</v>
      </c>
      <c r="L106" t="s">
        <v>582</v>
      </c>
      <c r="M106" t="s">
        <v>585</v>
      </c>
      <c r="N106" t="s">
        <v>586</v>
      </c>
      <c r="O106">
        <v>551752</v>
      </c>
      <c r="P106">
        <v>183712</v>
      </c>
      <c r="Q106">
        <v>51.531925999999999</v>
      </c>
      <c r="R106">
        <v>0.18641779999999999</v>
      </c>
    </row>
    <row r="107" spans="1:18" x14ac:dyDescent="0.25">
      <c r="A107" t="s">
        <v>1537</v>
      </c>
      <c r="B107" t="s">
        <v>587</v>
      </c>
      <c r="C107" t="s">
        <v>1491</v>
      </c>
      <c r="D107" t="s">
        <v>424</v>
      </c>
      <c r="E107" t="s">
        <v>425</v>
      </c>
      <c r="F107" t="s">
        <v>544</v>
      </c>
      <c r="G107" t="s">
        <v>545</v>
      </c>
      <c r="H107" t="s">
        <v>1574</v>
      </c>
      <c r="I107" t="s">
        <v>1575</v>
      </c>
      <c r="J107" t="s">
        <v>1483</v>
      </c>
      <c r="K107" t="s">
        <v>588</v>
      </c>
      <c r="L107" t="s">
        <v>582</v>
      </c>
      <c r="M107" t="s">
        <v>589</v>
      </c>
      <c r="N107" t="s">
        <v>590</v>
      </c>
      <c r="O107">
        <v>552533</v>
      </c>
      <c r="P107">
        <v>182337</v>
      </c>
      <c r="Q107">
        <v>51.519362000000001</v>
      </c>
      <c r="R107">
        <v>0.19707374999999999</v>
      </c>
    </row>
    <row r="108" spans="1:18" x14ac:dyDescent="0.25">
      <c r="A108" t="s">
        <v>1537</v>
      </c>
      <c r="B108" t="s">
        <v>591</v>
      </c>
      <c r="C108" t="s">
        <v>592</v>
      </c>
      <c r="D108" t="s">
        <v>424</v>
      </c>
      <c r="E108" t="s">
        <v>425</v>
      </c>
      <c r="F108" t="s">
        <v>544</v>
      </c>
      <c r="G108" t="s">
        <v>545</v>
      </c>
      <c r="H108" t="s">
        <v>1574</v>
      </c>
      <c r="I108" t="s">
        <v>1575</v>
      </c>
      <c r="J108" t="s">
        <v>1483</v>
      </c>
      <c r="K108" t="s">
        <v>593</v>
      </c>
      <c r="L108" t="s">
        <v>582</v>
      </c>
      <c r="M108" t="s">
        <v>594</v>
      </c>
      <c r="N108" t="s">
        <v>595</v>
      </c>
      <c r="O108">
        <v>553679</v>
      </c>
      <c r="P108">
        <v>183242</v>
      </c>
      <c r="Q108">
        <v>51.527183000000001</v>
      </c>
      <c r="R108">
        <v>0.21397231999999999</v>
      </c>
    </row>
    <row r="109" spans="1:18" x14ac:dyDescent="0.25">
      <c r="A109" t="s">
        <v>1537</v>
      </c>
      <c r="B109" t="s">
        <v>596</v>
      </c>
      <c r="C109" t="s">
        <v>1492</v>
      </c>
      <c r="D109" t="s">
        <v>424</v>
      </c>
      <c r="E109" t="s">
        <v>425</v>
      </c>
      <c r="F109" t="s">
        <v>544</v>
      </c>
      <c r="G109" t="s">
        <v>545</v>
      </c>
      <c r="H109" t="s">
        <v>1574</v>
      </c>
      <c r="I109" t="s">
        <v>1575</v>
      </c>
      <c r="J109" t="s">
        <v>1483</v>
      </c>
      <c r="K109" t="s">
        <v>597</v>
      </c>
      <c r="L109" t="s">
        <v>598</v>
      </c>
      <c r="M109" t="s">
        <v>599</v>
      </c>
      <c r="N109" t="s">
        <v>600</v>
      </c>
      <c r="O109">
        <v>553703</v>
      </c>
      <c r="P109">
        <v>182663</v>
      </c>
      <c r="Q109">
        <v>51.521974</v>
      </c>
      <c r="R109">
        <v>0.21406560999999999</v>
      </c>
    </row>
    <row r="110" spans="1:18" x14ac:dyDescent="0.25">
      <c r="A110" t="s">
        <v>1537</v>
      </c>
      <c r="B110" t="s">
        <v>601</v>
      </c>
      <c r="C110" t="s">
        <v>602</v>
      </c>
      <c r="D110" t="s">
        <v>424</v>
      </c>
      <c r="E110" t="s">
        <v>425</v>
      </c>
      <c r="F110" t="s">
        <v>544</v>
      </c>
      <c r="G110" t="s">
        <v>545</v>
      </c>
      <c r="H110" t="s">
        <v>1574</v>
      </c>
      <c r="I110" t="s">
        <v>1575</v>
      </c>
      <c r="J110" t="s">
        <v>1483</v>
      </c>
      <c r="K110" t="s">
        <v>603</v>
      </c>
      <c r="L110" t="s">
        <v>604</v>
      </c>
      <c r="M110" t="s">
        <v>605</v>
      </c>
      <c r="N110" t="s">
        <v>606</v>
      </c>
      <c r="O110">
        <v>557095</v>
      </c>
      <c r="P110">
        <v>187988</v>
      </c>
      <c r="Q110">
        <v>51.568883</v>
      </c>
      <c r="R110">
        <v>0.26529226</v>
      </c>
    </row>
    <row r="111" spans="1:18" x14ac:dyDescent="0.25">
      <c r="A111" t="s">
        <v>1537</v>
      </c>
      <c r="B111" t="s">
        <v>607</v>
      </c>
      <c r="C111" t="s">
        <v>608</v>
      </c>
      <c r="D111" t="s">
        <v>424</v>
      </c>
      <c r="E111" t="s">
        <v>425</v>
      </c>
      <c r="F111" t="s">
        <v>544</v>
      </c>
      <c r="G111" t="s">
        <v>545</v>
      </c>
      <c r="H111" t="s">
        <v>1574</v>
      </c>
      <c r="I111" t="s">
        <v>1575</v>
      </c>
      <c r="J111" t="s">
        <v>1483</v>
      </c>
      <c r="K111" t="s">
        <v>609</v>
      </c>
      <c r="L111" t="s">
        <v>604</v>
      </c>
      <c r="M111" t="s">
        <v>610</v>
      </c>
      <c r="N111" t="s">
        <v>611</v>
      </c>
      <c r="O111">
        <v>556984</v>
      </c>
      <c r="P111">
        <v>187288</v>
      </c>
      <c r="Q111">
        <v>51.562624999999997</v>
      </c>
      <c r="R111">
        <v>0.26337961999999998</v>
      </c>
    </row>
    <row r="112" spans="1:18" x14ac:dyDescent="0.25">
      <c r="A112" t="s">
        <v>1537</v>
      </c>
      <c r="B112" t="s">
        <v>612</v>
      </c>
      <c r="C112" t="s">
        <v>613</v>
      </c>
      <c r="D112" t="s">
        <v>424</v>
      </c>
      <c r="E112" t="s">
        <v>425</v>
      </c>
      <c r="F112" t="s">
        <v>544</v>
      </c>
      <c r="G112" t="s">
        <v>545</v>
      </c>
      <c r="H112" t="s">
        <v>1574</v>
      </c>
      <c r="I112" t="s">
        <v>1575</v>
      </c>
      <c r="J112" t="s">
        <v>1483</v>
      </c>
      <c r="K112" t="s">
        <v>614</v>
      </c>
      <c r="L112" t="s">
        <v>559</v>
      </c>
      <c r="M112" t="s">
        <v>615</v>
      </c>
      <c r="N112" t="s">
        <v>616</v>
      </c>
      <c r="O112">
        <v>556440</v>
      </c>
      <c r="P112">
        <v>186625</v>
      </c>
      <c r="Q112">
        <v>51.556818999999997</v>
      </c>
      <c r="R112">
        <v>0.25524323999999998</v>
      </c>
    </row>
    <row r="113" spans="1:18" x14ac:dyDescent="0.25">
      <c r="A113" t="s">
        <v>1537</v>
      </c>
      <c r="B113" t="s">
        <v>617</v>
      </c>
      <c r="C113" t="s">
        <v>618</v>
      </c>
      <c r="D113" t="s">
        <v>424</v>
      </c>
      <c r="E113" t="s">
        <v>425</v>
      </c>
      <c r="F113" t="s">
        <v>544</v>
      </c>
      <c r="G113" t="s">
        <v>545</v>
      </c>
      <c r="H113" t="s">
        <v>1574</v>
      </c>
      <c r="I113" t="s">
        <v>1575</v>
      </c>
      <c r="J113" t="s">
        <v>1483</v>
      </c>
      <c r="K113" t="s">
        <v>619</v>
      </c>
      <c r="L113" t="s">
        <v>559</v>
      </c>
      <c r="M113" t="s">
        <v>620</v>
      </c>
      <c r="N113" t="s">
        <v>621</v>
      </c>
      <c r="O113">
        <v>555046</v>
      </c>
      <c r="P113">
        <v>186819</v>
      </c>
      <c r="Q113">
        <v>51.558947000000003</v>
      </c>
      <c r="R113">
        <v>0.23523689</v>
      </c>
    </row>
    <row r="114" spans="1:18" x14ac:dyDescent="0.25">
      <c r="A114" t="s">
        <v>1537</v>
      </c>
      <c r="B114" t="s">
        <v>543</v>
      </c>
      <c r="C114" t="s">
        <v>1508</v>
      </c>
      <c r="D114" t="s">
        <v>424</v>
      </c>
      <c r="E114" t="s">
        <v>425</v>
      </c>
      <c r="F114" t="s">
        <v>544</v>
      </c>
      <c r="G114" t="s">
        <v>545</v>
      </c>
      <c r="H114" t="s">
        <v>1574</v>
      </c>
      <c r="I114" t="s">
        <v>1575</v>
      </c>
      <c r="J114" t="s">
        <v>1483</v>
      </c>
      <c r="K114" t="s">
        <v>546</v>
      </c>
      <c r="L114" t="s">
        <v>459</v>
      </c>
      <c r="M114" t="s">
        <v>547</v>
      </c>
      <c r="N114" t="s">
        <v>548</v>
      </c>
      <c r="O114">
        <v>554586</v>
      </c>
      <c r="P114">
        <v>187037</v>
      </c>
      <c r="Q114">
        <v>51.561031999999997</v>
      </c>
      <c r="R114">
        <v>0.22870229</v>
      </c>
    </row>
    <row r="115" spans="1:18" x14ac:dyDescent="0.25">
      <c r="A115" t="s">
        <v>1537</v>
      </c>
      <c r="B115" t="s">
        <v>622</v>
      </c>
      <c r="C115" t="s">
        <v>623</v>
      </c>
      <c r="D115" t="s">
        <v>624</v>
      </c>
      <c r="E115" t="s">
        <v>625</v>
      </c>
      <c r="F115" t="s">
        <v>626</v>
      </c>
      <c r="G115" t="s">
        <v>627</v>
      </c>
      <c r="H115" t="s">
        <v>627</v>
      </c>
      <c r="I115" t="s">
        <v>1576</v>
      </c>
      <c r="J115" t="s">
        <v>1483</v>
      </c>
      <c r="K115" t="s">
        <v>628</v>
      </c>
      <c r="M115" t="s">
        <v>629</v>
      </c>
      <c r="N115" t="s">
        <v>630</v>
      </c>
      <c r="O115">
        <v>540635</v>
      </c>
      <c r="P115">
        <v>181244</v>
      </c>
      <c r="Q115">
        <v>51.512625</v>
      </c>
      <c r="R115">
        <v>2.5271616E-2</v>
      </c>
    </row>
    <row r="116" spans="1:18" x14ac:dyDescent="0.25">
      <c r="A116" t="s">
        <v>1537</v>
      </c>
      <c r="B116" t="s">
        <v>631</v>
      </c>
      <c r="C116" t="s">
        <v>632</v>
      </c>
      <c r="D116" t="s">
        <v>624</v>
      </c>
      <c r="E116" t="s">
        <v>625</v>
      </c>
      <c r="F116" t="s">
        <v>626</v>
      </c>
      <c r="G116" t="s">
        <v>627</v>
      </c>
      <c r="H116" t="s">
        <v>627</v>
      </c>
      <c r="I116" t="s">
        <v>1576</v>
      </c>
      <c r="J116" t="s">
        <v>1483</v>
      </c>
      <c r="K116" t="s">
        <v>633</v>
      </c>
      <c r="M116" t="s">
        <v>634</v>
      </c>
      <c r="N116" t="s">
        <v>635</v>
      </c>
      <c r="O116">
        <v>539825</v>
      </c>
      <c r="P116">
        <v>181135</v>
      </c>
      <c r="Q116">
        <v>51.511847000000003</v>
      </c>
      <c r="R116">
        <v>1.3563443E-2</v>
      </c>
    </row>
    <row r="117" spans="1:18" x14ac:dyDescent="0.25">
      <c r="A117" t="s">
        <v>1537</v>
      </c>
      <c r="B117" t="s">
        <v>636</v>
      </c>
      <c r="C117" t="s">
        <v>637</v>
      </c>
      <c r="D117" t="s">
        <v>624</v>
      </c>
      <c r="E117" t="s">
        <v>625</v>
      </c>
      <c r="F117" t="s">
        <v>626</v>
      </c>
      <c r="G117" t="s">
        <v>627</v>
      </c>
      <c r="H117" t="s">
        <v>627</v>
      </c>
      <c r="I117" t="s">
        <v>1576</v>
      </c>
      <c r="J117" t="s">
        <v>1483</v>
      </c>
      <c r="K117" t="s">
        <v>638</v>
      </c>
      <c r="M117" t="s">
        <v>639</v>
      </c>
      <c r="N117" t="s">
        <v>640</v>
      </c>
      <c r="O117">
        <v>541109</v>
      </c>
      <c r="P117">
        <v>182327</v>
      </c>
      <c r="Q117">
        <v>51.522238999999999</v>
      </c>
      <c r="R117">
        <v>3.2530946999999998E-2</v>
      </c>
    </row>
    <row r="118" spans="1:18" x14ac:dyDescent="0.25">
      <c r="A118" t="s">
        <v>1537</v>
      </c>
      <c r="B118" t="s">
        <v>641</v>
      </c>
      <c r="C118" t="s">
        <v>642</v>
      </c>
      <c r="D118" t="s">
        <v>624</v>
      </c>
      <c r="E118" t="s">
        <v>625</v>
      </c>
      <c r="F118" t="s">
        <v>626</v>
      </c>
      <c r="G118" t="s">
        <v>627</v>
      </c>
      <c r="H118" t="s">
        <v>627</v>
      </c>
      <c r="I118" t="s">
        <v>1576</v>
      </c>
      <c r="J118" t="s">
        <v>1483</v>
      </c>
      <c r="K118" t="s">
        <v>643</v>
      </c>
      <c r="M118" t="s">
        <v>644</v>
      </c>
      <c r="N118" t="s">
        <v>645</v>
      </c>
      <c r="O118">
        <v>539602</v>
      </c>
      <c r="P118">
        <v>182012</v>
      </c>
      <c r="Q118">
        <v>51.519781999999999</v>
      </c>
      <c r="R118">
        <v>1.0699055000000001E-2</v>
      </c>
    </row>
    <row r="119" spans="1:18" x14ac:dyDescent="0.25">
      <c r="A119" t="s">
        <v>1537</v>
      </c>
      <c r="B119" t="s">
        <v>646</v>
      </c>
      <c r="C119" t="s">
        <v>647</v>
      </c>
      <c r="D119" t="s">
        <v>624</v>
      </c>
      <c r="E119" t="s">
        <v>625</v>
      </c>
      <c r="F119" t="s">
        <v>648</v>
      </c>
      <c r="G119" t="s">
        <v>649</v>
      </c>
      <c r="H119" t="s">
        <v>649</v>
      </c>
      <c r="I119" t="s">
        <v>1577</v>
      </c>
      <c r="J119" t="s">
        <v>1483</v>
      </c>
      <c r="K119" t="s">
        <v>650</v>
      </c>
      <c r="M119" t="s">
        <v>651</v>
      </c>
      <c r="N119" t="s">
        <v>652</v>
      </c>
      <c r="O119">
        <v>543258</v>
      </c>
      <c r="P119">
        <v>180969</v>
      </c>
      <c r="Q119">
        <v>51.509495999999999</v>
      </c>
      <c r="R119">
        <v>6.2933420000000004E-2</v>
      </c>
    </row>
    <row r="120" spans="1:18" x14ac:dyDescent="0.25">
      <c r="A120" t="s">
        <v>1537</v>
      </c>
      <c r="B120" t="s">
        <v>653</v>
      </c>
      <c r="C120" t="s">
        <v>654</v>
      </c>
      <c r="D120" t="s">
        <v>624</v>
      </c>
      <c r="E120" t="s">
        <v>625</v>
      </c>
      <c r="F120" t="s">
        <v>648</v>
      </c>
      <c r="G120" t="s">
        <v>649</v>
      </c>
      <c r="H120" t="s">
        <v>649</v>
      </c>
      <c r="I120" t="s">
        <v>1577</v>
      </c>
      <c r="J120" t="s">
        <v>1483</v>
      </c>
      <c r="K120" t="s">
        <v>655</v>
      </c>
      <c r="M120" t="s">
        <v>656</v>
      </c>
      <c r="N120" t="s">
        <v>657</v>
      </c>
      <c r="O120">
        <v>542787</v>
      </c>
      <c r="P120">
        <v>181629</v>
      </c>
      <c r="Q120">
        <v>51.515546000000001</v>
      </c>
      <c r="R120">
        <v>5.6418168999999997E-2</v>
      </c>
    </row>
    <row r="121" spans="1:18" x14ac:dyDescent="0.25">
      <c r="A121" t="s">
        <v>1537</v>
      </c>
      <c r="B121" t="s">
        <v>658</v>
      </c>
      <c r="C121" t="s">
        <v>1509</v>
      </c>
      <c r="D121" t="s">
        <v>624</v>
      </c>
      <c r="E121" t="s">
        <v>625</v>
      </c>
      <c r="F121" t="s">
        <v>648</v>
      </c>
      <c r="G121" t="s">
        <v>649</v>
      </c>
      <c r="H121" t="s">
        <v>649</v>
      </c>
      <c r="I121" t="s">
        <v>1577</v>
      </c>
      <c r="J121" t="s">
        <v>1483</v>
      </c>
      <c r="K121" t="s">
        <v>659</v>
      </c>
      <c r="M121" t="s">
        <v>660</v>
      </c>
      <c r="N121" t="s">
        <v>661</v>
      </c>
      <c r="O121">
        <v>542593</v>
      </c>
      <c r="P121">
        <v>180059</v>
      </c>
      <c r="Q121">
        <v>51.501486999999997</v>
      </c>
      <c r="R121">
        <v>5.2989908000000002E-2</v>
      </c>
    </row>
    <row r="122" spans="1:18" x14ac:dyDescent="0.25">
      <c r="A122" t="s">
        <v>1537</v>
      </c>
      <c r="B122" t="s">
        <v>669</v>
      </c>
      <c r="C122" t="s">
        <v>670</v>
      </c>
      <c r="D122" t="s">
        <v>624</v>
      </c>
      <c r="E122" t="s">
        <v>625</v>
      </c>
      <c r="F122" t="s">
        <v>664</v>
      </c>
      <c r="G122" t="s">
        <v>665</v>
      </c>
      <c r="H122" t="s">
        <v>665</v>
      </c>
      <c r="I122" t="s">
        <v>1578</v>
      </c>
      <c r="J122" t="s">
        <v>1483</v>
      </c>
      <c r="K122" t="s">
        <v>666</v>
      </c>
      <c r="M122" t="s">
        <v>667</v>
      </c>
      <c r="N122" t="s">
        <v>668</v>
      </c>
      <c r="O122">
        <v>541930</v>
      </c>
      <c r="P122">
        <v>183350</v>
      </c>
      <c r="Q122">
        <v>51.531225999999997</v>
      </c>
      <c r="R122">
        <v>4.4768458999999997E-2</v>
      </c>
    </row>
    <row r="123" spans="1:18" x14ac:dyDescent="0.25">
      <c r="A123" t="s">
        <v>1537</v>
      </c>
      <c r="B123" t="s">
        <v>671</v>
      </c>
      <c r="C123" t="s">
        <v>672</v>
      </c>
      <c r="D123" t="s">
        <v>624</v>
      </c>
      <c r="E123" t="s">
        <v>625</v>
      </c>
      <c r="F123" t="s">
        <v>664</v>
      </c>
      <c r="G123" t="s">
        <v>665</v>
      </c>
      <c r="H123" t="s">
        <v>665</v>
      </c>
      <c r="I123" t="s">
        <v>1578</v>
      </c>
      <c r="J123" t="s">
        <v>1483</v>
      </c>
      <c r="K123" t="s">
        <v>673</v>
      </c>
      <c r="M123" t="s">
        <v>674</v>
      </c>
      <c r="N123" t="s">
        <v>675</v>
      </c>
      <c r="O123">
        <v>541405</v>
      </c>
      <c r="P123">
        <v>183360</v>
      </c>
      <c r="Q123">
        <v>51.531447</v>
      </c>
      <c r="R123">
        <v>3.7208861000000003E-2</v>
      </c>
    </row>
    <row r="124" spans="1:18" x14ac:dyDescent="0.25">
      <c r="A124" t="s">
        <v>1537</v>
      </c>
      <c r="B124" t="s">
        <v>676</v>
      </c>
      <c r="C124" t="s">
        <v>677</v>
      </c>
      <c r="D124" t="s">
        <v>624</v>
      </c>
      <c r="E124" t="s">
        <v>625</v>
      </c>
      <c r="F124" t="s">
        <v>664</v>
      </c>
      <c r="G124" t="s">
        <v>665</v>
      </c>
      <c r="H124" t="s">
        <v>665</v>
      </c>
      <c r="I124" t="s">
        <v>1578</v>
      </c>
      <c r="J124" t="s">
        <v>1483</v>
      </c>
      <c r="K124" t="s">
        <v>678</v>
      </c>
      <c r="M124" t="s">
        <v>679</v>
      </c>
      <c r="N124" t="s">
        <v>680</v>
      </c>
      <c r="O124">
        <v>542477</v>
      </c>
      <c r="P124">
        <v>183507</v>
      </c>
      <c r="Q124">
        <v>51.532499000000001</v>
      </c>
      <c r="R124">
        <v>5.2712424000000001E-2</v>
      </c>
    </row>
    <row r="125" spans="1:18" x14ac:dyDescent="0.25">
      <c r="A125" t="s">
        <v>1537</v>
      </c>
      <c r="B125" t="s">
        <v>681</v>
      </c>
      <c r="C125" t="s">
        <v>682</v>
      </c>
      <c r="D125" t="s">
        <v>624</v>
      </c>
      <c r="E125" t="s">
        <v>625</v>
      </c>
      <c r="F125" t="s">
        <v>664</v>
      </c>
      <c r="G125" t="s">
        <v>665</v>
      </c>
      <c r="H125" t="s">
        <v>665</v>
      </c>
      <c r="I125" t="s">
        <v>1578</v>
      </c>
      <c r="J125" t="s">
        <v>1483</v>
      </c>
      <c r="K125" t="s">
        <v>683</v>
      </c>
      <c r="M125" t="s">
        <v>684</v>
      </c>
      <c r="N125" t="s">
        <v>685</v>
      </c>
      <c r="O125">
        <v>542814</v>
      </c>
      <c r="P125">
        <v>183350</v>
      </c>
      <c r="Q125">
        <v>51.531002999999998</v>
      </c>
      <c r="R125">
        <v>5.7504007000000003E-2</v>
      </c>
    </row>
    <row r="126" spans="1:18" x14ac:dyDescent="0.25">
      <c r="A126" t="s">
        <v>1537</v>
      </c>
      <c r="B126" t="s">
        <v>686</v>
      </c>
      <c r="C126" t="s">
        <v>687</v>
      </c>
      <c r="D126" t="s">
        <v>624</v>
      </c>
      <c r="E126" t="s">
        <v>625</v>
      </c>
      <c r="F126" t="s">
        <v>664</v>
      </c>
      <c r="G126" t="s">
        <v>665</v>
      </c>
      <c r="H126" t="s">
        <v>665</v>
      </c>
      <c r="I126" t="s">
        <v>1578</v>
      </c>
      <c r="J126" t="s">
        <v>1483</v>
      </c>
      <c r="K126" t="s">
        <v>688</v>
      </c>
      <c r="M126" t="s">
        <v>689</v>
      </c>
      <c r="N126" t="s">
        <v>690</v>
      </c>
      <c r="O126">
        <v>540757</v>
      </c>
      <c r="P126">
        <v>182646</v>
      </c>
      <c r="Q126">
        <v>51.525193000000002</v>
      </c>
      <c r="R126">
        <v>2.7588027000000001E-2</v>
      </c>
    </row>
    <row r="127" spans="1:18" x14ac:dyDescent="0.25">
      <c r="A127" t="s">
        <v>1537</v>
      </c>
      <c r="B127" t="s">
        <v>691</v>
      </c>
      <c r="C127" t="s">
        <v>692</v>
      </c>
      <c r="D127" t="s">
        <v>624</v>
      </c>
      <c r="E127" t="s">
        <v>625</v>
      </c>
      <c r="F127" t="s">
        <v>664</v>
      </c>
      <c r="G127" t="s">
        <v>665</v>
      </c>
      <c r="H127" t="s">
        <v>665</v>
      </c>
      <c r="I127" t="s">
        <v>1578</v>
      </c>
      <c r="J127" t="s">
        <v>1483</v>
      </c>
      <c r="K127" t="s">
        <v>693</v>
      </c>
      <c r="M127" t="s">
        <v>694</v>
      </c>
      <c r="N127" t="s">
        <v>695</v>
      </c>
      <c r="O127">
        <v>540253</v>
      </c>
      <c r="P127">
        <v>183419</v>
      </c>
      <c r="Q127">
        <v>51.532263999999998</v>
      </c>
      <c r="R127">
        <v>2.0635384999999999E-2</v>
      </c>
    </row>
    <row r="128" spans="1:18" x14ac:dyDescent="0.25">
      <c r="A128" t="s">
        <v>1537</v>
      </c>
      <c r="B128" t="s">
        <v>662</v>
      </c>
      <c r="C128" t="s">
        <v>663</v>
      </c>
      <c r="D128" t="s">
        <v>624</v>
      </c>
      <c r="E128" t="s">
        <v>625</v>
      </c>
      <c r="F128" t="s">
        <v>664</v>
      </c>
      <c r="G128" t="s">
        <v>665</v>
      </c>
      <c r="H128" t="s">
        <v>665</v>
      </c>
      <c r="I128" t="s">
        <v>1578</v>
      </c>
      <c r="J128" t="s">
        <v>1483</v>
      </c>
      <c r="K128" t="s">
        <v>666</v>
      </c>
      <c r="M128" t="s">
        <v>667</v>
      </c>
      <c r="N128" t="s">
        <v>668</v>
      </c>
      <c r="O128">
        <v>541930</v>
      </c>
      <c r="P128">
        <v>183350</v>
      </c>
      <c r="Q128">
        <v>51.531225999999997</v>
      </c>
      <c r="R128">
        <v>4.4768458999999997E-2</v>
      </c>
    </row>
    <row r="129" spans="1:18" x14ac:dyDescent="0.25">
      <c r="A129" t="s">
        <v>1537</v>
      </c>
      <c r="B129" t="s">
        <v>698</v>
      </c>
      <c r="C129" t="s">
        <v>699</v>
      </c>
      <c r="D129" t="s">
        <v>624</v>
      </c>
      <c r="E129" t="s">
        <v>625</v>
      </c>
      <c r="F129" t="s">
        <v>696</v>
      </c>
      <c r="G129" t="s">
        <v>697</v>
      </c>
      <c r="H129" t="s">
        <v>697</v>
      </c>
      <c r="I129" t="s">
        <v>1579</v>
      </c>
      <c r="J129" t="s">
        <v>1483</v>
      </c>
      <c r="K129" t="s">
        <v>700</v>
      </c>
      <c r="M129" t="s">
        <v>701</v>
      </c>
      <c r="N129" t="s">
        <v>702</v>
      </c>
      <c r="O129">
        <v>540684</v>
      </c>
      <c r="P129">
        <v>182946</v>
      </c>
      <c r="Q129">
        <v>51.527906999999999</v>
      </c>
      <c r="R129">
        <v>2.6656164E-2</v>
      </c>
    </row>
    <row r="130" spans="1:18" x14ac:dyDescent="0.25">
      <c r="A130" t="s">
        <v>1537</v>
      </c>
      <c r="B130" t="s">
        <v>703</v>
      </c>
      <c r="C130" t="s">
        <v>704</v>
      </c>
      <c r="D130" t="s">
        <v>624</v>
      </c>
      <c r="E130" t="s">
        <v>625</v>
      </c>
      <c r="F130" t="s">
        <v>696</v>
      </c>
      <c r="G130" t="s">
        <v>697</v>
      </c>
      <c r="H130" t="s">
        <v>697</v>
      </c>
      <c r="I130" t="s">
        <v>1579</v>
      </c>
      <c r="J130" t="s">
        <v>1483</v>
      </c>
      <c r="K130" t="s">
        <v>705</v>
      </c>
      <c r="M130" t="s">
        <v>706</v>
      </c>
      <c r="N130" t="s">
        <v>707</v>
      </c>
      <c r="O130">
        <v>540488</v>
      </c>
      <c r="P130">
        <v>182808</v>
      </c>
      <c r="Q130">
        <v>51.526716</v>
      </c>
      <c r="R130">
        <v>2.3777605E-2</v>
      </c>
    </row>
    <row r="131" spans="1:18" x14ac:dyDescent="0.25">
      <c r="A131" t="s">
        <v>1537</v>
      </c>
      <c r="B131" t="s">
        <v>708</v>
      </c>
      <c r="C131" t="s">
        <v>709</v>
      </c>
      <c r="D131" t="s">
        <v>624</v>
      </c>
      <c r="E131" t="s">
        <v>625</v>
      </c>
      <c r="F131" t="s">
        <v>696</v>
      </c>
      <c r="G131" t="s">
        <v>697</v>
      </c>
      <c r="H131" t="s">
        <v>697</v>
      </c>
      <c r="I131" t="s">
        <v>1579</v>
      </c>
      <c r="J131" t="s">
        <v>1483</v>
      </c>
      <c r="M131" t="s">
        <v>710</v>
      </c>
      <c r="N131" t="s">
        <v>711</v>
      </c>
      <c r="O131">
        <v>540943</v>
      </c>
      <c r="P131">
        <v>183883</v>
      </c>
      <c r="Q131">
        <v>51.536262000000001</v>
      </c>
      <c r="R131">
        <v>3.0761987000000001E-2</v>
      </c>
    </row>
    <row r="132" spans="1:18" x14ac:dyDescent="0.25">
      <c r="A132" t="s">
        <v>1537</v>
      </c>
      <c r="B132" t="s">
        <v>794</v>
      </c>
      <c r="C132" t="s">
        <v>1494</v>
      </c>
      <c r="D132" t="s">
        <v>624</v>
      </c>
      <c r="E132" t="s">
        <v>625</v>
      </c>
      <c r="F132" t="s">
        <v>696</v>
      </c>
      <c r="G132" t="s">
        <v>697</v>
      </c>
      <c r="H132" t="s">
        <v>697</v>
      </c>
      <c r="I132" t="s">
        <v>1579</v>
      </c>
      <c r="J132" t="s">
        <v>1483</v>
      </c>
      <c r="K132" t="s">
        <v>795</v>
      </c>
      <c r="M132" t="s">
        <v>796</v>
      </c>
      <c r="N132" t="s">
        <v>797</v>
      </c>
      <c r="O132">
        <v>538568</v>
      </c>
      <c r="P132">
        <v>183938</v>
      </c>
      <c r="Q132">
        <v>51.537343999999997</v>
      </c>
      <c r="R132">
        <v>-3.4372387999999999E-3</v>
      </c>
    </row>
    <row r="133" spans="1:18" x14ac:dyDescent="0.25">
      <c r="A133" t="s">
        <v>1537</v>
      </c>
      <c r="B133" t="s">
        <v>712</v>
      </c>
      <c r="C133" t="s">
        <v>713</v>
      </c>
      <c r="D133" t="s">
        <v>624</v>
      </c>
      <c r="E133" t="s">
        <v>625</v>
      </c>
      <c r="F133" t="s">
        <v>714</v>
      </c>
      <c r="G133" t="s">
        <v>715</v>
      </c>
      <c r="H133" t="s">
        <v>715</v>
      </c>
      <c r="I133" t="s">
        <v>1580</v>
      </c>
      <c r="J133" t="s">
        <v>1483</v>
      </c>
      <c r="K133" t="s">
        <v>716</v>
      </c>
      <c r="M133" t="s">
        <v>717</v>
      </c>
      <c r="N133" t="s">
        <v>718</v>
      </c>
      <c r="O133">
        <v>542142</v>
      </c>
      <c r="P133">
        <v>185378</v>
      </c>
      <c r="Q133">
        <v>51.549394999999997</v>
      </c>
      <c r="R133">
        <v>4.8640959999999997E-2</v>
      </c>
    </row>
    <row r="134" spans="1:18" x14ac:dyDescent="0.25">
      <c r="A134" t="s">
        <v>1537</v>
      </c>
      <c r="B134" t="s">
        <v>719</v>
      </c>
      <c r="C134" t="s">
        <v>720</v>
      </c>
      <c r="D134" t="s">
        <v>624</v>
      </c>
      <c r="E134" t="s">
        <v>625</v>
      </c>
      <c r="F134" t="s">
        <v>714</v>
      </c>
      <c r="G134" t="s">
        <v>715</v>
      </c>
      <c r="H134" t="s">
        <v>715</v>
      </c>
      <c r="I134" t="s">
        <v>1580</v>
      </c>
      <c r="J134" t="s">
        <v>1483</v>
      </c>
      <c r="K134" t="s">
        <v>721</v>
      </c>
      <c r="M134" t="s">
        <v>722</v>
      </c>
      <c r="N134" t="s">
        <v>723</v>
      </c>
      <c r="O134">
        <v>541250</v>
      </c>
      <c r="P134">
        <v>184414</v>
      </c>
      <c r="Q134">
        <v>51.540956999999999</v>
      </c>
      <c r="R134">
        <v>3.5398279999999997E-2</v>
      </c>
    </row>
    <row r="135" spans="1:18" x14ac:dyDescent="0.25">
      <c r="A135" t="s">
        <v>1537</v>
      </c>
      <c r="B135" t="s">
        <v>724</v>
      </c>
      <c r="C135" t="s">
        <v>725</v>
      </c>
      <c r="D135" t="s">
        <v>624</v>
      </c>
      <c r="E135" t="s">
        <v>625</v>
      </c>
      <c r="F135" t="s">
        <v>714</v>
      </c>
      <c r="G135" t="s">
        <v>715</v>
      </c>
      <c r="H135" t="s">
        <v>715</v>
      </c>
      <c r="I135" t="s">
        <v>1580</v>
      </c>
      <c r="J135" t="s">
        <v>1483</v>
      </c>
      <c r="K135" t="s">
        <v>726</v>
      </c>
      <c r="M135" t="s">
        <v>727</v>
      </c>
      <c r="N135" t="s">
        <v>728</v>
      </c>
      <c r="O135">
        <v>541097</v>
      </c>
      <c r="P135">
        <v>184021</v>
      </c>
      <c r="Q135">
        <v>51.537464</v>
      </c>
      <c r="R135">
        <v>3.3036159000000002E-2</v>
      </c>
    </row>
    <row r="136" spans="1:18" x14ac:dyDescent="0.25">
      <c r="A136" t="s">
        <v>1537</v>
      </c>
      <c r="B136" t="s">
        <v>729</v>
      </c>
      <c r="C136" t="s">
        <v>730</v>
      </c>
      <c r="D136" t="s">
        <v>624</v>
      </c>
      <c r="E136" t="s">
        <v>625</v>
      </c>
      <c r="F136" t="s">
        <v>714</v>
      </c>
      <c r="G136" t="s">
        <v>715</v>
      </c>
      <c r="H136" t="s">
        <v>715</v>
      </c>
      <c r="I136" t="s">
        <v>1580</v>
      </c>
      <c r="J136" t="s">
        <v>1483</v>
      </c>
      <c r="K136" t="s">
        <v>731</v>
      </c>
      <c r="M136" t="s">
        <v>732</v>
      </c>
      <c r="N136" t="s">
        <v>733</v>
      </c>
      <c r="O136">
        <v>540876</v>
      </c>
      <c r="P136">
        <v>184941</v>
      </c>
      <c r="Q136">
        <v>51.545786</v>
      </c>
      <c r="R136">
        <v>3.0219711999999999E-2</v>
      </c>
    </row>
    <row r="137" spans="1:18" x14ac:dyDescent="0.25">
      <c r="A137" t="s">
        <v>1537</v>
      </c>
      <c r="B137" t="s">
        <v>734</v>
      </c>
      <c r="C137" t="s">
        <v>735</v>
      </c>
      <c r="D137" t="s">
        <v>624</v>
      </c>
      <c r="E137" t="s">
        <v>625</v>
      </c>
      <c r="F137" t="s">
        <v>714</v>
      </c>
      <c r="G137" t="s">
        <v>715</v>
      </c>
      <c r="H137" t="s">
        <v>715</v>
      </c>
      <c r="I137" t="s">
        <v>1580</v>
      </c>
      <c r="J137" t="s">
        <v>1483</v>
      </c>
      <c r="K137" t="s">
        <v>736</v>
      </c>
      <c r="M137" t="s">
        <v>737</v>
      </c>
      <c r="N137" t="s">
        <v>738</v>
      </c>
      <c r="O137">
        <v>542725</v>
      </c>
      <c r="P137">
        <v>185896</v>
      </c>
      <c r="Q137">
        <v>51.553902999999998</v>
      </c>
      <c r="R137">
        <v>5.7253423999999997E-2</v>
      </c>
    </row>
    <row r="138" spans="1:18" x14ac:dyDescent="0.25">
      <c r="A138" t="s">
        <v>1537</v>
      </c>
      <c r="B138" t="s">
        <v>739</v>
      </c>
      <c r="C138" t="s">
        <v>740</v>
      </c>
      <c r="D138" t="s">
        <v>624</v>
      </c>
      <c r="E138" t="s">
        <v>625</v>
      </c>
      <c r="F138" t="s">
        <v>714</v>
      </c>
      <c r="G138" t="s">
        <v>715</v>
      </c>
      <c r="H138" t="s">
        <v>715</v>
      </c>
      <c r="I138" t="s">
        <v>1580</v>
      </c>
      <c r="J138" t="s">
        <v>1483</v>
      </c>
      <c r="K138" t="s">
        <v>741</v>
      </c>
      <c r="M138" t="s">
        <v>742</v>
      </c>
      <c r="N138" t="s">
        <v>743</v>
      </c>
      <c r="O138">
        <v>541441</v>
      </c>
      <c r="P138">
        <v>185069</v>
      </c>
      <c r="Q138">
        <v>51.546795000000003</v>
      </c>
      <c r="R138">
        <v>3.8413612E-2</v>
      </c>
    </row>
    <row r="139" spans="1:18" x14ac:dyDescent="0.25">
      <c r="A139" t="s">
        <v>1537</v>
      </c>
      <c r="B139" t="s">
        <v>744</v>
      </c>
      <c r="C139" t="s">
        <v>745</v>
      </c>
      <c r="D139" t="s">
        <v>624</v>
      </c>
      <c r="E139" t="s">
        <v>625</v>
      </c>
      <c r="F139" t="s">
        <v>746</v>
      </c>
      <c r="G139" t="s">
        <v>747</v>
      </c>
      <c r="H139" t="s">
        <v>747</v>
      </c>
      <c r="I139" t="s">
        <v>1581</v>
      </c>
      <c r="J139" t="s">
        <v>1483</v>
      </c>
      <c r="K139" t="s">
        <v>748</v>
      </c>
      <c r="M139" t="s">
        <v>749</v>
      </c>
      <c r="N139" t="s">
        <v>750</v>
      </c>
      <c r="O139">
        <v>542286</v>
      </c>
      <c r="P139">
        <v>184464</v>
      </c>
      <c r="Q139">
        <v>51.541145999999998</v>
      </c>
      <c r="R139">
        <v>5.0347099999999999E-2</v>
      </c>
    </row>
    <row r="140" spans="1:18" x14ac:dyDescent="0.25">
      <c r="A140" t="s">
        <v>1537</v>
      </c>
      <c r="B140" t="s">
        <v>751</v>
      </c>
      <c r="C140" t="s">
        <v>752</v>
      </c>
      <c r="D140" t="s">
        <v>624</v>
      </c>
      <c r="E140" t="s">
        <v>625</v>
      </c>
      <c r="F140" t="s">
        <v>746</v>
      </c>
      <c r="G140" t="s">
        <v>747</v>
      </c>
      <c r="H140" t="s">
        <v>747</v>
      </c>
      <c r="I140" t="s">
        <v>1581</v>
      </c>
      <c r="J140" t="s">
        <v>1483</v>
      </c>
      <c r="K140" t="s">
        <v>753</v>
      </c>
      <c r="M140" t="s">
        <v>754</v>
      </c>
      <c r="N140" t="s">
        <v>755</v>
      </c>
      <c r="O140">
        <v>541796</v>
      </c>
      <c r="P140">
        <v>184426</v>
      </c>
      <c r="Q140">
        <v>51.540928000000001</v>
      </c>
      <c r="R140">
        <v>4.3270927000000001E-2</v>
      </c>
    </row>
    <row r="141" spans="1:18" x14ac:dyDescent="0.25">
      <c r="A141" t="s">
        <v>1537</v>
      </c>
      <c r="B141" t="s">
        <v>756</v>
      </c>
      <c r="C141" t="s">
        <v>757</v>
      </c>
      <c r="D141" t="s">
        <v>624</v>
      </c>
      <c r="E141" t="s">
        <v>625</v>
      </c>
      <c r="F141" t="s">
        <v>746</v>
      </c>
      <c r="G141" t="s">
        <v>747</v>
      </c>
      <c r="H141" t="s">
        <v>747</v>
      </c>
      <c r="I141" t="s">
        <v>1581</v>
      </c>
      <c r="J141" t="s">
        <v>1483</v>
      </c>
      <c r="K141" t="s">
        <v>758</v>
      </c>
      <c r="M141" t="s">
        <v>759</v>
      </c>
      <c r="N141" t="s">
        <v>760</v>
      </c>
      <c r="O141">
        <v>542172</v>
      </c>
      <c r="P141">
        <v>184503</v>
      </c>
      <c r="Q141">
        <v>51.541525</v>
      </c>
      <c r="R141">
        <v>4.8720109999999997E-2</v>
      </c>
    </row>
    <row r="142" spans="1:18" x14ac:dyDescent="0.25">
      <c r="A142" t="s">
        <v>1537</v>
      </c>
      <c r="B142" t="s">
        <v>761</v>
      </c>
      <c r="C142" t="s">
        <v>1582</v>
      </c>
      <c r="D142" t="s">
        <v>624</v>
      </c>
      <c r="E142" t="s">
        <v>625</v>
      </c>
      <c r="F142" t="s">
        <v>746</v>
      </c>
      <c r="G142" t="s">
        <v>747</v>
      </c>
      <c r="H142" t="s">
        <v>747</v>
      </c>
      <c r="I142" t="s">
        <v>1581</v>
      </c>
      <c r="J142" t="s">
        <v>1483</v>
      </c>
      <c r="K142" t="s">
        <v>762</v>
      </c>
      <c r="M142" t="s">
        <v>754</v>
      </c>
      <c r="N142" t="s">
        <v>755</v>
      </c>
      <c r="O142">
        <v>541796</v>
      </c>
      <c r="P142">
        <v>184426</v>
      </c>
      <c r="Q142">
        <v>51.540928000000001</v>
      </c>
      <c r="R142">
        <v>4.3270927000000001E-2</v>
      </c>
    </row>
    <row r="143" spans="1:18" x14ac:dyDescent="0.25">
      <c r="A143" t="s">
        <v>1537</v>
      </c>
      <c r="B143" t="s">
        <v>763</v>
      </c>
      <c r="C143" t="s">
        <v>764</v>
      </c>
      <c r="D143" t="s">
        <v>624</v>
      </c>
      <c r="E143" t="s">
        <v>625</v>
      </c>
      <c r="F143" t="s">
        <v>746</v>
      </c>
      <c r="G143" t="s">
        <v>747</v>
      </c>
      <c r="H143" t="s">
        <v>747</v>
      </c>
      <c r="I143" t="s">
        <v>1581</v>
      </c>
      <c r="J143" t="s">
        <v>1483</v>
      </c>
      <c r="K143" t="s">
        <v>765</v>
      </c>
      <c r="M143" t="s">
        <v>766</v>
      </c>
      <c r="N143" t="s">
        <v>767</v>
      </c>
      <c r="O143">
        <v>542458</v>
      </c>
      <c r="P143">
        <v>184130</v>
      </c>
      <c r="Q143">
        <v>51.538102000000002</v>
      </c>
      <c r="R143">
        <v>5.2690542999999999E-2</v>
      </c>
    </row>
    <row r="144" spans="1:18" x14ac:dyDescent="0.25">
      <c r="A144" t="s">
        <v>1537</v>
      </c>
      <c r="B144" t="s">
        <v>768</v>
      </c>
      <c r="C144" t="s">
        <v>1493</v>
      </c>
      <c r="D144" t="s">
        <v>624</v>
      </c>
      <c r="E144" t="s">
        <v>625</v>
      </c>
      <c r="F144" t="s">
        <v>769</v>
      </c>
      <c r="G144" t="s">
        <v>770</v>
      </c>
      <c r="H144" t="s">
        <v>770</v>
      </c>
      <c r="I144" t="s">
        <v>1583</v>
      </c>
      <c r="J144" t="s">
        <v>1483</v>
      </c>
      <c r="K144" t="s">
        <v>771</v>
      </c>
      <c r="M144" t="s">
        <v>772</v>
      </c>
      <c r="N144" t="s">
        <v>773</v>
      </c>
      <c r="O144">
        <v>539102</v>
      </c>
      <c r="P144">
        <v>185361</v>
      </c>
      <c r="Q144">
        <v>51.55</v>
      </c>
      <c r="R144">
        <v>4.8192100999999996E-3</v>
      </c>
    </row>
    <row r="145" spans="1:18" x14ac:dyDescent="0.25">
      <c r="A145" t="s">
        <v>1537</v>
      </c>
      <c r="B145" t="s">
        <v>774</v>
      </c>
      <c r="C145" t="s">
        <v>775</v>
      </c>
      <c r="D145" t="s">
        <v>624</v>
      </c>
      <c r="E145" t="s">
        <v>625</v>
      </c>
      <c r="F145" t="s">
        <v>769</v>
      </c>
      <c r="G145" t="s">
        <v>770</v>
      </c>
      <c r="H145" t="s">
        <v>770</v>
      </c>
      <c r="I145" t="s">
        <v>1583</v>
      </c>
      <c r="J145" t="s">
        <v>1483</v>
      </c>
      <c r="K145" t="s">
        <v>776</v>
      </c>
      <c r="M145" t="s">
        <v>777</v>
      </c>
      <c r="N145" t="s">
        <v>778</v>
      </c>
      <c r="O145">
        <v>541105</v>
      </c>
      <c r="P145">
        <v>185137</v>
      </c>
      <c r="Q145">
        <v>51.547490000000003</v>
      </c>
      <c r="R145">
        <v>3.3598484999999997E-2</v>
      </c>
    </row>
    <row r="146" spans="1:18" x14ac:dyDescent="0.25">
      <c r="A146" t="s">
        <v>1537</v>
      </c>
      <c r="B146" t="s">
        <v>779</v>
      </c>
      <c r="C146" t="s">
        <v>780</v>
      </c>
      <c r="D146" t="s">
        <v>624</v>
      </c>
      <c r="E146" t="s">
        <v>625</v>
      </c>
      <c r="F146" t="s">
        <v>769</v>
      </c>
      <c r="G146" t="s">
        <v>770</v>
      </c>
      <c r="H146" t="s">
        <v>770</v>
      </c>
      <c r="I146" t="s">
        <v>1583</v>
      </c>
      <c r="J146" t="s">
        <v>1483</v>
      </c>
      <c r="K146" t="s">
        <v>781</v>
      </c>
      <c r="M146" t="s">
        <v>782</v>
      </c>
      <c r="N146" t="s">
        <v>783</v>
      </c>
      <c r="O146">
        <v>540516</v>
      </c>
      <c r="P146">
        <v>185243</v>
      </c>
      <c r="Q146">
        <v>51.548589</v>
      </c>
      <c r="R146">
        <v>2.5152046000000001E-2</v>
      </c>
    </row>
    <row r="147" spans="1:18" x14ac:dyDescent="0.25">
      <c r="A147" t="s">
        <v>1537</v>
      </c>
      <c r="B147" t="s">
        <v>784</v>
      </c>
      <c r="C147" t="s">
        <v>785</v>
      </c>
      <c r="D147" t="s">
        <v>624</v>
      </c>
      <c r="E147" t="s">
        <v>625</v>
      </c>
      <c r="F147" t="s">
        <v>799</v>
      </c>
      <c r="G147" t="s">
        <v>800</v>
      </c>
      <c r="H147" t="s">
        <v>800</v>
      </c>
      <c r="I147" t="s">
        <v>1584</v>
      </c>
      <c r="J147" t="s">
        <v>1483</v>
      </c>
      <c r="K147" t="s">
        <v>786</v>
      </c>
      <c r="M147" t="s">
        <v>787</v>
      </c>
      <c r="N147" t="s">
        <v>788</v>
      </c>
      <c r="O147">
        <v>539225</v>
      </c>
      <c r="P147">
        <v>183671</v>
      </c>
      <c r="Q147">
        <v>51.534782999999997</v>
      </c>
      <c r="R147">
        <v>5.9240574000000001E-3</v>
      </c>
    </row>
    <row r="148" spans="1:18" x14ac:dyDescent="0.25">
      <c r="A148" t="s">
        <v>1537</v>
      </c>
      <c r="B148" t="s">
        <v>789</v>
      </c>
      <c r="C148" t="s">
        <v>790</v>
      </c>
      <c r="D148" t="s">
        <v>624</v>
      </c>
      <c r="E148" t="s">
        <v>625</v>
      </c>
      <c r="F148" t="s">
        <v>799</v>
      </c>
      <c r="G148" t="s">
        <v>800</v>
      </c>
      <c r="H148" t="s">
        <v>800</v>
      </c>
      <c r="I148" t="s">
        <v>1584</v>
      </c>
      <c r="J148" t="s">
        <v>1483</v>
      </c>
      <c r="K148" t="s">
        <v>791</v>
      </c>
      <c r="M148" t="s">
        <v>792</v>
      </c>
      <c r="N148" t="s">
        <v>793</v>
      </c>
      <c r="O148">
        <v>538349</v>
      </c>
      <c r="P148">
        <v>185140</v>
      </c>
      <c r="Q148">
        <v>51.548198999999997</v>
      </c>
      <c r="R148">
        <v>-6.1207496000000002E-3</v>
      </c>
    </row>
    <row r="149" spans="1:18" x14ac:dyDescent="0.25">
      <c r="A149" t="s">
        <v>1537</v>
      </c>
      <c r="B149" t="s">
        <v>798</v>
      </c>
      <c r="C149" t="s">
        <v>1510</v>
      </c>
      <c r="D149" t="s">
        <v>624</v>
      </c>
      <c r="E149" t="s">
        <v>625</v>
      </c>
      <c r="F149" t="s">
        <v>799</v>
      </c>
      <c r="G149" t="s">
        <v>800</v>
      </c>
      <c r="H149" t="s">
        <v>800</v>
      </c>
      <c r="I149" t="s">
        <v>1584</v>
      </c>
      <c r="J149" t="s">
        <v>1483</v>
      </c>
      <c r="K149" t="s">
        <v>801</v>
      </c>
      <c r="M149" t="s">
        <v>802</v>
      </c>
      <c r="N149" t="s">
        <v>803</v>
      </c>
      <c r="O149">
        <v>539553</v>
      </c>
      <c r="P149">
        <v>184332</v>
      </c>
      <c r="Q149">
        <v>51.540641999999998</v>
      </c>
      <c r="R149">
        <v>1.0911766999999999E-2</v>
      </c>
    </row>
    <row r="150" spans="1:18" x14ac:dyDescent="0.25">
      <c r="A150" t="s">
        <v>1537</v>
      </c>
      <c r="B150" t="s">
        <v>804</v>
      </c>
      <c r="C150" t="s">
        <v>805</v>
      </c>
      <c r="D150" t="s">
        <v>624</v>
      </c>
      <c r="E150" t="s">
        <v>625</v>
      </c>
      <c r="F150" t="s">
        <v>799</v>
      </c>
      <c r="G150" t="s">
        <v>800</v>
      </c>
      <c r="H150" t="s">
        <v>800</v>
      </c>
      <c r="I150" t="s">
        <v>1584</v>
      </c>
      <c r="J150" t="s">
        <v>1483</v>
      </c>
      <c r="K150" t="s">
        <v>806</v>
      </c>
      <c r="M150" t="s">
        <v>807</v>
      </c>
      <c r="N150" t="s">
        <v>808</v>
      </c>
      <c r="O150">
        <v>542460</v>
      </c>
      <c r="P150">
        <v>185199</v>
      </c>
      <c r="Q150">
        <v>51.547707000000003</v>
      </c>
      <c r="R150">
        <v>5.3151713000000003E-2</v>
      </c>
    </row>
    <row r="151" spans="1:18" x14ac:dyDescent="0.25">
      <c r="A151" t="s">
        <v>1537</v>
      </c>
      <c r="B151" t="s">
        <v>809</v>
      </c>
      <c r="C151" t="s">
        <v>810</v>
      </c>
      <c r="D151" t="s">
        <v>624</v>
      </c>
      <c r="E151" t="s">
        <v>625</v>
      </c>
      <c r="F151" t="s">
        <v>799</v>
      </c>
      <c r="G151" t="s">
        <v>800</v>
      </c>
      <c r="H151" t="s">
        <v>800</v>
      </c>
      <c r="I151" t="s">
        <v>1584</v>
      </c>
      <c r="J151" t="s">
        <v>1483</v>
      </c>
      <c r="K151" t="s">
        <v>811</v>
      </c>
      <c r="M151" t="s">
        <v>812</v>
      </c>
      <c r="N151" t="s">
        <v>813</v>
      </c>
      <c r="O151">
        <v>539233</v>
      </c>
      <c r="P151">
        <v>184486</v>
      </c>
      <c r="Q151">
        <v>51.542104999999999</v>
      </c>
      <c r="R151">
        <v>6.3613932999999996E-3</v>
      </c>
    </row>
    <row r="152" spans="1:18" x14ac:dyDescent="0.25">
      <c r="A152" t="s">
        <v>1537</v>
      </c>
      <c r="B152" t="s">
        <v>817</v>
      </c>
      <c r="C152" t="s">
        <v>818</v>
      </c>
      <c r="D152" t="s">
        <v>624</v>
      </c>
      <c r="E152" t="s">
        <v>625</v>
      </c>
      <c r="F152" t="s">
        <v>799</v>
      </c>
      <c r="G152" t="s">
        <v>800</v>
      </c>
      <c r="H152" t="s">
        <v>800</v>
      </c>
      <c r="I152" t="s">
        <v>1584</v>
      </c>
      <c r="J152" t="s">
        <v>1483</v>
      </c>
      <c r="K152" t="s">
        <v>819</v>
      </c>
      <c r="M152" t="s">
        <v>807</v>
      </c>
      <c r="N152" t="s">
        <v>808</v>
      </c>
      <c r="O152">
        <v>542460</v>
      </c>
      <c r="P152">
        <v>185199</v>
      </c>
      <c r="Q152">
        <v>51.547707000000003</v>
      </c>
      <c r="R152">
        <v>5.3151713000000003E-2</v>
      </c>
    </row>
    <row r="153" spans="1:18" x14ac:dyDescent="0.25">
      <c r="A153" t="s">
        <v>1537</v>
      </c>
      <c r="B153" t="s">
        <v>814</v>
      </c>
      <c r="C153" t="s">
        <v>1585</v>
      </c>
      <c r="D153" t="s">
        <v>624</v>
      </c>
      <c r="E153" t="s">
        <v>625</v>
      </c>
      <c r="F153" t="s">
        <v>822</v>
      </c>
      <c r="G153" t="s">
        <v>823</v>
      </c>
      <c r="H153" t="s">
        <v>823</v>
      </c>
      <c r="I153" t="s">
        <v>1586</v>
      </c>
      <c r="J153" t="s">
        <v>1483</v>
      </c>
      <c r="K153" t="s">
        <v>801</v>
      </c>
      <c r="M153" t="s">
        <v>815</v>
      </c>
      <c r="N153" t="s">
        <v>816</v>
      </c>
      <c r="O153">
        <v>539491</v>
      </c>
      <c r="P153">
        <v>184416</v>
      </c>
      <c r="Q153">
        <v>51.541412000000001</v>
      </c>
      <c r="R153">
        <v>1.0051602E-2</v>
      </c>
    </row>
    <row r="154" spans="1:18" x14ac:dyDescent="0.25">
      <c r="A154" t="s">
        <v>1537</v>
      </c>
      <c r="B154" t="s">
        <v>820</v>
      </c>
      <c r="C154" t="s">
        <v>821</v>
      </c>
      <c r="D154" t="s">
        <v>624</v>
      </c>
      <c r="E154" t="s">
        <v>625</v>
      </c>
      <c r="F154" t="s">
        <v>822</v>
      </c>
      <c r="G154" t="s">
        <v>823</v>
      </c>
      <c r="H154" t="s">
        <v>823</v>
      </c>
      <c r="I154" t="s">
        <v>1586</v>
      </c>
      <c r="J154" t="s">
        <v>1483</v>
      </c>
      <c r="K154" t="s">
        <v>824</v>
      </c>
      <c r="M154" t="s">
        <v>825</v>
      </c>
      <c r="N154" t="s">
        <v>826</v>
      </c>
      <c r="O154">
        <v>540567</v>
      </c>
      <c r="P154">
        <v>183994</v>
      </c>
      <c r="Q154">
        <v>51.537353000000003</v>
      </c>
      <c r="R154">
        <v>2.5388643999999998E-2</v>
      </c>
    </row>
    <row r="155" spans="1:18" x14ac:dyDescent="0.25">
      <c r="A155" t="s">
        <v>1537</v>
      </c>
      <c r="B155" t="s">
        <v>827</v>
      </c>
      <c r="C155" t="s">
        <v>828</v>
      </c>
      <c r="D155" t="s">
        <v>624</v>
      </c>
      <c r="E155" t="s">
        <v>625</v>
      </c>
      <c r="F155" t="s">
        <v>822</v>
      </c>
      <c r="G155" t="s">
        <v>823</v>
      </c>
      <c r="H155" t="s">
        <v>823</v>
      </c>
      <c r="I155" t="s">
        <v>1586</v>
      </c>
      <c r="J155" t="s">
        <v>1483</v>
      </c>
      <c r="K155" t="s">
        <v>829</v>
      </c>
      <c r="M155" t="s">
        <v>830</v>
      </c>
      <c r="N155" t="s">
        <v>831</v>
      </c>
      <c r="O155">
        <v>539112</v>
      </c>
      <c r="P155">
        <v>184766</v>
      </c>
      <c r="Q155">
        <v>51.544649999999997</v>
      </c>
      <c r="R155">
        <v>4.7282946000000003E-3</v>
      </c>
    </row>
    <row r="156" spans="1:18" x14ac:dyDescent="0.25">
      <c r="A156" t="s">
        <v>1537</v>
      </c>
      <c r="B156" t="s">
        <v>835</v>
      </c>
      <c r="C156" t="s">
        <v>836</v>
      </c>
      <c r="D156" t="s">
        <v>624</v>
      </c>
      <c r="E156" t="s">
        <v>625</v>
      </c>
      <c r="F156" t="s">
        <v>822</v>
      </c>
      <c r="G156" t="s">
        <v>823</v>
      </c>
      <c r="H156" t="s">
        <v>823</v>
      </c>
      <c r="I156" t="s">
        <v>1586</v>
      </c>
      <c r="J156" t="s">
        <v>1483</v>
      </c>
      <c r="K156" t="s">
        <v>832</v>
      </c>
      <c r="M156" t="s">
        <v>833</v>
      </c>
      <c r="N156" t="s">
        <v>834</v>
      </c>
      <c r="O156">
        <v>540492</v>
      </c>
      <c r="P156">
        <v>185464</v>
      </c>
      <c r="Q156">
        <v>51.550581000000001</v>
      </c>
      <c r="R156">
        <v>2.4894327000000001E-2</v>
      </c>
    </row>
    <row r="157" spans="1:18" x14ac:dyDescent="0.25">
      <c r="A157" t="s">
        <v>1537</v>
      </c>
      <c r="B157" t="s">
        <v>837</v>
      </c>
      <c r="C157" t="s">
        <v>838</v>
      </c>
      <c r="D157" t="s">
        <v>624</v>
      </c>
      <c r="E157" t="s">
        <v>625</v>
      </c>
      <c r="F157" t="s">
        <v>822</v>
      </c>
      <c r="G157" t="s">
        <v>823</v>
      </c>
      <c r="H157" t="s">
        <v>823</v>
      </c>
      <c r="I157" t="s">
        <v>1586</v>
      </c>
      <c r="J157" t="s">
        <v>1483</v>
      </c>
      <c r="K157" t="s">
        <v>839</v>
      </c>
      <c r="M157" t="s">
        <v>840</v>
      </c>
      <c r="N157" t="s">
        <v>841</v>
      </c>
      <c r="O157">
        <v>540620</v>
      </c>
      <c r="P157">
        <v>184636</v>
      </c>
      <c r="Q157">
        <v>51.543109000000001</v>
      </c>
      <c r="R157">
        <v>2.6408576E-2</v>
      </c>
    </row>
    <row r="158" spans="1:18" x14ac:dyDescent="0.25">
      <c r="A158" t="s">
        <v>1537</v>
      </c>
      <c r="B158" t="s">
        <v>842</v>
      </c>
      <c r="C158" t="s">
        <v>843</v>
      </c>
      <c r="D158" t="s">
        <v>844</v>
      </c>
      <c r="E158" t="s">
        <v>845</v>
      </c>
      <c r="F158" t="s">
        <v>846</v>
      </c>
      <c r="G158" t="s">
        <v>847</v>
      </c>
      <c r="H158" t="s">
        <v>847</v>
      </c>
      <c r="I158" t="s">
        <v>1587</v>
      </c>
      <c r="J158" t="s">
        <v>1483</v>
      </c>
      <c r="K158" t="s">
        <v>848</v>
      </c>
      <c r="L158" t="s">
        <v>849</v>
      </c>
      <c r="M158" t="s">
        <v>850</v>
      </c>
      <c r="N158" t="s">
        <v>851</v>
      </c>
      <c r="O158">
        <v>542899</v>
      </c>
      <c r="P158">
        <v>187429</v>
      </c>
      <c r="Q158">
        <v>51.567633999999998</v>
      </c>
      <c r="R158">
        <v>6.0384001E-2</v>
      </c>
    </row>
    <row r="159" spans="1:18" x14ac:dyDescent="0.25">
      <c r="A159" t="s">
        <v>1537</v>
      </c>
      <c r="B159" t="s">
        <v>857</v>
      </c>
      <c r="C159" t="s">
        <v>858</v>
      </c>
      <c r="D159" t="s">
        <v>844</v>
      </c>
      <c r="E159" t="s">
        <v>845</v>
      </c>
      <c r="F159" t="s">
        <v>846</v>
      </c>
      <c r="G159" t="s">
        <v>847</v>
      </c>
      <c r="H159" t="s">
        <v>847</v>
      </c>
      <c r="I159" t="s">
        <v>1587</v>
      </c>
      <c r="J159" t="s">
        <v>1483</v>
      </c>
      <c r="K159" t="s">
        <v>859</v>
      </c>
      <c r="L159" t="s">
        <v>849</v>
      </c>
      <c r="M159" t="s">
        <v>860</v>
      </c>
      <c r="N159" t="s">
        <v>861</v>
      </c>
      <c r="O159">
        <v>543751</v>
      </c>
      <c r="P159">
        <v>187002</v>
      </c>
      <c r="Q159">
        <v>51.563580999999999</v>
      </c>
      <c r="R159">
        <v>7.2493724999999995E-2</v>
      </c>
    </row>
    <row r="160" spans="1:18" x14ac:dyDescent="0.25">
      <c r="A160" t="s">
        <v>1537</v>
      </c>
      <c r="B160" t="s">
        <v>862</v>
      </c>
      <c r="C160" t="s">
        <v>863</v>
      </c>
      <c r="D160" t="s">
        <v>844</v>
      </c>
      <c r="E160" t="s">
        <v>845</v>
      </c>
      <c r="F160" t="s">
        <v>846</v>
      </c>
      <c r="G160" t="s">
        <v>847</v>
      </c>
      <c r="H160" t="s">
        <v>847</v>
      </c>
      <c r="I160" t="s">
        <v>1587</v>
      </c>
      <c r="J160" t="s">
        <v>1483</v>
      </c>
      <c r="K160" t="s">
        <v>864</v>
      </c>
      <c r="L160" t="s">
        <v>849</v>
      </c>
      <c r="M160" t="s">
        <v>865</v>
      </c>
      <c r="N160" t="s">
        <v>866</v>
      </c>
      <c r="O160">
        <v>543646</v>
      </c>
      <c r="P160">
        <v>186952</v>
      </c>
      <c r="Q160">
        <v>51.563158000000001</v>
      </c>
      <c r="R160">
        <v>7.0959545999999998E-2</v>
      </c>
    </row>
    <row r="161" spans="1:18" x14ac:dyDescent="0.25">
      <c r="A161" t="s">
        <v>1537</v>
      </c>
      <c r="B161" t="s">
        <v>867</v>
      </c>
      <c r="C161" t="s">
        <v>868</v>
      </c>
      <c r="D161" t="s">
        <v>844</v>
      </c>
      <c r="E161" t="s">
        <v>845</v>
      </c>
      <c r="F161" t="s">
        <v>846</v>
      </c>
      <c r="G161" t="s">
        <v>847</v>
      </c>
      <c r="H161" t="s">
        <v>847</v>
      </c>
      <c r="I161" t="s">
        <v>1587</v>
      </c>
      <c r="J161" t="s">
        <v>1483</v>
      </c>
      <c r="K161" t="s">
        <v>869</v>
      </c>
      <c r="L161" t="s">
        <v>849</v>
      </c>
      <c r="M161" t="s">
        <v>870</v>
      </c>
      <c r="N161" t="s">
        <v>871</v>
      </c>
      <c r="O161">
        <v>543990</v>
      </c>
      <c r="P161">
        <v>186949</v>
      </c>
      <c r="Q161">
        <v>51.563043</v>
      </c>
      <c r="R161">
        <v>7.5917640999999994E-2</v>
      </c>
    </row>
    <row r="162" spans="1:18" x14ac:dyDescent="0.25">
      <c r="A162" t="s">
        <v>1537</v>
      </c>
      <c r="B162" t="s">
        <v>872</v>
      </c>
      <c r="C162" t="s">
        <v>873</v>
      </c>
      <c r="D162" t="s">
        <v>844</v>
      </c>
      <c r="E162" t="s">
        <v>845</v>
      </c>
      <c r="F162" t="s">
        <v>846</v>
      </c>
      <c r="G162" t="s">
        <v>847</v>
      </c>
      <c r="H162" t="s">
        <v>847</v>
      </c>
      <c r="I162" t="s">
        <v>1587</v>
      </c>
      <c r="J162" t="s">
        <v>1483</v>
      </c>
      <c r="K162" t="s">
        <v>874</v>
      </c>
      <c r="L162" t="s">
        <v>849</v>
      </c>
      <c r="M162" t="s">
        <v>875</v>
      </c>
      <c r="N162" t="s">
        <v>876</v>
      </c>
      <c r="O162">
        <v>543201</v>
      </c>
      <c r="P162">
        <v>188032</v>
      </c>
      <c r="Q162">
        <v>51.572975</v>
      </c>
      <c r="R162">
        <v>6.4983819999999998E-2</v>
      </c>
    </row>
    <row r="163" spans="1:18" x14ac:dyDescent="0.25">
      <c r="A163" t="s">
        <v>1537</v>
      </c>
      <c r="B163" t="s">
        <v>877</v>
      </c>
      <c r="C163" t="s">
        <v>878</v>
      </c>
      <c r="D163" t="s">
        <v>844</v>
      </c>
      <c r="E163" t="s">
        <v>845</v>
      </c>
      <c r="F163" t="s">
        <v>846</v>
      </c>
      <c r="G163" t="s">
        <v>847</v>
      </c>
      <c r="H163" t="s">
        <v>847</v>
      </c>
      <c r="I163" t="s">
        <v>1587</v>
      </c>
      <c r="J163" t="s">
        <v>1483</v>
      </c>
      <c r="K163" t="s">
        <v>879</v>
      </c>
      <c r="L163" t="s">
        <v>880</v>
      </c>
      <c r="M163" t="s">
        <v>881</v>
      </c>
      <c r="N163" t="s">
        <v>882</v>
      </c>
      <c r="O163">
        <v>543151</v>
      </c>
      <c r="P163">
        <v>188496</v>
      </c>
      <c r="Q163">
        <v>51.577157</v>
      </c>
      <c r="R163">
        <v>6.4451751000000002E-2</v>
      </c>
    </row>
    <row r="164" spans="1:18" x14ac:dyDescent="0.25">
      <c r="A164" t="s">
        <v>1537</v>
      </c>
      <c r="B164" t="s">
        <v>883</v>
      </c>
      <c r="C164" t="s">
        <v>884</v>
      </c>
      <c r="D164" t="s">
        <v>844</v>
      </c>
      <c r="E164" t="s">
        <v>845</v>
      </c>
      <c r="F164" t="s">
        <v>846</v>
      </c>
      <c r="G164" t="s">
        <v>847</v>
      </c>
      <c r="H164" t="s">
        <v>847</v>
      </c>
      <c r="I164" t="s">
        <v>1587</v>
      </c>
      <c r="J164" t="s">
        <v>1483</v>
      </c>
      <c r="K164" t="s">
        <v>885</v>
      </c>
      <c r="L164" t="s">
        <v>880</v>
      </c>
      <c r="M164" t="s">
        <v>886</v>
      </c>
      <c r="N164" t="s">
        <v>887</v>
      </c>
      <c r="O164">
        <v>542406</v>
      </c>
      <c r="P164">
        <v>188530</v>
      </c>
      <c r="Q164">
        <v>51.577651000000003</v>
      </c>
      <c r="R164">
        <v>5.3721702000000003E-2</v>
      </c>
    </row>
    <row r="165" spans="1:18" x14ac:dyDescent="0.25">
      <c r="A165" t="s">
        <v>1537</v>
      </c>
      <c r="B165" t="s">
        <v>852</v>
      </c>
      <c r="C165" t="s">
        <v>853</v>
      </c>
      <c r="D165" t="s">
        <v>844</v>
      </c>
      <c r="E165" t="s">
        <v>845</v>
      </c>
      <c r="F165" t="s">
        <v>846</v>
      </c>
      <c r="G165" t="s">
        <v>847</v>
      </c>
      <c r="H165" t="s">
        <v>847</v>
      </c>
      <c r="I165" t="s">
        <v>1587</v>
      </c>
      <c r="J165" t="s">
        <v>1486</v>
      </c>
      <c r="K165" t="s">
        <v>854</v>
      </c>
      <c r="L165" t="s">
        <v>849</v>
      </c>
      <c r="M165" t="s">
        <v>855</v>
      </c>
      <c r="N165" t="s">
        <v>856</v>
      </c>
      <c r="O165">
        <v>543305</v>
      </c>
      <c r="P165">
        <v>186498</v>
      </c>
      <c r="Q165">
        <v>51.559165</v>
      </c>
      <c r="R165">
        <v>6.5858546000000004E-2</v>
      </c>
    </row>
    <row r="166" spans="1:18" x14ac:dyDescent="0.25">
      <c r="A166" t="s">
        <v>1537</v>
      </c>
      <c r="B166" t="s">
        <v>888</v>
      </c>
      <c r="C166" t="s">
        <v>889</v>
      </c>
      <c r="D166" t="s">
        <v>844</v>
      </c>
      <c r="E166" t="s">
        <v>845</v>
      </c>
      <c r="F166" t="s">
        <v>890</v>
      </c>
      <c r="G166" t="s">
        <v>891</v>
      </c>
      <c r="H166" t="s">
        <v>891</v>
      </c>
      <c r="I166" t="s">
        <v>1588</v>
      </c>
      <c r="J166" t="s">
        <v>1483</v>
      </c>
      <c r="K166" t="s">
        <v>892</v>
      </c>
      <c r="L166" t="s">
        <v>880</v>
      </c>
      <c r="M166" t="s">
        <v>893</v>
      </c>
      <c r="N166" t="s">
        <v>894</v>
      </c>
      <c r="O166">
        <v>543661</v>
      </c>
      <c r="P166">
        <v>188984</v>
      </c>
      <c r="Q166">
        <v>51.581412999999998</v>
      </c>
      <c r="R166">
        <v>7.2005967000000004E-2</v>
      </c>
    </row>
    <row r="167" spans="1:18" x14ac:dyDescent="0.25">
      <c r="A167" t="s">
        <v>1537</v>
      </c>
      <c r="B167" t="s">
        <v>895</v>
      </c>
      <c r="C167" t="s">
        <v>896</v>
      </c>
      <c r="D167" t="s">
        <v>844</v>
      </c>
      <c r="E167" t="s">
        <v>845</v>
      </c>
      <c r="F167" t="s">
        <v>890</v>
      </c>
      <c r="G167" t="s">
        <v>891</v>
      </c>
      <c r="H167" t="s">
        <v>891</v>
      </c>
      <c r="I167" t="s">
        <v>1588</v>
      </c>
      <c r="J167" t="s">
        <v>1483</v>
      </c>
      <c r="K167" t="s">
        <v>897</v>
      </c>
      <c r="L167" t="s">
        <v>880</v>
      </c>
      <c r="M167" t="s">
        <v>898</v>
      </c>
      <c r="N167" t="s">
        <v>899</v>
      </c>
      <c r="O167">
        <v>542226</v>
      </c>
      <c r="P167">
        <v>188390</v>
      </c>
      <c r="Q167">
        <v>51.576439000000001</v>
      </c>
      <c r="R167">
        <v>5.1069203000000001E-2</v>
      </c>
    </row>
    <row r="168" spans="1:18" x14ac:dyDescent="0.25">
      <c r="A168" t="s">
        <v>1537</v>
      </c>
      <c r="B168" t="s">
        <v>900</v>
      </c>
      <c r="C168" t="s">
        <v>901</v>
      </c>
      <c r="D168" t="s">
        <v>844</v>
      </c>
      <c r="E168" t="s">
        <v>845</v>
      </c>
      <c r="F168" t="s">
        <v>890</v>
      </c>
      <c r="G168" t="s">
        <v>891</v>
      </c>
      <c r="H168" t="s">
        <v>891</v>
      </c>
      <c r="I168" t="s">
        <v>1588</v>
      </c>
      <c r="J168" t="s">
        <v>1483</v>
      </c>
      <c r="K168" t="s">
        <v>902</v>
      </c>
      <c r="L168" t="s">
        <v>903</v>
      </c>
      <c r="M168" t="s">
        <v>904</v>
      </c>
      <c r="N168" t="s">
        <v>905</v>
      </c>
      <c r="O168">
        <v>543621</v>
      </c>
      <c r="P168">
        <v>190647</v>
      </c>
      <c r="Q168">
        <v>51.596366000000003</v>
      </c>
      <c r="R168">
        <v>7.2108948000000006E-2</v>
      </c>
    </row>
    <row r="169" spans="1:18" x14ac:dyDescent="0.25">
      <c r="A169" t="s">
        <v>1537</v>
      </c>
      <c r="B169" t="s">
        <v>906</v>
      </c>
      <c r="C169" t="s">
        <v>907</v>
      </c>
      <c r="D169" t="s">
        <v>844</v>
      </c>
      <c r="E169" t="s">
        <v>845</v>
      </c>
      <c r="F169" t="s">
        <v>890</v>
      </c>
      <c r="G169" t="s">
        <v>891</v>
      </c>
      <c r="H169" t="s">
        <v>891</v>
      </c>
      <c r="I169" t="s">
        <v>1588</v>
      </c>
      <c r="J169" t="s">
        <v>1483</v>
      </c>
      <c r="K169" t="s">
        <v>908</v>
      </c>
      <c r="L169" t="s">
        <v>909</v>
      </c>
      <c r="M169" t="s">
        <v>910</v>
      </c>
      <c r="N169" t="s">
        <v>911</v>
      </c>
      <c r="O169">
        <v>542982</v>
      </c>
      <c r="P169">
        <v>190347</v>
      </c>
      <c r="Q169">
        <v>51.593831999999999</v>
      </c>
      <c r="R169">
        <v>6.2767795000000001E-2</v>
      </c>
    </row>
    <row r="170" spans="1:18" x14ac:dyDescent="0.25">
      <c r="A170" t="s">
        <v>1537</v>
      </c>
      <c r="B170" t="s">
        <v>912</v>
      </c>
      <c r="C170" t="s">
        <v>913</v>
      </c>
      <c r="D170" t="s">
        <v>844</v>
      </c>
      <c r="E170" t="s">
        <v>845</v>
      </c>
      <c r="F170" t="s">
        <v>890</v>
      </c>
      <c r="G170" t="s">
        <v>891</v>
      </c>
      <c r="H170" t="s">
        <v>891</v>
      </c>
      <c r="I170" t="s">
        <v>1588</v>
      </c>
      <c r="J170" t="s">
        <v>1483</v>
      </c>
      <c r="K170" t="s">
        <v>914</v>
      </c>
      <c r="L170" t="s">
        <v>891</v>
      </c>
      <c r="M170" t="s">
        <v>915</v>
      </c>
      <c r="N170" t="s">
        <v>916</v>
      </c>
      <c r="O170">
        <v>544453</v>
      </c>
      <c r="P170">
        <v>191094</v>
      </c>
      <c r="Q170">
        <v>51.600169999999999</v>
      </c>
      <c r="R170">
        <v>8.4296185999999995E-2</v>
      </c>
    </row>
    <row r="171" spans="1:18" x14ac:dyDescent="0.25">
      <c r="A171" t="s">
        <v>1537</v>
      </c>
      <c r="B171" t="s">
        <v>928</v>
      </c>
      <c r="C171" t="s">
        <v>929</v>
      </c>
      <c r="D171" t="s">
        <v>844</v>
      </c>
      <c r="E171" t="s">
        <v>845</v>
      </c>
      <c r="F171" t="s">
        <v>890</v>
      </c>
      <c r="G171" t="s">
        <v>891</v>
      </c>
      <c r="H171" t="s">
        <v>891</v>
      </c>
      <c r="I171" t="s">
        <v>1588</v>
      </c>
      <c r="J171" t="s">
        <v>1483</v>
      </c>
      <c r="K171" t="s">
        <v>930</v>
      </c>
      <c r="L171" t="s">
        <v>931</v>
      </c>
      <c r="M171" t="s">
        <v>932</v>
      </c>
      <c r="N171" t="s">
        <v>933</v>
      </c>
      <c r="O171">
        <v>545822</v>
      </c>
      <c r="P171">
        <v>191978</v>
      </c>
      <c r="Q171">
        <v>51.607759999999999</v>
      </c>
      <c r="R171">
        <v>0.10441554</v>
      </c>
    </row>
    <row r="172" spans="1:18" x14ac:dyDescent="0.25">
      <c r="A172" t="s">
        <v>1537</v>
      </c>
      <c r="B172" t="s">
        <v>934</v>
      </c>
      <c r="C172" t="s">
        <v>935</v>
      </c>
      <c r="D172" t="s">
        <v>844</v>
      </c>
      <c r="E172" t="s">
        <v>845</v>
      </c>
      <c r="F172" t="s">
        <v>890</v>
      </c>
      <c r="G172" t="s">
        <v>891</v>
      </c>
      <c r="H172" t="s">
        <v>891</v>
      </c>
      <c r="I172" t="s">
        <v>1588</v>
      </c>
      <c r="J172" t="s">
        <v>1483</v>
      </c>
      <c r="K172" t="s">
        <v>930</v>
      </c>
      <c r="L172" t="s">
        <v>931</v>
      </c>
      <c r="M172" t="s">
        <v>932</v>
      </c>
      <c r="N172" t="s">
        <v>933</v>
      </c>
      <c r="O172">
        <v>545822</v>
      </c>
      <c r="P172">
        <v>191978</v>
      </c>
      <c r="Q172">
        <v>51.607759999999999</v>
      </c>
      <c r="R172">
        <v>0.10441554</v>
      </c>
    </row>
    <row r="173" spans="1:18" x14ac:dyDescent="0.25">
      <c r="A173" t="s">
        <v>1537</v>
      </c>
      <c r="B173" t="s">
        <v>936</v>
      </c>
      <c r="C173" t="s">
        <v>937</v>
      </c>
      <c r="D173" t="s">
        <v>844</v>
      </c>
      <c r="E173" t="s">
        <v>845</v>
      </c>
      <c r="F173" t="s">
        <v>938</v>
      </c>
      <c r="G173" t="s">
        <v>939</v>
      </c>
      <c r="H173" t="s">
        <v>939</v>
      </c>
      <c r="I173" t="s">
        <v>1589</v>
      </c>
      <c r="J173" t="s">
        <v>1483</v>
      </c>
      <c r="K173" t="s">
        <v>940</v>
      </c>
      <c r="L173" t="s">
        <v>941</v>
      </c>
      <c r="M173" t="s">
        <v>942</v>
      </c>
      <c r="N173" t="s">
        <v>943</v>
      </c>
      <c r="O173">
        <v>544820</v>
      </c>
      <c r="P173">
        <v>188524</v>
      </c>
      <c r="Q173">
        <v>51.576982999999998</v>
      </c>
      <c r="R173">
        <v>8.8531907000000007E-2</v>
      </c>
    </row>
    <row r="174" spans="1:18" x14ac:dyDescent="0.25">
      <c r="A174" t="s">
        <v>1537</v>
      </c>
      <c r="B174" t="s">
        <v>949</v>
      </c>
      <c r="C174" t="s">
        <v>950</v>
      </c>
      <c r="D174" t="s">
        <v>844</v>
      </c>
      <c r="E174" t="s">
        <v>845</v>
      </c>
      <c r="F174" t="s">
        <v>938</v>
      </c>
      <c r="G174" t="s">
        <v>939</v>
      </c>
      <c r="H174" t="s">
        <v>939</v>
      </c>
      <c r="I174" t="s">
        <v>1589</v>
      </c>
      <c r="J174" t="s">
        <v>1483</v>
      </c>
      <c r="K174" t="s">
        <v>951</v>
      </c>
      <c r="L174" t="s">
        <v>952</v>
      </c>
      <c r="M174" t="s">
        <v>953</v>
      </c>
      <c r="N174" t="s">
        <v>954</v>
      </c>
      <c r="O174">
        <v>546331</v>
      </c>
      <c r="P174">
        <v>187526</v>
      </c>
      <c r="Q174">
        <v>51.567625999999997</v>
      </c>
      <c r="R174">
        <v>0.10990630999999999</v>
      </c>
    </row>
    <row r="175" spans="1:18" x14ac:dyDescent="0.25">
      <c r="A175" t="s">
        <v>1537</v>
      </c>
      <c r="B175" t="s">
        <v>955</v>
      </c>
      <c r="C175" t="s">
        <v>956</v>
      </c>
      <c r="D175" t="s">
        <v>844</v>
      </c>
      <c r="E175" t="s">
        <v>845</v>
      </c>
      <c r="F175" t="s">
        <v>938</v>
      </c>
      <c r="G175" t="s">
        <v>939</v>
      </c>
      <c r="H175" t="s">
        <v>939</v>
      </c>
      <c r="I175" t="s">
        <v>1589</v>
      </c>
      <c r="J175" t="s">
        <v>1483</v>
      </c>
      <c r="K175" t="s">
        <v>957</v>
      </c>
      <c r="L175" t="s">
        <v>939</v>
      </c>
      <c r="M175" t="s">
        <v>958</v>
      </c>
      <c r="N175" t="s">
        <v>959</v>
      </c>
      <c r="O175">
        <v>545438</v>
      </c>
      <c r="P175">
        <v>187037</v>
      </c>
      <c r="Q175">
        <v>51.563462999999999</v>
      </c>
      <c r="R175">
        <v>9.6829019000000002E-2</v>
      </c>
    </row>
    <row r="176" spans="1:18" x14ac:dyDescent="0.25">
      <c r="A176" t="s">
        <v>1537</v>
      </c>
      <c r="B176" t="s">
        <v>960</v>
      </c>
      <c r="C176" t="s">
        <v>961</v>
      </c>
      <c r="D176" t="s">
        <v>844</v>
      </c>
      <c r="E176" t="s">
        <v>845</v>
      </c>
      <c r="F176" t="s">
        <v>938</v>
      </c>
      <c r="G176" t="s">
        <v>939</v>
      </c>
      <c r="H176" t="s">
        <v>939</v>
      </c>
      <c r="I176" t="s">
        <v>1589</v>
      </c>
      <c r="J176" t="s">
        <v>1483</v>
      </c>
      <c r="K176" t="s">
        <v>962</v>
      </c>
      <c r="L176" t="s">
        <v>939</v>
      </c>
      <c r="M176" t="s">
        <v>963</v>
      </c>
      <c r="N176" t="s">
        <v>964</v>
      </c>
      <c r="O176">
        <v>545249</v>
      </c>
      <c r="P176">
        <v>187246</v>
      </c>
      <c r="Q176">
        <v>51.565389000000003</v>
      </c>
      <c r="R176">
        <v>9.4190582999999994E-2</v>
      </c>
    </row>
    <row r="177" spans="1:18" x14ac:dyDescent="0.25">
      <c r="A177" t="s">
        <v>1537</v>
      </c>
      <c r="B177" t="s">
        <v>965</v>
      </c>
      <c r="C177" t="s">
        <v>966</v>
      </c>
      <c r="D177" t="s">
        <v>844</v>
      </c>
      <c r="E177" t="s">
        <v>845</v>
      </c>
      <c r="F177" t="s">
        <v>938</v>
      </c>
      <c r="G177" t="s">
        <v>939</v>
      </c>
      <c r="H177" t="s">
        <v>939</v>
      </c>
      <c r="I177" t="s">
        <v>1589</v>
      </c>
      <c r="J177" t="s">
        <v>1483</v>
      </c>
      <c r="K177" t="s">
        <v>967</v>
      </c>
      <c r="L177" t="s">
        <v>952</v>
      </c>
      <c r="M177" t="s">
        <v>968</v>
      </c>
      <c r="N177" t="s">
        <v>969</v>
      </c>
      <c r="O177">
        <v>546598</v>
      </c>
      <c r="P177">
        <v>187054</v>
      </c>
      <c r="Q177">
        <v>51.563316</v>
      </c>
      <c r="R177">
        <v>0.11355912999999999</v>
      </c>
    </row>
    <row r="178" spans="1:18" x14ac:dyDescent="0.25">
      <c r="A178" t="s">
        <v>1537</v>
      </c>
      <c r="B178" t="s">
        <v>970</v>
      </c>
      <c r="C178" t="s">
        <v>971</v>
      </c>
      <c r="D178" t="s">
        <v>844</v>
      </c>
      <c r="E178" t="s">
        <v>845</v>
      </c>
      <c r="F178" t="s">
        <v>938</v>
      </c>
      <c r="G178" t="s">
        <v>939</v>
      </c>
      <c r="H178" t="s">
        <v>939</v>
      </c>
      <c r="I178" t="s">
        <v>1589</v>
      </c>
      <c r="J178" t="s">
        <v>1483</v>
      </c>
      <c r="K178" t="s">
        <v>972</v>
      </c>
      <c r="L178" t="s">
        <v>952</v>
      </c>
      <c r="M178" t="s">
        <v>973</v>
      </c>
      <c r="N178" t="s">
        <v>974</v>
      </c>
      <c r="O178">
        <v>546532</v>
      </c>
      <c r="P178">
        <v>187121</v>
      </c>
      <c r="Q178">
        <v>51.563935000000001</v>
      </c>
      <c r="R178">
        <v>0.11263556</v>
      </c>
    </row>
    <row r="179" spans="1:18" x14ac:dyDescent="0.25">
      <c r="A179" t="s">
        <v>1537</v>
      </c>
      <c r="B179" t="s">
        <v>975</v>
      </c>
      <c r="C179" t="s">
        <v>976</v>
      </c>
      <c r="D179" t="s">
        <v>844</v>
      </c>
      <c r="E179" t="s">
        <v>845</v>
      </c>
      <c r="F179" t="s">
        <v>938</v>
      </c>
      <c r="G179" t="s">
        <v>939</v>
      </c>
      <c r="H179" t="s">
        <v>939</v>
      </c>
      <c r="I179" t="s">
        <v>1589</v>
      </c>
      <c r="J179" t="s">
        <v>1483</v>
      </c>
      <c r="K179" t="s">
        <v>977</v>
      </c>
      <c r="L179" t="s">
        <v>440</v>
      </c>
      <c r="M179" t="s">
        <v>978</v>
      </c>
      <c r="N179" t="s">
        <v>979</v>
      </c>
      <c r="O179">
        <v>547352</v>
      </c>
      <c r="P179">
        <v>188216</v>
      </c>
      <c r="Q179">
        <v>51.573560000000001</v>
      </c>
      <c r="R179">
        <v>0.12491581</v>
      </c>
    </row>
    <row r="180" spans="1:18" x14ac:dyDescent="0.25">
      <c r="A180" t="s">
        <v>1537</v>
      </c>
      <c r="B180" t="s">
        <v>980</v>
      </c>
      <c r="C180" t="s">
        <v>981</v>
      </c>
      <c r="D180" t="s">
        <v>844</v>
      </c>
      <c r="E180" t="s">
        <v>845</v>
      </c>
      <c r="F180" t="s">
        <v>938</v>
      </c>
      <c r="G180" t="s">
        <v>939</v>
      </c>
      <c r="H180" t="s">
        <v>939</v>
      </c>
      <c r="I180" t="s">
        <v>1589</v>
      </c>
      <c r="J180" t="s">
        <v>1486</v>
      </c>
      <c r="K180" t="s">
        <v>982</v>
      </c>
      <c r="L180" t="s">
        <v>440</v>
      </c>
      <c r="M180" t="s">
        <v>983</v>
      </c>
      <c r="N180" t="s">
        <v>984</v>
      </c>
      <c r="O180">
        <v>547178</v>
      </c>
      <c r="P180">
        <v>188535</v>
      </c>
      <c r="Q180">
        <v>51.576472000000003</v>
      </c>
      <c r="R180">
        <v>0.12254036</v>
      </c>
    </row>
    <row r="181" spans="1:18" x14ac:dyDescent="0.25">
      <c r="A181" t="s">
        <v>1537</v>
      </c>
      <c r="B181" t="s">
        <v>1030</v>
      </c>
      <c r="C181" t="s">
        <v>1031</v>
      </c>
      <c r="D181" t="s">
        <v>844</v>
      </c>
      <c r="E181" t="s">
        <v>845</v>
      </c>
      <c r="F181" t="s">
        <v>987</v>
      </c>
      <c r="G181" t="s">
        <v>988</v>
      </c>
      <c r="H181" t="s">
        <v>988</v>
      </c>
      <c r="I181" t="s">
        <v>1590</v>
      </c>
      <c r="J181" t="s">
        <v>1486</v>
      </c>
      <c r="K181" t="s">
        <v>1032</v>
      </c>
      <c r="L181" t="s">
        <v>1033</v>
      </c>
      <c r="M181" t="s">
        <v>1034</v>
      </c>
      <c r="N181" t="s">
        <v>1035</v>
      </c>
      <c r="O181">
        <v>540897</v>
      </c>
      <c r="P181">
        <v>191927</v>
      </c>
      <c r="Q181">
        <v>51.608555000000003</v>
      </c>
      <c r="R181">
        <v>3.3322327999999998E-2</v>
      </c>
    </row>
    <row r="182" spans="1:18" x14ac:dyDescent="0.25">
      <c r="A182" t="s">
        <v>1537</v>
      </c>
      <c r="B182" t="s">
        <v>985</v>
      </c>
      <c r="C182" t="s">
        <v>986</v>
      </c>
      <c r="D182" t="s">
        <v>844</v>
      </c>
      <c r="E182" t="s">
        <v>845</v>
      </c>
      <c r="F182" t="s">
        <v>987</v>
      </c>
      <c r="G182" t="s">
        <v>988</v>
      </c>
      <c r="H182" t="s">
        <v>988</v>
      </c>
      <c r="I182" t="s">
        <v>1590</v>
      </c>
      <c r="J182" t="s">
        <v>1483</v>
      </c>
      <c r="K182" t="s">
        <v>989</v>
      </c>
      <c r="L182" t="s">
        <v>990</v>
      </c>
      <c r="M182" t="s">
        <v>991</v>
      </c>
      <c r="N182" t="s">
        <v>992</v>
      </c>
      <c r="O182">
        <v>540453</v>
      </c>
      <c r="P182">
        <v>188526</v>
      </c>
      <c r="Q182">
        <v>51.578105000000001</v>
      </c>
      <c r="R182">
        <v>2.5554684000000001E-2</v>
      </c>
    </row>
    <row r="183" spans="1:18" x14ac:dyDescent="0.25">
      <c r="A183" t="s">
        <v>1537</v>
      </c>
      <c r="B183" t="s">
        <v>993</v>
      </c>
      <c r="C183" t="s">
        <v>994</v>
      </c>
      <c r="D183" t="s">
        <v>844</v>
      </c>
      <c r="E183" t="s">
        <v>845</v>
      </c>
      <c r="F183" t="s">
        <v>987</v>
      </c>
      <c r="G183" t="s">
        <v>988</v>
      </c>
      <c r="H183" t="s">
        <v>988</v>
      </c>
      <c r="I183" t="s">
        <v>1590</v>
      </c>
      <c r="J183" t="s">
        <v>1483</v>
      </c>
      <c r="K183" t="s">
        <v>995</v>
      </c>
      <c r="L183" t="s">
        <v>990</v>
      </c>
      <c r="M183" t="s">
        <v>996</v>
      </c>
      <c r="N183" t="s">
        <v>997</v>
      </c>
      <c r="O183">
        <v>540289</v>
      </c>
      <c r="P183">
        <v>188521</v>
      </c>
      <c r="Q183">
        <v>51.578100999999997</v>
      </c>
      <c r="R183">
        <v>2.3187508999999999E-2</v>
      </c>
    </row>
    <row r="184" spans="1:18" x14ac:dyDescent="0.25">
      <c r="A184" t="s">
        <v>1537</v>
      </c>
      <c r="B184" t="s">
        <v>998</v>
      </c>
      <c r="C184" t="s">
        <v>999</v>
      </c>
      <c r="D184" t="s">
        <v>844</v>
      </c>
      <c r="E184" t="s">
        <v>845</v>
      </c>
      <c r="F184" t="s">
        <v>987</v>
      </c>
      <c r="G184" t="s">
        <v>988</v>
      </c>
      <c r="H184" t="s">
        <v>988</v>
      </c>
      <c r="I184" t="s">
        <v>1590</v>
      </c>
      <c r="J184" t="s">
        <v>1483</v>
      </c>
      <c r="K184" t="s">
        <v>1000</v>
      </c>
      <c r="L184" t="s">
        <v>1001</v>
      </c>
      <c r="M184" t="s">
        <v>1002</v>
      </c>
      <c r="N184" t="s">
        <v>1003</v>
      </c>
      <c r="O184">
        <v>541394</v>
      </c>
      <c r="P184">
        <v>186612</v>
      </c>
      <c r="Q184">
        <v>51.560670999999999</v>
      </c>
      <c r="R184">
        <v>3.8356031999999998E-2</v>
      </c>
    </row>
    <row r="185" spans="1:18" x14ac:dyDescent="0.25">
      <c r="A185" t="s">
        <v>1537</v>
      </c>
      <c r="B185" t="s">
        <v>1004</v>
      </c>
      <c r="C185" t="s">
        <v>1005</v>
      </c>
      <c r="D185" t="s">
        <v>844</v>
      </c>
      <c r="E185" t="s">
        <v>845</v>
      </c>
      <c r="F185" t="s">
        <v>987</v>
      </c>
      <c r="G185" t="s">
        <v>988</v>
      </c>
      <c r="H185" t="s">
        <v>988</v>
      </c>
      <c r="I185" t="s">
        <v>1590</v>
      </c>
      <c r="J185" t="s">
        <v>1483</v>
      </c>
      <c r="K185" t="s">
        <v>1006</v>
      </c>
      <c r="L185" t="s">
        <v>1007</v>
      </c>
      <c r="M185" t="s">
        <v>1008</v>
      </c>
      <c r="N185" t="s">
        <v>1009</v>
      </c>
      <c r="O185">
        <v>540404</v>
      </c>
      <c r="P185">
        <v>190279</v>
      </c>
      <c r="Q185">
        <v>51.593868999999998</v>
      </c>
      <c r="R185">
        <v>2.554851E-2</v>
      </c>
    </row>
    <row r="186" spans="1:18" x14ac:dyDescent="0.25">
      <c r="A186" t="s">
        <v>1537</v>
      </c>
      <c r="B186" t="s">
        <v>1010</v>
      </c>
      <c r="C186" t="s">
        <v>1011</v>
      </c>
      <c r="D186" t="s">
        <v>844</v>
      </c>
      <c r="E186" t="s">
        <v>845</v>
      </c>
      <c r="F186" t="s">
        <v>987</v>
      </c>
      <c r="G186" t="s">
        <v>988</v>
      </c>
      <c r="H186" t="s">
        <v>988</v>
      </c>
      <c r="I186" t="s">
        <v>1590</v>
      </c>
      <c r="J186" t="s">
        <v>1483</v>
      </c>
      <c r="K186" t="s">
        <v>1012</v>
      </c>
      <c r="L186" t="s">
        <v>1007</v>
      </c>
      <c r="M186" t="s">
        <v>1008</v>
      </c>
      <c r="N186" t="s">
        <v>1009</v>
      </c>
      <c r="O186">
        <v>540404</v>
      </c>
      <c r="P186">
        <v>190279</v>
      </c>
      <c r="Q186">
        <v>51.593868999999998</v>
      </c>
      <c r="R186">
        <v>2.554851E-2</v>
      </c>
    </row>
    <row r="187" spans="1:18" x14ac:dyDescent="0.25">
      <c r="A187" t="s">
        <v>1537</v>
      </c>
      <c r="B187" t="s">
        <v>1013</v>
      </c>
      <c r="C187" t="s">
        <v>1014</v>
      </c>
      <c r="D187" t="s">
        <v>844</v>
      </c>
      <c r="E187" t="s">
        <v>845</v>
      </c>
      <c r="F187" t="s">
        <v>987</v>
      </c>
      <c r="G187" t="s">
        <v>988</v>
      </c>
      <c r="H187" t="s">
        <v>988</v>
      </c>
      <c r="I187" t="s">
        <v>1590</v>
      </c>
      <c r="J187" t="s">
        <v>1483</v>
      </c>
      <c r="K187" t="s">
        <v>1015</v>
      </c>
      <c r="L187" t="s">
        <v>1007</v>
      </c>
      <c r="M187" t="s">
        <v>1016</v>
      </c>
      <c r="N187" t="s">
        <v>1017</v>
      </c>
      <c r="O187">
        <v>540310</v>
      </c>
      <c r="P187">
        <v>190124</v>
      </c>
      <c r="Q187">
        <v>51.592500000000001</v>
      </c>
      <c r="R187">
        <v>2.4130467999999999E-2</v>
      </c>
    </row>
    <row r="188" spans="1:18" x14ac:dyDescent="0.25">
      <c r="A188" t="s">
        <v>1537</v>
      </c>
      <c r="B188" t="s">
        <v>1018</v>
      </c>
      <c r="C188" t="s">
        <v>1019</v>
      </c>
      <c r="D188" t="s">
        <v>844</v>
      </c>
      <c r="E188" t="s">
        <v>845</v>
      </c>
      <c r="F188" t="s">
        <v>987</v>
      </c>
      <c r="G188" t="s">
        <v>988</v>
      </c>
      <c r="H188" t="s">
        <v>988</v>
      </c>
      <c r="I188" t="s">
        <v>1590</v>
      </c>
      <c r="J188" t="s">
        <v>1483</v>
      </c>
      <c r="K188" t="s">
        <v>1020</v>
      </c>
      <c r="L188" t="s">
        <v>1007</v>
      </c>
      <c r="M188" t="s">
        <v>1021</v>
      </c>
      <c r="N188" t="s">
        <v>1022</v>
      </c>
      <c r="O188">
        <v>540129</v>
      </c>
      <c r="P188">
        <v>190669</v>
      </c>
      <c r="Q188">
        <v>51.597442000000001</v>
      </c>
      <c r="R188">
        <v>2.1736756999999999E-2</v>
      </c>
    </row>
    <row r="189" spans="1:18" x14ac:dyDescent="0.25">
      <c r="A189" t="s">
        <v>1537</v>
      </c>
      <c r="B189" t="s">
        <v>1025</v>
      </c>
      <c r="C189" t="s">
        <v>1026</v>
      </c>
      <c r="D189" t="s">
        <v>844</v>
      </c>
      <c r="E189" t="s">
        <v>845</v>
      </c>
      <c r="F189" t="s">
        <v>987</v>
      </c>
      <c r="G189" t="s">
        <v>988</v>
      </c>
      <c r="H189" t="s">
        <v>988</v>
      </c>
      <c r="I189" t="s">
        <v>1590</v>
      </c>
      <c r="J189" t="s">
        <v>1483</v>
      </c>
      <c r="K189" t="s">
        <v>1027</v>
      </c>
      <c r="L189" t="s">
        <v>849</v>
      </c>
      <c r="M189" t="s">
        <v>1028</v>
      </c>
      <c r="N189" t="s">
        <v>1029</v>
      </c>
      <c r="O189">
        <v>542206</v>
      </c>
      <c r="P189">
        <v>190038</v>
      </c>
      <c r="Q189">
        <v>51.591251999999997</v>
      </c>
      <c r="R189">
        <v>5.1447693000000003E-2</v>
      </c>
    </row>
    <row r="190" spans="1:18" x14ac:dyDescent="0.25">
      <c r="A190" t="s">
        <v>1537</v>
      </c>
      <c r="B190" t="s">
        <v>1036</v>
      </c>
      <c r="C190" t="s">
        <v>1037</v>
      </c>
      <c r="D190" t="s">
        <v>844</v>
      </c>
      <c r="E190" t="s">
        <v>845</v>
      </c>
      <c r="F190" t="s">
        <v>987</v>
      </c>
      <c r="G190" t="s">
        <v>988</v>
      </c>
      <c r="H190" t="s">
        <v>988</v>
      </c>
      <c r="I190" t="s">
        <v>1590</v>
      </c>
      <c r="J190" t="s">
        <v>1483</v>
      </c>
      <c r="K190" t="s">
        <v>1038</v>
      </c>
      <c r="L190" t="s">
        <v>1033</v>
      </c>
      <c r="M190" t="s">
        <v>1039</v>
      </c>
      <c r="N190" t="s">
        <v>1040</v>
      </c>
      <c r="O190">
        <v>539982</v>
      </c>
      <c r="P190">
        <v>191888</v>
      </c>
      <c r="Q190">
        <v>51.608432000000001</v>
      </c>
      <c r="R190">
        <v>2.0101964E-2</v>
      </c>
    </row>
    <row r="191" spans="1:18" x14ac:dyDescent="0.25">
      <c r="A191" t="s">
        <v>1537</v>
      </c>
      <c r="B191" t="s">
        <v>1023</v>
      </c>
      <c r="C191" t="s">
        <v>1024</v>
      </c>
      <c r="D191" t="s">
        <v>844</v>
      </c>
      <c r="E191" t="s">
        <v>845</v>
      </c>
      <c r="F191" t="s">
        <v>987</v>
      </c>
      <c r="G191" t="s">
        <v>988</v>
      </c>
      <c r="H191" t="s">
        <v>988</v>
      </c>
      <c r="I191" t="s">
        <v>1590</v>
      </c>
      <c r="J191" t="s">
        <v>1483</v>
      </c>
      <c r="K191" t="s">
        <v>1020</v>
      </c>
      <c r="L191" t="s">
        <v>1007</v>
      </c>
      <c r="M191" t="s">
        <v>1021</v>
      </c>
      <c r="N191" t="s">
        <v>1022</v>
      </c>
      <c r="O191">
        <v>540129</v>
      </c>
      <c r="P191">
        <v>190669</v>
      </c>
      <c r="Q191">
        <v>51.597442000000001</v>
      </c>
      <c r="R191">
        <v>2.1736756999999999E-2</v>
      </c>
    </row>
    <row r="192" spans="1:18" x14ac:dyDescent="0.25">
      <c r="A192" t="s">
        <v>1537</v>
      </c>
      <c r="B192" t="s">
        <v>1041</v>
      </c>
      <c r="C192" t="s">
        <v>1042</v>
      </c>
      <c r="D192" t="s">
        <v>844</v>
      </c>
      <c r="E192" t="s">
        <v>845</v>
      </c>
      <c r="F192" t="s">
        <v>1043</v>
      </c>
      <c r="G192" t="s">
        <v>1044</v>
      </c>
      <c r="H192" t="s">
        <v>1044</v>
      </c>
      <c r="I192" t="s">
        <v>1591</v>
      </c>
      <c r="J192" t="s">
        <v>1483</v>
      </c>
      <c r="K192" t="s">
        <v>1045</v>
      </c>
      <c r="L192" t="s">
        <v>849</v>
      </c>
      <c r="M192" t="s">
        <v>1046</v>
      </c>
      <c r="N192" t="s">
        <v>1047</v>
      </c>
      <c r="O192">
        <v>543897</v>
      </c>
      <c r="P192">
        <v>186254</v>
      </c>
      <c r="Q192">
        <v>51.556821999999997</v>
      </c>
      <c r="R192">
        <v>7.4292691999999994E-2</v>
      </c>
    </row>
    <row r="193" spans="1:18" x14ac:dyDescent="0.25">
      <c r="A193" t="s">
        <v>1537</v>
      </c>
      <c r="B193" t="s">
        <v>1053</v>
      </c>
      <c r="C193" t="s">
        <v>1054</v>
      </c>
      <c r="D193" t="s">
        <v>844</v>
      </c>
      <c r="E193" t="s">
        <v>845</v>
      </c>
      <c r="F193" t="s">
        <v>1043</v>
      </c>
      <c r="G193" t="s">
        <v>1044</v>
      </c>
      <c r="H193" t="s">
        <v>1044</v>
      </c>
      <c r="I193" t="s">
        <v>1591</v>
      </c>
      <c r="J193" t="s">
        <v>1483</v>
      </c>
      <c r="K193" t="s">
        <v>1050</v>
      </c>
      <c r="L193" t="s">
        <v>849</v>
      </c>
      <c r="M193" t="s">
        <v>1051</v>
      </c>
      <c r="N193" t="s">
        <v>1052</v>
      </c>
      <c r="O193">
        <v>544106</v>
      </c>
      <c r="P193">
        <v>185110</v>
      </c>
      <c r="Q193">
        <v>51.546489000000001</v>
      </c>
      <c r="R193">
        <v>7.6837077000000004E-2</v>
      </c>
    </row>
    <row r="194" spans="1:18" x14ac:dyDescent="0.25">
      <c r="A194" t="s">
        <v>1537</v>
      </c>
      <c r="B194" t="s">
        <v>1055</v>
      </c>
      <c r="C194" t="s">
        <v>1056</v>
      </c>
      <c r="D194" t="s">
        <v>844</v>
      </c>
      <c r="E194" t="s">
        <v>845</v>
      </c>
      <c r="F194" t="s">
        <v>1043</v>
      </c>
      <c r="G194" t="s">
        <v>1044</v>
      </c>
      <c r="H194" t="s">
        <v>1044</v>
      </c>
      <c r="I194" t="s">
        <v>1591</v>
      </c>
      <c r="J194" t="s">
        <v>1483</v>
      </c>
      <c r="K194" t="s">
        <v>1057</v>
      </c>
      <c r="L194" t="s">
        <v>849</v>
      </c>
      <c r="M194" t="s">
        <v>1058</v>
      </c>
      <c r="N194" t="s">
        <v>1059</v>
      </c>
      <c r="O194">
        <v>543991</v>
      </c>
      <c r="P194">
        <v>185477</v>
      </c>
      <c r="Q194">
        <v>51.549816</v>
      </c>
      <c r="R194">
        <v>7.5329842999999994E-2</v>
      </c>
    </row>
    <row r="195" spans="1:18" x14ac:dyDescent="0.25">
      <c r="A195" t="s">
        <v>1537</v>
      </c>
      <c r="B195" t="s">
        <v>1048</v>
      </c>
      <c r="C195" t="s">
        <v>1049</v>
      </c>
      <c r="D195" t="s">
        <v>844</v>
      </c>
      <c r="E195" t="s">
        <v>845</v>
      </c>
      <c r="F195" t="s">
        <v>1043</v>
      </c>
      <c r="G195" t="s">
        <v>1044</v>
      </c>
      <c r="H195" t="s">
        <v>1044</v>
      </c>
      <c r="I195" t="s">
        <v>1591</v>
      </c>
      <c r="J195" t="s">
        <v>1486</v>
      </c>
      <c r="K195" t="s">
        <v>1050</v>
      </c>
      <c r="L195" t="s">
        <v>849</v>
      </c>
      <c r="M195" t="s">
        <v>1051</v>
      </c>
      <c r="N195" t="s">
        <v>1052</v>
      </c>
      <c r="O195">
        <v>544106</v>
      </c>
      <c r="P195">
        <v>185110</v>
      </c>
      <c r="Q195">
        <v>51.546489000000001</v>
      </c>
      <c r="R195">
        <v>7.6837077000000004E-2</v>
      </c>
    </row>
    <row r="196" spans="1:18" x14ac:dyDescent="0.25">
      <c r="A196" t="s">
        <v>1537</v>
      </c>
      <c r="B196" t="s">
        <v>1060</v>
      </c>
      <c r="C196" t="s">
        <v>1061</v>
      </c>
      <c r="D196" t="s">
        <v>844</v>
      </c>
      <c r="E196" t="s">
        <v>845</v>
      </c>
      <c r="F196" t="s">
        <v>1043</v>
      </c>
      <c r="G196" t="s">
        <v>1044</v>
      </c>
      <c r="H196" t="s">
        <v>1044</v>
      </c>
      <c r="I196" t="s">
        <v>1591</v>
      </c>
      <c r="J196" t="s">
        <v>1486</v>
      </c>
      <c r="K196" t="s">
        <v>1062</v>
      </c>
      <c r="L196" t="s">
        <v>939</v>
      </c>
      <c r="M196" t="s">
        <v>1063</v>
      </c>
      <c r="N196" t="s">
        <v>1064</v>
      </c>
      <c r="O196">
        <v>545422</v>
      </c>
      <c r="P196">
        <v>186734</v>
      </c>
      <c r="Q196">
        <v>51.560744</v>
      </c>
      <c r="R196">
        <v>9.6473119999999996E-2</v>
      </c>
    </row>
    <row r="197" spans="1:18" x14ac:dyDescent="0.25">
      <c r="A197" t="s">
        <v>1537</v>
      </c>
      <c r="B197" t="s">
        <v>922</v>
      </c>
      <c r="C197" t="s">
        <v>923</v>
      </c>
      <c r="D197" t="s">
        <v>844</v>
      </c>
      <c r="E197" t="s">
        <v>845</v>
      </c>
      <c r="F197" t="s">
        <v>1496</v>
      </c>
      <c r="G197" t="s">
        <v>1495</v>
      </c>
      <c r="H197" t="s">
        <v>1592</v>
      </c>
      <c r="I197" t="s">
        <v>1593</v>
      </c>
      <c r="J197" t="s">
        <v>1483</v>
      </c>
      <c r="K197" t="s">
        <v>924</v>
      </c>
      <c r="L197" t="s">
        <v>925</v>
      </c>
      <c r="M197" t="s">
        <v>926</v>
      </c>
      <c r="N197" t="s">
        <v>927</v>
      </c>
      <c r="O197">
        <v>544572</v>
      </c>
      <c r="P197">
        <v>191321</v>
      </c>
      <c r="Q197">
        <v>51.602179</v>
      </c>
      <c r="R197">
        <v>8.6106632000000002E-2</v>
      </c>
    </row>
    <row r="198" spans="1:18" x14ac:dyDescent="0.25">
      <c r="A198" t="s">
        <v>1537</v>
      </c>
      <c r="B198" t="s">
        <v>917</v>
      </c>
      <c r="C198" t="s">
        <v>918</v>
      </c>
      <c r="D198" t="s">
        <v>844</v>
      </c>
      <c r="E198" t="s">
        <v>845</v>
      </c>
      <c r="F198" t="s">
        <v>1496</v>
      </c>
      <c r="G198" t="s">
        <v>1495</v>
      </c>
      <c r="H198" t="s">
        <v>1592</v>
      </c>
      <c r="I198" t="s">
        <v>1593</v>
      </c>
      <c r="J198" t="s">
        <v>1483</v>
      </c>
      <c r="K198" t="s">
        <v>919</v>
      </c>
      <c r="L198" t="s">
        <v>891</v>
      </c>
      <c r="M198" t="s">
        <v>920</v>
      </c>
      <c r="N198" t="s">
        <v>921</v>
      </c>
      <c r="O198">
        <v>544435</v>
      </c>
      <c r="P198">
        <v>190476</v>
      </c>
      <c r="Q198">
        <v>51.594620999999997</v>
      </c>
      <c r="R198">
        <v>8.3782263999999995E-2</v>
      </c>
    </row>
    <row r="199" spans="1:18" x14ac:dyDescent="0.25">
      <c r="A199" t="s">
        <v>1537</v>
      </c>
      <c r="B199" t="s">
        <v>944</v>
      </c>
      <c r="C199" t="s">
        <v>945</v>
      </c>
      <c r="D199" t="s">
        <v>844</v>
      </c>
      <c r="E199" t="s">
        <v>845</v>
      </c>
      <c r="F199" t="s">
        <v>1496</v>
      </c>
      <c r="G199" t="s">
        <v>1495</v>
      </c>
      <c r="H199" t="s">
        <v>1592</v>
      </c>
      <c r="I199" t="s">
        <v>1593</v>
      </c>
      <c r="J199" t="s">
        <v>1483</v>
      </c>
      <c r="K199" t="s">
        <v>946</v>
      </c>
      <c r="L199" t="s">
        <v>941</v>
      </c>
      <c r="M199" t="s">
        <v>947</v>
      </c>
      <c r="N199" t="s">
        <v>948</v>
      </c>
      <c r="O199">
        <v>544654</v>
      </c>
      <c r="P199">
        <v>188447</v>
      </c>
      <c r="Q199">
        <v>51.576334000000003</v>
      </c>
      <c r="R199">
        <v>8.6106352999999997E-2</v>
      </c>
    </row>
    <row r="200" spans="1:18" x14ac:dyDescent="0.25">
      <c r="A200" t="s">
        <v>1537</v>
      </c>
      <c r="B200" t="s">
        <v>1065</v>
      </c>
      <c r="C200" t="s">
        <v>1066</v>
      </c>
      <c r="D200" t="s">
        <v>1067</v>
      </c>
      <c r="E200" t="s">
        <v>1068</v>
      </c>
      <c r="F200" t="s">
        <v>1069</v>
      </c>
      <c r="G200" t="s">
        <v>1070</v>
      </c>
      <c r="H200" t="s">
        <v>1594</v>
      </c>
      <c r="I200" t="s">
        <v>1595</v>
      </c>
      <c r="J200" t="s">
        <v>1483</v>
      </c>
      <c r="K200" t="s">
        <v>1071</v>
      </c>
      <c r="M200" t="s">
        <v>1072</v>
      </c>
      <c r="N200" t="s">
        <v>1073</v>
      </c>
      <c r="O200">
        <v>534381</v>
      </c>
      <c r="P200">
        <v>182665</v>
      </c>
      <c r="Q200">
        <v>51.526916</v>
      </c>
      <c r="R200">
        <v>-6.4255604999999993E-2</v>
      </c>
    </row>
    <row r="201" spans="1:18" x14ac:dyDescent="0.25">
      <c r="A201" t="s">
        <v>1537</v>
      </c>
      <c r="B201" t="s">
        <v>1074</v>
      </c>
      <c r="C201" t="s">
        <v>1075</v>
      </c>
      <c r="D201" t="s">
        <v>1067</v>
      </c>
      <c r="E201" t="s">
        <v>1068</v>
      </c>
      <c r="F201" t="s">
        <v>1069</v>
      </c>
      <c r="G201" t="s">
        <v>1070</v>
      </c>
      <c r="H201" t="s">
        <v>1594</v>
      </c>
      <c r="I201" t="s">
        <v>1595</v>
      </c>
      <c r="J201" t="s">
        <v>1483</v>
      </c>
      <c r="K201" t="s">
        <v>1076</v>
      </c>
      <c r="M201" t="s">
        <v>1077</v>
      </c>
      <c r="N201" t="s">
        <v>1078</v>
      </c>
      <c r="O201">
        <v>534907</v>
      </c>
      <c r="P201">
        <v>183175</v>
      </c>
      <c r="Q201">
        <v>51.531373000000002</v>
      </c>
      <c r="R201">
        <v>-5.6482689000000003E-2</v>
      </c>
    </row>
    <row r="202" spans="1:18" x14ac:dyDescent="0.25">
      <c r="A202" t="s">
        <v>1537</v>
      </c>
      <c r="B202" t="s">
        <v>1079</v>
      </c>
      <c r="C202" t="s">
        <v>1080</v>
      </c>
      <c r="D202" t="s">
        <v>1067</v>
      </c>
      <c r="E202" t="s">
        <v>1068</v>
      </c>
      <c r="F202" t="s">
        <v>1069</v>
      </c>
      <c r="G202" t="s">
        <v>1070</v>
      </c>
      <c r="H202" t="s">
        <v>1594</v>
      </c>
      <c r="I202" t="s">
        <v>1595</v>
      </c>
      <c r="J202" t="s">
        <v>1483</v>
      </c>
      <c r="K202" t="s">
        <v>1081</v>
      </c>
      <c r="M202" t="s">
        <v>1082</v>
      </c>
      <c r="N202" t="s">
        <v>1083</v>
      </c>
      <c r="O202">
        <v>535420</v>
      </c>
      <c r="P202">
        <v>182859</v>
      </c>
      <c r="Q202">
        <v>51.528410999999998</v>
      </c>
      <c r="R202">
        <v>-4.9212931000000001E-2</v>
      </c>
    </row>
    <row r="203" spans="1:18" x14ac:dyDescent="0.25">
      <c r="A203" t="s">
        <v>1537</v>
      </c>
      <c r="B203" t="s">
        <v>1084</v>
      </c>
      <c r="C203" t="s">
        <v>1085</v>
      </c>
      <c r="D203" t="s">
        <v>1067</v>
      </c>
      <c r="E203" t="s">
        <v>1068</v>
      </c>
      <c r="F203" t="s">
        <v>1069</v>
      </c>
      <c r="G203" t="s">
        <v>1070</v>
      </c>
      <c r="H203" t="s">
        <v>1594</v>
      </c>
      <c r="I203" t="s">
        <v>1595</v>
      </c>
      <c r="J203" t="s">
        <v>1483</v>
      </c>
      <c r="K203" t="s">
        <v>1086</v>
      </c>
      <c r="M203" t="s">
        <v>1087</v>
      </c>
      <c r="N203" t="s">
        <v>1088</v>
      </c>
      <c r="O203">
        <v>533683</v>
      </c>
      <c r="P203">
        <v>182924</v>
      </c>
      <c r="Q203">
        <v>51.529409000000001</v>
      </c>
      <c r="R203">
        <v>-7.4213118999999994E-2</v>
      </c>
    </row>
    <row r="204" spans="1:18" x14ac:dyDescent="0.25">
      <c r="A204" t="s">
        <v>1537</v>
      </c>
      <c r="B204" t="s">
        <v>1089</v>
      </c>
      <c r="C204" t="s">
        <v>1090</v>
      </c>
      <c r="D204" t="s">
        <v>1067</v>
      </c>
      <c r="E204" t="s">
        <v>1068</v>
      </c>
      <c r="F204" t="s">
        <v>1091</v>
      </c>
      <c r="G204" t="s">
        <v>1092</v>
      </c>
      <c r="H204" t="s">
        <v>1596</v>
      </c>
      <c r="I204" t="s">
        <v>1597</v>
      </c>
      <c r="J204" t="s">
        <v>1483</v>
      </c>
      <c r="K204" t="s">
        <v>1093</v>
      </c>
      <c r="M204" t="s">
        <v>1094</v>
      </c>
      <c r="N204" t="s">
        <v>1095</v>
      </c>
      <c r="O204">
        <v>534066</v>
      </c>
      <c r="P204">
        <v>181571</v>
      </c>
      <c r="Q204">
        <v>51.517158999999999</v>
      </c>
      <c r="R204">
        <v>-6.9209514E-2</v>
      </c>
    </row>
    <row r="205" spans="1:18" x14ac:dyDescent="0.25">
      <c r="A205" t="s">
        <v>1537</v>
      </c>
      <c r="B205" t="s">
        <v>1096</v>
      </c>
      <c r="C205" t="s">
        <v>1097</v>
      </c>
      <c r="D205" t="s">
        <v>1067</v>
      </c>
      <c r="E205" t="s">
        <v>1068</v>
      </c>
      <c r="F205" t="s">
        <v>1091</v>
      </c>
      <c r="G205" t="s">
        <v>1092</v>
      </c>
      <c r="H205" t="s">
        <v>1596</v>
      </c>
      <c r="I205" t="s">
        <v>1597</v>
      </c>
      <c r="J205" t="s">
        <v>1483</v>
      </c>
      <c r="K205" t="s">
        <v>1098</v>
      </c>
      <c r="M205" t="s">
        <v>1099</v>
      </c>
      <c r="N205" t="s">
        <v>1100</v>
      </c>
      <c r="O205">
        <v>534306</v>
      </c>
      <c r="P205">
        <v>182311</v>
      </c>
      <c r="Q205">
        <v>51.523752000000002</v>
      </c>
      <c r="R205">
        <v>-6.5470924E-2</v>
      </c>
    </row>
    <row r="206" spans="1:18" x14ac:dyDescent="0.25">
      <c r="A206" t="s">
        <v>1537</v>
      </c>
      <c r="B206" t="s">
        <v>1101</v>
      </c>
      <c r="C206" t="s">
        <v>1102</v>
      </c>
      <c r="D206" t="s">
        <v>1067</v>
      </c>
      <c r="E206" t="s">
        <v>1068</v>
      </c>
      <c r="F206" t="s">
        <v>1091</v>
      </c>
      <c r="G206" t="s">
        <v>1092</v>
      </c>
      <c r="H206" t="s">
        <v>1596</v>
      </c>
      <c r="I206" t="s">
        <v>1597</v>
      </c>
      <c r="J206" t="s">
        <v>1483</v>
      </c>
      <c r="K206" t="s">
        <v>1103</v>
      </c>
      <c r="M206" t="s">
        <v>1104</v>
      </c>
      <c r="N206" t="s">
        <v>1105</v>
      </c>
      <c r="O206">
        <v>533910</v>
      </c>
      <c r="P206">
        <v>181676</v>
      </c>
      <c r="Q206">
        <v>51.518140000000002</v>
      </c>
      <c r="R206">
        <v>-7.1416585000000005E-2</v>
      </c>
    </row>
    <row r="207" spans="1:18" x14ac:dyDescent="0.25">
      <c r="A207" t="s">
        <v>1537</v>
      </c>
      <c r="B207" t="s">
        <v>1106</v>
      </c>
      <c r="C207" t="s">
        <v>1107</v>
      </c>
      <c r="D207" t="s">
        <v>1067</v>
      </c>
      <c r="E207" t="s">
        <v>1068</v>
      </c>
      <c r="F207" t="s">
        <v>1091</v>
      </c>
      <c r="G207" t="s">
        <v>1092</v>
      </c>
      <c r="H207" t="s">
        <v>1596</v>
      </c>
      <c r="I207" t="s">
        <v>1597</v>
      </c>
      <c r="J207" t="s">
        <v>1483</v>
      </c>
      <c r="K207" t="s">
        <v>1108</v>
      </c>
      <c r="M207" t="s">
        <v>1109</v>
      </c>
      <c r="N207" t="s">
        <v>1110</v>
      </c>
      <c r="O207">
        <v>534859</v>
      </c>
      <c r="P207">
        <v>181910</v>
      </c>
      <c r="Q207">
        <v>51.520017000000003</v>
      </c>
      <c r="R207">
        <v>-5.7658092000000001E-2</v>
      </c>
    </row>
    <row r="208" spans="1:18" x14ac:dyDescent="0.25">
      <c r="A208" t="s">
        <v>1537</v>
      </c>
      <c r="B208" t="s">
        <v>1111</v>
      </c>
      <c r="C208" t="s">
        <v>1112</v>
      </c>
      <c r="D208" t="s">
        <v>1067</v>
      </c>
      <c r="E208" t="s">
        <v>1068</v>
      </c>
      <c r="F208" t="s">
        <v>1113</v>
      </c>
      <c r="G208" t="s">
        <v>1497</v>
      </c>
      <c r="H208" t="s">
        <v>1497</v>
      </c>
      <c r="I208" t="s">
        <v>1598</v>
      </c>
      <c r="J208" t="s">
        <v>1483</v>
      </c>
      <c r="K208" t="s">
        <v>1114</v>
      </c>
      <c r="M208" t="s">
        <v>1115</v>
      </c>
      <c r="N208" t="s">
        <v>1116</v>
      </c>
      <c r="O208">
        <v>535898</v>
      </c>
      <c r="P208">
        <v>181752</v>
      </c>
      <c r="Q208">
        <v>51.518349000000001</v>
      </c>
      <c r="R208">
        <v>-4.2753129000000001E-2</v>
      </c>
    </row>
    <row r="209" spans="1:18" x14ac:dyDescent="0.25">
      <c r="A209" t="s">
        <v>1537</v>
      </c>
      <c r="B209" t="s">
        <v>1117</v>
      </c>
      <c r="C209" t="s">
        <v>1498</v>
      </c>
      <c r="D209" t="s">
        <v>1067</v>
      </c>
      <c r="E209" t="s">
        <v>1068</v>
      </c>
      <c r="F209" t="s">
        <v>1113</v>
      </c>
      <c r="G209" t="s">
        <v>1497</v>
      </c>
      <c r="H209" t="s">
        <v>1497</v>
      </c>
      <c r="I209" t="s">
        <v>1598</v>
      </c>
      <c r="J209" t="s">
        <v>1483</v>
      </c>
      <c r="K209" t="s">
        <v>1118</v>
      </c>
      <c r="M209" t="s">
        <v>1119</v>
      </c>
      <c r="N209" t="s">
        <v>1120</v>
      </c>
      <c r="O209">
        <v>534537</v>
      </c>
      <c r="P209">
        <v>181246</v>
      </c>
      <c r="Q209">
        <v>51.514127000000002</v>
      </c>
      <c r="R209">
        <v>-6.2549480000000005E-2</v>
      </c>
    </row>
    <row r="210" spans="1:18" x14ac:dyDescent="0.25">
      <c r="A210" t="s">
        <v>1537</v>
      </c>
      <c r="B210" t="s">
        <v>1121</v>
      </c>
      <c r="C210" t="s">
        <v>1499</v>
      </c>
      <c r="D210" t="s">
        <v>1067</v>
      </c>
      <c r="E210" t="s">
        <v>1068</v>
      </c>
      <c r="F210" t="s">
        <v>1113</v>
      </c>
      <c r="G210" t="s">
        <v>1497</v>
      </c>
      <c r="H210" t="s">
        <v>1497</v>
      </c>
      <c r="I210" t="s">
        <v>1598</v>
      </c>
      <c r="J210" t="s">
        <v>1483</v>
      </c>
      <c r="K210" t="s">
        <v>1122</v>
      </c>
      <c r="M210" t="s">
        <v>1123</v>
      </c>
      <c r="N210" t="s">
        <v>1124</v>
      </c>
      <c r="O210">
        <v>534595</v>
      </c>
      <c r="P210">
        <v>181156</v>
      </c>
      <c r="Q210">
        <v>51.513303999999998</v>
      </c>
      <c r="R210">
        <v>-6.1748474999999997E-2</v>
      </c>
    </row>
    <row r="211" spans="1:18" x14ac:dyDescent="0.25">
      <c r="A211" t="s">
        <v>1537</v>
      </c>
      <c r="B211" t="s">
        <v>1125</v>
      </c>
      <c r="C211" t="s">
        <v>1126</v>
      </c>
      <c r="D211" t="s">
        <v>1067</v>
      </c>
      <c r="E211" t="s">
        <v>1068</v>
      </c>
      <c r="F211" t="s">
        <v>1113</v>
      </c>
      <c r="G211" t="s">
        <v>1497</v>
      </c>
      <c r="H211" t="s">
        <v>1497</v>
      </c>
      <c r="I211" t="s">
        <v>1598</v>
      </c>
      <c r="J211" t="s">
        <v>1483</v>
      </c>
      <c r="K211" t="s">
        <v>1128</v>
      </c>
      <c r="M211" t="s">
        <v>1129</v>
      </c>
      <c r="N211" t="s">
        <v>1130</v>
      </c>
      <c r="O211">
        <v>534810</v>
      </c>
      <c r="P211">
        <v>180364</v>
      </c>
      <c r="Q211">
        <v>51.506135999999998</v>
      </c>
      <c r="R211">
        <v>-5.8954558999999997E-2</v>
      </c>
    </row>
    <row r="212" spans="1:18" x14ac:dyDescent="0.25">
      <c r="A212" t="s">
        <v>1537</v>
      </c>
      <c r="B212" t="s">
        <v>1131</v>
      </c>
      <c r="C212" t="s">
        <v>1132</v>
      </c>
      <c r="D212" t="s">
        <v>1067</v>
      </c>
      <c r="E212" t="s">
        <v>1068</v>
      </c>
      <c r="F212" t="s">
        <v>1113</v>
      </c>
      <c r="G212" t="s">
        <v>1497</v>
      </c>
      <c r="H212" t="s">
        <v>1497</v>
      </c>
      <c r="I212" t="s">
        <v>1598</v>
      </c>
      <c r="J212" t="s">
        <v>1483</v>
      </c>
      <c r="K212" t="s">
        <v>1133</v>
      </c>
      <c r="M212" t="s">
        <v>1134</v>
      </c>
      <c r="N212" t="s">
        <v>1135</v>
      </c>
      <c r="O212">
        <v>535359</v>
      </c>
      <c r="P212">
        <v>181212</v>
      </c>
      <c r="Q212">
        <v>51.513624999999998</v>
      </c>
      <c r="R212">
        <v>-5.0723846000000003E-2</v>
      </c>
    </row>
    <row r="213" spans="1:18" x14ac:dyDescent="0.25">
      <c r="A213" t="s">
        <v>1537</v>
      </c>
      <c r="B213" t="s">
        <v>1136</v>
      </c>
      <c r="C213" t="s">
        <v>1137</v>
      </c>
      <c r="D213" t="s">
        <v>1067</v>
      </c>
      <c r="E213" t="s">
        <v>1068</v>
      </c>
      <c r="F213" t="s">
        <v>1113</v>
      </c>
      <c r="G213" t="s">
        <v>1497</v>
      </c>
      <c r="H213" t="s">
        <v>1497</v>
      </c>
      <c r="I213" t="s">
        <v>1598</v>
      </c>
      <c r="J213" t="s">
        <v>1483</v>
      </c>
      <c r="K213" t="s">
        <v>1138</v>
      </c>
      <c r="M213" t="s">
        <v>1139</v>
      </c>
      <c r="N213" t="s">
        <v>1140</v>
      </c>
      <c r="O213">
        <v>534160</v>
      </c>
      <c r="P213">
        <v>180441</v>
      </c>
      <c r="Q213">
        <v>51.506982999999998</v>
      </c>
      <c r="R213">
        <v>-6.8285214999999996E-2</v>
      </c>
    </row>
    <row r="214" spans="1:18" x14ac:dyDescent="0.25">
      <c r="A214" t="s">
        <v>1537</v>
      </c>
      <c r="B214" t="s">
        <v>1141</v>
      </c>
      <c r="C214" t="s">
        <v>1142</v>
      </c>
      <c r="D214" t="s">
        <v>1067</v>
      </c>
      <c r="E214" t="s">
        <v>1068</v>
      </c>
      <c r="F214" t="s">
        <v>1127</v>
      </c>
      <c r="G214" t="s">
        <v>1500</v>
      </c>
      <c r="H214" t="s">
        <v>1599</v>
      </c>
      <c r="I214" t="s">
        <v>1600</v>
      </c>
      <c r="J214" t="s">
        <v>1483</v>
      </c>
      <c r="K214" t="s">
        <v>1144</v>
      </c>
      <c r="M214" t="s">
        <v>1145</v>
      </c>
      <c r="N214" t="s">
        <v>1146</v>
      </c>
      <c r="O214">
        <v>536903</v>
      </c>
      <c r="P214">
        <v>182836</v>
      </c>
      <c r="Q214">
        <v>51.527847000000001</v>
      </c>
      <c r="R214">
        <v>-2.7856860000000001E-2</v>
      </c>
    </row>
    <row r="215" spans="1:18" x14ac:dyDescent="0.25">
      <c r="A215" t="s">
        <v>1537</v>
      </c>
      <c r="B215" t="s">
        <v>1147</v>
      </c>
      <c r="C215" t="s">
        <v>1148</v>
      </c>
      <c r="D215" t="s">
        <v>1067</v>
      </c>
      <c r="E215" t="s">
        <v>1068</v>
      </c>
      <c r="F215" t="s">
        <v>1127</v>
      </c>
      <c r="G215" t="s">
        <v>1500</v>
      </c>
      <c r="H215" t="s">
        <v>1599</v>
      </c>
      <c r="I215" t="s">
        <v>1600</v>
      </c>
      <c r="J215" t="s">
        <v>1483</v>
      </c>
      <c r="K215" t="s">
        <v>1149</v>
      </c>
      <c r="M215" t="s">
        <v>1150</v>
      </c>
      <c r="N215" t="s">
        <v>1151</v>
      </c>
      <c r="O215">
        <v>536678</v>
      </c>
      <c r="P215">
        <v>183316</v>
      </c>
      <c r="Q215">
        <v>51.532215000000001</v>
      </c>
      <c r="R215">
        <v>-3.0912192000000002E-2</v>
      </c>
    </row>
    <row r="216" spans="1:18" x14ac:dyDescent="0.25">
      <c r="A216" t="s">
        <v>1537</v>
      </c>
      <c r="B216" t="s">
        <v>1152</v>
      </c>
      <c r="C216" t="s">
        <v>1153</v>
      </c>
      <c r="D216" t="s">
        <v>1067</v>
      </c>
      <c r="E216" t="s">
        <v>1068</v>
      </c>
      <c r="F216" t="s">
        <v>1127</v>
      </c>
      <c r="G216" t="s">
        <v>1500</v>
      </c>
      <c r="H216" t="s">
        <v>1599</v>
      </c>
      <c r="I216" t="s">
        <v>1600</v>
      </c>
      <c r="J216" t="s">
        <v>1483</v>
      </c>
      <c r="K216" t="s">
        <v>1154</v>
      </c>
      <c r="M216" t="s">
        <v>1155</v>
      </c>
      <c r="N216" t="s">
        <v>1156</v>
      </c>
      <c r="O216">
        <v>536931</v>
      </c>
      <c r="P216">
        <v>183782</v>
      </c>
      <c r="Q216">
        <v>51.536341</v>
      </c>
      <c r="R216">
        <v>-2.7085962000000002E-2</v>
      </c>
    </row>
    <row r="217" spans="1:18" x14ac:dyDescent="0.25">
      <c r="A217" t="s">
        <v>1537</v>
      </c>
      <c r="B217" t="s">
        <v>1157</v>
      </c>
      <c r="C217" t="s">
        <v>1158</v>
      </c>
      <c r="D217" t="s">
        <v>1067</v>
      </c>
      <c r="E217" t="s">
        <v>1068</v>
      </c>
      <c r="F217" t="s">
        <v>1127</v>
      </c>
      <c r="G217" t="s">
        <v>1500</v>
      </c>
      <c r="H217" t="s">
        <v>1599</v>
      </c>
      <c r="I217" t="s">
        <v>1600</v>
      </c>
      <c r="J217" t="s">
        <v>1483</v>
      </c>
      <c r="K217" t="s">
        <v>1159</v>
      </c>
      <c r="M217" t="s">
        <v>1160</v>
      </c>
      <c r="N217" t="s">
        <v>1161</v>
      </c>
      <c r="O217">
        <v>536133</v>
      </c>
      <c r="P217">
        <v>183031</v>
      </c>
      <c r="Q217">
        <v>51.529784999999997</v>
      </c>
      <c r="R217">
        <v>-3.8874542999999998E-2</v>
      </c>
    </row>
    <row r="218" spans="1:18" x14ac:dyDescent="0.25">
      <c r="A218" t="s">
        <v>1537</v>
      </c>
      <c r="B218" t="s">
        <v>1162</v>
      </c>
      <c r="C218" t="s">
        <v>1163</v>
      </c>
      <c r="D218" t="s">
        <v>1067</v>
      </c>
      <c r="E218" t="s">
        <v>1068</v>
      </c>
      <c r="F218" t="s">
        <v>1127</v>
      </c>
      <c r="G218" t="s">
        <v>1500</v>
      </c>
      <c r="H218" t="s">
        <v>1599</v>
      </c>
      <c r="I218" t="s">
        <v>1600</v>
      </c>
      <c r="J218" t="s">
        <v>1483</v>
      </c>
      <c r="K218" t="s">
        <v>1164</v>
      </c>
      <c r="M218" t="s">
        <v>1165</v>
      </c>
      <c r="N218" t="s">
        <v>1166</v>
      </c>
      <c r="O218">
        <v>536617</v>
      </c>
      <c r="P218">
        <v>183214</v>
      </c>
      <c r="Q218">
        <v>51.531312999999997</v>
      </c>
      <c r="R218">
        <v>-3.1830602999999999E-2</v>
      </c>
    </row>
    <row r="219" spans="1:18" x14ac:dyDescent="0.25">
      <c r="A219" t="s">
        <v>1537</v>
      </c>
      <c r="B219" t="s">
        <v>1169</v>
      </c>
      <c r="C219" t="s">
        <v>1170</v>
      </c>
      <c r="D219" t="s">
        <v>1067</v>
      </c>
      <c r="E219" t="s">
        <v>1068</v>
      </c>
      <c r="F219" t="s">
        <v>1143</v>
      </c>
      <c r="G219" t="s">
        <v>1168</v>
      </c>
      <c r="H219" t="s">
        <v>1601</v>
      </c>
      <c r="I219" t="s">
        <v>1602</v>
      </c>
      <c r="J219" t="s">
        <v>1483</v>
      </c>
      <c r="K219" t="s">
        <v>1171</v>
      </c>
      <c r="M219" t="s">
        <v>1172</v>
      </c>
      <c r="N219" t="s">
        <v>1173</v>
      </c>
      <c r="O219">
        <v>537837</v>
      </c>
      <c r="P219">
        <v>182418</v>
      </c>
      <c r="Q219">
        <v>51.523864000000003</v>
      </c>
      <c r="R219">
        <v>-1.4564782E-2</v>
      </c>
    </row>
    <row r="220" spans="1:18" x14ac:dyDescent="0.25">
      <c r="A220" t="s">
        <v>1537</v>
      </c>
      <c r="B220" t="s">
        <v>1174</v>
      </c>
      <c r="C220" t="s">
        <v>1603</v>
      </c>
      <c r="D220" t="s">
        <v>1067</v>
      </c>
      <c r="E220" t="s">
        <v>1068</v>
      </c>
      <c r="F220" t="s">
        <v>1143</v>
      </c>
      <c r="G220" t="s">
        <v>1168</v>
      </c>
      <c r="H220" t="s">
        <v>1601</v>
      </c>
      <c r="I220" t="s">
        <v>1602</v>
      </c>
      <c r="J220" t="s">
        <v>1483</v>
      </c>
      <c r="K220" t="s">
        <v>1175</v>
      </c>
      <c r="M220" t="s">
        <v>1176</v>
      </c>
      <c r="N220" t="s">
        <v>1177</v>
      </c>
      <c r="O220">
        <v>536940</v>
      </c>
      <c r="P220">
        <v>182648</v>
      </c>
      <c r="Q220">
        <v>51.526148999999997</v>
      </c>
      <c r="R220">
        <v>-2.7396845E-2</v>
      </c>
    </row>
    <row r="221" spans="1:18" x14ac:dyDescent="0.25">
      <c r="A221" t="s">
        <v>1537</v>
      </c>
      <c r="B221" t="s">
        <v>1178</v>
      </c>
      <c r="C221" t="s">
        <v>1179</v>
      </c>
      <c r="D221" t="s">
        <v>1067</v>
      </c>
      <c r="E221" t="s">
        <v>1068</v>
      </c>
      <c r="F221" t="s">
        <v>1143</v>
      </c>
      <c r="G221" t="s">
        <v>1168</v>
      </c>
      <c r="H221" t="s">
        <v>1601</v>
      </c>
      <c r="I221" t="s">
        <v>1602</v>
      </c>
      <c r="J221" t="s">
        <v>1483</v>
      </c>
      <c r="K221" t="s">
        <v>1180</v>
      </c>
      <c r="M221" t="s">
        <v>1181</v>
      </c>
      <c r="N221" t="s">
        <v>1182</v>
      </c>
      <c r="O221">
        <v>537160</v>
      </c>
      <c r="P221">
        <v>181748</v>
      </c>
      <c r="Q221">
        <v>51.518008000000002</v>
      </c>
      <c r="R221">
        <v>-2.4577591999999999E-2</v>
      </c>
    </row>
    <row r="222" spans="1:18" x14ac:dyDescent="0.25">
      <c r="A222" t="s">
        <v>1537</v>
      </c>
      <c r="B222" t="s">
        <v>1183</v>
      </c>
      <c r="C222" t="s">
        <v>1604</v>
      </c>
      <c r="D222" t="s">
        <v>1067</v>
      </c>
      <c r="E222" t="s">
        <v>1068</v>
      </c>
      <c r="F222" t="s">
        <v>1143</v>
      </c>
      <c r="G222" t="s">
        <v>1168</v>
      </c>
      <c r="H222" t="s">
        <v>1601</v>
      </c>
      <c r="I222" t="s">
        <v>1602</v>
      </c>
      <c r="J222" t="s">
        <v>1483</v>
      </c>
      <c r="K222" t="s">
        <v>1184</v>
      </c>
      <c r="M222" t="s">
        <v>1185</v>
      </c>
      <c r="N222" t="s">
        <v>1186</v>
      </c>
      <c r="O222">
        <v>537975</v>
      </c>
      <c r="P222">
        <v>182706</v>
      </c>
      <c r="Q222">
        <v>51.526418</v>
      </c>
      <c r="R222">
        <v>-1.2464196E-2</v>
      </c>
    </row>
    <row r="223" spans="1:18" x14ac:dyDescent="0.25">
      <c r="A223" t="s">
        <v>1537</v>
      </c>
      <c r="B223" t="s">
        <v>1187</v>
      </c>
      <c r="C223" t="s">
        <v>1188</v>
      </c>
      <c r="D223" t="s">
        <v>1067</v>
      </c>
      <c r="E223" t="s">
        <v>1068</v>
      </c>
      <c r="F223" t="s">
        <v>1167</v>
      </c>
      <c r="G223" t="s">
        <v>1190</v>
      </c>
      <c r="H223" t="s">
        <v>1605</v>
      </c>
      <c r="I223" t="s">
        <v>1606</v>
      </c>
      <c r="J223" t="s">
        <v>1483</v>
      </c>
      <c r="K223" t="s">
        <v>1191</v>
      </c>
      <c r="M223" t="s">
        <v>1192</v>
      </c>
      <c r="N223" t="s">
        <v>1193</v>
      </c>
      <c r="O223">
        <v>536891</v>
      </c>
      <c r="P223">
        <v>180989</v>
      </c>
      <c r="Q223">
        <v>51.511253000000004</v>
      </c>
      <c r="R223">
        <v>-2.8746565000000002E-2</v>
      </c>
    </row>
    <row r="224" spans="1:18" x14ac:dyDescent="0.25">
      <c r="A224" t="s">
        <v>1537</v>
      </c>
      <c r="B224" t="s">
        <v>1194</v>
      </c>
      <c r="C224" t="s">
        <v>1195</v>
      </c>
      <c r="D224" t="s">
        <v>1067</v>
      </c>
      <c r="E224" t="s">
        <v>1068</v>
      </c>
      <c r="F224" t="s">
        <v>1167</v>
      </c>
      <c r="G224" t="s">
        <v>1190</v>
      </c>
      <c r="H224" t="s">
        <v>1605</v>
      </c>
      <c r="I224" t="s">
        <v>1606</v>
      </c>
      <c r="J224" t="s">
        <v>1483</v>
      </c>
      <c r="K224" t="s">
        <v>1196</v>
      </c>
      <c r="M224" t="s">
        <v>1197</v>
      </c>
      <c r="N224" t="s">
        <v>1198</v>
      </c>
      <c r="O224">
        <v>537882</v>
      </c>
      <c r="P224">
        <v>181345</v>
      </c>
      <c r="Q224">
        <v>51.514211000000003</v>
      </c>
      <c r="R224">
        <v>-1.4335996E-2</v>
      </c>
    </row>
    <row r="225" spans="1:18" x14ac:dyDescent="0.25">
      <c r="A225" t="s">
        <v>1537</v>
      </c>
      <c r="B225" t="s">
        <v>1199</v>
      </c>
      <c r="C225" t="s">
        <v>1200</v>
      </c>
      <c r="D225" t="s">
        <v>1067</v>
      </c>
      <c r="E225" t="s">
        <v>1068</v>
      </c>
      <c r="F225" t="s">
        <v>1167</v>
      </c>
      <c r="G225" t="s">
        <v>1190</v>
      </c>
      <c r="H225" t="s">
        <v>1605</v>
      </c>
      <c r="I225" t="s">
        <v>1606</v>
      </c>
      <c r="J225" t="s">
        <v>1483</v>
      </c>
      <c r="K225" t="s">
        <v>1201</v>
      </c>
      <c r="M225" t="s">
        <v>1202</v>
      </c>
      <c r="N225" t="s">
        <v>1203</v>
      </c>
      <c r="O225">
        <v>538534</v>
      </c>
      <c r="P225">
        <v>181393</v>
      </c>
      <c r="Q225">
        <v>51.514482999999998</v>
      </c>
      <c r="R225">
        <v>-4.9271033000000001E-3</v>
      </c>
    </row>
    <row r="226" spans="1:18" x14ac:dyDescent="0.25">
      <c r="A226" t="s">
        <v>1537</v>
      </c>
      <c r="B226" t="s">
        <v>1204</v>
      </c>
      <c r="C226" t="s">
        <v>1205</v>
      </c>
      <c r="D226" t="s">
        <v>1067</v>
      </c>
      <c r="E226" t="s">
        <v>1068</v>
      </c>
      <c r="F226" t="s">
        <v>1167</v>
      </c>
      <c r="G226" t="s">
        <v>1190</v>
      </c>
      <c r="H226" t="s">
        <v>1605</v>
      </c>
      <c r="I226" t="s">
        <v>1606</v>
      </c>
      <c r="J226" t="s">
        <v>1483</v>
      </c>
      <c r="K226" t="s">
        <v>1206</v>
      </c>
      <c r="M226" t="s">
        <v>1207</v>
      </c>
      <c r="N226" t="s">
        <v>1208</v>
      </c>
      <c r="O226">
        <v>538012</v>
      </c>
      <c r="P226">
        <v>180933</v>
      </c>
      <c r="Q226">
        <v>51.510477000000002</v>
      </c>
      <c r="R226">
        <v>-1.2624882E-2</v>
      </c>
    </row>
    <row r="227" spans="1:18" x14ac:dyDescent="0.25">
      <c r="A227" t="s">
        <v>1537</v>
      </c>
      <c r="B227" t="s">
        <v>1209</v>
      </c>
      <c r="C227" t="s">
        <v>1210</v>
      </c>
      <c r="D227" t="s">
        <v>1067</v>
      </c>
      <c r="E227" t="s">
        <v>1068</v>
      </c>
      <c r="F227" t="s">
        <v>1189</v>
      </c>
      <c r="G227" t="s">
        <v>1211</v>
      </c>
      <c r="H227" t="s">
        <v>1607</v>
      </c>
      <c r="I227" t="s">
        <v>1608</v>
      </c>
      <c r="J227" t="s">
        <v>1483</v>
      </c>
      <c r="K227" t="s">
        <v>1212</v>
      </c>
      <c r="M227" t="s">
        <v>1213</v>
      </c>
      <c r="N227" t="s">
        <v>1214</v>
      </c>
      <c r="O227">
        <v>537996</v>
      </c>
      <c r="P227">
        <v>179250</v>
      </c>
      <c r="Q227">
        <v>51.495356999999998</v>
      </c>
      <c r="R227">
        <v>-1.3513117E-2</v>
      </c>
    </row>
    <row r="228" spans="1:18" x14ac:dyDescent="0.25">
      <c r="A228" t="s">
        <v>1537</v>
      </c>
      <c r="B228" t="s">
        <v>1215</v>
      </c>
      <c r="C228" t="s">
        <v>1216</v>
      </c>
      <c r="D228" t="s">
        <v>1067</v>
      </c>
      <c r="E228" t="s">
        <v>1068</v>
      </c>
      <c r="F228" t="s">
        <v>1189</v>
      </c>
      <c r="G228" t="s">
        <v>1211</v>
      </c>
      <c r="H228" t="s">
        <v>1607</v>
      </c>
      <c r="I228" t="s">
        <v>1608</v>
      </c>
      <c r="J228" t="s">
        <v>1483</v>
      </c>
      <c r="K228" t="s">
        <v>1217</v>
      </c>
      <c r="M228" t="s">
        <v>1218</v>
      </c>
      <c r="N228" t="s">
        <v>1219</v>
      </c>
      <c r="O228">
        <v>537480</v>
      </c>
      <c r="P228">
        <v>178772</v>
      </c>
      <c r="Q228">
        <v>51.491188000000001</v>
      </c>
      <c r="R228">
        <v>-2.1127525000000001E-2</v>
      </c>
    </row>
    <row r="229" spans="1:18" x14ac:dyDescent="0.25">
      <c r="A229" t="s">
        <v>1537</v>
      </c>
      <c r="B229" t="s">
        <v>1220</v>
      </c>
      <c r="C229" t="s">
        <v>1221</v>
      </c>
      <c r="D229" t="s">
        <v>1067</v>
      </c>
      <c r="E229" t="s">
        <v>1068</v>
      </c>
      <c r="F229" t="s">
        <v>1189</v>
      </c>
      <c r="G229" t="s">
        <v>1211</v>
      </c>
      <c r="H229" t="s">
        <v>1607</v>
      </c>
      <c r="I229" t="s">
        <v>1608</v>
      </c>
      <c r="J229" t="s">
        <v>1483</v>
      </c>
      <c r="K229" t="s">
        <v>1222</v>
      </c>
      <c r="M229" t="s">
        <v>1223</v>
      </c>
      <c r="N229" t="s">
        <v>1224</v>
      </c>
      <c r="O229">
        <v>538227</v>
      </c>
      <c r="P229">
        <v>179604</v>
      </c>
      <c r="Q229">
        <v>51.498482000000003</v>
      </c>
      <c r="R229">
        <v>-1.0049091E-2</v>
      </c>
    </row>
    <row r="230" spans="1:18" x14ac:dyDescent="0.25">
      <c r="A230" t="s">
        <v>1537</v>
      </c>
      <c r="B230" t="s">
        <v>1225</v>
      </c>
      <c r="C230" t="s">
        <v>1226</v>
      </c>
      <c r="D230" t="s">
        <v>1067</v>
      </c>
      <c r="E230" t="s">
        <v>1068</v>
      </c>
      <c r="F230" t="s">
        <v>1189</v>
      </c>
      <c r="G230" t="s">
        <v>1211</v>
      </c>
      <c r="H230" t="s">
        <v>1607</v>
      </c>
      <c r="I230" t="s">
        <v>1608</v>
      </c>
      <c r="J230" t="s">
        <v>1483</v>
      </c>
      <c r="K230" t="s">
        <v>1227</v>
      </c>
      <c r="M230" t="s">
        <v>1228</v>
      </c>
      <c r="N230" t="s">
        <v>1229</v>
      </c>
      <c r="O230">
        <v>537136</v>
      </c>
      <c r="P230">
        <v>179834</v>
      </c>
      <c r="Q230">
        <v>51.500813999999998</v>
      </c>
      <c r="R230">
        <v>-2.5666996000000001E-2</v>
      </c>
    </row>
    <row r="231" spans="1:18" x14ac:dyDescent="0.25">
      <c r="A231" t="s">
        <v>1537</v>
      </c>
      <c r="B231" t="s">
        <v>1271</v>
      </c>
      <c r="C231" t="s">
        <v>1272</v>
      </c>
      <c r="D231" t="s">
        <v>1232</v>
      </c>
      <c r="E231" t="s">
        <v>1233</v>
      </c>
      <c r="F231" t="s">
        <v>1234</v>
      </c>
      <c r="G231" t="s">
        <v>1235</v>
      </c>
      <c r="H231" t="s">
        <v>1609</v>
      </c>
      <c r="I231" t="s">
        <v>1610</v>
      </c>
      <c r="J231" t="s">
        <v>1486</v>
      </c>
      <c r="K231" t="s">
        <v>1273</v>
      </c>
      <c r="L231" t="s">
        <v>1253</v>
      </c>
      <c r="M231" t="s">
        <v>1274</v>
      </c>
      <c r="N231" t="s">
        <v>1275</v>
      </c>
      <c r="O231">
        <v>538283</v>
      </c>
      <c r="P231">
        <v>190316</v>
      </c>
      <c r="Q231">
        <v>51.594726000000001</v>
      </c>
      <c r="R231">
        <v>-5.0366318E-3</v>
      </c>
    </row>
    <row r="232" spans="1:18" x14ac:dyDescent="0.25">
      <c r="A232" t="s">
        <v>1537</v>
      </c>
      <c r="B232" t="s">
        <v>1230</v>
      </c>
      <c r="C232" t="s">
        <v>1231</v>
      </c>
      <c r="D232" t="s">
        <v>1232</v>
      </c>
      <c r="E232" t="s">
        <v>1233</v>
      </c>
      <c r="F232" t="s">
        <v>1234</v>
      </c>
      <c r="G232" t="s">
        <v>1235</v>
      </c>
      <c r="H232" t="s">
        <v>1609</v>
      </c>
      <c r="I232" t="s">
        <v>1610</v>
      </c>
      <c r="J232" t="s">
        <v>1483</v>
      </c>
      <c r="K232" t="s">
        <v>1236</v>
      </c>
      <c r="L232" t="s">
        <v>1237</v>
      </c>
      <c r="M232" t="s">
        <v>1238</v>
      </c>
      <c r="N232" t="s">
        <v>1239</v>
      </c>
      <c r="O232">
        <v>537715</v>
      </c>
      <c r="P232">
        <v>194859</v>
      </c>
      <c r="Q232">
        <v>51.635688000000002</v>
      </c>
      <c r="R232">
        <v>-1.1447793E-2</v>
      </c>
    </row>
    <row r="233" spans="1:18" x14ac:dyDescent="0.25">
      <c r="A233" t="s">
        <v>1537</v>
      </c>
      <c r="B233" t="s">
        <v>1240</v>
      </c>
      <c r="C233" t="s">
        <v>1241</v>
      </c>
      <c r="D233" t="s">
        <v>1232</v>
      </c>
      <c r="E233" t="s">
        <v>1233</v>
      </c>
      <c r="F233" t="s">
        <v>1234</v>
      </c>
      <c r="G233" t="s">
        <v>1235</v>
      </c>
      <c r="H233" t="s">
        <v>1609</v>
      </c>
      <c r="I233" t="s">
        <v>1610</v>
      </c>
      <c r="J233" t="s">
        <v>1483</v>
      </c>
      <c r="K233" t="s">
        <v>1242</v>
      </c>
      <c r="L233" t="s">
        <v>1237</v>
      </c>
      <c r="M233" t="s">
        <v>1243</v>
      </c>
      <c r="N233" t="s">
        <v>1244</v>
      </c>
      <c r="O233">
        <v>538739</v>
      </c>
      <c r="P233">
        <v>193914</v>
      </c>
      <c r="Q233">
        <v>51.626944999999999</v>
      </c>
      <c r="R233">
        <v>2.9649466000000002E-3</v>
      </c>
    </row>
    <row r="234" spans="1:18" x14ac:dyDescent="0.25">
      <c r="A234" t="s">
        <v>1537</v>
      </c>
      <c r="B234" t="s">
        <v>1250</v>
      </c>
      <c r="C234" t="s">
        <v>1611</v>
      </c>
      <c r="D234" t="s">
        <v>1232</v>
      </c>
      <c r="E234" t="s">
        <v>1233</v>
      </c>
      <c r="F234" t="s">
        <v>1234</v>
      </c>
      <c r="G234" t="s">
        <v>1235</v>
      </c>
      <c r="H234" t="s">
        <v>1609</v>
      </c>
      <c r="I234" t="s">
        <v>1610</v>
      </c>
      <c r="J234" t="s">
        <v>1483</v>
      </c>
      <c r="K234" t="s">
        <v>1252</v>
      </c>
      <c r="L234" t="s">
        <v>1253</v>
      </c>
      <c r="M234" t="s">
        <v>1254</v>
      </c>
      <c r="N234" t="s">
        <v>1255</v>
      </c>
      <c r="O234">
        <v>536985</v>
      </c>
      <c r="P234">
        <v>190544</v>
      </c>
      <c r="Q234">
        <v>51.597090999999999</v>
      </c>
      <c r="R234">
        <v>-2.3674555E-2</v>
      </c>
    </row>
    <row r="235" spans="1:18" x14ac:dyDescent="0.25">
      <c r="A235" t="s">
        <v>1537</v>
      </c>
      <c r="B235" t="s">
        <v>1256</v>
      </c>
      <c r="C235" t="s">
        <v>1257</v>
      </c>
      <c r="D235" t="s">
        <v>1232</v>
      </c>
      <c r="E235" t="s">
        <v>1233</v>
      </c>
      <c r="F235" t="s">
        <v>1234</v>
      </c>
      <c r="G235" t="s">
        <v>1235</v>
      </c>
      <c r="H235" t="s">
        <v>1609</v>
      </c>
      <c r="I235" t="s">
        <v>1610</v>
      </c>
      <c r="J235" t="s">
        <v>1483</v>
      </c>
      <c r="K235" t="s">
        <v>1258</v>
      </c>
      <c r="L235" t="s">
        <v>1253</v>
      </c>
      <c r="M235" t="s">
        <v>1259</v>
      </c>
      <c r="N235" t="s">
        <v>1260</v>
      </c>
      <c r="O235">
        <v>536694</v>
      </c>
      <c r="P235">
        <v>189687</v>
      </c>
      <c r="Q235">
        <v>51.589461</v>
      </c>
      <c r="R235">
        <v>-2.8206729E-2</v>
      </c>
    </row>
    <row r="236" spans="1:18" x14ac:dyDescent="0.25">
      <c r="A236" t="s">
        <v>1537</v>
      </c>
      <c r="B236" t="s">
        <v>1261</v>
      </c>
      <c r="C236" t="s">
        <v>1262</v>
      </c>
      <c r="D236" t="s">
        <v>1232</v>
      </c>
      <c r="E236" t="s">
        <v>1233</v>
      </c>
      <c r="F236" t="s">
        <v>1234</v>
      </c>
      <c r="G236" t="s">
        <v>1235</v>
      </c>
      <c r="H236" t="s">
        <v>1609</v>
      </c>
      <c r="I236" t="s">
        <v>1610</v>
      </c>
      <c r="J236" t="s">
        <v>1483</v>
      </c>
      <c r="K236" t="s">
        <v>1263</v>
      </c>
      <c r="L236" t="s">
        <v>1253</v>
      </c>
      <c r="M236" t="s">
        <v>1264</v>
      </c>
      <c r="N236" t="s">
        <v>1265</v>
      </c>
      <c r="O236">
        <v>535891</v>
      </c>
      <c r="P236">
        <v>190652</v>
      </c>
      <c r="Q236">
        <v>51.598326999999998</v>
      </c>
      <c r="R236">
        <v>-3.9417391000000003E-2</v>
      </c>
    </row>
    <row r="237" spans="1:18" x14ac:dyDescent="0.25">
      <c r="A237" t="s">
        <v>1537</v>
      </c>
      <c r="B237" t="s">
        <v>1266</v>
      </c>
      <c r="C237" t="s">
        <v>1267</v>
      </c>
      <c r="D237" t="s">
        <v>1232</v>
      </c>
      <c r="E237" t="s">
        <v>1233</v>
      </c>
      <c r="F237" t="s">
        <v>1234</v>
      </c>
      <c r="G237" t="s">
        <v>1235</v>
      </c>
      <c r="H237" t="s">
        <v>1609</v>
      </c>
      <c r="I237" t="s">
        <v>1610</v>
      </c>
      <c r="J237" t="s">
        <v>1483</v>
      </c>
      <c r="K237" t="s">
        <v>1268</v>
      </c>
      <c r="L237" t="s">
        <v>1253</v>
      </c>
      <c r="M237" t="s">
        <v>1269</v>
      </c>
      <c r="N237" t="s">
        <v>1270</v>
      </c>
      <c r="O237">
        <v>538167</v>
      </c>
      <c r="P237">
        <v>189081</v>
      </c>
      <c r="Q237">
        <v>51.583657000000002</v>
      </c>
      <c r="R237">
        <v>-7.1959318999999999E-3</v>
      </c>
    </row>
    <row r="238" spans="1:18" x14ac:dyDescent="0.25">
      <c r="A238" t="s">
        <v>1537</v>
      </c>
      <c r="B238" t="s">
        <v>1245</v>
      </c>
      <c r="C238" t="s">
        <v>1246</v>
      </c>
      <c r="D238" t="s">
        <v>1232</v>
      </c>
      <c r="E238" t="s">
        <v>1233</v>
      </c>
      <c r="F238" t="s">
        <v>1234</v>
      </c>
      <c r="G238" t="s">
        <v>1235</v>
      </c>
      <c r="H238" t="s">
        <v>1609</v>
      </c>
      <c r="I238" t="s">
        <v>1610</v>
      </c>
      <c r="J238" t="s">
        <v>1486</v>
      </c>
      <c r="K238" t="s">
        <v>1247</v>
      </c>
      <c r="L238" t="s">
        <v>1237</v>
      </c>
      <c r="M238" t="s">
        <v>1248</v>
      </c>
      <c r="N238" t="s">
        <v>1249</v>
      </c>
      <c r="O238">
        <v>537307</v>
      </c>
      <c r="P238">
        <v>192314</v>
      </c>
      <c r="Q238">
        <v>51.612918000000001</v>
      </c>
      <c r="R238">
        <v>-1.8336228999999999E-2</v>
      </c>
    </row>
    <row r="239" spans="1:18" x14ac:dyDescent="0.25">
      <c r="A239" t="s">
        <v>1537</v>
      </c>
      <c r="B239" t="s">
        <v>1276</v>
      </c>
      <c r="C239" t="s">
        <v>1277</v>
      </c>
      <c r="D239" t="s">
        <v>1232</v>
      </c>
      <c r="E239" t="s">
        <v>1233</v>
      </c>
      <c r="F239" t="s">
        <v>1278</v>
      </c>
      <c r="G239" t="s">
        <v>1279</v>
      </c>
      <c r="H239" t="s">
        <v>1279</v>
      </c>
      <c r="I239" t="s">
        <v>1612</v>
      </c>
      <c r="J239" t="s">
        <v>1486</v>
      </c>
      <c r="K239" t="s">
        <v>1280</v>
      </c>
      <c r="L239" t="s">
        <v>1237</v>
      </c>
      <c r="M239" t="s">
        <v>1281</v>
      </c>
    </row>
    <row r="240" spans="1:18" x14ac:dyDescent="0.25">
      <c r="A240" t="s">
        <v>1537</v>
      </c>
      <c r="B240" t="s">
        <v>1282</v>
      </c>
      <c r="C240" t="s">
        <v>1283</v>
      </c>
      <c r="D240" t="s">
        <v>1232</v>
      </c>
      <c r="E240" t="s">
        <v>1233</v>
      </c>
      <c r="F240" t="s">
        <v>1278</v>
      </c>
      <c r="G240" t="s">
        <v>1279</v>
      </c>
      <c r="H240" t="s">
        <v>1279</v>
      </c>
      <c r="I240" t="s">
        <v>1612</v>
      </c>
      <c r="J240" t="s">
        <v>1483</v>
      </c>
      <c r="K240" t="s">
        <v>1284</v>
      </c>
      <c r="L240" t="s">
        <v>1237</v>
      </c>
      <c r="M240" t="s">
        <v>1285</v>
      </c>
      <c r="N240" t="s">
        <v>1286</v>
      </c>
      <c r="O240">
        <v>537006</v>
      </c>
      <c r="P240">
        <v>192657</v>
      </c>
      <c r="Q240">
        <v>51.616073999999998</v>
      </c>
      <c r="R240">
        <v>-2.2546676000000002E-2</v>
      </c>
    </row>
    <row r="241" spans="1:18" x14ac:dyDescent="0.25">
      <c r="A241" t="s">
        <v>1537</v>
      </c>
      <c r="B241" t="s">
        <v>1287</v>
      </c>
      <c r="C241" t="s">
        <v>1288</v>
      </c>
      <c r="D241" t="s">
        <v>1232</v>
      </c>
      <c r="E241" t="s">
        <v>1233</v>
      </c>
      <c r="F241" t="s">
        <v>1278</v>
      </c>
      <c r="G241" t="s">
        <v>1279</v>
      </c>
      <c r="H241" t="s">
        <v>1279</v>
      </c>
      <c r="I241" t="s">
        <v>1612</v>
      </c>
      <c r="J241" t="s">
        <v>1483</v>
      </c>
      <c r="K241" t="s">
        <v>1289</v>
      </c>
      <c r="L241" t="s">
        <v>1237</v>
      </c>
      <c r="M241" t="s">
        <v>1290</v>
      </c>
      <c r="N241" t="s">
        <v>1291</v>
      </c>
      <c r="O241">
        <v>537293</v>
      </c>
      <c r="P241">
        <v>192913</v>
      </c>
      <c r="Q241">
        <v>51.618304000000002</v>
      </c>
      <c r="R241">
        <v>-1.8303841000000001E-2</v>
      </c>
    </row>
    <row r="242" spans="1:18" x14ac:dyDescent="0.25">
      <c r="A242" t="s">
        <v>1537</v>
      </c>
      <c r="B242" t="s">
        <v>1292</v>
      </c>
      <c r="C242" t="s">
        <v>1293</v>
      </c>
      <c r="D242" t="s">
        <v>1232</v>
      </c>
      <c r="E242" t="s">
        <v>1233</v>
      </c>
      <c r="F242" t="s">
        <v>1278</v>
      </c>
      <c r="G242" t="s">
        <v>1279</v>
      </c>
      <c r="H242" t="s">
        <v>1279</v>
      </c>
      <c r="I242" t="s">
        <v>1612</v>
      </c>
      <c r="J242" t="s">
        <v>1483</v>
      </c>
      <c r="K242" t="s">
        <v>1294</v>
      </c>
      <c r="L242" t="s">
        <v>1237</v>
      </c>
      <c r="M242" t="s">
        <v>1295</v>
      </c>
      <c r="N242" t="s">
        <v>1296</v>
      </c>
      <c r="O242">
        <v>537765</v>
      </c>
      <c r="P242">
        <v>194083</v>
      </c>
      <c r="Q242">
        <v>51.628701999999997</v>
      </c>
      <c r="R242">
        <v>-1.1030843E-2</v>
      </c>
    </row>
    <row r="243" spans="1:18" x14ac:dyDescent="0.25">
      <c r="A243" t="s">
        <v>1537</v>
      </c>
      <c r="B243" t="s">
        <v>1297</v>
      </c>
      <c r="C243" t="s">
        <v>1298</v>
      </c>
      <c r="D243" t="s">
        <v>1232</v>
      </c>
      <c r="E243" t="s">
        <v>1233</v>
      </c>
      <c r="F243" t="s">
        <v>1278</v>
      </c>
      <c r="G243" t="s">
        <v>1279</v>
      </c>
      <c r="H243" t="s">
        <v>1279</v>
      </c>
      <c r="I243" t="s">
        <v>1612</v>
      </c>
      <c r="J243" t="s">
        <v>1483</v>
      </c>
      <c r="K243" t="s">
        <v>1299</v>
      </c>
      <c r="L243" t="s">
        <v>1237</v>
      </c>
      <c r="M243" t="s">
        <v>1300</v>
      </c>
      <c r="N243" t="s">
        <v>1301</v>
      </c>
      <c r="O243">
        <v>537534</v>
      </c>
      <c r="P243">
        <v>193450</v>
      </c>
      <c r="Q243">
        <v>51.623071000000003</v>
      </c>
      <c r="R243">
        <v>-1.4614411000000001E-2</v>
      </c>
    </row>
    <row r="244" spans="1:18" x14ac:dyDescent="0.25">
      <c r="A244" t="s">
        <v>1537</v>
      </c>
      <c r="B244" t="s">
        <v>1317</v>
      </c>
      <c r="C244" t="s">
        <v>1318</v>
      </c>
      <c r="D244" t="s">
        <v>1232</v>
      </c>
      <c r="E244" t="s">
        <v>1233</v>
      </c>
      <c r="F244" t="s">
        <v>1304</v>
      </c>
      <c r="G244" t="s">
        <v>1305</v>
      </c>
      <c r="H244" t="s">
        <v>1305</v>
      </c>
      <c r="I244" t="s">
        <v>1613</v>
      </c>
      <c r="J244" t="s">
        <v>1486</v>
      </c>
      <c r="K244" t="s">
        <v>1319</v>
      </c>
      <c r="L244" t="s">
        <v>1307</v>
      </c>
      <c r="M244" t="s">
        <v>1315</v>
      </c>
      <c r="N244" t="s">
        <v>1316</v>
      </c>
      <c r="O244">
        <v>537815</v>
      </c>
      <c r="P244">
        <v>186429</v>
      </c>
      <c r="Q244">
        <v>51.559911999999997</v>
      </c>
      <c r="R244">
        <v>-1.3312475000000001E-2</v>
      </c>
    </row>
    <row r="245" spans="1:18" x14ac:dyDescent="0.25">
      <c r="A245" t="s">
        <v>1537</v>
      </c>
      <c r="B245" t="s">
        <v>1302</v>
      </c>
      <c r="C245" t="s">
        <v>1303</v>
      </c>
      <c r="D245" t="s">
        <v>1232</v>
      </c>
      <c r="E245" t="s">
        <v>1233</v>
      </c>
      <c r="F245" t="s">
        <v>1304</v>
      </c>
      <c r="G245" t="s">
        <v>1305</v>
      </c>
      <c r="H245" t="s">
        <v>1305</v>
      </c>
      <c r="I245" t="s">
        <v>1613</v>
      </c>
      <c r="J245" t="s">
        <v>1483</v>
      </c>
      <c r="K245" t="s">
        <v>1306</v>
      </c>
      <c r="L245" t="s">
        <v>1307</v>
      </c>
      <c r="M245" t="s">
        <v>1308</v>
      </c>
      <c r="N245" t="s">
        <v>1309</v>
      </c>
      <c r="O245">
        <v>537179</v>
      </c>
      <c r="P245">
        <v>187682</v>
      </c>
      <c r="Q245">
        <v>51.571325999999999</v>
      </c>
      <c r="R245">
        <v>-2.1992728E-2</v>
      </c>
    </row>
    <row r="246" spans="1:18" x14ac:dyDescent="0.25">
      <c r="A246" t="s">
        <v>1537</v>
      </c>
      <c r="B246" t="s">
        <v>1310</v>
      </c>
      <c r="C246" t="s">
        <v>1311</v>
      </c>
      <c r="D246" t="s">
        <v>1232</v>
      </c>
      <c r="E246" t="s">
        <v>1233</v>
      </c>
      <c r="F246" t="s">
        <v>1304</v>
      </c>
      <c r="G246" t="s">
        <v>1305</v>
      </c>
      <c r="H246" t="s">
        <v>1305</v>
      </c>
      <c r="I246" t="s">
        <v>1613</v>
      </c>
      <c r="J246" t="s">
        <v>1483</v>
      </c>
      <c r="K246" t="s">
        <v>1312</v>
      </c>
      <c r="L246" t="s">
        <v>1307</v>
      </c>
      <c r="M246" t="s">
        <v>1313</v>
      </c>
      <c r="N246" t="s">
        <v>1314</v>
      </c>
      <c r="O246">
        <v>538108</v>
      </c>
      <c r="P246">
        <v>187688</v>
      </c>
      <c r="Q246">
        <v>51.571154</v>
      </c>
      <c r="R246">
        <v>-8.5942013999999994E-3</v>
      </c>
    </row>
    <row r="247" spans="1:18" x14ac:dyDescent="0.25">
      <c r="A247" t="s">
        <v>1537</v>
      </c>
      <c r="B247" t="s">
        <v>1353</v>
      </c>
      <c r="C247" t="s">
        <v>1354</v>
      </c>
      <c r="D247" t="s">
        <v>1232</v>
      </c>
      <c r="E247" t="s">
        <v>1233</v>
      </c>
      <c r="F247" t="s">
        <v>1322</v>
      </c>
      <c r="G247" t="s">
        <v>1323</v>
      </c>
      <c r="H247" t="s">
        <v>1614</v>
      </c>
      <c r="I247" t="s">
        <v>1615</v>
      </c>
      <c r="J247" t="s">
        <v>1486</v>
      </c>
      <c r="K247" t="s">
        <v>1355</v>
      </c>
      <c r="L247" t="s">
        <v>1307</v>
      </c>
      <c r="M247" t="s">
        <v>1356</v>
      </c>
      <c r="N247" t="s">
        <v>1357</v>
      </c>
      <c r="O247">
        <v>538574</v>
      </c>
      <c r="P247">
        <v>188755</v>
      </c>
      <c r="Q247">
        <v>51.580627</v>
      </c>
      <c r="R247">
        <v>-1.4539803E-3</v>
      </c>
    </row>
    <row r="248" spans="1:18" x14ac:dyDescent="0.25">
      <c r="A248" t="s">
        <v>1537</v>
      </c>
      <c r="B248" t="s">
        <v>1320</v>
      </c>
      <c r="C248" t="s">
        <v>1321</v>
      </c>
      <c r="D248" t="s">
        <v>1232</v>
      </c>
      <c r="E248" t="s">
        <v>1233</v>
      </c>
      <c r="F248" t="s">
        <v>1322</v>
      </c>
      <c r="G248" t="s">
        <v>1323</v>
      </c>
      <c r="H248" t="s">
        <v>1614</v>
      </c>
      <c r="I248" t="s">
        <v>1615</v>
      </c>
      <c r="J248" t="s">
        <v>1483</v>
      </c>
      <c r="K248" t="s">
        <v>1324</v>
      </c>
      <c r="L248" t="s">
        <v>1325</v>
      </c>
      <c r="M248" t="s">
        <v>1326</v>
      </c>
      <c r="N248" t="s">
        <v>1327</v>
      </c>
      <c r="O248">
        <v>538947</v>
      </c>
      <c r="P248">
        <v>187574</v>
      </c>
      <c r="Q248">
        <v>51.569923000000003</v>
      </c>
      <c r="R248">
        <v>3.4589922000000002E-3</v>
      </c>
    </row>
    <row r="249" spans="1:18" x14ac:dyDescent="0.25">
      <c r="A249" t="s">
        <v>1537</v>
      </c>
      <c r="B249" t="s">
        <v>1328</v>
      </c>
      <c r="C249" t="s">
        <v>1616</v>
      </c>
      <c r="D249" t="s">
        <v>1232</v>
      </c>
      <c r="E249" t="s">
        <v>1233</v>
      </c>
      <c r="F249" t="s">
        <v>1322</v>
      </c>
      <c r="G249" t="s">
        <v>1323</v>
      </c>
      <c r="H249" t="s">
        <v>1614</v>
      </c>
      <c r="I249" t="s">
        <v>1615</v>
      </c>
      <c r="J249" t="s">
        <v>1483</v>
      </c>
      <c r="K249" t="s">
        <v>1330</v>
      </c>
      <c r="L249" t="s">
        <v>1307</v>
      </c>
      <c r="M249" t="s">
        <v>1331</v>
      </c>
      <c r="N249" t="s">
        <v>1332</v>
      </c>
      <c r="O249">
        <v>537940</v>
      </c>
      <c r="P249">
        <v>186918</v>
      </c>
      <c r="Q249">
        <v>51.564276</v>
      </c>
      <c r="R249">
        <v>-1.1318719E-2</v>
      </c>
    </row>
    <row r="250" spans="1:18" x14ac:dyDescent="0.25">
      <c r="A250" t="s">
        <v>1537</v>
      </c>
      <c r="B250" t="s">
        <v>1333</v>
      </c>
      <c r="C250" t="s">
        <v>1334</v>
      </c>
      <c r="D250" t="s">
        <v>1232</v>
      </c>
      <c r="E250" t="s">
        <v>1233</v>
      </c>
      <c r="F250" t="s">
        <v>1322</v>
      </c>
      <c r="G250" t="s">
        <v>1323</v>
      </c>
      <c r="H250" t="s">
        <v>1614</v>
      </c>
      <c r="I250" t="s">
        <v>1615</v>
      </c>
      <c r="J250" t="s">
        <v>1483</v>
      </c>
      <c r="K250" t="s">
        <v>1335</v>
      </c>
      <c r="L250" t="s">
        <v>1307</v>
      </c>
      <c r="M250" t="s">
        <v>1336</v>
      </c>
      <c r="N250" t="s">
        <v>1337</v>
      </c>
      <c r="O250">
        <v>538466</v>
      </c>
      <c r="P250">
        <v>186672</v>
      </c>
      <c r="Q250">
        <v>51.561936000000003</v>
      </c>
      <c r="R250">
        <v>-3.8318204999999998E-3</v>
      </c>
    </row>
    <row r="251" spans="1:18" x14ac:dyDescent="0.25">
      <c r="A251" t="s">
        <v>1537</v>
      </c>
      <c r="B251" t="s">
        <v>1338</v>
      </c>
      <c r="C251" t="s">
        <v>1339</v>
      </c>
      <c r="D251" t="s">
        <v>1232</v>
      </c>
      <c r="E251" t="s">
        <v>1233</v>
      </c>
      <c r="F251" t="s">
        <v>1322</v>
      </c>
      <c r="G251" t="s">
        <v>1323</v>
      </c>
      <c r="H251" t="s">
        <v>1614</v>
      </c>
      <c r="I251" t="s">
        <v>1615</v>
      </c>
      <c r="J251" t="s">
        <v>1483</v>
      </c>
      <c r="K251" t="s">
        <v>1340</v>
      </c>
      <c r="L251" t="s">
        <v>1325</v>
      </c>
      <c r="M251" t="s">
        <v>1341</v>
      </c>
      <c r="N251" t="s">
        <v>1342</v>
      </c>
      <c r="O251">
        <v>538721</v>
      </c>
      <c r="P251">
        <v>187186</v>
      </c>
      <c r="Q251">
        <v>51.566491999999997</v>
      </c>
      <c r="R251">
        <v>4.7171125999999997E-5</v>
      </c>
    </row>
    <row r="252" spans="1:18" x14ac:dyDescent="0.25">
      <c r="A252" t="s">
        <v>1537</v>
      </c>
      <c r="B252" t="s">
        <v>1343</v>
      </c>
      <c r="C252" t="s">
        <v>1344</v>
      </c>
      <c r="D252" t="s">
        <v>1232</v>
      </c>
      <c r="E252" t="s">
        <v>1233</v>
      </c>
      <c r="F252" t="s">
        <v>1322</v>
      </c>
      <c r="G252" t="s">
        <v>1323</v>
      </c>
      <c r="H252" t="s">
        <v>1614</v>
      </c>
      <c r="I252" t="s">
        <v>1615</v>
      </c>
      <c r="J252" t="s">
        <v>1483</v>
      </c>
      <c r="K252" t="s">
        <v>1345</v>
      </c>
      <c r="L252" t="s">
        <v>1325</v>
      </c>
      <c r="M252" t="s">
        <v>1346</v>
      </c>
      <c r="N252" t="s">
        <v>1347</v>
      </c>
      <c r="O252">
        <v>539258</v>
      </c>
      <c r="P252">
        <v>185734</v>
      </c>
      <c r="Q252">
        <v>51.553313000000003</v>
      </c>
      <c r="R252">
        <v>7.2151919999999996E-3</v>
      </c>
    </row>
    <row r="253" spans="1:18" x14ac:dyDescent="0.25">
      <c r="A253" t="s">
        <v>1537</v>
      </c>
      <c r="B253" t="s">
        <v>1348</v>
      </c>
      <c r="C253" t="s">
        <v>1349</v>
      </c>
      <c r="D253" t="s">
        <v>1232</v>
      </c>
      <c r="E253" t="s">
        <v>1233</v>
      </c>
      <c r="F253" t="s">
        <v>1322</v>
      </c>
      <c r="G253" t="s">
        <v>1323</v>
      </c>
      <c r="H253" t="s">
        <v>1614</v>
      </c>
      <c r="I253" t="s">
        <v>1615</v>
      </c>
      <c r="J253" t="s">
        <v>1483</v>
      </c>
      <c r="K253" t="s">
        <v>1350</v>
      </c>
      <c r="L253" t="s">
        <v>1307</v>
      </c>
      <c r="M253" t="s">
        <v>1351</v>
      </c>
      <c r="N253" t="s">
        <v>1352</v>
      </c>
      <c r="O253">
        <v>538433</v>
      </c>
      <c r="P253">
        <v>187787</v>
      </c>
      <c r="Q253">
        <v>51.571964000000001</v>
      </c>
      <c r="R253">
        <v>-3.8687688000000001E-3</v>
      </c>
    </row>
    <row r="254" spans="1:18" x14ac:dyDescent="0.25">
      <c r="A254" t="s">
        <v>1537</v>
      </c>
      <c r="B254" t="s">
        <v>1358</v>
      </c>
      <c r="C254" t="s">
        <v>1359</v>
      </c>
      <c r="D254" t="s">
        <v>1232</v>
      </c>
      <c r="E254" t="s">
        <v>1233</v>
      </c>
      <c r="F254" t="s">
        <v>1360</v>
      </c>
      <c r="G254" t="s">
        <v>1361</v>
      </c>
      <c r="H254" t="s">
        <v>1361</v>
      </c>
      <c r="I254" t="s">
        <v>1617</v>
      </c>
      <c r="J254" t="s">
        <v>1483</v>
      </c>
      <c r="K254" t="s">
        <v>1362</v>
      </c>
      <c r="L254" t="s">
        <v>1325</v>
      </c>
      <c r="M254" t="s">
        <v>1363</v>
      </c>
      <c r="N254" t="s">
        <v>1364</v>
      </c>
      <c r="O254">
        <v>539685</v>
      </c>
      <c r="P254">
        <v>187696</v>
      </c>
      <c r="Q254">
        <v>51.570836999999997</v>
      </c>
      <c r="R254">
        <v>1.4148923000000001E-2</v>
      </c>
    </row>
    <row r="255" spans="1:18" x14ac:dyDescent="0.25">
      <c r="A255" t="s">
        <v>1537</v>
      </c>
      <c r="B255" t="s">
        <v>1365</v>
      </c>
      <c r="C255" t="s">
        <v>1366</v>
      </c>
      <c r="D255" t="s">
        <v>1232</v>
      </c>
      <c r="E255" t="s">
        <v>1233</v>
      </c>
      <c r="F255" t="s">
        <v>1360</v>
      </c>
      <c r="G255" t="s">
        <v>1361</v>
      </c>
      <c r="H255" t="s">
        <v>1361</v>
      </c>
      <c r="I255" t="s">
        <v>1617</v>
      </c>
      <c r="J255" t="s">
        <v>1483</v>
      </c>
      <c r="K255" t="s">
        <v>1367</v>
      </c>
      <c r="L255" t="s">
        <v>1325</v>
      </c>
      <c r="M255" t="s">
        <v>1368</v>
      </c>
      <c r="N255" t="s">
        <v>1369</v>
      </c>
      <c r="O255">
        <v>539101</v>
      </c>
      <c r="P255">
        <v>185749</v>
      </c>
      <c r="Q255">
        <v>51.553485999999999</v>
      </c>
      <c r="R255">
        <v>4.9580980000000002E-3</v>
      </c>
    </row>
    <row r="256" spans="1:18" x14ac:dyDescent="0.25">
      <c r="A256" t="s">
        <v>1537</v>
      </c>
      <c r="B256" t="s">
        <v>1370</v>
      </c>
      <c r="C256" t="s">
        <v>1371</v>
      </c>
      <c r="D256" t="s">
        <v>1232</v>
      </c>
      <c r="E256" t="s">
        <v>1233</v>
      </c>
      <c r="F256" t="s">
        <v>1360</v>
      </c>
      <c r="G256" t="s">
        <v>1361</v>
      </c>
      <c r="H256" t="s">
        <v>1361</v>
      </c>
      <c r="I256" t="s">
        <v>1617</v>
      </c>
      <c r="J256" t="s">
        <v>1483</v>
      </c>
      <c r="K256" t="s">
        <v>1372</v>
      </c>
      <c r="L256" t="s">
        <v>1325</v>
      </c>
      <c r="M256" t="s">
        <v>1373</v>
      </c>
      <c r="N256" t="s">
        <v>1374</v>
      </c>
      <c r="O256">
        <v>538897</v>
      </c>
      <c r="P256">
        <v>185957</v>
      </c>
      <c r="Q256">
        <v>51.555405999999998</v>
      </c>
      <c r="R256">
        <v>2.0996700000000001E-3</v>
      </c>
    </row>
    <row r="257" spans="1:18" x14ac:dyDescent="0.25">
      <c r="A257" t="s">
        <v>1537</v>
      </c>
      <c r="B257" t="s">
        <v>1375</v>
      </c>
      <c r="C257" t="s">
        <v>1376</v>
      </c>
      <c r="D257" t="s">
        <v>1232</v>
      </c>
      <c r="E257" t="s">
        <v>1233</v>
      </c>
      <c r="F257" t="s">
        <v>1360</v>
      </c>
      <c r="G257" t="s">
        <v>1361</v>
      </c>
      <c r="H257" t="s">
        <v>1361</v>
      </c>
      <c r="I257" t="s">
        <v>1617</v>
      </c>
      <c r="J257" t="s">
        <v>1483</v>
      </c>
      <c r="K257" t="s">
        <v>1372</v>
      </c>
      <c r="L257" t="s">
        <v>1325</v>
      </c>
      <c r="M257" t="s">
        <v>1373</v>
      </c>
      <c r="N257" t="s">
        <v>1374</v>
      </c>
      <c r="O257">
        <v>538897</v>
      </c>
      <c r="P257">
        <v>185957</v>
      </c>
      <c r="Q257">
        <v>51.555405999999998</v>
      </c>
      <c r="R257">
        <v>2.0996700000000001E-3</v>
      </c>
    </row>
    <row r="258" spans="1:18" x14ac:dyDescent="0.25">
      <c r="A258" t="s">
        <v>1537</v>
      </c>
      <c r="B258" t="s">
        <v>1377</v>
      </c>
      <c r="C258" t="s">
        <v>1378</v>
      </c>
      <c r="D258" t="s">
        <v>1232</v>
      </c>
      <c r="E258" t="s">
        <v>1233</v>
      </c>
      <c r="F258" t="s">
        <v>1360</v>
      </c>
      <c r="G258" t="s">
        <v>1361</v>
      </c>
      <c r="H258" t="s">
        <v>1361</v>
      </c>
      <c r="I258" t="s">
        <v>1617</v>
      </c>
      <c r="J258" t="s">
        <v>1483</v>
      </c>
      <c r="K258" t="s">
        <v>1379</v>
      </c>
      <c r="L258" t="s">
        <v>1325</v>
      </c>
      <c r="M258" t="s">
        <v>1380</v>
      </c>
      <c r="N258" t="s">
        <v>1381</v>
      </c>
      <c r="O258">
        <v>539369</v>
      </c>
      <c r="P258">
        <v>186366</v>
      </c>
      <c r="Q258">
        <v>51.558964000000003</v>
      </c>
      <c r="R258">
        <v>9.0654107999999997E-3</v>
      </c>
    </row>
    <row r="259" spans="1:18" x14ac:dyDescent="0.25">
      <c r="A259" t="s">
        <v>1537</v>
      </c>
      <c r="B259" t="s">
        <v>1382</v>
      </c>
      <c r="C259" t="s">
        <v>1383</v>
      </c>
      <c r="D259" t="s">
        <v>1232</v>
      </c>
      <c r="E259" t="s">
        <v>1233</v>
      </c>
      <c r="F259" t="s">
        <v>1360</v>
      </c>
      <c r="G259" t="s">
        <v>1361</v>
      </c>
      <c r="H259" t="s">
        <v>1361</v>
      </c>
      <c r="I259" t="s">
        <v>1617</v>
      </c>
      <c r="J259" t="s">
        <v>1483</v>
      </c>
      <c r="K259" t="s">
        <v>1372</v>
      </c>
      <c r="L259" t="s">
        <v>1325</v>
      </c>
      <c r="M259" t="s">
        <v>1373</v>
      </c>
      <c r="N259" t="s">
        <v>1374</v>
      </c>
      <c r="O259">
        <v>538897</v>
      </c>
      <c r="P259">
        <v>185957</v>
      </c>
      <c r="Q259">
        <v>51.555405999999998</v>
      </c>
      <c r="R259">
        <v>2.0996700000000001E-3</v>
      </c>
    </row>
    <row r="260" spans="1:18" x14ac:dyDescent="0.25">
      <c r="A260" t="s">
        <v>1537</v>
      </c>
      <c r="B260" t="s">
        <v>1384</v>
      </c>
      <c r="C260" t="s">
        <v>1385</v>
      </c>
      <c r="D260" t="s">
        <v>1232</v>
      </c>
      <c r="E260" t="s">
        <v>1233</v>
      </c>
      <c r="F260" t="s">
        <v>1386</v>
      </c>
      <c r="G260" t="s">
        <v>1387</v>
      </c>
      <c r="H260" t="s">
        <v>1387</v>
      </c>
      <c r="I260" t="s">
        <v>1618</v>
      </c>
      <c r="J260" t="s">
        <v>1483</v>
      </c>
      <c r="K260" t="s">
        <v>1388</v>
      </c>
      <c r="L260" t="s">
        <v>1253</v>
      </c>
      <c r="M260" t="s">
        <v>1389</v>
      </c>
      <c r="N260" t="s">
        <v>1390</v>
      </c>
      <c r="O260">
        <v>538040</v>
      </c>
      <c r="P260">
        <v>189024</v>
      </c>
      <c r="Q260">
        <v>51.583176000000002</v>
      </c>
      <c r="R260">
        <v>-9.0501534999999998E-3</v>
      </c>
    </row>
    <row r="261" spans="1:18" x14ac:dyDescent="0.25">
      <c r="A261" t="s">
        <v>1537</v>
      </c>
      <c r="B261" t="s">
        <v>1391</v>
      </c>
      <c r="C261" t="s">
        <v>1392</v>
      </c>
      <c r="D261" t="s">
        <v>1232</v>
      </c>
      <c r="E261" t="s">
        <v>1233</v>
      </c>
      <c r="F261" t="s">
        <v>1386</v>
      </c>
      <c r="G261" t="s">
        <v>1387</v>
      </c>
      <c r="H261" t="s">
        <v>1387</v>
      </c>
      <c r="I261" t="s">
        <v>1618</v>
      </c>
      <c r="J261" t="s">
        <v>1483</v>
      </c>
      <c r="K261" t="s">
        <v>1393</v>
      </c>
      <c r="L261" t="s">
        <v>1253</v>
      </c>
      <c r="M261" t="s">
        <v>1394</v>
      </c>
      <c r="N261" t="s">
        <v>1395</v>
      </c>
      <c r="O261">
        <v>536291</v>
      </c>
      <c r="P261">
        <v>190221</v>
      </c>
      <c r="Q261">
        <v>51.594357000000002</v>
      </c>
      <c r="R261">
        <v>-3.3813172000000002E-2</v>
      </c>
    </row>
    <row r="262" spans="1:18" x14ac:dyDescent="0.25">
      <c r="A262" t="s">
        <v>1537</v>
      </c>
      <c r="B262" t="s">
        <v>1396</v>
      </c>
      <c r="C262" t="s">
        <v>1619</v>
      </c>
      <c r="D262" t="s">
        <v>1232</v>
      </c>
      <c r="E262" t="s">
        <v>1233</v>
      </c>
      <c r="F262" t="s">
        <v>1386</v>
      </c>
      <c r="G262" t="s">
        <v>1387</v>
      </c>
      <c r="H262" t="s">
        <v>1387</v>
      </c>
      <c r="I262" t="s">
        <v>1618</v>
      </c>
      <c r="J262" t="s">
        <v>1483</v>
      </c>
      <c r="K262" t="s">
        <v>1398</v>
      </c>
      <c r="L262" t="s">
        <v>1253</v>
      </c>
      <c r="M262" t="s">
        <v>1399</v>
      </c>
      <c r="N262" t="s">
        <v>1400</v>
      </c>
      <c r="O262">
        <v>536241</v>
      </c>
      <c r="P262">
        <v>188655</v>
      </c>
      <c r="Q262">
        <v>51.580297000000002</v>
      </c>
      <c r="R262">
        <v>-3.5141800000000001E-2</v>
      </c>
    </row>
    <row r="263" spans="1:18" x14ac:dyDescent="0.25">
      <c r="A263" t="s">
        <v>1537</v>
      </c>
      <c r="B263" t="s">
        <v>1401</v>
      </c>
      <c r="C263" t="s">
        <v>1402</v>
      </c>
      <c r="D263" t="s">
        <v>1232</v>
      </c>
      <c r="E263" t="s">
        <v>1233</v>
      </c>
      <c r="F263" t="s">
        <v>1386</v>
      </c>
      <c r="G263" t="s">
        <v>1387</v>
      </c>
      <c r="H263" t="s">
        <v>1387</v>
      </c>
      <c r="I263" t="s">
        <v>1618</v>
      </c>
      <c r="J263" t="s">
        <v>1483</v>
      </c>
      <c r="K263" t="s">
        <v>1403</v>
      </c>
      <c r="L263" t="s">
        <v>1253</v>
      </c>
      <c r="M263" t="s">
        <v>1404</v>
      </c>
      <c r="N263" t="s">
        <v>1405</v>
      </c>
      <c r="O263">
        <v>538444</v>
      </c>
      <c r="P263">
        <v>189544</v>
      </c>
      <c r="Q263">
        <v>51.587749000000002</v>
      </c>
      <c r="R263">
        <v>-3.0181050000000001E-3</v>
      </c>
    </row>
    <row r="264" spans="1:18" x14ac:dyDescent="0.25">
      <c r="A264" t="s">
        <v>1537</v>
      </c>
      <c r="B264" t="s">
        <v>1406</v>
      </c>
      <c r="C264" t="s">
        <v>1407</v>
      </c>
      <c r="D264" t="s">
        <v>1232</v>
      </c>
      <c r="E264" t="s">
        <v>1233</v>
      </c>
      <c r="F264" t="s">
        <v>1386</v>
      </c>
      <c r="G264" t="s">
        <v>1387</v>
      </c>
      <c r="H264" t="s">
        <v>1387</v>
      </c>
      <c r="I264" t="s">
        <v>1618</v>
      </c>
      <c r="J264" t="s">
        <v>1483</v>
      </c>
      <c r="K264" t="s">
        <v>1403</v>
      </c>
      <c r="L264" t="s">
        <v>1253</v>
      </c>
      <c r="M264" t="s">
        <v>1404</v>
      </c>
      <c r="N264" t="s">
        <v>1405</v>
      </c>
      <c r="O264">
        <v>538444</v>
      </c>
      <c r="P264">
        <v>189544</v>
      </c>
      <c r="Q264">
        <v>51.587749000000002</v>
      </c>
      <c r="R264">
        <v>-3.0181050000000001E-3</v>
      </c>
    </row>
    <row r="265" spans="1:18" x14ac:dyDescent="0.25">
      <c r="A265" t="s">
        <v>1537</v>
      </c>
      <c r="B265" t="s">
        <v>1408</v>
      </c>
      <c r="C265" t="s">
        <v>1409</v>
      </c>
      <c r="D265" t="s">
        <v>1232</v>
      </c>
      <c r="E265" t="s">
        <v>1233</v>
      </c>
      <c r="F265" t="s">
        <v>1410</v>
      </c>
      <c r="G265" t="s">
        <v>1411</v>
      </c>
      <c r="H265" t="s">
        <v>1620</v>
      </c>
      <c r="I265" t="s">
        <v>1621</v>
      </c>
      <c r="J265" t="s">
        <v>1483</v>
      </c>
      <c r="K265" t="s">
        <v>1412</v>
      </c>
      <c r="L265" t="s">
        <v>1253</v>
      </c>
      <c r="M265" t="s">
        <v>1413</v>
      </c>
      <c r="N265" t="s">
        <v>1414</v>
      </c>
      <c r="O265">
        <v>536763</v>
      </c>
      <c r="P265">
        <v>187420</v>
      </c>
      <c r="Q265">
        <v>51.569073000000003</v>
      </c>
      <c r="R265">
        <v>-2.8093386000000001E-2</v>
      </c>
    </row>
    <row r="266" spans="1:18" x14ac:dyDescent="0.25">
      <c r="A266" t="s">
        <v>1537</v>
      </c>
      <c r="B266" t="s">
        <v>1415</v>
      </c>
      <c r="C266" t="s">
        <v>1501</v>
      </c>
      <c r="D266" t="s">
        <v>1232</v>
      </c>
      <c r="E266" t="s">
        <v>1233</v>
      </c>
      <c r="F266" t="s">
        <v>1410</v>
      </c>
      <c r="G266" t="s">
        <v>1411</v>
      </c>
      <c r="H266" t="s">
        <v>1620</v>
      </c>
      <c r="I266" t="s">
        <v>1621</v>
      </c>
      <c r="J266" t="s">
        <v>1483</v>
      </c>
      <c r="K266" t="s">
        <v>1417</v>
      </c>
      <c r="L266" t="s">
        <v>1253</v>
      </c>
      <c r="M266" t="s">
        <v>1418</v>
      </c>
      <c r="N266" t="s">
        <v>1419</v>
      </c>
      <c r="O266">
        <v>537259</v>
      </c>
      <c r="P266">
        <v>188627</v>
      </c>
      <c r="Q266">
        <v>51.579799000000001</v>
      </c>
      <c r="R266">
        <v>-2.0470187000000001E-2</v>
      </c>
    </row>
    <row r="267" spans="1:18" x14ac:dyDescent="0.25">
      <c r="A267" t="s">
        <v>1537</v>
      </c>
      <c r="B267" t="s">
        <v>1420</v>
      </c>
      <c r="C267" t="s">
        <v>981</v>
      </c>
      <c r="D267" t="s">
        <v>1232</v>
      </c>
      <c r="E267" t="s">
        <v>1233</v>
      </c>
      <c r="F267" t="s">
        <v>1410</v>
      </c>
      <c r="G267" t="s">
        <v>1411</v>
      </c>
      <c r="H267" t="s">
        <v>1620</v>
      </c>
      <c r="I267" t="s">
        <v>1621</v>
      </c>
      <c r="J267" t="s">
        <v>1483</v>
      </c>
      <c r="K267" t="s">
        <v>1421</v>
      </c>
      <c r="L267" t="s">
        <v>1253</v>
      </c>
      <c r="M267" t="s">
        <v>1422</v>
      </c>
      <c r="N267" t="s">
        <v>1423</v>
      </c>
      <c r="O267">
        <v>537919</v>
      </c>
      <c r="P267">
        <v>188578</v>
      </c>
      <c r="Q267">
        <v>51.579197000000001</v>
      </c>
      <c r="R267">
        <v>-1.0970442E-2</v>
      </c>
    </row>
    <row r="268" spans="1:18" x14ac:dyDescent="0.25">
      <c r="A268" t="s">
        <v>1537</v>
      </c>
      <c r="B268" t="s">
        <v>1424</v>
      </c>
      <c r="C268" t="s">
        <v>1425</v>
      </c>
      <c r="D268" t="s">
        <v>1232</v>
      </c>
      <c r="E268" t="s">
        <v>1233</v>
      </c>
      <c r="F268" t="s">
        <v>1410</v>
      </c>
      <c r="G268" t="s">
        <v>1411</v>
      </c>
      <c r="H268" t="s">
        <v>1620</v>
      </c>
      <c r="I268" t="s">
        <v>1621</v>
      </c>
      <c r="J268" t="s">
        <v>1483</v>
      </c>
      <c r="K268" t="s">
        <v>1426</v>
      </c>
      <c r="L268" t="s">
        <v>1253</v>
      </c>
      <c r="M268" t="s">
        <v>1427</v>
      </c>
      <c r="N268" t="s">
        <v>1428</v>
      </c>
      <c r="O268">
        <v>536234</v>
      </c>
      <c r="P268">
        <v>190272</v>
      </c>
      <c r="Q268">
        <v>51.594828999999997</v>
      </c>
      <c r="R268">
        <v>-3.4615754999999998E-2</v>
      </c>
    </row>
    <row r="269" spans="1:18" x14ac:dyDescent="0.25">
      <c r="A269" t="s">
        <v>1537</v>
      </c>
      <c r="B269" t="s">
        <v>1429</v>
      </c>
      <c r="C269" t="s">
        <v>1430</v>
      </c>
      <c r="D269" t="s">
        <v>1232</v>
      </c>
      <c r="E269" t="s">
        <v>1233</v>
      </c>
      <c r="F269" t="s">
        <v>1410</v>
      </c>
      <c r="G269" t="s">
        <v>1411</v>
      </c>
      <c r="H269" t="s">
        <v>1620</v>
      </c>
      <c r="I269" t="s">
        <v>1622</v>
      </c>
      <c r="J269" t="s">
        <v>1483</v>
      </c>
      <c r="K269" t="s">
        <v>1431</v>
      </c>
      <c r="L269" t="s">
        <v>1253</v>
      </c>
      <c r="M269" t="s">
        <v>1432</v>
      </c>
      <c r="N269" t="s">
        <v>1433</v>
      </c>
      <c r="O269">
        <v>536455</v>
      </c>
      <c r="P269">
        <v>188670</v>
      </c>
      <c r="Q269">
        <v>51.580379999999998</v>
      </c>
      <c r="R269">
        <v>-3.2049451E-2</v>
      </c>
    </row>
    <row r="270" spans="1:18" x14ac:dyDescent="0.25">
      <c r="A270" t="s">
        <v>1623</v>
      </c>
      <c r="B270" t="s">
        <v>1502</v>
      </c>
      <c r="C270" t="s">
        <v>1503</v>
      </c>
      <c r="D270" t="s">
        <v>222</v>
      </c>
      <c r="E270" t="s">
        <v>223</v>
      </c>
      <c r="J270" t="s">
        <v>1483</v>
      </c>
    </row>
  </sheetData>
  <phoneticPr fontId="27" type="noConversion"/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2:D40"/>
  <sheetViews>
    <sheetView topLeftCell="A21" workbookViewId="0">
      <selection activeCell="I33" sqref="I33"/>
    </sheetView>
  </sheetViews>
  <sheetFormatPr defaultRowHeight="15" x14ac:dyDescent="0.25"/>
  <cols>
    <col min="2" max="2" width="52.42578125" bestFit="1" customWidth="1"/>
  </cols>
  <sheetData>
    <row r="2" spans="1:4" x14ac:dyDescent="0.25">
      <c r="A2" t="s">
        <v>1282</v>
      </c>
      <c r="B2" t="s">
        <v>1283</v>
      </c>
      <c r="C2" t="s">
        <v>1278</v>
      </c>
      <c r="D2" t="s">
        <v>1279</v>
      </c>
    </row>
    <row r="3" spans="1:4" x14ac:dyDescent="0.25">
      <c r="A3" t="s">
        <v>1287</v>
      </c>
      <c r="B3" t="s">
        <v>1288</v>
      </c>
      <c r="C3" t="s">
        <v>1278</v>
      </c>
      <c r="D3" t="s">
        <v>1279</v>
      </c>
    </row>
    <row r="4" spans="1:4" x14ac:dyDescent="0.25">
      <c r="A4" t="s">
        <v>1292</v>
      </c>
      <c r="B4" t="s">
        <v>1293</v>
      </c>
      <c r="C4" t="s">
        <v>1278</v>
      </c>
      <c r="D4" t="s">
        <v>1279</v>
      </c>
    </row>
    <row r="5" spans="1:4" x14ac:dyDescent="0.25">
      <c r="A5" t="s">
        <v>1230</v>
      </c>
      <c r="B5" t="s">
        <v>1231</v>
      </c>
      <c r="C5" t="s">
        <v>1234</v>
      </c>
      <c r="D5" t="s">
        <v>1235</v>
      </c>
    </row>
    <row r="6" spans="1:4" x14ac:dyDescent="0.25">
      <c r="A6" t="s">
        <v>1240</v>
      </c>
      <c r="B6" t="s">
        <v>1241</v>
      </c>
      <c r="C6" t="s">
        <v>1234</v>
      </c>
      <c r="D6" t="s">
        <v>1235</v>
      </c>
    </row>
    <row r="7" spans="1:4" x14ac:dyDescent="0.25">
      <c r="A7" t="s">
        <v>1297</v>
      </c>
      <c r="B7" t="s">
        <v>1298</v>
      </c>
      <c r="C7" t="s">
        <v>1278</v>
      </c>
      <c r="D7" t="s">
        <v>1279</v>
      </c>
    </row>
    <row r="8" spans="1:4" x14ac:dyDescent="0.25">
      <c r="A8" t="s">
        <v>1245</v>
      </c>
      <c r="B8" t="s">
        <v>1441</v>
      </c>
      <c r="C8" t="s">
        <v>1234</v>
      </c>
      <c r="D8" t="s">
        <v>1235</v>
      </c>
    </row>
    <row r="9" spans="1:4" x14ac:dyDescent="0.25">
      <c r="A9" t="s">
        <v>1302</v>
      </c>
      <c r="B9" t="s">
        <v>1303</v>
      </c>
      <c r="C9" t="s">
        <v>1304</v>
      </c>
      <c r="D9" t="s">
        <v>1305</v>
      </c>
    </row>
    <row r="10" spans="1:4" x14ac:dyDescent="0.25">
      <c r="A10" t="s">
        <v>1320</v>
      </c>
      <c r="B10" t="s">
        <v>1321</v>
      </c>
      <c r="C10" t="s">
        <v>1322</v>
      </c>
      <c r="D10" t="s">
        <v>1323</v>
      </c>
    </row>
    <row r="11" spans="1:4" x14ac:dyDescent="0.25">
      <c r="A11" t="s">
        <v>1310</v>
      </c>
      <c r="B11" t="s">
        <v>1311</v>
      </c>
      <c r="C11" t="s">
        <v>1304</v>
      </c>
      <c r="D11" t="s">
        <v>1305</v>
      </c>
    </row>
    <row r="12" spans="1:4" x14ac:dyDescent="0.25">
      <c r="A12" t="s">
        <v>1328</v>
      </c>
      <c r="B12" t="s">
        <v>1329</v>
      </c>
      <c r="C12" t="s">
        <v>1322</v>
      </c>
      <c r="D12" t="s">
        <v>1323</v>
      </c>
    </row>
    <row r="13" spans="1:4" x14ac:dyDescent="0.25">
      <c r="A13" t="s">
        <v>1333</v>
      </c>
      <c r="B13" t="s">
        <v>1334</v>
      </c>
      <c r="C13" t="s">
        <v>1322</v>
      </c>
      <c r="D13" t="s">
        <v>1323</v>
      </c>
    </row>
    <row r="14" spans="1:4" x14ac:dyDescent="0.25">
      <c r="A14" t="s">
        <v>1358</v>
      </c>
      <c r="B14" t="s">
        <v>1359</v>
      </c>
      <c r="C14" t="s">
        <v>1360</v>
      </c>
      <c r="D14" t="s">
        <v>1361</v>
      </c>
    </row>
    <row r="15" spans="1:4" x14ac:dyDescent="0.25">
      <c r="A15" t="s">
        <v>1338</v>
      </c>
      <c r="B15" t="s">
        <v>1339</v>
      </c>
      <c r="C15" t="s">
        <v>1322</v>
      </c>
      <c r="D15" t="s">
        <v>1323</v>
      </c>
    </row>
    <row r="16" spans="1:4" x14ac:dyDescent="0.25">
      <c r="A16" t="s">
        <v>1365</v>
      </c>
      <c r="B16" t="s">
        <v>1366</v>
      </c>
      <c r="C16" t="s">
        <v>1360</v>
      </c>
      <c r="D16" t="s">
        <v>1361</v>
      </c>
    </row>
    <row r="17" spans="1:4" x14ac:dyDescent="0.25">
      <c r="A17" t="s">
        <v>1370</v>
      </c>
      <c r="B17" t="s">
        <v>1371</v>
      </c>
      <c r="C17" t="s">
        <v>1360</v>
      </c>
      <c r="D17" t="s">
        <v>1361</v>
      </c>
    </row>
    <row r="18" spans="1:4" x14ac:dyDescent="0.25">
      <c r="A18" t="s">
        <v>1343</v>
      </c>
      <c r="B18" t="s">
        <v>1344</v>
      </c>
      <c r="C18" t="s">
        <v>1322</v>
      </c>
      <c r="D18" t="s">
        <v>1323</v>
      </c>
    </row>
    <row r="19" spans="1:4" x14ac:dyDescent="0.25">
      <c r="A19" t="s">
        <v>1375</v>
      </c>
      <c r="B19" t="s">
        <v>1376</v>
      </c>
      <c r="C19" t="s">
        <v>1360</v>
      </c>
      <c r="D19" t="s">
        <v>1361</v>
      </c>
    </row>
    <row r="20" spans="1:4" x14ac:dyDescent="0.25">
      <c r="A20" t="s">
        <v>1377</v>
      </c>
      <c r="B20" t="s">
        <v>1378</v>
      </c>
      <c r="C20" t="s">
        <v>1360</v>
      </c>
      <c r="D20" t="s">
        <v>1361</v>
      </c>
    </row>
    <row r="21" spans="1:4" x14ac:dyDescent="0.25">
      <c r="A21" t="s">
        <v>1382</v>
      </c>
      <c r="B21" t="s">
        <v>1383</v>
      </c>
      <c r="C21" t="s">
        <v>1360</v>
      </c>
      <c r="D21" t="s">
        <v>1361</v>
      </c>
    </row>
    <row r="22" spans="1:4" x14ac:dyDescent="0.25">
      <c r="A22" t="s">
        <v>1348</v>
      </c>
      <c r="B22" t="s">
        <v>1349</v>
      </c>
      <c r="C22" t="s">
        <v>1322</v>
      </c>
      <c r="D22" t="s">
        <v>1323</v>
      </c>
    </row>
    <row r="23" spans="1:4" x14ac:dyDescent="0.25">
      <c r="A23" t="s">
        <v>1317</v>
      </c>
      <c r="B23" t="s">
        <v>1444</v>
      </c>
      <c r="C23" t="s">
        <v>1304</v>
      </c>
      <c r="D23" t="s">
        <v>1305</v>
      </c>
    </row>
    <row r="24" spans="1:4" x14ac:dyDescent="0.25">
      <c r="A24" t="s">
        <v>1353</v>
      </c>
      <c r="B24" t="s">
        <v>1445</v>
      </c>
      <c r="C24" t="s">
        <v>1322</v>
      </c>
      <c r="D24" t="s">
        <v>1323</v>
      </c>
    </row>
    <row r="25" spans="1:4" x14ac:dyDescent="0.25">
      <c r="A25" t="s">
        <v>1384</v>
      </c>
      <c r="B25" t="s">
        <v>1385</v>
      </c>
      <c r="C25" t="s">
        <v>1386</v>
      </c>
      <c r="D25" t="s">
        <v>1387</v>
      </c>
    </row>
    <row r="26" spans="1:4" x14ac:dyDescent="0.25">
      <c r="A26" t="s">
        <v>1391</v>
      </c>
      <c r="B26" t="s">
        <v>1392</v>
      </c>
      <c r="C26" t="s">
        <v>1386</v>
      </c>
      <c r="D26" t="s">
        <v>1387</v>
      </c>
    </row>
    <row r="27" spans="1:4" x14ac:dyDescent="0.25">
      <c r="A27" t="s">
        <v>1396</v>
      </c>
      <c r="B27" t="s">
        <v>1397</v>
      </c>
      <c r="C27" t="s">
        <v>1386</v>
      </c>
      <c r="D27" t="s">
        <v>1387</v>
      </c>
    </row>
    <row r="28" spans="1:4" x14ac:dyDescent="0.25">
      <c r="A28" t="s">
        <v>1250</v>
      </c>
      <c r="B28" t="s">
        <v>1251</v>
      </c>
      <c r="C28" t="s">
        <v>1234</v>
      </c>
      <c r="D28" t="s">
        <v>1235</v>
      </c>
    </row>
    <row r="29" spans="1:4" x14ac:dyDescent="0.25">
      <c r="A29" t="s">
        <v>1401</v>
      </c>
      <c r="B29" t="s">
        <v>1402</v>
      </c>
      <c r="C29" t="s">
        <v>1386</v>
      </c>
      <c r="D29" t="s">
        <v>1387</v>
      </c>
    </row>
    <row r="30" spans="1:4" x14ac:dyDescent="0.25">
      <c r="A30" t="s">
        <v>1408</v>
      </c>
      <c r="B30" t="s">
        <v>1409</v>
      </c>
      <c r="C30" t="s">
        <v>1410</v>
      </c>
      <c r="D30" t="s">
        <v>1411</v>
      </c>
    </row>
    <row r="31" spans="1:4" x14ac:dyDescent="0.25">
      <c r="A31" t="s">
        <v>1256</v>
      </c>
      <c r="B31" t="s">
        <v>1257</v>
      </c>
      <c r="C31" t="s">
        <v>1234</v>
      </c>
      <c r="D31" t="s">
        <v>1235</v>
      </c>
    </row>
    <row r="32" spans="1:4" x14ac:dyDescent="0.25">
      <c r="A32" t="s">
        <v>1415</v>
      </c>
      <c r="B32" t="s">
        <v>1416</v>
      </c>
      <c r="C32" t="s">
        <v>1410</v>
      </c>
      <c r="D32" t="s">
        <v>1411</v>
      </c>
    </row>
    <row r="33" spans="1:4" x14ac:dyDescent="0.25">
      <c r="A33" t="s">
        <v>1420</v>
      </c>
      <c r="B33" t="s">
        <v>981</v>
      </c>
      <c r="C33" t="s">
        <v>1410</v>
      </c>
      <c r="D33" t="s">
        <v>1411</v>
      </c>
    </row>
    <row r="34" spans="1:4" x14ac:dyDescent="0.25">
      <c r="A34" t="s">
        <v>1424</v>
      </c>
      <c r="B34" t="s">
        <v>1425</v>
      </c>
      <c r="C34" t="s">
        <v>1410</v>
      </c>
      <c r="D34" t="s">
        <v>1411</v>
      </c>
    </row>
    <row r="35" spans="1:4" x14ac:dyDescent="0.25">
      <c r="A35" t="s">
        <v>1261</v>
      </c>
      <c r="B35" t="s">
        <v>1262</v>
      </c>
      <c r="C35" t="s">
        <v>1234</v>
      </c>
      <c r="D35" t="s">
        <v>1235</v>
      </c>
    </row>
    <row r="36" spans="1:4" x14ac:dyDescent="0.25">
      <c r="A36" t="s">
        <v>1429</v>
      </c>
      <c r="B36" t="s">
        <v>1430</v>
      </c>
      <c r="C36" t="s">
        <v>1410</v>
      </c>
      <c r="D36" t="s">
        <v>1411</v>
      </c>
    </row>
    <row r="37" spans="1:4" x14ac:dyDescent="0.25">
      <c r="A37" t="s">
        <v>1266</v>
      </c>
      <c r="B37" t="s">
        <v>1267</v>
      </c>
      <c r="C37" t="s">
        <v>1234</v>
      </c>
      <c r="D37" t="s">
        <v>1235</v>
      </c>
    </row>
    <row r="38" spans="1:4" x14ac:dyDescent="0.25">
      <c r="A38" t="s">
        <v>1406</v>
      </c>
      <c r="B38" t="s">
        <v>1407</v>
      </c>
      <c r="C38" t="s">
        <v>1386</v>
      </c>
      <c r="D38" t="s">
        <v>1387</v>
      </c>
    </row>
    <row r="39" spans="1:4" x14ac:dyDescent="0.25">
      <c r="A39" t="s">
        <v>1271</v>
      </c>
      <c r="B39" t="s">
        <v>1442</v>
      </c>
      <c r="C39" t="s">
        <v>1234</v>
      </c>
      <c r="D39" t="s">
        <v>1235</v>
      </c>
    </row>
    <row r="40" spans="1:4" x14ac:dyDescent="0.25">
      <c r="A40" t="s">
        <v>1276</v>
      </c>
      <c r="B40" t="s">
        <v>1443</v>
      </c>
      <c r="C40" t="s">
        <v>1278</v>
      </c>
      <c r="D40" t="s">
        <v>1279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41"/>
  <dimension ref="A1:O781"/>
  <sheetViews>
    <sheetView workbookViewId="0">
      <selection sqref="A1:O776"/>
    </sheetView>
  </sheetViews>
  <sheetFormatPr defaultRowHeight="15" x14ac:dyDescent="0.25"/>
  <cols>
    <col min="1" max="1" width="22.28515625" bestFit="1" customWidth="1"/>
    <col min="2" max="2" width="10.7109375" style="1" bestFit="1" customWidth="1"/>
    <col min="3" max="3" width="8.28515625" bestFit="1" customWidth="1"/>
    <col min="4" max="4" width="8" bestFit="1" customWidth="1"/>
    <col min="5" max="8" width="11.28515625" bestFit="1" customWidth="1"/>
    <col min="9" max="12" width="9.5703125" bestFit="1" customWidth="1"/>
    <col min="13" max="13" width="52.42578125" bestFit="1" customWidth="1"/>
    <col min="14" max="14" width="15.7109375" bestFit="1" customWidth="1"/>
    <col min="15" max="15" width="23.7109375" bestFit="1" customWidth="1"/>
    <col min="16" max="17" width="11.140625" bestFit="1" customWidth="1"/>
  </cols>
  <sheetData>
    <row r="1" spans="1:15" x14ac:dyDescent="0.25">
      <c r="A1" t="s">
        <v>1434</v>
      </c>
      <c r="B1" s="1" t="s">
        <v>1435</v>
      </c>
      <c r="C1" t="s">
        <v>23</v>
      </c>
      <c r="D1" t="s">
        <v>24</v>
      </c>
      <c r="E1" t="s">
        <v>25</v>
      </c>
      <c r="F1" t="s">
        <v>26</v>
      </c>
      <c r="G1" t="s">
        <v>27</v>
      </c>
      <c r="H1" t="s">
        <v>1472</v>
      </c>
      <c r="I1" t="s">
        <v>28</v>
      </c>
      <c r="J1" t="s">
        <v>29</v>
      </c>
      <c r="K1" t="s">
        <v>30</v>
      </c>
      <c r="L1" t="s">
        <v>1471</v>
      </c>
      <c r="M1" t="s">
        <v>39</v>
      </c>
      <c r="N1" t="s">
        <v>42</v>
      </c>
      <c r="O1" t="s">
        <v>43</v>
      </c>
    </row>
    <row r="2" spans="1:15" x14ac:dyDescent="0.25">
      <c r="A2" t="s">
        <v>1477</v>
      </c>
      <c r="B2" s="1">
        <v>44287</v>
      </c>
      <c r="C2" t="s">
        <v>1358</v>
      </c>
      <c r="D2">
        <v>6188</v>
      </c>
      <c r="E2">
        <v>31</v>
      </c>
      <c r="F2">
        <v>6</v>
      </c>
      <c r="G2">
        <v>0</v>
      </c>
      <c r="H2">
        <v>0</v>
      </c>
      <c r="I2">
        <v>270</v>
      </c>
      <c r="J2">
        <v>28</v>
      </c>
      <c r="K2">
        <v>0</v>
      </c>
      <c r="L2">
        <v>0</v>
      </c>
      <c r="M2" t="s">
        <v>1359</v>
      </c>
      <c r="N2" t="s">
        <v>1360</v>
      </c>
      <c r="O2" t="s">
        <v>1361</v>
      </c>
    </row>
    <row r="3" spans="1:15" x14ac:dyDescent="0.25">
      <c r="A3" t="s">
        <v>1477</v>
      </c>
      <c r="B3" s="1">
        <v>44287</v>
      </c>
      <c r="C3" t="s">
        <v>1338</v>
      </c>
      <c r="D3">
        <v>3280</v>
      </c>
      <c r="E3">
        <v>14</v>
      </c>
      <c r="F3">
        <v>2</v>
      </c>
      <c r="G3">
        <v>0</v>
      </c>
      <c r="H3">
        <v>0</v>
      </c>
      <c r="I3">
        <v>115</v>
      </c>
      <c r="J3">
        <v>25</v>
      </c>
      <c r="K3">
        <v>0</v>
      </c>
      <c r="L3">
        <v>0</v>
      </c>
      <c r="M3" t="s">
        <v>1339</v>
      </c>
      <c r="N3" t="s">
        <v>1322</v>
      </c>
      <c r="O3" t="s">
        <v>1323</v>
      </c>
    </row>
    <row r="4" spans="1:15" x14ac:dyDescent="0.25">
      <c r="A4" t="s">
        <v>1477</v>
      </c>
      <c r="B4" s="1">
        <v>44287</v>
      </c>
      <c r="C4" t="s">
        <v>1375</v>
      </c>
      <c r="D4">
        <v>5969</v>
      </c>
      <c r="E4">
        <v>54</v>
      </c>
      <c r="F4">
        <v>9</v>
      </c>
      <c r="G4">
        <v>0</v>
      </c>
      <c r="H4">
        <v>0</v>
      </c>
      <c r="I4">
        <v>275</v>
      </c>
      <c r="J4">
        <v>55</v>
      </c>
      <c r="K4">
        <v>0</v>
      </c>
      <c r="L4">
        <v>0</v>
      </c>
      <c r="M4" t="s">
        <v>1376</v>
      </c>
      <c r="N4" t="s">
        <v>1360</v>
      </c>
      <c r="O4" t="s">
        <v>1361</v>
      </c>
    </row>
    <row r="5" spans="1:15" x14ac:dyDescent="0.25">
      <c r="A5" t="s">
        <v>1477</v>
      </c>
      <c r="B5" s="1">
        <v>44287</v>
      </c>
      <c r="C5" t="s">
        <v>1287</v>
      </c>
      <c r="D5">
        <v>13519</v>
      </c>
      <c r="E5">
        <v>233</v>
      </c>
      <c r="F5">
        <v>46</v>
      </c>
      <c r="G5">
        <v>0</v>
      </c>
      <c r="H5">
        <v>0</v>
      </c>
      <c r="I5">
        <v>818</v>
      </c>
      <c r="J5">
        <v>108</v>
      </c>
      <c r="K5">
        <v>0</v>
      </c>
      <c r="L5">
        <v>0</v>
      </c>
      <c r="M5" t="s">
        <v>1288</v>
      </c>
      <c r="N5" t="s">
        <v>1278</v>
      </c>
      <c r="O5" t="s">
        <v>1279</v>
      </c>
    </row>
    <row r="6" spans="1:15" x14ac:dyDescent="0.25">
      <c r="A6" t="s">
        <v>1477</v>
      </c>
      <c r="B6" s="1">
        <v>44287</v>
      </c>
      <c r="C6" t="s">
        <v>1256</v>
      </c>
      <c r="D6">
        <v>6475</v>
      </c>
      <c r="E6">
        <v>25</v>
      </c>
      <c r="F6">
        <v>6</v>
      </c>
      <c r="G6">
        <v>0</v>
      </c>
      <c r="H6">
        <v>0</v>
      </c>
      <c r="I6">
        <v>220</v>
      </c>
      <c r="J6">
        <v>51</v>
      </c>
      <c r="K6">
        <v>0</v>
      </c>
      <c r="L6">
        <v>0</v>
      </c>
      <c r="M6" t="s">
        <v>1257</v>
      </c>
      <c r="N6" t="s">
        <v>1234</v>
      </c>
      <c r="O6" t="s">
        <v>1235</v>
      </c>
    </row>
    <row r="7" spans="1:15" x14ac:dyDescent="0.25">
      <c r="A7" t="s">
        <v>1477</v>
      </c>
      <c r="B7" s="1">
        <v>44287</v>
      </c>
      <c r="C7" t="s">
        <v>1282</v>
      </c>
      <c r="D7">
        <v>8890</v>
      </c>
      <c r="E7">
        <v>115</v>
      </c>
      <c r="F7">
        <v>24</v>
      </c>
      <c r="G7">
        <v>0</v>
      </c>
      <c r="H7">
        <v>0</v>
      </c>
      <c r="I7">
        <v>500</v>
      </c>
      <c r="J7">
        <v>55</v>
      </c>
      <c r="K7">
        <v>0</v>
      </c>
      <c r="L7">
        <v>0</v>
      </c>
      <c r="M7" t="s">
        <v>1283</v>
      </c>
      <c r="N7" t="s">
        <v>1278</v>
      </c>
      <c r="O7" t="s">
        <v>1279</v>
      </c>
    </row>
    <row r="8" spans="1:15" x14ac:dyDescent="0.25">
      <c r="A8" t="s">
        <v>1477</v>
      </c>
      <c r="B8" s="1">
        <v>44287</v>
      </c>
      <c r="C8" t="s">
        <v>1292</v>
      </c>
      <c r="D8">
        <v>6932</v>
      </c>
      <c r="E8">
        <v>74</v>
      </c>
      <c r="F8">
        <v>16</v>
      </c>
      <c r="G8">
        <v>0</v>
      </c>
      <c r="H8">
        <v>0</v>
      </c>
      <c r="I8">
        <v>363</v>
      </c>
      <c r="J8">
        <v>43</v>
      </c>
      <c r="K8">
        <v>0</v>
      </c>
      <c r="L8">
        <v>0</v>
      </c>
      <c r="M8" t="s">
        <v>1293</v>
      </c>
      <c r="N8" t="s">
        <v>1278</v>
      </c>
      <c r="O8" t="s">
        <v>1279</v>
      </c>
    </row>
    <row r="9" spans="1:15" x14ac:dyDescent="0.25">
      <c r="A9" t="s">
        <v>1477</v>
      </c>
      <c r="B9" s="1">
        <v>44287</v>
      </c>
      <c r="C9" t="s">
        <v>1261</v>
      </c>
      <c r="D9">
        <v>6328</v>
      </c>
      <c r="E9">
        <v>80</v>
      </c>
      <c r="F9">
        <v>23</v>
      </c>
      <c r="G9">
        <v>0</v>
      </c>
      <c r="H9">
        <v>0</v>
      </c>
      <c r="I9">
        <v>370</v>
      </c>
      <c r="J9">
        <v>71</v>
      </c>
      <c r="K9">
        <v>0</v>
      </c>
      <c r="L9">
        <v>0</v>
      </c>
      <c r="M9" t="s">
        <v>1262</v>
      </c>
      <c r="N9" t="s">
        <v>1234</v>
      </c>
      <c r="O9" t="s">
        <v>1235</v>
      </c>
    </row>
    <row r="10" spans="1:15" x14ac:dyDescent="0.25">
      <c r="A10" t="s">
        <v>1477</v>
      </c>
      <c r="B10" s="1">
        <v>44287</v>
      </c>
      <c r="C10" t="s">
        <v>1401</v>
      </c>
      <c r="D10">
        <v>6218</v>
      </c>
      <c r="E10">
        <v>33</v>
      </c>
      <c r="F10">
        <v>11</v>
      </c>
      <c r="G10">
        <v>0</v>
      </c>
      <c r="H10">
        <v>0</v>
      </c>
      <c r="I10">
        <v>236</v>
      </c>
      <c r="J10">
        <v>59</v>
      </c>
      <c r="K10">
        <v>0</v>
      </c>
      <c r="L10">
        <v>0</v>
      </c>
      <c r="M10" t="s">
        <v>1402</v>
      </c>
      <c r="N10" t="s">
        <v>1386</v>
      </c>
      <c r="O10" t="s">
        <v>1387</v>
      </c>
    </row>
    <row r="11" spans="1:15" x14ac:dyDescent="0.25">
      <c r="A11" t="s">
        <v>1477</v>
      </c>
      <c r="B11" s="1">
        <v>44287</v>
      </c>
      <c r="C11" t="s">
        <v>1297</v>
      </c>
      <c r="D11">
        <v>7541</v>
      </c>
      <c r="E11">
        <v>69</v>
      </c>
      <c r="F11">
        <v>25</v>
      </c>
      <c r="G11">
        <v>0</v>
      </c>
      <c r="H11">
        <v>0</v>
      </c>
      <c r="I11">
        <v>371</v>
      </c>
      <c r="J11">
        <v>57</v>
      </c>
      <c r="K11">
        <v>0</v>
      </c>
      <c r="L11">
        <v>0</v>
      </c>
      <c r="M11" t="s">
        <v>1298</v>
      </c>
      <c r="N11" t="s">
        <v>1278</v>
      </c>
      <c r="O11" t="s">
        <v>1279</v>
      </c>
    </row>
    <row r="12" spans="1:15" x14ac:dyDescent="0.25">
      <c r="A12" t="s">
        <v>1477</v>
      </c>
      <c r="B12" s="1">
        <v>44287</v>
      </c>
      <c r="C12" t="s">
        <v>1348</v>
      </c>
      <c r="D12">
        <v>4808</v>
      </c>
      <c r="E12">
        <v>36</v>
      </c>
      <c r="F12">
        <v>7</v>
      </c>
      <c r="G12">
        <v>0</v>
      </c>
      <c r="H12">
        <v>0</v>
      </c>
      <c r="I12">
        <v>234</v>
      </c>
      <c r="J12">
        <v>45</v>
      </c>
      <c r="K12">
        <v>0</v>
      </c>
      <c r="L12">
        <v>0</v>
      </c>
      <c r="M12" t="s">
        <v>1349</v>
      </c>
      <c r="N12" t="s">
        <v>1322</v>
      </c>
      <c r="O12" t="s">
        <v>1323</v>
      </c>
    </row>
    <row r="13" spans="1:15" x14ac:dyDescent="0.25">
      <c r="A13" t="s">
        <v>1477</v>
      </c>
      <c r="B13" s="1">
        <v>44287</v>
      </c>
      <c r="C13" t="s">
        <v>1382</v>
      </c>
      <c r="D13">
        <v>3531</v>
      </c>
      <c r="E13">
        <v>28</v>
      </c>
      <c r="F13">
        <v>4</v>
      </c>
      <c r="G13">
        <v>0</v>
      </c>
      <c r="H13">
        <v>0</v>
      </c>
      <c r="I13">
        <v>109</v>
      </c>
      <c r="J13">
        <v>16</v>
      </c>
      <c r="K13">
        <v>0</v>
      </c>
      <c r="L13">
        <v>0</v>
      </c>
      <c r="M13" t="s">
        <v>1383</v>
      </c>
      <c r="N13" t="s">
        <v>1360</v>
      </c>
      <c r="O13" t="s">
        <v>1361</v>
      </c>
    </row>
    <row r="14" spans="1:15" x14ac:dyDescent="0.25">
      <c r="A14" t="s">
        <v>1477</v>
      </c>
      <c r="B14" s="1">
        <v>44287</v>
      </c>
      <c r="C14" t="s">
        <v>1391</v>
      </c>
      <c r="D14">
        <v>2768</v>
      </c>
      <c r="E14">
        <v>15</v>
      </c>
      <c r="F14">
        <v>5</v>
      </c>
      <c r="G14">
        <v>0</v>
      </c>
      <c r="H14">
        <v>0</v>
      </c>
      <c r="I14">
        <v>166</v>
      </c>
      <c r="J14">
        <v>48</v>
      </c>
      <c r="K14">
        <v>0</v>
      </c>
      <c r="L14">
        <v>0</v>
      </c>
      <c r="M14" t="s">
        <v>1392</v>
      </c>
      <c r="N14" t="s">
        <v>1386</v>
      </c>
      <c r="O14" t="s">
        <v>1387</v>
      </c>
    </row>
    <row r="15" spans="1:15" x14ac:dyDescent="0.25">
      <c r="A15" t="s">
        <v>1477</v>
      </c>
      <c r="B15" s="1">
        <v>44287</v>
      </c>
      <c r="C15" t="s">
        <v>1333</v>
      </c>
      <c r="D15">
        <v>6452</v>
      </c>
      <c r="E15">
        <v>24</v>
      </c>
      <c r="F15">
        <v>4</v>
      </c>
      <c r="G15">
        <v>0</v>
      </c>
      <c r="H15">
        <v>0</v>
      </c>
      <c r="I15">
        <v>266</v>
      </c>
      <c r="J15">
        <v>29</v>
      </c>
      <c r="K15">
        <v>0</v>
      </c>
      <c r="L15">
        <v>0</v>
      </c>
      <c r="M15" t="s">
        <v>1334</v>
      </c>
      <c r="N15" t="s">
        <v>1322</v>
      </c>
      <c r="O15" t="s">
        <v>1323</v>
      </c>
    </row>
    <row r="16" spans="1:15" x14ac:dyDescent="0.25">
      <c r="A16" t="s">
        <v>1477</v>
      </c>
      <c r="B16" s="1">
        <v>44287</v>
      </c>
      <c r="C16" t="s">
        <v>1370</v>
      </c>
      <c r="D16">
        <v>3716</v>
      </c>
      <c r="E16">
        <v>24</v>
      </c>
      <c r="F16">
        <v>6</v>
      </c>
      <c r="G16">
        <v>0</v>
      </c>
      <c r="H16">
        <v>0</v>
      </c>
      <c r="I16">
        <v>154</v>
      </c>
      <c r="J16">
        <v>8</v>
      </c>
      <c r="K16">
        <v>0</v>
      </c>
      <c r="L16">
        <v>0</v>
      </c>
      <c r="M16" t="s">
        <v>1371</v>
      </c>
      <c r="N16" t="s">
        <v>1360</v>
      </c>
      <c r="O16" t="s">
        <v>1361</v>
      </c>
    </row>
    <row r="17" spans="1:15" x14ac:dyDescent="0.25">
      <c r="A17" t="s">
        <v>1477</v>
      </c>
      <c r="B17" s="1">
        <v>44287</v>
      </c>
      <c r="C17" t="s">
        <v>1230</v>
      </c>
      <c r="D17">
        <v>3886</v>
      </c>
      <c r="E17">
        <v>113</v>
      </c>
      <c r="F17">
        <v>14</v>
      </c>
      <c r="G17">
        <v>0</v>
      </c>
      <c r="H17">
        <v>0</v>
      </c>
      <c r="I17">
        <v>239</v>
      </c>
      <c r="J17">
        <v>10</v>
      </c>
      <c r="K17">
        <v>0</v>
      </c>
      <c r="L17">
        <v>0</v>
      </c>
      <c r="M17" t="s">
        <v>1231</v>
      </c>
      <c r="N17" t="s">
        <v>1234</v>
      </c>
      <c r="O17" t="s">
        <v>1235</v>
      </c>
    </row>
    <row r="18" spans="1:15" x14ac:dyDescent="0.25">
      <c r="A18" t="s">
        <v>1477</v>
      </c>
      <c r="B18" s="1">
        <v>44287</v>
      </c>
      <c r="C18" t="s">
        <v>1266</v>
      </c>
      <c r="D18">
        <v>4351</v>
      </c>
      <c r="E18">
        <v>41</v>
      </c>
      <c r="F18">
        <v>7</v>
      </c>
      <c r="G18">
        <v>0</v>
      </c>
      <c r="H18">
        <v>0</v>
      </c>
      <c r="I18">
        <v>206</v>
      </c>
      <c r="J18">
        <v>28</v>
      </c>
      <c r="K18">
        <v>0</v>
      </c>
      <c r="L18">
        <v>0</v>
      </c>
      <c r="M18" t="s">
        <v>1267</v>
      </c>
      <c r="N18" t="s">
        <v>1234</v>
      </c>
      <c r="O18" t="s">
        <v>1235</v>
      </c>
    </row>
    <row r="19" spans="1:15" x14ac:dyDescent="0.25">
      <c r="A19" t="s">
        <v>1477</v>
      </c>
      <c r="B19" s="1">
        <v>44287</v>
      </c>
      <c r="C19" t="s">
        <v>1343</v>
      </c>
      <c r="D19">
        <v>7968</v>
      </c>
      <c r="E19">
        <v>61</v>
      </c>
      <c r="F19">
        <v>22</v>
      </c>
      <c r="G19">
        <v>0</v>
      </c>
      <c r="H19">
        <v>0</v>
      </c>
      <c r="I19">
        <v>387</v>
      </c>
      <c r="J19">
        <v>81</v>
      </c>
      <c r="K19">
        <v>0</v>
      </c>
      <c r="L19">
        <v>0</v>
      </c>
      <c r="M19" t="s">
        <v>1344</v>
      </c>
      <c r="N19" t="s">
        <v>1322</v>
      </c>
      <c r="O19" t="s">
        <v>1323</v>
      </c>
    </row>
    <row r="20" spans="1:15" x14ac:dyDescent="0.25">
      <c r="A20" t="s">
        <v>1477</v>
      </c>
      <c r="B20" s="1">
        <v>44287</v>
      </c>
      <c r="C20" t="s">
        <v>1406</v>
      </c>
      <c r="D20">
        <v>9803</v>
      </c>
      <c r="E20">
        <v>96</v>
      </c>
      <c r="F20">
        <v>12</v>
      </c>
      <c r="G20">
        <v>0</v>
      </c>
      <c r="H20">
        <v>0</v>
      </c>
      <c r="I20">
        <v>446</v>
      </c>
      <c r="J20">
        <v>68</v>
      </c>
      <c r="K20">
        <v>0</v>
      </c>
      <c r="L20">
        <v>0</v>
      </c>
      <c r="M20" t="s">
        <v>1407</v>
      </c>
      <c r="N20" t="s">
        <v>1386</v>
      </c>
      <c r="O20" t="s">
        <v>1387</v>
      </c>
    </row>
    <row r="21" spans="1:15" x14ac:dyDescent="0.25">
      <c r="A21" t="s">
        <v>1477</v>
      </c>
      <c r="B21" s="1">
        <v>44287</v>
      </c>
      <c r="C21" t="s">
        <v>1240</v>
      </c>
      <c r="D21">
        <v>8448</v>
      </c>
      <c r="E21">
        <v>99</v>
      </c>
      <c r="F21">
        <v>23</v>
      </c>
      <c r="G21">
        <v>0</v>
      </c>
      <c r="H21">
        <v>0</v>
      </c>
      <c r="I21">
        <v>361</v>
      </c>
      <c r="J21">
        <v>94</v>
      </c>
      <c r="K21">
        <v>0</v>
      </c>
      <c r="L21">
        <v>0</v>
      </c>
      <c r="M21" t="s">
        <v>1241</v>
      </c>
      <c r="N21" t="s">
        <v>1234</v>
      </c>
      <c r="O21" t="s">
        <v>1235</v>
      </c>
    </row>
    <row r="22" spans="1:15" x14ac:dyDescent="0.25">
      <c r="A22" t="s">
        <v>1477</v>
      </c>
      <c r="B22" s="1">
        <v>44287</v>
      </c>
      <c r="C22" t="s">
        <v>1424</v>
      </c>
      <c r="D22">
        <v>5989</v>
      </c>
      <c r="E22">
        <v>28</v>
      </c>
      <c r="F22">
        <v>10</v>
      </c>
      <c r="G22">
        <v>0</v>
      </c>
      <c r="H22">
        <v>0</v>
      </c>
      <c r="I22">
        <v>278</v>
      </c>
      <c r="J22">
        <v>24</v>
      </c>
      <c r="K22">
        <v>0</v>
      </c>
      <c r="L22">
        <v>0</v>
      </c>
      <c r="M22" t="s">
        <v>1425</v>
      </c>
      <c r="N22" t="s">
        <v>1410</v>
      </c>
      <c r="O22" t="s">
        <v>1411</v>
      </c>
    </row>
    <row r="23" spans="1:15" x14ac:dyDescent="0.25">
      <c r="A23" t="s">
        <v>1477</v>
      </c>
      <c r="B23" s="1">
        <v>44287</v>
      </c>
      <c r="C23" t="s">
        <v>1377</v>
      </c>
      <c r="D23">
        <v>14798</v>
      </c>
      <c r="E23">
        <v>123</v>
      </c>
      <c r="F23">
        <v>28</v>
      </c>
      <c r="G23">
        <v>0</v>
      </c>
      <c r="H23">
        <v>0</v>
      </c>
      <c r="I23">
        <v>648</v>
      </c>
      <c r="J23">
        <v>152</v>
      </c>
      <c r="K23">
        <v>0</v>
      </c>
      <c r="L23">
        <v>0</v>
      </c>
      <c r="M23" t="s">
        <v>1378</v>
      </c>
      <c r="N23" t="s">
        <v>1360</v>
      </c>
      <c r="O23" t="s">
        <v>1361</v>
      </c>
    </row>
    <row r="24" spans="1:15" x14ac:dyDescent="0.25">
      <c r="A24" t="s">
        <v>1477</v>
      </c>
      <c r="B24" s="1">
        <v>44287</v>
      </c>
      <c r="C24" t="s">
        <v>1353</v>
      </c>
      <c r="D24">
        <v>7914</v>
      </c>
      <c r="E24">
        <v>107</v>
      </c>
      <c r="F24">
        <v>22</v>
      </c>
      <c r="G24">
        <v>0</v>
      </c>
      <c r="H24">
        <v>0</v>
      </c>
      <c r="I24">
        <v>454</v>
      </c>
      <c r="J24">
        <v>100</v>
      </c>
      <c r="K24">
        <v>0</v>
      </c>
      <c r="L24">
        <v>0</v>
      </c>
      <c r="M24" t="s">
        <v>1354</v>
      </c>
      <c r="N24" t="s">
        <v>1322</v>
      </c>
      <c r="O24" t="s">
        <v>1323</v>
      </c>
    </row>
    <row r="25" spans="1:15" x14ac:dyDescent="0.25">
      <c r="A25" t="s">
        <v>1477</v>
      </c>
      <c r="B25" s="1">
        <v>44287</v>
      </c>
      <c r="C25" t="s">
        <v>1250</v>
      </c>
      <c r="D25">
        <v>9124</v>
      </c>
      <c r="E25">
        <v>111</v>
      </c>
      <c r="F25">
        <v>19</v>
      </c>
      <c r="G25">
        <v>0</v>
      </c>
      <c r="H25">
        <v>0</v>
      </c>
      <c r="I25">
        <v>401</v>
      </c>
      <c r="J25">
        <v>41</v>
      </c>
      <c r="K25">
        <v>0</v>
      </c>
      <c r="L25">
        <v>0</v>
      </c>
      <c r="M25" t="s">
        <v>1611</v>
      </c>
      <c r="N25" t="s">
        <v>1234</v>
      </c>
      <c r="O25" t="s">
        <v>1235</v>
      </c>
    </row>
    <row r="26" spans="1:15" x14ac:dyDescent="0.25">
      <c r="A26" t="s">
        <v>1477</v>
      </c>
      <c r="B26" s="1">
        <v>44287</v>
      </c>
      <c r="C26" t="s">
        <v>1302</v>
      </c>
      <c r="D26">
        <v>9657</v>
      </c>
      <c r="E26">
        <v>98</v>
      </c>
      <c r="F26">
        <v>26</v>
      </c>
      <c r="G26">
        <v>0</v>
      </c>
      <c r="H26">
        <v>0</v>
      </c>
      <c r="I26">
        <v>374</v>
      </c>
      <c r="J26">
        <v>26</v>
      </c>
      <c r="K26">
        <v>0</v>
      </c>
      <c r="L26">
        <v>0</v>
      </c>
      <c r="M26" t="s">
        <v>1303</v>
      </c>
      <c r="N26" t="s">
        <v>1304</v>
      </c>
      <c r="O26" t="s">
        <v>1305</v>
      </c>
    </row>
    <row r="27" spans="1:15" x14ac:dyDescent="0.25">
      <c r="A27" t="s">
        <v>1477</v>
      </c>
      <c r="B27" s="1">
        <v>44287</v>
      </c>
      <c r="C27" t="s">
        <v>1384</v>
      </c>
      <c r="D27">
        <v>14530</v>
      </c>
      <c r="E27">
        <v>94</v>
      </c>
      <c r="F27">
        <v>30</v>
      </c>
      <c r="G27">
        <v>0</v>
      </c>
      <c r="H27">
        <v>0</v>
      </c>
      <c r="I27">
        <v>733</v>
      </c>
      <c r="J27">
        <v>162</v>
      </c>
      <c r="K27">
        <v>0</v>
      </c>
      <c r="L27">
        <v>0</v>
      </c>
      <c r="M27" t="s">
        <v>1385</v>
      </c>
      <c r="N27" t="s">
        <v>1386</v>
      </c>
      <c r="O27" t="s">
        <v>1387</v>
      </c>
    </row>
    <row r="28" spans="1:15" x14ac:dyDescent="0.25">
      <c r="A28" t="s">
        <v>1477</v>
      </c>
      <c r="B28" s="1">
        <v>44287</v>
      </c>
      <c r="C28" t="s">
        <v>1271</v>
      </c>
      <c r="D28">
        <v>5697</v>
      </c>
      <c r="E28">
        <v>76</v>
      </c>
      <c r="F28">
        <v>17</v>
      </c>
      <c r="G28">
        <v>0</v>
      </c>
      <c r="H28">
        <v>0</v>
      </c>
      <c r="I28">
        <v>419</v>
      </c>
      <c r="J28">
        <v>114</v>
      </c>
      <c r="K28">
        <v>0</v>
      </c>
      <c r="L28">
        <v>0</v>
      </c>
      <c r="M28" t="s">
        <v>1272</v>
      </c>
      <c r="N28" t="s">
        <v>1234</v>
      </c>
      <c r="O28" t="s">
        <v>1235</v>
      </c>
    </row>
    <row r="29" spans="1:15" x14ac:dyDescent="0.25">
      <c r="A29" t="s">
        <v>1477</v>
      </c>
      <c r="B29" s="1">
        <v>44287</v>
      </c>
      <c r="C29" t="s">
        <v>1245</v>
      </c>
      <c r="D29">
        <v>4121</v>
      </c>
      <c r="E29">
        <v>61</v>
      </c>
      <c r="F29">
        <v>11</v>
      </c>
      <c r="G29">
        <v>0</v>
      </c>
      <c r="H29">
        <v>0</v>
      </c>
      <c r="I29">
        <v>237</v>
      </c>
      <c r="J29">
        <v>9</v>
      </c>
      <c r="K29">
        <v>0</v>
      </c>
      <c r="L29">
        <v>0</v>
      </c>
      <c r="M29" t="s">
        <v>1246</v>
      </c>
      <c r="N29" t="s">
        <v>1234</v>
      </c>
      <c r="O29" t="s">
        <v>1235</v>
      </c>
    </row>
    <row r="30" spans="1:15" x14ac:dyDescent="0.25">
      <c r="A30" t="s">
        <v>1477</v>
      </c>
      <c r="B30" s="1">
        <v>44287</v>
      </c>
      <c r="C30" t="s">
        <v>1396</v>
      </c>
      <c r="D30">
        <v>7810</v>
      </c>
      <c r="E30">
        <v>90</v>
      </c>
      <c r="F30">
        <v>13</v>
      </c>
      <c r="G30">
        <v>0</v>
      </c>
      <c r="H30">
        <v>0</v>
      </c>
      <c r="I30">
        <v>382</v>
      </c>
      <c r="J30">
        <v>92</v>
      </c>
      <c r="K30">
        <v>0</v>
      </c>
      <c r="L30">
        <v>0</v>
      </c>
      <c r="M30" t="s">
        <v>1619</v>
      </c>
      <c r="N30" t="s">
        <v>1386</v>
      </c>
      <c r="O30" t="s">
        <v>1387</v>
      </c>
    </row>
    <row r="31" spans="1:15" x14ac:dyDescent="0.25">
      <c r="A31" t="s">
        <v>1477</v>
      </c>
      <c r="B31" s="1">
        <v>44287</v>
      </c>
      <c r="C31" t="s">
        <v>1276</v>
      </c>
      <c r="D31">
        <v>12642</v>
      </c>
      <c r="E31">
        <v>157</v>
      </c>
      <c r="F31">
        <v>72</v>
      </c>
      <c r="G31">
        <v>0</v>
      </c>
      <c r="H31">
        <v>0</v>
      </c>
      <c r="I31">
        <v>844</v>
      </c>
      <c r="J31">
        <v>379</v>
      </c>
      <c r="K31">
        <v>0</v>
      </c>
      <c r="L31">
        <v>0</v>
      </c>
      <c r="M31" t="s">
        <v>1277</v>
      </c>
      <c r="N31" t="s">
        <v>1278</v>
      </c>
      <c r="O31" t="s">
        <v>1279</v>
      </c>
    </row>
    <row r="32" spans="1:15" x14ac:dyDescent="0.25">
      <c r="A32" t="s">
        <v>1477</v>
      </c>
      <c r="B32" s="1">
        <v>44287</v>
      </c>
      <c r="C32" t="s">
        <v>1317</v>
      </c>
      <c r="D32">
        <v>12090</v>
      </c>
      <c r="E32">
        <v>113</v>
      </c>
      <c r="F32">
        <v>26</v>
      </c>
      <c r="G32">
        <v>0</v>
      </c>
      <c r="H32">
        <v>0</v>
      </c>
      <c r="I32">
        <v>722</v>
      </c>
      <c r="J32">
        <v>31</v>
      </c>
      <c r="K32">
        <v>0</v>
      </c>
      <c r="L32">
        <v>0</v>
      </c>
      <c r="M32" t="s">
        <v>1318</v>
      </c>
      <c r="N32" t="s">
        <v>1304</v>
      </c>
      <c r="O32" t="s">
        <v>1305</v>
      </c>
    </row>
    <row r="33" spans="1:15" x14ac:dyDescent="0.25">
      <c r="A33" t="s">
        <v>1477</v>
      </c>
      <c r="B33" s="1">
        <v>44287</v>
      </c>
      <c r="C33" t="s">
        <v>1415</v>
      </c>
      <c r="D33">
        <v>8129</v>
      </c>
      <c r="E33">
        <v>38</v>
      </c>
      <c r="F33">
        <v>7</v>
      </c>
      <c r="G33">
        <v>0</v>
      </c>
      <c r="H33">
        <v>0</v>
      </c>
      <c r="I33">
        <v>418</v>
      </c>
      <c r="J33">
        <v>81</v>
      </c>
      <c r="K33">
        <v>0</v>
      </c>
      <c r="L33">
        <v>0</v>
      </c>
      <c r="M33" t="s">
        <v>1501</v>
      </c>
      <c r="N33" t="s">
        <v>1410</v>
      </c>
      <c r="O33" t="s">
        <v>1411</v>
      </c>
    </row>
    <row r="34" spans="1:15" x14ac:dyDescent="0.25">
      <c r="A34" t="s">
        <v>1477</v>
      </c>
      <c r="B34" s="1">
        <v>44287</v>
      </c>
      <c r="C34" t="s">
        <v>1429</v>
      </c>
      <c r="D34">
        <v>15975</v>
      </c>
      <c r="E34">
        <v>102</v>
      </c>
      <c r="F34">
        <v>17</v>
      </c>
      <c r="G34">
        <v>0</v>
      </c>
      <c r="H34">
        <v>0</v>
      </c>
      <c r="I34">
        <v>636</v>
      </c>
      <c r="J34">
        <v>148</v>
      </c>
      <c r="K34">
        <v>0</v>
      </c>
      <c r="L34">
        <v>0</v>
      </c>
      <c r="M34" t="s">
        <v>1430</v>
      </c>
      <c r="N34" t="s">
        <v>1410</v>
      </c>
      <c r="O34" t="s">
        <v>1411</v>
      </c>
    </row>
    <row r="35" spans="1:15" x14ac:dyDescent="0.25">
      <c r="A35" t="s">
        <v>1477</v>
      </c>
      <c r="B35" s="1">
        <v>44287</v>
      </c>
      <c r="C35" t="s">
        <v>1310</v>
      </c>
      <c r="D35">
        <v>11593</v>
      </c>
      <c r="E35">
        <v>48</v>
      </c>
      <c r="F35">
        <v>12</v>
      </c>
      <c r="G35">
        <v>0</v>
      </c>
      <c r="H35">
        <v>0</v>
      </c>
      <c r="I35">
        <v>526</v>
      </c>
      <c r="J35">
        <v>155</v>
      </c>
      <c r="K35">
        <v>0</v>
      </c>
      <c r="L35">
        <v>0</v>
      </c>
      <c r="M35" t="s">
        <v>1311</v>
      </c>
      <c r="N35" t="s">
        <v>1304</v>
      </c>
      <c r="O35" t="s">
        <v>1305</v>
      </c>
    </row>
    <row r="36" spans="1:15" x14ac:dyDescent="0.25">
      <c r="A36" t="s">
        <v>1477</v>
      </c>
      <c r="B36" s="1">
        <v>44287</v>
      </c>
      <c r="C36" t="s">
        <v>1365</v>
      </c>
      <c r="D36">
        <v>1989</v>
      </c>
      <c r="E36">
        <v>21</v>
      </c>
      <c r="F36">
        <v>7</v>
      </c>
      <c r="G36">
        <v>0</v>
      </c>
      <c r="H36">
        <v>0</v>
      </c>
      <c r="I36">
        <v>104</v>
      </c>
      <c r="J36">
        <v>18</v>
      </c>
      <c r="K36">
        <v>0</v>
      </c>
      <c r="L36">
        <v>0</v>
      </c>
      <c r="M36" t="s">
        <v>1366</v>
      </c>
      <c r="N36" t="s">
        <v>1360</v>
      </c>
      <c r="O36" t="s">
        <v>1361</v>
      </c>
    </row>
    <row r="37" spans="1:15" x14ac:dyDescent="0.25">
      <c r="A37" t="s">
        <v>1477</v>
      </c>
      <c r="B37" s="1">
        <v>44287</v>
      </c>
      <c r="C37" t="s">
        <v>1328</v>
      </c>
      <c r="D37">
        <v>9831</v>
      </c>
      <c r="E37">
        <v>33</v>
      </c>
      <c r="F37">
        <v>7</v>
      </c>
      <c r="G37">
        <v>0</v>
      </c>
      <c r="H37">
        <v>0</v>
      </c>
      <c r="I37">
        <v>363</v>
      </c>
      <c r="J37">
        <v>20</v>
      </c>
      <c r="K37">
        <v>0</v>
      </c>
      <c r="L37">
        <v>0</v>
      </c>
      <c r="M37" t="s">
        <v>1616</v>
      </c>
      <c r="N37" t="s">
        <v>1322</v>
      </c>
      <c r="O37" t="s">
        <v>1323</v>
      </c>
    </row>
    <row r="38" spans="1:15" x14ac:dyDescent="0.25">
      <c r="A38" t="s">
        <v>1477</v>
      </c>
      <c r="B38" s="1">
        <v>44287</v>
      </c>
      <c r="C38" t="s">
        <v>1420</v>
      </c>
      <c r="D38">
        <v>7325</v>
      </c>
      <c r="E38">
        <v>65</v>
      </c>
      <c r="F38">
        <v>14</v>
      </c>
      <c r="G38">
        <v>0</v>
      </c>
      <c r="H38">
        <v>0</v>
      </c>
      <c r="I38">
        <v>288</v>
      </c>
      <c r="J38">
        <v>97</v>
      </c>
      <c r="K38">
        <v>0</v>
      </c>
      <c r="L38">
        <v>0</v>
      </c>
      <c r="M38" t="s">
        <v>981</v>
      </c>
      <c r="N38" t="s">
        <v>1410</v>
      </c>
      <c r="O38" t="s">
        <v>1411</v>
      </c>
    </row>
    <row r="39" spans="1:15" x14ac:dyDescent="0.25">
      <c r="A39" t="s">
        <v>1477</v>
      </c>
      <c r="B39" s="1">
        <v>44287</v>
      </c>
      <c r="C39" t="s">
        <v>1320</v>
      </c>
      <c r="D39">
        <v>15603</v>
      </c>
      <c r="E39">
        <v>116</v>
      </c>
      <c r="F39">
        <v>23</v>
      </c>
      <c r="G39">
        <v>0</v>
      </c>
      <c r="H39">
        <v>0</v>
      </c>
      <c r="I39">
        <v>667</v>
      </c>
      <c r="J39">
        <v>161</v>
      </c>
      <c r="K39">
        <v>0</v>
      </c>
      <c r="L39">
        <v>0</v>
      </c>
      <c r="M39" t="s">
        <v>1321</v>
      </c>
      <c r="N39" t="s">
        <v>1322</v>
      </c>
      <c r="O39" t="s">
        <v>1323</v>
      </c>
    </row>
    <row r="40" spans="1:15" x14ac:dyDescent="0.25">
      <c r="A40" t="s">
        <v>1477</v>
      </c>
      <c r="B40" s="1">
        <v>44287</v>
      </c>
      <c r="C40" t="s">
        <v>1408</v>
      </c>
      <c r="D40">
        <v>6638</v>
      </c>
      <c r="E40">
        <v>57</v>
      </c>
      <c r="F40">
        <v>9</v>
      </c>
      <c r="G40">
        <v>0</v>
      </c>
      <c r="H40">
        <v>0</v>
      </c>
      <c r="I40">
        <v>286</v>
      </c>
      <c r="J40">
        <v>48</v>
      </c>
      <c r="K40">
        <v>0</v>
      </c>
      <c r="L40">
        <v>0</v>
      </c>
      <c r="M40" t="s">
        <v>1409</v>
      </c>
      <c r="N40" t="s">
        <v>1410</v>
      </c>
      <c r="O40" t="s">
        <v>1411</v>
      </c>
    </row>
    <row r="41" spans="1:15" x14ac:dyDescent="0.25">
      <c r="A41" t="s">
        <v>1477</v>
      </c>
      <c r="B41" s="1">
        <v>44470</v>
      </c>
      <c r="C41" t="s">
        <v>1333</v>
      </c>
      <c r="D41">
        <v>6932</v>
      </c>
      <c r="E41">
        <v>24</v>
      </c>
      <c r="F41">
        <v>4</v>
      </c>
      <c r="G41">
        <v>2</v>
      </c>
      <c r="H41">
        <v>12</v>
      </c>
      <c r="I41">
        <v>264</v>
      </c>
      <c r="J41">
        <v>30</v>
      </c>
      <c r="K41">
        <v>37</v>
      </c>
      <c r="L41">
        <v>237</v>
      </c>
      <c r="M41" t="s">
        <v>1334</v>
      </c>
      <c r="N41" t="s">
        <v>1322</v>
      </c>
      <c r="O41" t="s">
        <v>1323</v>
      </c>
    </row>
    <row r="42" spans="1:15" x14ac:dyDescent="0.25">
      <c r="A42" t="s">
        <v>1477</v>
      </c>
      <c r="B42" s="1">
        <v>44470</v>
      </c>
      <c r="C42" t="s">
        <v>1377</v>
      </c>
      <c r="D42">
        <v>14764</v>
      </c>
      <c r="E42">
        <v>119</v>
      </c>
      <c r="F42">
        <v>26</v>
      </c>
      <c r="G42">
        <v>13</v>
      </c>
      <c r="H42">
        <v>59</v>
      </c>
      <c r="I42">
        <v>656</v>
      </c>
      <c r="J42">
        <v>151</v>
      </c>
      <c r="K42">
        <v>80</v>
      </c>
      <c r="L42">
        <v>242</v>
      </c>
      <c r="M42" t="s">
        <v>1378</v>
      </c>
      <c r="N42" t="s">
        <v>1360</v>
      </c>
      <c r="O42" t="s">
        <v>1361</v>
      </c>
    </row>
    <row r="43" spans="1:15" x14ac:dyDescent="0.25">
      <c r="A43" t="s">
        <v>1477</v>
      </c>
      <c r="B43" s="1">
        <v>44470</v>
      </c>
      <c r="C43" t="s">
        <v>1240</v>
      </c>
      <c r="D43">
        <v>8430</v>
      </c>
      <c r="E43">
        <v>98</v>
      </c>
      <c r="F43">
        <v>21</v>
      </c>
      <c r="G43">
        <v>10</v>
      </c>
      <c r="H43">
        <v>33</v>
      </c>
      <c r="I43">
        <v>368</v>
      </c>
      <c r="J43">
        <v>93</v>
      </c>
      <c r="K43">
        <v>52</v>
      </c>
      <c r="L43">
        <v>165</v>
      </c>
      <c r="M43" t="s">
        <v>1241</v>
      </c>
      <c r="N43" t="s">
        <v>1234</v>
      </c>
      <c r="O43" t="s">
        <v>1235</v>
      </c>
    </row>
    <row r="44" spans="1:15" x14ac:dyDescent="0.25">
      <c r="A44" t="s">
        <v>1477</v>
      </c>
      <c r="B44" s="1">
        <v>44470</v>
      </c>
      <c r="C44" t="s">
        <v>1365</v>
      </c>
      <c r="D44">
        <v>2019</v>
      </c>
      <c r="E44">
        <v>19</v>
      </c>
      <c r="F44">
        <v>6</v>
      </c>
      <c r="G44">
        <v>3</v>
      </c>
      <c r="H44">
        <v>7</v>
      </c>
      <c r="I44">
        <v>105</v>
      </c>
      <c r="J44">
        <v>17</v>
      </c>
      <c r="K44">
        <v>15</v>
      </c>
      <c r="L44">
        <v>65</v>
      </c>
      <c r="M44" t="s">
        <v>1366</v>
      </c>
      <c r="N44" t="s">
        <v>1360</v>
      </c>
      <c r="O44" t="s">
        <v>1361</v>
      </c>
    </row>
    <row r="45" spans="1:15" x14ac:dyDescent="0.25">
      <c r="A45" t="s">
        <v>1477</v>
      </c>
      <c r="B45" s="1">
        <v>44470</v>
      </c>
      <c r="C45" t="s">
        <v>1429</v>
      </c>
      <c r="D45">
        <v>16559</v>
      </c>
      <c r="E45">
        <v>106</v>
      </c>
      <c r="F45">
        <v>17</v>
      </c>
      <c r="G45">
        <v>10</v>
      </c>
      <c r="H45">
        <v>55</v>
      </c>
      <c r="I45">
        <v>656</v>
      </c>
      <c r="J45">
        <v>141</v>
      </c>
      <c r="K45">
        <v>17</v>
      </c>
      <c r="L45">
        <v>83</v>
      </c>
      <c r="M45" t="s">
        <v>1430</v>
      </c>
      <c r="N45" t="s">
        <v>1410</v>
      </c>
      <c r="O45" t="s">
        <v>1411</v>
      </c>
    </row>
    <row r="46" spans="1:15" x14ac:dyDescent="0.25">
      <c r="A46" t="s">
        <v>1477</v>
      </c>
      <c r="B46" s="1">
        <v>44470</v>
      </c>
      <c r="C46" t="s">
        <v>1266</v>
      </c>
      <c r="D46">
        <v>4368</v>
      </c>
      <c r="E46">
        <v>43</v>
      </c>
      <c r="F46">
        <v>7</v>
      </c>
      <c r="G46">
        <v>4</v>
      </c>
      <c r="H46">
        <v>17</v>
      </c>
      <c r="I46">
        <v>208</v>
      </c>
      <c r="J46">
        <v>29</v>
      </c>
      <c r="K46">
        <v>10</v>
      </c>
      <c r="L46">
        <v>92</v>
      </c>
      <c r="M46" t="s">
        <v>1267</v>
      </c>
      <c r="N46" t="s">
        <v>1234</v>
      </c>
      <c r="O46" t="s">
        <v>1235</v>
      </c>
    </row>
    <row r="47" spans="1:15" x14ac:dyDescent="0.25">
      <c r="A47" t="s">
        <v>1477</v>
      </c>
      <c r="B47" s="1">
        <v>44470</v>
      </c>
      <c r="C47" t="s">
        <v>1424</v>
      </c>
      <c r="D47">
        <v>6115</v>
      </c>
      <c r="E47">
        <v>30</v>
      </c>
      <c r="F47">
        <v>10</v>
      </c>
      <c r="G47">
        <v>8</v>
      </c>
      <c r="H47">
        <v>25</v>
      </c>
      <c r="I47">
        <v>284</v>
      </c>
      <c r="J47">
        <v>24</v>
      </c>
      <c r="K47">
        <v>22</v>
      </c>
      <c r="L47">
        <v>172</v>
      </c>
      <c r="M47" t="s">
        <v>1425</v>
      </c>
      <c r="N47" t="s">
        <v>1410</v>
      </c>
      <c r="O47" t="s">
        <v>1411</v>
      </c>
    </row>
    <row r="48" spans="1:15" x14ac:dyDescent="0.25">
      <c r="A48" t="s">
        <v>1477</v>
      </c>
      <c r="B48" s="1">
        <v>44470</v>
      </c>
      <c r="C48" t="s">
        <v>1375</v>
      </c>
      <c r="D48">
        <v>5887</v>
      </c>
      <c r="E48">
        <v>56</v>
      </c>
      <c r="F48">
        <v>9</v>
      </c>
      <c r="G48">
        <v>6</v>
      </c>
      <c r="H48">
        <v>21</v>
      </c>
      <c r="I48">
        <v>269</v>
      </c>
      <c r="J48">
        <v>53</v>
      </c>
      <c r="K48">
        <v>21</v>
      </c>
      <c r="L48">
        <v>84</v>
      </c>
      <c r="M48" t="s">
        <v>1376</v>
      </c>
      <c r="N48" t="s">
        <v>1360</v>
      </c>
      <c r="O48" t="s">
        <v>1361</v>
      </c>
    </row>
    <row r="49" spans="1:15" x14ac:dyDescent="0.25">
      <c r="A49" t="s">
        <v>1477</v>
      </c>
      <c r="B49" s="1">
        <v>44470</v>
      </c>
      <c r="C49" t="s">
        <v>1348</v>
      </c>
      <c r="D49">
        <v>4904</v>
      </c>
      <c r="E49">
        <v>36</v>
      </c>
      <c r="F49">
        <v>7</v>
      </c>
      <c r="G49">
        <v>1</v>
      </c>
      <c r="H49">
        <v>2</v>
      </c>
      <c r="I49">
        <v>237</v>
      </c>
      <c r="J49">
        <v>45</v>
      </c>
      <c r="K49">
        <v>49</v>
      </c>
      <c r="L49">
        <v>112</v>
      </c>
      <c r="M49" t="s">
        <v>1349</v>
      </c>
      <c r="N49" t="s">
        <v>1322</v>
      </c>
      <c r="O49" t="s">
        <v>1323</v>
      </c>
    </row>
    <row r="50" spans="1:15" x14ac:dyDescent="0.25">
      <c r="A50" t="s">
        <v>1477</v>
      </c>
      <c r="B50" s="1">
        <v>44470</v>
      </c>
      <c r="C50" t="s">
        <v>1256</v>
      </c>
      <c r="D50">
        <v>6852</v>
      </c>
      <c r="E50">
        <v>24</v>
      </c>
      <c r="F50">
        <v>6</v>
      </c>
      <c r="G50">
        <v>2</v>
      </c>
      <c r="H50">
        <v>2</v>
      </c>
      <c r="I50">
        <v>224</v>
      </c>
      <c r="J50">
        <v>53</v>
      </c>
      <c r="K50">
        <v>20</v>
      </c>
      <c r="L50">
        <v>57</v>
      </c>
      <c r="M50" t="s">
        <v>1257</v>
      </c>
      <c r="N50" t="s">
        <v>1234</v>
      </c>
      <c r="O50" t="s">
        <v>1235</v>
      </c>
    </row>
    <row r="51" spans="1:15" x14ac:dyDescent="0.25">
      <c r="A51" t="s">
        <v>1477</v>
      </c>
      <c r="B51" s="1">
        <v>44470</v>
      </c>
      <c r="C51" t="s">
        <v>1358</v>
      </c>
      <c r="D51">
        <v>6421</v>
      </c>
      <c r="E51">
        <v>31</v>
      </c>
      <c r="F51">
        <v>5</v>
      </c>
      <c r="G51">
        <v>0</v>
      </c>
      <c r="H51">
        <v>3</v>
      </c>
      <c r="I51">
        <v>295</v>
      </c>
      <c r="J51">
        <v>28</v>
      </c>
      <c r="K51">
        <v>13</v>
      </c>
      <c r="L51">
        <v>77</v>
      </c>
      <c r="M51" t="s">
        <v>1359</v>
      </c>
      <c r="N51" t="s">
        <v>1360</v>
      </c>
      <c r="O51" t="s">
        <v>1361</v>
      </c>
    </row>
    <row r="52" spans="1:15" x14ac:dyDescent="0.25">
      <c r="A52" t="s">
        <v>1477</v>
      </c>
      <c r="B52" s="1">
        <v>44470</v>
      </c>
      <c r="C52" t="s">
        <v>1297</v>
      </c>
      <c r="D52">
        <v>7799</v>
      </c>
      <c r="E52">
        <v>65</v>
      </c>
      <c r="F52">
        <v>25</v>
      </c>
      <c r="G52">
        <v>13</v>
      </c>
      <c r="H52">
        <v>22</v>
      </c>
      <c r="I52">
        <v>409</v>
      </c>
      <c r="J52">
        <v>57</v>
      </c>
      <c r="K52">
        <v>32</v>
      </c>
      <c r="L52">
        <v>207</v>
      </c>
      <c r="M52" t="s">
        <v>1298</v>
      </c>
      <c r="N52" t="s">
        <v>1278</v>
      </c>
      <c r="O52" t="s">
        <v>1279</v>
      </c>
    </row>
    <row r="53" spans="1:15" x14ac:dyDescent="0.25">
      <c r="A53" t="s">
        <v>1477</v>
      </c>
      <c r="B53" s="1">
        <v>44470</v>
      </c>
      <c r="C53" t="s">
        <v>1384</v>
      </c>
      <c r="D53">
        <v>15127</v>
      </c>
      <c r="E53">
        <v>87</v>
      </c>
      <c r="F53">
        <v>26</v>
      </c>
      <c r="G53">
        <v>21</v>
      </c>
      <c r="H53">
        <v>32</v>
      </c>
      <c r="I53">
        <v>757</v>
      </c>
      <c r="J53">
        <v>155</v>
      </c>
      <c r="K53">
        <v>107</v>
      </c>
      <c r="L53">
        <v>368</v>
      </c>
      <c r="M53" t="s">
        <v>1385</v>
      </c>
      <c r="N53" t="s">
        <v>1386</v>
      </c>
      <c r="O53" t="s">
        <v>1387</v>
      </c>
    </row>
    <row r="54" spans="1:15" x14ac:dyDescent="0.25">
      <c r="A54" t="s">
        <v>1477</v>
      </c>
      <c r="B54" s="1">
        <v>44470</v>
      </c>
      <c r="C54" t="s">
        <v>1406</v>
      </c>
      <c r="D54">
        <v>9590</v>
      </c>
      <c r="E54">
        <v>94</v>
      </c>
      <c r="F54">
        <v>12</v>
      </c>
      <c r="G54">
        <v>9</v>
      </c>
      <c r="H54">
        <v>51</v>
      </c>
      <c r="I54">
        <v>434</v>
      </c>
      <c r="J54">
        <v>66</v>
      </c>
      <c r="K54">
        <v>17</v>
      </c>
      <c r="L54">
        <v>95</v>
      </c>
      <c r="M54" t="s">
        <v>1407</v>
      </c>
      <c r="N54" t="s">
        <v>1386</v>
      </c>
      <c r="O54" t="s">
        <v>1387</v>
      </c>
    </row>
    <row r="55" spans="1:15" x14ac:dyDescent="0.25">
      <c r="A55" t="s">
        <v>1477</v>
      </c>
      <c r="B55" s="1">
        <v>44470</v>
      </c>
      <c r="C55" t="s">
        <v>1420</v>
      </c>
      <c r="D55">
        <v>7321</v>
      </c>
      <c r="E55">
        <v>64</v>
      </c>
      <c r="F55">
        <v>12</v>
      </c>
      <c r="G55">
        <v>3</v>
      </c>
      <c r="H55">
        <v>10</v>
      </c>
      <c r="I55">
        <v>297</v>
      </c>
      <c r="J55">
        <v>98</v>
      </c>
      <c r="K55">
        <v>24</v>
      </c>
      <c r="L55">
        <v>58</v>
      </c>
      <c r="M55" t="s">
        <v>981</v>
      </c>
      <c r="N55" t="s">
        <v>1410</v>
      </c>
      <c r="O55" t="s">
        <v>1411</v>
      </c>
    </row>
    <row r="56" spans="1:15" x14ac:dyDescent="0.25">
      <c r="A56" t="s">
        <v>1477</v>
      </c>
      <c r="B56" s="1">
        <v>44470</v>
      </c>
      <c r="C56" t="s">
        <v>1343</v>
      </c>
      <c r="D56">
        <v>8069</v>
      </c>
      <c r="E56">
        <v>58</v>
      </c>
      <c r="F56">
        <v>19</v>
      </c>
      <c r="G56">
        <v>12</v>
      </c>
      <c r="H56">
        <v>21</v>
      </c>
      <c r="I56">
        <v>385</v>
      </c>
      <c r="J56">
        <v>78</v>
      </c>
      <c r="K56">
        <v>49</v>
      </c>
      <c r="L56">
        <v>142</v>
      </c>
      <c r="M56" t="s">
        <v>1344</v>
      </c>
      <c r="N56" t="s">
        <v>1322</v>
      </c>
      <c r="O56" t="s">
        <v>1323</v>
      </c>
    </row>
    <row r="57" spans="1:15" x14ac:dyDescent="0.25">
      <c r="A57" t="s">
        <v>1477</v>
      </c>
      <c r="B57" s="1">
        <v>44470</v>
      </c>
      <c r="C57" t="s">
        <v>1401</v>
      </c>
      <c r="D57">
        <v>6180</v>
      </c>
      <c r="E57">
        <v>34</v>
      </c>
      <c r="F57">
        <v>11</v>
      </c>
      <c r="G57">
        <v>10</v>
      </c>
      <c r="H57">
        <v>20</v>
      </c>
      <c r="I57">
        <v>256</v>
      </c>
      <c r="J57">
        <v>58</v>
      </c>
      <c r="K57">
        <v>39</v>
      </c>
      <c r="L57">
        <v>122</v>
      </c>
      <c r="M57" t="s">
        <v>1402</v>
      </c>
      <c r="N57" t="s">
        <v>1386</v>
      </c>
      <c r="O57" t="s">
        <v>1387</v>
      </c>
    </row>
    <row r="58" spans="1:15" x14ac:dyDescent="0.25">
      <c r="A58" t="s">
        <v>1477</v>
      </c>
      <c r="B58" s="1">
        <v>44470</v>
      </c>
      <c r="C58" t="s">
        <v>1287</v>
      </c>
      <c r="D58">
        <v>13357</v>
      </c>
      <c r="E58">
        <v>230</v>
      </c>
      <c r="F58">
        <v>42</v>
      </c>
      <c r="G58">
        <v>25</v>
      </c>
      <c r="H58">
        <v>95</v>
      </c>
      <c r="I58">
        <v>797</v>
      </c>
      <c r="J58">
        <v>100</v>
      </c>
      <c r="K58">
        <v>59</v>
      </c>
      <c r="L58">
        <v>380</v>
      </c>
      <c r="M58" t="s">
        <v>1288</v>
      </c>
      <c r="N58" t="s">
        <v>1278</v>
      </c>
      <c r="O58" t="s">
        <v>1279</v>
      </c>
    </row>
    <row r="59" spans="1:15" x14ac:dyDescent="0.25">
      <c r="A59" t="s">
        <v>1477</v>
      </c>
      <c r="B59" s="1">
        <v>44470</v>
      </c>
      <c r="C59" t="s">
        <v>1292</v>
      </c>
      <c r="D59">
        <v>6905</v>
      </c>
      <c r="E59">
        <v>72</v>
      </c>
      <c r="F59">
        <v>14</v>
      </c>
      <c r="G59">
        <v>4</v>
      </c>
      <c r="H59">
        <v>20</v>
      </c>
      <c r="I59">
        <v>361</v>
      </c>
      <c r="J59">
        <v>46</v>
      </c>
      <c r="K59">
        <v>28</v>
      </c>
      <c r="L59">
        <v>133</v>
      </c>
      <c r="M59" t="s">
        <v>1293</v>
      </c>
      <c r="N59" t="s">
        <v>1278</v>
      </c>
      <c r="O59" t="s">
        <v>1279</v>
      </c>
    </row>
    <row r="60" spans="1:15" x14ac:dyDescent="0.25">
      <c r="A60" t="s">
        <v>1477</v>
      </c>
      <c r="B60" s="1">
        <v>44470</v>
      </c>
      <c r="C60" t="s">
        <v>1230</v>
      </c>
      <c r="D60">
        <v>3876</v>
      </c>
      <c r="E60">
        <v>112</v>
      </c>
      <c r="F60">
        <v>13</v>
      </c>
      <c r="G60">
        <v>15</v>
      </c>
      <c r="H60">
        <v>92</v>
      </c>
      <c r="I60">
        <v>243</v>
      </c>
      <c r="J60">
        <v>10</v>
      </c>
      <c r="K60">
        <v>12</v>
      </c>
      <c r="L60">
        <v>177</v>
      </c>
      <c r="M60" t="s">
        <v>1231</v>
      </c>
      <c r="N60" t="s">
        <v>1234</v>
      </c>
      <c r="O60" t="s">
        <v>1235</v>
      </c>
    </row>
    <row r="61" spans="1:15" x14ac:dyDescent="0.25">
      <c r="A61" t="s">
        <v>1477</v>
      </c>
      <c r="B61" s="1">
        <v>44470</v>
      </c>
      <c r="C61" t="s">
        <v>1250</v>
      </c>
      <c r="D61">
        <v>9384</v>
      </c>
      <c r="E61">
        <v>107</v>
      </c>
      <c r="F61">
        <v>18</v>
      </c>
      <c r="G61">
        <v>18</v>
      </c>
      <c r="H61">
        <v>62</v>
      </c>
      <c r="I61">
        <v>416</v>
      </c>
      <c r="J61">
        <v>41</v>
      </c>
      <c r="K61">
        <v>24</v>
      </c>
      <c r="L61">
        <v>153</v>
      </c>
      <c r="M61" t="s">
        <v>1611</v>
      </c>
      <c r="N61" t="s">
        <v>1234</v>
      </c>
      <c r="O61" t="s">
        <v>1235</v>
      </c>
    </row>
    <row r="62" spans="1:15" x14ac:dyDescent="0.25">
      <c r="A62" t="s">
        <v>1477</v>
      </c>
      <c r="B62" s="1">
        <v>44470</v>
      </c>
      <c r="C62" t="s">
        <v>1261</v>
      </c>
      <c r="D62">
        <v>6340</v>
      </c>
      <c r="E62">
        <v>79</v>
      </c>
      <c r="F62">
        <v>23</v>
      </c>
      <c r="G62">
        <v>7</v>
      </c>
      <c r="H62">
        <v>16</v>
      </c>
      <c r="I62">
        <v>356</v>
      </c>
      <c r="J62">
        <v>70</v>
      </c>
      <c r="K62">
        <v>20</v>
      </c>
      <c r="L62">
        <v>80</v>
      </c>
      <c r="M62" t="s">
        <v>1262</v>
      </c>
      <c r="N62" t="s">
        <v>1234</v>
      </c>
      <c r="O62" t="s">
        <v>1235</v>
      </c>
    </row>
    <row r="63" spans="1:15" x14ac:dyDescent="0.25">
      <c r="A63" t="s">
        <v>1477</v>
      </c>
      <c r="B63" s="1">
        <v>44470</v>
      </c>
      <c r="C63" t="s">
        <v>1320</v>
      </c>
      <c r="D63">
        <v>15175</v>
      </c>
      <c r="E63">
        <v>106</v>
      </c>
      <c r="F63">
        <v>22</v>
      </c>
      <c r="G63">
        <v>28</v>
      </c>
      <c r="H63">
        <v>94</v>
      </c>
      <c r="I63">
        <v>663</v>
      </c>
      <c r="J63">
        <v>156</v>
      </c>
      <c r="K63">
        <v>90</v>
      </c>
      <c r="L63">
        <v>191</v>
      </c>
      <c r="M63" t="s">
        <v>1321</v>
      </c>
      <c r="N63" t="s">
        <v>1322</v>
      </c>
      <c r="O63" t="s">
        <v>1323</v>
      </c>
    </row>
    <row r="64" spans="1:15" x14ac:dyDescent="0.25">
      <c r="A64" t="s">
        <v>1477</v>
      </c>
      <c r="B64" s="1">
        <v>44470</v>
      </c>
      <c r="C64" t="s">
        <v>1282</v>
      </c>
      <c r="D64">
        <v>9040</v>
      </c>
      <c r="E64">
        <v>109</v>
      </c>
      <c r="F64">
        <v>23</v>
      </c>
      <c r="G64">
        <v>18</v>
      </c>
      <c r="H64">
        <v>59</v>
      </c>
      <c r="I64">
        <v>520</v>
      </c>
      <c r="J64">
        <v>55</v>
      </c>
      <c r="K64">
        <v>35</v>
      </c>
      <c r="L64">
        <v>268</v>
      </c>
      <c r="M64" t="s">
        <v>1283</v>
      </c>
      <c r="N64" t="s">
        <v>1278</v>
      </c>
      <c r="O64" t="s">
        <v>1279</v>
      </c>
    </row>
    <row r="65" spans="1:15" x14ac:dyDescent="0.25">
      <c r="A65" t="s">
        <v>1477</v>
      </c>
      <c r="B65" s="1">
        <v>44470</v>
      </c>
      <c r="C65" t="s">
        <v>1271</v>
      </c>
      <c r="D65">
        <v>7201</v>
      </c>
      <c r="E65">
        <v>77</v>
      </c>
      <c r="F65">
        <v>17</v>
      </c>
      <c r="G65">
        <v>1</v>
      </c>
      <c r="H65">
        <v>7</v>
      </c>
      <c r="I65">
        <v>416</v>
      </c>
      <c r="J65">
        <v>114</v>
      </c>
      <c r="K65">
        <v>2</v>
      </c>
      <c r="L65">
        <v>26</v>
      </c>
      <c r="M65" t="s">
        <v>1272</v>
      </c>
      <c r="N65" t="s">
        <v>1234</v>
      </c>
      <c r="O65" t="s">
        <v>1235</v>
      </c>
    </row>
    <row r="66" spans="1:15" x14ac:dyDescent="0.25">
      <c r="A66" t="s">
        <v>1477</v>
      </c>
      <c r="B66" s="1">
        <v>44470</v>
      </c>
      <c r="C66" t="s">
        <v>1415</v>
      </c>
      <c r="D66">
        <v>8137</v>
      </c>
      <c r="E66">
        <v>38</v>
      </c>
      <c r="F66">
        <v>7</v>
      </c>
      <c r="G66">
        <v>1</v>
      </c>
      <c r="H66">
        <v>6</v>
      </c>
      <c r="I66">
        <v>418</v>
      </c>
      <c r="J66">
        <v>81</v>
      </c>
      <c r="K66">
        <v>94</v>
      </c>
      <c r="L66">
        <v>304</v>
      </c>
      <c r="M66" t="s">
        <v>1501</v>
      </c>
      <c r="N66" t="s">
        <v>1410</v>
      </c>
      <c r="O66" t="s">
        <v>1411</v>
      </c>
    </row>
    <row r="67" spans="1:15" x14ac:dyDescent="0.25">
      <c r="A67" t="s">
        <v>1477</v>
      </c>
      <c r="B67" s="1">
        <v>44470</v>
      </c>
      <c r="C67" t="s">
        <v>1302</v>
      </c>
      <c r="D67">
        <v>9593</v>
      </c>
      <c r="E67">
        <v>86</v>
      </c>
      <c r="F67">
        <v>21</v>
      </c>
      <c r="G67">
        <v>12</v>
      </c>
      <c r="H67">
        <v>48</v>
      </c>
      <c r="I67">
        <v>375</v>
      </c>
      <c r="J67">
        <v>25</v>
      </c>
      <c r="K67">
        <v>15</v>
      </c>
      <c r="L67">
        <v>199</v>
      </c>
      <c r="M67" t="s">
        <v>1303</v>
      </c>
      <c r="N67" t="s">
        <v>1304</v>
      </c>
      <c r="O67" t="s">
        <v>1305</v>
      </c>
    </row>
    <row r="68" spans="1:15" x14ac:dyDescent="0.25">
      <c r="A68" t="s">
        <v>1477</v>
      </c>
      <c r="B68" s="1">
        <v>44470</v>
      </c>
      <c r="C68" t="s">
        <v>1317</v>
      </c>
      <c r="D68">
        <v>15274</v>
      </c>
      <c r="E68">
        <v>113</v>
      </c>
      <c r="F68">
        <v>26</v>
      </c>
      <c r="H68">
        <v>7</v>
      </c>
      <c r="I68">
        <v>722</v>
      </c>
      <c r="J68">
        <v>32</v>
      </c>
      <c r="K68">
        <v>34</v>
      </c>
      <c r="L68">
        <v>66</v>
      </c>
      <c r="M68" t="s">
        <v>1318</v>
      </c>
      <c r="N68" t="s">
        <v>1304</v>
      </c>
      <c r="O68" t="s">
        <v>1305</v>
      </c>
    </row>
    <row r="69" spans="1:15" x14ac:dyDescent="0.25">
      <c r="A69" t="s">
        <v>1477</v>
      </c>
      <c r="B69" s="1">
        <v>44470</v>
      </c>
      <c r="C69" t="s">
        <v>1408</v>
      </c>
      <c r="D69">
        <v>6692</v>
      </c>
      <c r="E69">
        <v>55</v>
      </c>
      <c r="F69">
        <v>7</v>
      </c>
      <c r="G69">
        <v>1</v>
      </c>
      <c r="H69">
        <v>6</v>
      </c>
      <c r="I69">
        <v>286</v>
      </c>
      <c r="J69">
        <v>43</v>
      </c>
      <c r="K69">
        <v>41</v>
      </c>
      <c r="L69">
        <v>129</v>
      </c>
      <c r="M69" t="s">
        <v>1409</v>
      </c>
      <c r="N69" t="s">
        <v>1410</v>
      </c>
      <c r="O69" t="s">
        <v>1411</v>
      </c>
    </row>
    <row r="70" spans="1:15" x14ac:dyDescent="0.25">
      <c r="A70" t="s">
        <v>1477</v>
      </c>
      <c r="B70" s="1">
        <v>44470</v>
      </c>
      <c r="C70" t="s">
        <v>1276</v>
      </c>
      <c r="D70">
        <v>16004</v>
      </c>
      <c r="E70">
        <v>158</v>
      </c>
      <c r="F70">
        <v>72</v>
      </c>
      <c r="G70">
        <v>6</v>
      </c>
      <c r="H70">
        <v>14</v>
      </c>
      <c r="I70">
        <v>851</v>
      </c>
      <c r="J70">
        <v>383</v>
      </c>
      <c r="K70">
        <v>12</v>
      </c>
      <c r="L70">
        <v>32</v>
      </c>
      <c r="M70" t="s">
        <v>1277</v>
      </c>
      <c r="N70" t="s">
        <v>1278</v>
      </c>
      <c r="O70" t="s">
        <v>1279</v>
      </c>
    </row>
    <row r="71" spans="1:15" x14ac:dyDescent="0.25">
      <c r="A71" t="s">
        <v>1477</v>
      </c>
      <c r="B71" s="1">
        <v>44470</v>
      </c>
      <c r="C71" t="s">
        <v>1353</v>
      </c>
      <c r="D71">
        <v>9961</v>
      </c>
      <c r="E71">
        <v>106</v>
      </c>
      <c r="F71">
        <v>22</v>
      </c>
      <c r="G71">
        <v>1</v>
      </c>
      <c r="H71">
        <v>12</v>
      </c>
      <c r="I71">
        <v>461</v>
      </c>
      <c r="J71">
        <v>101</v>
      </c>
      <c r="K71">
        <v>6</v>
      </c>
      <c r="L71">
        <v>50</v>
      </c>
      <c r="M71" t="s">
        <v>1354</v>
      </c>
      <c r="N71" t="s">
        <v>1322</v>
      </c>
      <c r="O71" t="s">
        <v>1323</v>
      </c>
    </row>
    <row r="72" spans="1:15" x14ac:dyDescent="0.25">
      <c r="A72" t="s">
        <v>1477</v>
      </c>
      <c r="B72" s="1">
        <v>44470</v>
      </c>
      <c r="C72" t="s">
        <v>1382</v>
      </c>
      <c r="D72">
        <v>3551</v>
      </c>
      <c r="E72">
        <v>28</v>
      </c>
      <c r="F72">
        <v>4</v>
      </c>
      <c r="G72">
        <v>4</v>
      </c>
      <c r="H72">
        <v>16</v>
      </c>
      <c r="I72">
        <v>111</v>
      </c>
      <c r="J72">
        <v>16</v>
      </c>
      <c r="K72">
        <v>17</v>
      </c>
      <c r="L72">
        <v>57</v>
      </c>
      <c r="M72" t="s">
        <v>1383</v>
      </c>
      <c r="N72" t="s">
        <v>1360</v>
      </c>
      <c r="O72" t="s">
        <v>1361</v>
      </c>
    </row>
    <row r="73" spans="1:15" x14ac:dyDescent="0.25">
      <c r="A73" t="s">
        <v>1477</v>
      </c>
      <c r="B73" s="1">
        <v>44470</v>
      </c>
      <c r="C73" t="s">
        <v>1338</v>
      </c>
      <c r="D73">
        <v>3329</v>
      </c>
      <c r="E73">
        <v>13</v>
      </c>
      <c r="F73">
        <v>2</v>
      </c>
      <c r="G73">
        <v>2</v>
      </c>
      <c r="H73">
        <v>4</v>
      </c>
      <c r="I73">
        <v>120</v>
      </c>
      <c r="J73">
        <v>26</v>
      </c>
      <c r="K73">
        <v>21</v>
      </c>
      <c r="L73">
        <v>72</v>
      </c>
      <c r="M73" t="s">
        <v>1339</v>
      </c>
      <c r="N73" t="s">
        <v>1322</v>
      </c>
      <c r="O73" t="s">
        <v>1323</v>
      </c>
    </row>
    <row r="74" spans="1:15" x14ac:dyDescent="0.25">
      <c r="A74" t="s">
        <v>1477</v>
      </c>
      <c r="B74" s="1">
        <v>44470</v>
      </c>
      <c r="C74" t="s">
        <v>1245</v>
      </c>
      <c r="D74">
        <v>5297</v>
      </c>
      <c r="E74">
        <v>61</v>
      </c>
      <c r="F74">
        <v>11</v>
      </c>
      <c r="G74">
        <v>2</v>
      </c>
      <c r="H74">
        <v>4</v>
      </c>
      <c r="I74">
        <v>238</v>
      </c>
      <c r="J74">
        <v>9</v>
      </c>
      <c r="L74">
        <v>4</v>
      </c>
      <c r="M74" t="s">
        <v>1246</v>
      </c>
      <c r="N74" t="s">
        <v>1234</v>
      </c>
      <c r="O74" t="s">
        <v>1235</v>
      </c>
    </row>
    <row r="75" spans="1:15" x14ac:dyDescent="0.25">
      <c r="A75" t="s">
        <v>1477</v>
      </c>
      <c r="B75" s="1">
        <v>44470</v>
      </c>
      <c r="C75" t="s">
        <v>1328</v>
      </c>
      <c r="D75">
        <v>10125</v>
      </c>
      <c r="E75">
        <v>33</v>
      </c>
      <c r="F75">
        <v>6</v>
      </c>
      <c r="G75">
        <v>8</v>
      </c>
      <c r="H75">
        <v>22</v>
      </c>
      <c r="I75">
        <v>345</v>
      </c>
      <c r="J75">
        <v>17</v>
      </c>
      <c r="K75">
        <v>28</v>
      </c>
      <c r="L75">
        <v>230</v>
      </c>
      <c r="M75" t="s">
        <v>1616</v>
      </c>
      <c r="N75" t="s">
        <v>1322</v>
      </c>
      <c r="O75" t="s">
        <v>1323</v>
      </c>
    </row>
    <row r="76" spans="1:15" x14ac:dyDescent="0.25">
      <c r="A76" t="s">
        <v>1477</v>
      </c>
      <c r="B76" s="1">
        <v>44470</v>
      </c>
      <c r="C76" t="s">
        <v>1391</v>
      </c>
      <c r="D76">
        <v>2856</v>
      </c>
      <c r="E76">
        <v>17</v>
      </c>
      <c r="F76">
        <v>7</v>
      </c>
      <c r="G76">
        <v>2</v>
      </c>
      <c r="H76">
        <v>9</v>
      </c>
      <c r="I76">
        <v>174</v>
      </c>
      <c r="J76">
        <v>51</v>
      </c>
      <c r="K76">
        <v>43</v>
      </c>
      <c r="L76">
        <v>92</v>
      </c>
      <c r="M76" t="s">
        <v>1392</v>
      </c>
      <c r="N76" t="s">
        <v>1386</v>
      </c>
      <c r="O76" t="s">
        <v>1387</v>
      </c>
    </row>
    <row r="77" spans="1:15" x14ac:dyDescent="0.25">
      <c r="A77" t="s">
        <v>1477</v>
      </c>
      <c r="B77" s="1">
        <v>44470</v>
      </c>
      <c r="C77" t="s">
        <v>1396</v>
      </c>
      <c r="D77">
        <v>7744</v>
      </c>
      <c r="E77">
        <v>82</v>
      </c>
      <c r="F77">
        <v>12</v>
      </c>
      <c r="G77">
        <v>4</v>
      </c>
      <c r="H77">
        <v>21</v>
      </c>
      <c r="I77">
        <v>365</v>
      </c>
      <c r="J77">
        <v>88</v>
      </c>
      <c r="K77">
        <v>43</v>
      </c>
      <c r="L77">
        <v>130</v>
      </c>
      <c r="M77" t="s">
        <v>1619</v>
      </c>
      <c r="N77" t="s">
        <v>1386</v>
      </c>
      <c r="O77" t="s">
        <v>1387</v>
      </c>
    </row>
    <row r="78" spans="1:15" x14ac:dyDescent="0.25">
      <c r="A78" t="s">
        <v>1477</v>
      </c>
      <c r="B78" s="1">
        <v>44470</v>
      </c>
      <c r="C78" t="s">
        <v>1370</v>
      </c>
      <c r="D78">
        <v>3769</v>
      </c>
      <c r="E78">
        <v>24</v>
      </c>
      <c r="F78">
        <v>5</v>
      </c>
      <c r="G78">
        <v>3</v>
      </c>
      <c r="H78">
        <v>12</v>
      </c>
      <c r="I78">
        <v>165</v>
      </c>
      <c r="J78">
        <v>10</v>
      </c>
      <c r="K78">
        <v>4</v>
      </c>
      <c r="L78">
        <v>55</v>
      </c>
      <c r="M78" t="s">
        <v>1371</v>
      </c>
      <c r="N78" t="s">
        <v>1360</v>
      </c>
      <c r="O78" t="s">
        <v>1361</v>
      </c>
    </row>
    <row r="79" spans="1:15" x14ac:dyDescent="0.25">
      <c r="A79" t="s">
        <v>1477</v>
      </c>
      <c r="B79" s="1">
        <v>44470</v>
      </c>
      <c r="C79" t="s">
        <v>1310</v>
      </c>
      <c r="D79">
        <v>11379</v>
      </c>
      <c r="E79">
        <v>46</v>
      </c>
      <c r="F79">
        <v>10</v>
      </c>
      <c r="G79">
        <v>14</v>
      </c>
      <c r="H79">
        <v>41</v>
      </c>
      <c r="I79">
        <v>526</v>
      </c>
      <c r="J79">
        <v>151</v>
      </c>
      <c r="K79">
        <v>119</v>
      </c>
      <c r="L79">
        <v>360</v>
      </c>
      <c r="M79" t="s">
        <v>1311</v>
      </c>
      <c r="N79" t="s">
        <v>1304</v>
      </c>
      <c r="O79" t="s">
        <v>1305</v>
      </c>
    </row>
    <row r="80" spans="1:15" x14ac:dyDescent="0.25">
      <c r="A80" t="s">
        <v>1477</v>
      </c>
      <c r="B80" s="1">
        <v>44501</v>
      </c>
      <c r="C80" t="s">
        <v>1365</v>
      </c>
      <c r="D80">
        <v>2031</v>
      </c>
      <c r="E80">
        <v>19</v>
      </c>
      <c r="F80">
        <v>6</v>
      </c>
      <c r="G80">
        <v>3</v>
      </c>
      <c r="H80">
        <v>8</v>
      </c>
      <c r="I80">
        <v>104</v>
      </c>
      <c r="J80">
        <v>17</v>
      </c>
      <c r="K80">
        <v>18</v>
      </c>
      <c r="L80">
        <v>70</v>
      </c>
      <c r="M80" t="s">
        <v>1366</v>
      </c>
      <c r="N80" t="s">
        <v>1360</v>
      </c>
      <c r="O80" t="s">
        <v>1361</v>
      </c>
    </row>
    <row r="81" spans="1:15" x14ac:dyDescent="0.25">
      <c r="A81" t="s">
        <v>1477</v>
      </c>
      <c r="B81" s="1">
        <v>44501</v>
      </c>
      <c r="C81" t="s">
        <v>1271</v>
      </c>
      <c r="D81">
        <v>7243</v>
      </c>
      <c r="G81">
        <v>1</v>
      </c>
      <c r="H81">
        <v>7</v>
      </c>
      <c r="K81">
        <v>2</v>
      </c>
      <c r="L81">
        <v>27</v>
      </c>
      <c r="M81" t="s">
        <v>1272</v>
      </c>
      <c r="N81" t="s">
        <v>1234</v>
      </c>
      <c r="O81" t="s">
        <v>1235</v>
      </c>
    </row>
    <row r="82" spans="1:15" x14ac:dyDescent="0.25">
      <c r="A82" t="s">
        <v>1477</v>
      </c>
      <c r="B82" s="1">
        <v>44501</v>
      </c>
      <c r="C82" t="s">
        <v>1245</v>
      </c>
      <c r="D82">
        <v>5289</v>
      </c>
      <c r="G82">
        <v>2</v>
      </c>
      <c r="H82">
        <v>4</v>
      </c>
      <c r="L82">
        <v>4</v>
      </c>
      <c r="M82" t="s">
        <v>1246</v>
      </c>
      <c r="N82" t="s">
        <v>1234</v>
      </c>
      <c r="O82" t="s">
        <v>1235</v>
      </c>
    </row>
    <row r="83" spans="1:15" x14ac:dyDescent="0.25">
      <c r="A83" t="s">
        <v>1477</v>
      </c>
      <c r="B83" s="1">
        <v>44501</v>
      </c>
      <c r="C83" t="s">
        <v>1420</v>
      </c>
      <c r="D83">
        <v>7292</v>
      </c>
      <c r="E83">
        <v>64</v>
      </c>
      <c r="F83">
        <v>12</v>
      </c>
      <c r="G83">
        <v>3</v>
      </c>
      <c r="H83">
        <v>11</v>
      </c>
      <c r="I83">
        <v>296</v>
      </c>
      <c r="J83">
        <v>95</v>
      </c>
      <c r="K83">
        <v>28</v>
      </c>
      <c r="L83">
        <v>72</v>
      </c>
      <c r="M83" t="s">
        <v>981</v>
      </c>
      <c r="N83" t="s">
        <v>1410</v>
      </c>
      <c r="O83" t="s">
        <v>1411</v>
      </c>
    </row>
    <row r="84" spans="1:15" x14ac:dyDescent="0.25">
      <c r="A84" t="s">
        <v>1477</v>
      </c>
      <c r="B84" s="1">
        <v>44501</v>
      </c>
      <c r="C84" t="s">
        <v>1429</v>
      </c>
      <c r="D84">
        <v>16782</v>
      </c>
      <c r="E84">
        <v>107</v>
      </c>
      <c r="F84">
        <v>16</v>
      </c>
      <c r="G84">
        <v>14</v>
      </c>
      <c r="H84">
        <v>66</v>
      </c>
      <c r="I84">
        <v>660</v>
      </c>
      <c r="J84">
        <v>135</v>
      </c>
      <c r="K84">
        <v>29</v>
      </c>
      <c r="L84">
        <v>119</v>
      </c>
      <c r="M84" t="s">
        <v>1430</v>
      </c>
      <c r="N84" t="s">
        <v>1410</v>
      </c>
      <c r="O84" t="s">
        <v>1411</v>
      </c>
    </row>
    <row r="85" spans="1:15" x14ac:dyDescent="0.25">
      <c r="A85" t="s">
        <v>1477</v>
      </c>
      <c r="B85" s="1">
        <v>44501</v>
      </c>
      <c r="C85" t="s">
        <v>1292</v>
      </c>
      <c r="D85">
        <v>6965</v>
      </c>
      <c r="E85">
        <v>74</v>
      </c>
      <c r="F85">
        <v>14</v>
      </c>
      <c r="G85">
        <v>4</v>
      </c>
      <c r="H85">
        <v>26</v>
      </c>
      <c r="I85">
        <v>362</v>
      </c>
      <c r="J85">
        <v>46</v>
      </c>
      <c r="K85">
        <v>36</v>
      </c>
      <c r="L85">
        <v>174</v>
      </c>
      <c r="M85" t="s">
        <v>1293</v>
      </c>
      <c r="N85" t="s">
        <v>1278</v>
      </c>
      <c r="O85" t="s">
        <v>1279</v>
      </c>
    </row>
    <row r="86" spans="1:15" x14ac:dyDescent="0.25">
      <c r="A86" t="s">
        <v>1477</v>
      </c>
      <c r="B86" s="1">
        <v>44501</v>
      </c>
      <c r="C86" t="s">
        <v>1328</v>
      </c>
      <c r="D86">
        <v>10257</v>
      </c>
      <c r="E86">
        <v>32</v>
      </c>
      <c r="F86">
        <v>6</v>
      </c>
      <c r="G86">
        <v>8</v>
      </c>
      <c r="H86">
        <v>22</v>
      </c>
      <c r="I86">
        <v>349</v>
      </c>
      <c r="J86">
        <v>16</v>
      </c>
      <c r="K86">
        <v>34</v>
      </c>
      <c r="L86">
        <v>253</v>
      </c>
      <c r="M86" t="s">
        <v>1616</v>
      </c>
      <c r="N86" t="s">
        <v>1322</v>
      </c>
      <c r="O86" t="s">
        <v>1323</v>
      </c>
    </row>
    <row r="87" spans="1:15" x14ac:dyDescent="0.25">
      <c r="A87" t="s">
        <v>1477</v>
      </c>
      <c r="B87" s="1">
        <v>44501</v>
      </c>
      <c r="C87" t="s">
        <v>1408</v>
      </c>
      <c r="D87">
        <v>6732</v>
      </c>
      <c r="E87">
        <v>58</v>
      </c>
      <c r="F87">
        <v>7</v>
      </c>
      <c r="G87">
        <v>1</v>
      </c>
      <c r="H87">
        <v>7</v>
      </c>
      <c r="I87">
        <v>293</v>
      </c>
      <c r="J87">
        <v>43</v>
      </c>
      <c r="K87">
        <v>43</v>
      </c>
      <c r="L87">
        <v>139</v>
      </c>
      <c r="M87" t="s">
        <v>1409</v>
      </c>
      <c r="N87" t="s">
        <v>1410</v>
      </c>
      <c r="O87" t="s">
        <v>1411</v>
      </c>
    </row>
    <row r="88" spans="1:15" x14ac:dyDescent="0.25">
      <c r="A88" t="s">
        <v>1477</v>
      </c>
      <c r="B88" s="1">
        <v>44501</v>
      </c>
      <c r="C88" t="s">
        <v>1302</v>
      </c>
      <c r="D88">
        <v>9630</v>
      </c>
      <c r="E88">
        <v>87</v>
      </c>
      <c r="F88">
        <v>21</v>
      </c>
      <c r="G88">
        <v>15</v>
      </c>
      <c r="H88">
        <v>59</v>
      </c>
      <c r="I88">
        <v>378</v>
      </c>
      <c r="J88">
        <v>25</v>
      </c>
      <c r="K88">
        <v>20</v>
      </c>
      <c r="L88">
        <v>235</v>
      </c>
      <c r="M88" t="s">
        <v>1303</v>
      </c>
      <c r="N88" t="s">
        <v>1304</v>
      </c>
      <c r="O88" t="s">
        <v>1305</v>
      </c>
    </row>
    <row r="89" spans="1:15" x14ac:dyDescent="0.25">
      <c r="A89" t="s">
        <v>1477</v>
      </c>
      <c r="B89" s="1">
        <v>44501</v>
      </c>
      <c r="C89" t="s">
        <v>1396</v>
      </c>
      <c r="D89">
        <v>7740</v>
      </c>
      <c r="E89">
        <v>80</v>
      </c>
      <c r="F89">
        <v>12</v>
      </c>
      <c r="G89">
        <v>4</v>
      </c>
      <c r="H89">
        <v>25</v>
      </c>
      <c r="I89">
        <v>371</v>
      </c>
      <c r="J89">
        <v>89</v>
      </c>
      <c r="K89">
        <v>56</v>
      </c>
      <c r="L89">
        <v>169</v>
      </c>
      <c r="M89" t="s">
        <v>1619</v>
      </c>
      <c r="N89" t="s">
        <v>1386</v>
      </c>
      <c r="O89" t="s">
        <v>1387</v>
      </c>
    </row>
    <row r="90" spans="1:15" x14ac:dyDescent="0.25">
      <c r="A90" t="s">
        <v>1477</v>
      </c>
      <c r="B90" s="1">
        <v>44501</v>
      </c>
      <c r="C90" t="s">
        <v>1250</v>
      </c>
      <c r="D90">
        <v>9415</v>
      </c>
      <c r="E90">
        <v>107</v>
      </c>
      <c r="F90">
        <v>18</v>
      </c>
      <c r="G90">
        <v>18</v>
      </c>
      <c r="H90">
        <v>65</v>
      </c>
      <c r="I90">
        <v>413</v>
      </c>
      <c r="J90">
        <v>40</v>
      </c>
      <c r="K90">
        <v>28</v>
      </c>
      <c r="L90">
        <v>189</v>
      </c>
      <c r="M90" t="s">
        <v>1611</v>
      </c>
      <c r="N90" t="s">
        <v>1234</v>
      </c>
      <c r="O90" t="s">
        <v>1235</v>
      </c>
    </row>
    <row r="91" spans="1:15" x14ac:dyDescent="0.25">
      <c r="A91" t="s">
        <v>1477</v>
      </c>
      <c r="B91" s="1">
        <v>44501</v>
      </c>
      <c r="C91" t="s">
        <v>1317</v>
      </c>
      <c r="D91">
        <v>15300</v>
      </c>
      <c r="H91">
        <v>7</v>
      </c>
      <c r="K91">
        <v>34</v>
      </c>
      <c r="L91">
        <v>72</v>
      </c>
      <c r="M91" t="s">
        <v>1318</v>
      </c>
      <c r="N91" t="s">
        <v>1304</v>
      </c>
      <c r="O91" t="s">
        <v>1305</v>
      </c>
    </row>
    <row r="92" spans="1:15" x14ac:dyDescent="0.25">
      <c r="A92" t="s">
        <v>1477</v>
      </c>
      <c r="B92" s="1">
        <v>44501</v>
      </c>
      <c r="C92" t="s">
        <v>1310</v>
      </c>
      <c r="D92">
        <v>11395</v>
      </c>
      <c r="E92">
        <v>45</v>
      </c>
      <c r="F92">
        <v>10</v>
      </c>
      <c r="G92">
        <v>17</v>
      </c>
      <c r="H92">
        <v>45</v>
      </c>
      <c r="I92">
        <v>529</v>
      </c>
      <c r="J92">
        <v>150</v>
      </c>
      <c r="K92">
        <v>145</v>
      </c>
      <c r="L92">
        <v>430</v>
      </c>
      <c r="M92" t="s">
        <v>1311</v>
      </c>
      <c r="N92" t="s">
        <v>1304</v>
      </c>
      <c r="O92" t="s">
        <v>1305</v>
      </c>
    </row>
    <row r="93" spans="1:15" x14ac:dyDescent="0.25">
      <c r="A93" t="s">
        <v>1477</v>
      </c>
      <c r="B93" s="1">
        <v>44501</v>
      </c>
      <c r="C93" t="s">
        <v>1276</v>
      </c>
      <c r="D93">
        <v>16021</v>
      </c>
      <c r="G93">
        <v>6</v>
      </c>
      <c r="H93">
        <v>14</v>
      </c>
      <c r="K93">
        <v>14</v>
      </c>
      <c r="L93">
        <v>37</v>
      </c>
      <c r="M93" t="s">
        <v>1277</v>
      </c>
      <c r="N93" t="s">
        <v>1278</v>
      </c>
      <c r="O93" t="s">
        <v>1279</v>
      </c>
    </row>
    <row r="94" spans="1:15" x14ac:dyDescent="0.25">
      <c r="A94" t="s">
        <v>1477</v>
      </c>
      <c r="B94" s="1">
        <v>44501</v>
      </c>
      <c r="C94" t="s">
        <v>1415</v>
      </c>
      <c r="D94">
        <v>8118</v>
      </c>
      <c r="E94">
        <v>37</v>
      </c>
      <c r="F94">
        <v>6</v>
      </c>
      <c r="G94">
        <v>4</v>
      </c>
      <c r="H94">
        <v>22</v>
      </c>
      <c r="I94">
        <v>423</v>
      </c>
      <c r="J94">
        <v>80</v>
      </c>
      <c r="K94">
        <v>100</v>
      </c>
      <c r="L94">
        <v>319</v>
      </c>
      <c r="M94" t="s">
        <v>1501</v>
      </c>
      <c r="N94" t="s">
        <v>1410</v>
      </c>
      <c r="O94" t="s">
        <v>1411</v>
      </c>
    </row>
    <row r="95" spans="1:15" x14ac:dyDescent="0.25">
      <c r="A95" t="s">
        <v>1477</v>
      </c>
      <c r="B95" s="1">
        <v>44501</v>
      </c>
      <c r="C95" t="s">
        <v>1320</v>
      </c>
      <c r="D95">
        <v>15128</v>
      </c>
      <c r="E95">
        <v>106</v>
      </c>
      <c r="F95">
        <v>22</v>
      </c>
      <c r="G95">
        <v>31</v>
      </c>
      <c r="H95">
        <v>96</v>
      </c>
      <c r="I95">
        <v>668</v>
      </c>
      <c r="J95">
        <v>155</v>
      </c>
      <c r="K95">
        <v>101</v>
      </c>
      <c r="L95">
        <v>229</v>
      </c>
      <c r="M95" t="s">
        <v>1321</v>
      </c>
      <c r="N95" t="s">
        <v>1322</v>
      </c>
      <c r="O95" t="s">
        <v>1323</v>
      </c>
    </row>
    <row r="96" spans="1:15" x14ac:dyDescent="0.25">
      <c r="A96" t="s">
        <v>1477</v>
      </c>
      <c r="B96" s="1">
        <v>44501</v>
      </c>
      <c r="C96" t="s">
        <v>1401</v>
      </c>
      <c r="D96">
        <v>6190</v>
      </c>
      <c r="E96">
        <v>32</v>
      </c>
      <c r="F96">
        <v>10</v>
      </c>
      <c r="G96">
        <v>11</v>
      </c>
      <c r="H96">
        <v>20</v>
      </c>
      <c r="I96">
        <v>258</v>
      </c>
      <c r="J96">
        <v>56</v>
      </c>
      <c r="K96">
        <v>42</v>
      </c>
      <c r="L96">
        <v>131</v>
      </c>
      <c r="M96" t="s">
        <v>1402</v>
      </c>
      <c r="N96" t="s">
        <v>1386</v>
      </c>
      <c r="O96" t="s">
        <v>1387</v>
      </c>
    </row>
    <row r="97" spans="1:15" x14ac:dyDescent="0.25">
      <c r="A97" t="s">
        <v>1477</v>
      </c>
      <c r="B97" s="1">
        <v>44501</v>
      </c>
      <c r="C97" t="s">
        <v>1333</v>
      </c>
      <c r="D97">
        <v>6921</v>
      </c>
      <c r="E97">
        <v>24</v>
      </c>
      <c r="F97">
        <v>4</v>
      </c>
      <c r="G97">
        <v>2</v>
      </c>
      <c r="H97">
        <v>12</v>
      </c>
      <c r="I97">
        <v>270</v>
      </c>
      <c r="J97">
        <v>31</v>
      </c>
      <c r="K97">
        <v>41</v>
      </c>
      <c r="L97">
        <v>239</v>
      </c>
      <c r="M97" t="s">
        <v>1334</v>
      </c>
      <c r="N97" t="s">
        <v>1322</v>
      </c>
      <c r="O97" t="s">
        <v>1323</v>
      </c>
    </row>
    <row r="98" spans="1:15" x14ac:dyDescent="0.25">
      <c r="A98" t="s">
        <v>1477</v>
      </c>
      <c r="B98" s="1">
        <v>44501</v>
      </c>
      <c r="C98" t="s">
        <v>1230</v>
      </c>
      <c r="D98">
        <v>3883</v>
      </c>
      <c r="E98">
        <v>110</v>
      </c>
      <c r="F98">
        <v>13</v>
      </c>
      <c r="G98">
        <v>17</v>
      </c>
      <c r="H98">
        <v>99</v>
      </c>
      <c r="I98">
        <v>247</v>
      </c>
      <c r="J98">
        <v>9</v>
      </c>
      <c r="K98">
        <v>16</v>
      </c>
      <c r="L98">
        <v>193</v>
      </c>
      <c r="M98" t="s">
        <v>1231</v>
      </c>
      <c r="N98" t="s">
        <v>1234</v>
      </c>
      <c r="O98" t="s">
        <v>1235</v>
      </c>
    </row>
    <row r="99" spans="1:15" x14ac:dyDescent="0.25">
      <c r="A99" t="s">
        <v>1477</v>
      </c>
      <c r="B99" s="1">
        <v>44501</v>
      </c>
      <c r="C99" t="s">
        <v>1266</v>
      </c>
      <c r="D99">
        <v>4383</v>
      </c>
      <c r="E99">
        <v>42</v>
      </c>
      <c r="F99">
        <v>7</v>
      </c>
      <c r="G99">
        <v>4</v>
      </c>
      <c r="H99">
        <v>24</v>
      </c>
      <c r="I99">
        <v>212</v>
      </c>
      <c r="J99">
        <v>29</v>
      </c>
      <c r="K99">
        <v>13</v>
      </c>
      <c r="L99">
        <v>109</v>
      </c>
      <c r="M99" t="s">
        <v>1267</v>
      </c>
      <c r="N99" t="s">
        <v>1234</v>
      </c>
      <c r="O99" t="s">
        <v>1235</v>
      </c>
    </row>
    <row r="100" spans="1:15" x14ac:dyDescent="0.25">
      <c r="A100" t="s">
        <v>1477</v>
      </c>
      <c r="B100" s="1">
        <v>44501</v>
      </c>
      <c r="C100" t="s">
        <v>1377</v>
      </c>
      <c r="D100">
        <v>14787</v>
      </c>
      <c r="E100">
        <v>119</v>
      </c>
      <c r="F100">
        <v>26</v>
      </c>
      <c r="G100">
        <v>18</v>
      </c>
      <c r="H100">
        <v>65</v>
      </c>
      <c r="I100">
        <v>650</v>
      </c>
      <c r="J100">
        <v>152</v>
      </c>
      <c r="K100">
        <v>93</v>
      </c>
      <c r="L100">
        <v>309</v>
      </c>
      <c r="M100" t="s">
        <v>1378</v>
      </c>
      <c r="N100" t="s">
        <v>1360</v>
      </c>
      <c r="O100" t="s">
        <v>1361</v>
      </c>
    </row>
    <row r="101" spans="1:15" x14ac:dyDescent="0.25">
      <c r="A101" t="s">
        <v>1477</v>
      </c>
      <c r="B101" s="1">
        <v>44501</v>
      </c>
      <c r="C101" t="s">
        <v>1424</v>
      </c>
      <c r="D101">
        <v>6183</v>
      </c>
      <c r="E101">
        <v>30</v>
      </c>
      <c r="F101">
        <v>10</v>
      </c>
      <c r="G101">
        <v>8</v>
      </c>
      <c r="H101">
        <v>27</v>
      </c>
      <c r="I101">
        <v>279</v>
      </c>
      <c r="J101">
        <v>22</v>
      </c>
      <c r="K101">
        <v>32</v>
      </c>
      <c r="L101">
        <v>193</v>
      </c>
      <c r="M101" t="s">
        <v>1425</v>
      </c>
      <c r="N101" t="s">
        <v>1410</v>
      </c>
      <c r="O101" t="s">
        <v>1411</v>
      </c>
    </row>
    <row r="102" spans="1:15" x14ac:dyDescent="0.25">
      <c r="A102" t="s">
        <v>1477</v>
      </c>
      <c r="B102" s="1">
        <v>44501</v>
      </c>
      <c r="C102" t="s">
        <v>1370</v>
      </c>
      <c r="D102">
        <v>3774</v>
      </c>
      <c r="E102">
        <v>24</v>
      </c>
      <c r="F102">
        <v>5</v>
      </c>
      <c r="G102">
        <v>3</v>
      </c>
      <c r="H102">
        <v>17</v>
      </c>
      <c r="I102">
        <v>167</v>
      </c>
      <c r="J102">
        <v>11</v>
      </c>
      <c r="K102">
        <v>5</v>
      </c>
      <c r="L102">
        <v>68</v>
      </c>
      <c r="M102" t="s">
        <v>1371</v>
      </c>
      <c r="N102" t="s">
        <v>1360</v>
      </c>
      <c r="O102" t="s">
        <v>1361</v>
      </c>
    </row>
    <row r="103" spans="1:15" x14ac:dyDescent="0.25">
      <c r="A103" t="s">
        <v>1477</v>
      </c>
      <c r="B103" s="1">
        <v>44501</v>
      </c>
      <c r="C103" t="s">
        <v>1282</v>
      </c>
      <c r="D103">
        <v>9062</v>
      </c>
      <c r="E103">
        <v>110</v>
      </c>
      <c r="F103">
        <v>23</v>
      </c>
      <c r="G103">
        <v>18</v>
      </c>
      <c r="H103">
        <v>62</v>
      </c>
      <c r="I103">
        <v>518</v>
      </c>
      <c r="J103">
        <v>55</v>
      </c>
      <c r="K103">
        <v>41</v>
      </c>
      <c r="L103">
        <v>324</v>
      </c>
      <c r="M103" t="s">
        <v>1283</v>
      </c>
      <c r="N103" t="s">
        <v>1278</v>
      </c>
      <c r="O103" t="s">
        <v>1279</v>
      </c>
    </row>
    <row r="104" spans="1:15" x14ac:dyDescent="0.25">
      <c r="A104" t="s">
        <v>1477</v>
      </c>
      <c r="B104" s="1">
        <v>44501</v>
      </c>
      <c r="C104" t="s">
        <v>1261</v>
      </c>
      <c r="D104">
        <v>6320</v>
      </c>
      <c r="E104">
        <v>78</v>
      </c>
      <c r="F104">
        <v>23</v>
      </c>
      <c r="G104">
        <v>12</v>
      </c>
      <c r="H104">
        <v>21</v>
      </c>
      <c r="I104">
        <v>361</v>
      </c>
      <c r="J104">
        <v>70</v>
      </c>
      <c r="K104">
        <v>26</v>
      </c>
      <c r="L104">
        <v>94</v>
      </c>
      <c r="M104" t="s">
        <v>1262</v>
      </c>
      <c r="N104" t="s">
        <v>1234</v>
      </c>
      <c r="O104" t="s">
        <v>1235</v>
      </c>
    </row>
    <row r="105" spans="1:15" x14ac:dyDescent="0.25">
      <c r="A105" t="s">
        <v>1477</v>
      </c>
      <c r="B105" s="1">
        <v>44501</v>
      </c>
      <c r="C105" t="s">
        <v>1338</v>
      </c>
      <c r="D105">
        <v>3352</v>
      </c>
      <c r="E105">
        <v>12</v>
      </c>
      <c r="F105">
        <v>2</v>
      </c>
      <c r="G105">
        <v>2</v>
      </c>
      <c r="H105">
        <v>4</v>
      </c>
      <c r="I105">
        <v>119</v>
      </c>
      <c r="J105">
        <v>26</v>
      </c>
      <c r="K105">
        <v>21</v>
      </c>
      <c r="L105">
        <v>75</v>
      </c>
      <c r="M105" t="s">
        <v>1339</v>
      </c>
      <c r="N105" t="s">
        <v>1322</v>
      </c>
      <c r="O105" t="s">
        <v>1323</v>
      </c>
    </row>
    <row r="106" spans="1:15" x14ac:dyDescent="0.25">
      <c r="A106" t="s">
        <v>1477</v>
      </c>
      <c r="B106" s="1">
        <v>44501</v>
      </c>
      <c r="C106" t="s">
        <v>1382</v>
      </c>
      <c r="D106">
        <v>3535</v>
      </c>
      <c r="E106">
        <v>27</v>
      </c>
      <c r="F106">
        <v>4</v>
      </c>
      <c r="G106">
        <v>4</v>
      </c>
      <c r="H106">
        <v>20</v>
      </c>
      <c r="I106">
        <v>110</v>
      </c>
      <c r="J106">
        <v>17</v>
      </c>
      <c r="K106">
        <v>18</v>
      </c>
      <c r="L106">
        <v>62</v>
      </c>
      <c r="M106" t="s">
        <v>1383</v>
      </c>
      <c r="N106" t="s">
        <v>1360</v>
      </c>
      <c r="O106" t="s">
        <v>1361</v>
      </c>
    </row>
    <row r="107" spans="1:15" x14ac:dyDescent="0.25">
      <c r="A107" t="s">
        <v>1477</v>
      </c>
      <c r="B107" s="1">
        <v>44501</v>
      </c>
      <c r="C107" t="s">
        <v>1391</v>
      </c>
      <c r="D107">
        <v>2860</v>
      </c>
      <c r="E107">
        <v>17</v>
      </c>
      <c r="F107">
        <v>7</v>
      </c>
      <c r="G107">
        <v>2</v>
      </c>
      <c r="H107">
        <v>9</v>
      </c>
      <c r="I107">
        <v>177</v>
      </c>
      <c r="J107">
        <v>51</v>
      </c>
      <c r="K107">
        <v>49</v>
      </c>
      <c r="L107">
        <v>108</v>
      </c>
      <c r="M107" t="s">
        <v>1392</v>
      </c>
      <c r="N107" t="s">
        <v>1386</v>
      </c>
      <c r="O107" t="s">
        <v>1387</v>
      </c>
    </row>
    <row r="108" spans="1:15" x14ac:dyDescent="0.25">
      <c r="A108" t="s">
        <v>1477</v>
      </c>
      <c r="B108" s="1">
        <v>44501</v>
      </c>
      <c r="C108" t="s">
        <v>1297</v>
      </c>
      <c r="D108">
        <v>7844</v>
      </c>
      <c r="E108">
        <v>65</v>
      </c>
      <c r="F108">
        <v>25</v>
      </c>
      <c r="G108">
        <v>14</v>
      </c>
      <c r="H108">
        <v>24</v>
      </c>
      <c r="I108">
        <v>415</v>
      </c>
      <c r="J108">
        <v>57</v>
      </c>
      <c r="K108">
        <v>40</v>
      </c>
      <c r="L108">
        <v>245</v>
      </c>
      <c r="M108" t="s">
        <v>1298</v>
      </c>
      <c r="N108" t="s">
        <v>1278</v>
      </c>
      <c r="O108" t="s">
        <v>1279</v>
      </c>
    </row>
    <row r="109" spans="1:15" x14ac:dyDescent="0.25">
      <c r="A109" t="s">
        <v>1477</v>
      </c>
      <c r="B109" s="1">
        <v>44501</v>
      </c>
      <c r="C109" t="s">
        <v>1358</v>
      </c>
      <c r="D109">
        <v>6444</v>
      </c>
      <c r="E109">
        <v>31</v>
      </c>
      <c r="F109">
        <v>5</v>
      </c>
      <c r="G109">
        <v>1</v>
      </c>
      <c r="H109">
        <v>6</v>
      </c>
      <c r="I109">
        <v>295</v>
      </c>
      <c r="J109">
        <v>27</v>
      </c>
      <c r="K109">
        <v>15</v>
      </c>
      <c r="L109">
        <v>113</v>
      </c>
      <c r="M109" t="s">
        <v>1359</v>
      </c>
      <c r="N109" t="s">
        <v>1360</v>
      </c>
      <c r="O109" t="s">
        <v>1361</v>
      </c>
    </row>
    <row r="110" spans="1:15" x14ac:dyDescent="0.25">
      <c r="A110" t="s">
        <v>1477</v>
      </c>
      <c r="B110" s="1">
        <v>44501</v>
      </c>
      <c r="C110" t="s">
        <v>1384</v>
      </c>
      <c r="D110">
        <v>15178</v>
      </c>
      <c r="E110">
        <v>89</v>
      </c>
      <c r="F110">
        <v>26</v>
      </c>
      <c r="G110">
        <v>29</v>
      </c>
      <c r="H110">
        <v>43</v>
      </c>
      <c r="I110">
        <v>762</v>
      </c>
      <c r="J110">
        <v>156</v>
      </c>
      <c r="K110">
        <v>135</v>
      </c>
      <c r="L110">
        <v>412</v>
      </c>
      <c r="M110" t="s">
        <v>1385</v>
      </c>
      <c r="N110" t="s">
        <v>1386</v>
      </c>
      <c r="O110" t="s">
        <v>1387</v>
      </c>
    </row>
    <row r="111" spans="1:15" x14ac:dyDescent="0.25">
      <c r="A111" t="s">
        <v>1477</v>
      </c>
      <c r="B111" s="1">
        <v>44501</v>
      </c>
      <c r="C111" t="s">
        <v>1348</v>
      </c>
      <c r="D111">
        <v>4923</v>
      </c>
      <c r="E111">
        <v>35</v>
      </c>
      <c r="F111">
        <v>7</v>
      </c>
      <c r="G111">
        <v>3</v>
      </c>
      <c r="H111">
        <v>4</v>
      </c>
      <c r="I111">
        <v>241</v>
      </c>
      <c r="J111">
        <v>46</v>
      </c>
      <c r="K111">
        <v>66</v>
      </c>
      <c r="L111">
        <v>154</v>
      </c>
      <c r="M111" t="s">
        <v>1349</v>
      </c>
      <c r="N111" t="s">
        <v>1322</v>
      </c>
      <c r="O111" t="s">
        <v>1323</v>
      </c>
    </row>
    <row r="112" spans="1:15" x14ac:dyDescent="0.25">
      <c r="A112" t="s">
        <v>1477</v>
      </c>
      <c r="B112" s="1">
        <v>44501</v>
      </c>
      <c r="C112" t="s">
        <v>1353</v>
      </c>
      <c r="D112">
        <v>10000</v>
      </c>
      <c r="G112">
        <v>1</v>
      </c>
      <c r="H112">
        <v>12</v>
      </c>
      <c r="K112">
        <v>9</v>
      </c>
      <c r="L112">
        <v>54</v>
      </c>
      <c r="M112" t="s">
        <v>1354</v>
      </c>
      <c r="N112" t="s">
        <v>1322</v>
      </c>
      <c r="O112" t="s">
        <v>1323</v>
      </c>
    </row>
    <row r="113" spans="1:15" x14ac:dyDescent="0.25">
      <c r="A113" t="s">
        <v>1477</v>
      </c>
      <c r="B113" s="1">
        <v>44501</v>
      </c>
      <c r="C113" t="s">
        <v>1375</v>
      </c>
      <c r="D113">
        <v>5884</v>
      </c>
      <c r="E113">
        <v>55</v>
      </c>
      <c r="F113">
        <v>9</v>
      </c>
      <c r="G113">
        <v>7</v>
      </c>
      <c r="H113">
        <v>24</v>
      </c>
      <c r="I113">
        <v>270</v>
      </c>
      <c r="J113">
        <v>53</v>
      </c>
      <c r="K113">
        <v>34</v>
      </c>
      <c r="L113">
        <v>115</v>
      </c>
      <c r="M113" t="s">
        <v>1376</v>
      </c>
      <c r="N113" t="s">
        <v>1360</v>
      </c>
      <c r="O113" t="s">
        <v>1361</v>
      </c>
    </row>
    <row r="114" spans="1:15" x14ac:dyDescent="0.25">
      <c r="A114" t="s">
        <v>1477</v>
      </c>
      <c r="B114" s="1">
        <v>44501</v>
      </c>
      <c r="C114" t="s">
        <v>1343</v>
      </c>
      <c r="D114">
        <v>8078</v>
      </c>
      <c r="E114">
        <v>57</v>
      </c>
      <c r="F114">
        <v>18</v>
      </c>
      <c r="G114">
        <v>13</v>
      </c>
      <c r="H114">
        <v>21</v>
      </c>
      <c r="I114">
        <v>384</v>
      </c>
      <c r="J114">
        <v>77</v>
      </c>
      <c r="K114">
        <v>58</v>
      </c>
      <c r="L114">
        <v>164</v>
      </c>
      <c r="M114" t="s">
        <v>1344</v>
      </c>
      <c r="N114" t="s">
        <v>1322</v>
      </c>
      <c r="O114" t="s">
        <v>1323</v>
      </c>
    </row>
    <row r="115" spans="1:15" x14ac:dyDescent="0.25">
      <c r="A115" t="s">
        <v>1477</v>
      </c>
      <c r="B115" s="1">
        <v>44501</v>
      </c>
      <c r="C115" t="s">
        <v>1240</v>
      </c>
      <c r="D115">
        <v>8442</v>
      </c>
      <c r="E115">
        <v>98</v>
      </c>
      <c r="F115">
        <v>21</v>
      </c>
      <c r="G115">
        <v>15</v>
      </c>
      <c r="H115">
        <v>46</v>
      </c>
      <c r="I115">
        <v>369</v>
      </c>
      <c r="J115">
        <v>93</v>
      </c>
      <c r="K115">
        <v>70</v>
      </c>
      <c r="L115">
        <v>212</v>
      </c>
      <c r="M115" t="s">
        <v>1241</v>
      </c>
      <c r="N115" t="s">
        <v>1234</v>
      </c>
      <c r="O115" t="s">
        <v>1235</v>
      </c>
    </row>
    <row r="116" spans="1:15" x14ac:dyDescent="0.25">
      <c r="A116" t="s">
        <v>1477</v>
      </c>
      <c r="B116" s="1">
        <v>44501</v>
      </c>
      <c r="C116" t="s">
        <v>1406</v>
      </c>
      <c r="D116">
        <v>9528</v>
      </c>
      <c r="E116">
        <v>94</v>
      </c>
      <c r="F116">
        <v>12</v>
      </c>
      <c r="G116">
        <v>10</v>
      </c>
      <c r="H116">
        <v>53</v>
      </c>
      <c r="I116">
        <v>440</v>
      </c>
      <c r="J116">
        <v>68</v>
      </c>
      <c r="K116">
        <v>23</v>
      </c>
      <c r="L116">
        <v>106</v>
      </c>
      <c r="M116" t="s">
        <v>1407</v>
      </c>
      <c r="N116" t="s">
        <v>1386</v>
      </c>
      <c r="O116" t="s">
        <v>1387</v>
      </c>
    </row>
    <row r="117" spans="1:15" x14ac:dyDescent="0.25">
      <c r="A117" t="s">
        <v>1477</v>
      </c>
      <c r="B117" s="1">
        <v>44501</v>
      </c>
      <c r="C117" t="s">
        <v>1256</v>
      </c>
      <c r="D117">
        <v>6900</v>
      </c>
      <c r="E117">
        <v>25</v>
      </c>
      <c r="F117">
        <v>6</v>
      </c>
      <c r="G117">
        <v>2</v>
      </c>
      <c r="H117">
        <v>3</v>
      </c>
      <c r="I117">
        <v>228</v>
      </c>
      <c r="J117">
        <v>55</v>
      </c>
      <c r="K117">
        <v>26</v>
      </c>
      <c r="L117">
        <v>70</v>
      </c>
      <c r="M117" t="s">
        <v>1257</v>
      </c>
      <c r="N117" t="s">
        <v>1234</v>
      </c>
      <c r="O117" t="s">
        <v>1235</v>
      </c>
    </row>
    <row r="118" spans="1:15" x14ac:dyDescent="0.25">
      <c r="A118" t="s">
        <v>1477</v>
      </c>
      <c r="B118" s="1">
        <v>44501</v>
      </c>
      <c r="C118" t="s">
        <v>1287</v>
      </c>
      <c r="D118">
        <v>13368</v>
      </c>
      <c r="E118">
        <v>228</v>
      </c>
      <c r="F118">
        <v>42</v>
      </c>
      <c r="G118">
        <v>35</v>
      </c>
      <c r="H118">
        <v>117</v>
      </c>
      <c r="I118">
        <v>798</v>
      </c>
      <c r="J118">
        <v>97</v>
      </c>
      <c r="K118">
        <v>69</v>
      </c>
      <c r="L118">
        <v>447</v>
      </c>
      <c r="M118" t="s">
        <v>1288</v>
      </c>
      <c r="N118" t="s">
        <v>1278</v>
      </c>
      <c r="O118" t="s">
        <v>1279</v>
      </c>
    </row>
    <row r="119" spans="1:15" x14ac:dyDescent="0.25">
      <c r="A119" t="s">
        <v>1477</v>
      </c>
      <c r="B119" s="1">
        <v>44531</v>
      </c>
      <c r="C119" t="s">
        <v>1348</v>
      </c>
      <c r="D119">
        <v>4948</v>
      </c>
      <c r="E119">
        <v>35</v>
      </c>
      <c r="F119">
        <v>7</v>
      </c>
      <c r="G119">
        <v>4</v>
      </c>
      <c r="H119">
        <v>5</v>
      </c>
      <c r="I119">
        <v>239</v>
      </c>
      <c r="J119">
        <v>45</v>
      </c>
      <c r="K119">
        <v>73</v>
      </c>
      <c r="L119">
        <v>173</v>
      </c>
      <c r="M119" t="s">
        <v>1349</v>
      </c>
      <c r="N119" t="s">
        <v>1322</v>
      </c>
      <c r="O119" t="s">
        <v>1323</v>
      </c>
    </row>
    <row r="120" spans="1:15" x14ac:dyDescent="0.25">
      <c r="A120" t="s">
        <v>1477</v>
      </c>
      <c r="B120" s="1">
        <v>44531</v>
      </c>
      <c r="C120" t="s">
        <v>1401</v>
      </c>
      <c r="D120">
        <v>6193</v>
      </c>
      <c r="E120">
        <v>30</v>
      </c>
      <c r="F120">
        <v>9</v>
      </c>
      <c r="G120">
        <v>11</v>
      </c>
      <c r="H120">
        <v>20</v>
      </c>
      <c r="I120">
        <v>250</v>
      </c>
      <c r="J120">
        <v>54</v>
      </c>
      <c r="K120">
        <v>43</v>
      </c>
      <c r="L120">
        <v>140</v>
      </c>
      <c r="M120" t="s">
        <v>1402</v>
      </c>
      <c r="N120" t="s">
        <v>1386</v>
      </c>
      <c r="O120" t="s">
        <v>1387</v>
      </c>
    </row>
    <row r="121" spans="1:15" x14ac:dyDescent="0.25">
      <c r="A121" t="s">
        <v>1477</v>
      </c>
      <c r="B121" s="1">
        <v>44531</v>
      </c>
      <c r="C121" t="s">
        <v>1292</v>
      </c>
      <c r="D121">
        <v>6916</v>
      </c>
      <c r="E121">
        <v>74</v>
      </c>
      <c r="F121">
        <v>14</v>
      </c>
      <c r="G121">
        <v>4</v>
      </c>
      <c r="H121">
        <v>28</v>
      </c>
      <c r="I121">
        <v>364</v>
      </c>
      <c r="J121">
        <v>46</v>
      </c>
      <c r="K121">
        <v>39</v>
      </c>
      <c r="L121">
        <v>184</v>
      </c>
      <c r="M121" t="s">
        <v>1293</v>
      </c>
      <c r="N121" t="s">
        <v>1278</v>
      </c>
      <c r="O121" t="s">
        <v>1279</v>
      </c>
    </row>
    <row r="122" spans="1:15" x14ac:dyDescent="0.25">
      <c r="A122" t="s">
        <v>1477</v>
      </c>
      <c r="B122" s="1">
        <v>44531</v>
      </c>
      <c r="C122" t="s">
        <v>1384</v>
      </c>
      <c r="D122">
        <v>15284</v>
      </c>
      <c r="E122">
        <v>88</v>
      </c>
      <c r="F122">
        <v>26</v>
      </c>
      <c r="G122">
        <v>29</v>
      </c>
      <c r="H122">
        <v>47</v>
      </c>
      <c r="I122">
        <v>777</v>
      </c>
      <c r="J122">
        <v>158</v>
      </c>
      <c r="K122">
        <v>150</v>
      </c>
      <c r="L122">
        <v>444</v>
      </c>
      <c r="M122" t="s">
        <v>1385</v>
      </c>
      <c r="N122" t="s">
        <v>1386</v>
      </c>
      <c r="O122" t="s">
        <v>1387</v>
      </c>
    </row>
    <row r="123" spans="1:15" x14ac:dyDescent="0.25">
      <c r="A123" t="s">
        <v>1477</v>
      </c>
      <c r="B123" s="1">
        <v>44531</v>
      </c>
      <c r="C123" t="s">
        <v>1375</v>
      </c>
      <c r="D123">
        <v>5903</v>
      </c>
      <c r="E123">
        <v>55</v>
      </c>
      <c r="F123">
        <v>9</v>
      </c>
      <c r="G123">
        <v>10</v>
      </c>
      <c r="H123">
        <v>32</v>
      </c>
      <c r="I123">
        <v>263</v>
      </c>
      <c r="J123">
        <v>54</v>
      </c>
      <c r="K123">
        <v>44</v>
      </c>
      <c r="L123">
        <v>142</v>
      </c>
      <c r="M123" t="s">
        <v>1376</v>
      </c>
      <c r="N123" t="s">
        <v>1360</v>
      </c>
      <c r="O123" t="s">
        <v>1361</v>
      </c>
    </row>
    <row r="124" spans="1:15" x14ac:dyDescent="0.25">
      <c r="A124" t="s">
        <v>1477</v>
      </c>
      <c r="B124" s="1">
        <v>44531</v>
      </c>
      <c r="C124" t="s">
        <v>1358</v>
      </c>
      <c r="D124">
        <v>6435</v>
      </c>
      <c r="E124">
        <v>31</v>
      </c>
      <c r="F124">
        <v>5</v>
      </c>
      <c r="G124">
        <v>1</v>
      </c>
      <c r="H124">
        <v>7</v>
      </c>
      <c r="I124">
        <v>300</v>
      </c>
      <c r="J124">
        <v>27</v>
      </c>
      <c r="K124">
        <v>17</v>
      </c>
      <c r="L124">
        <v>140</v>
      </c>
      <c r="M124" t="s">
        <v>1359</v>
      </c>
      <c r="N124" t="s">
        <v>1360</v>
      </c>
      <c r="O124" t="s">
        <v>1361</v>
      </c>
    </row>
    <row r="125" spans="1:15" x14ac:dyDescent="0.25">
      <c r="A125" t="s">
        <v>1477</v>
      </c>
      <c r="B125" s="1">
        <v>44531</v>
      </c>
      <c r="C125" t="s">
        <v>1297</v>
      </c>
      <c r="D125">
        <v>7861</v>
      </c>
      <c r="E125">
        <v>66</v>
      </c>
      <c r="F125">
        <v>25</v>
      </c>
      <c r="G125">
        <v>14</v>
      </c>
      <c r="H125">
        <v>33</v>
      </c>
      <c r="I125">
        <v>428</v>
      </c>
      <c r="J125">
        <v>58</v>
      </c>
      <c r="K125">
        <v>48</v>
      </c>
      <c r="L125">
        <v>299</v>
      </c>
      <c r="M125" t="s">
        <v>1298</v>
      </c>
      <c r="N125" t="s">
        <v>1278</v>
      </c>
      <c r="O125" t="s">
        <v>1279</v>
      </c>
    </row>
    <row r="126" spans="1:15" x14ac:dyDescent="0.25">
      <c r="A126" t="s">
        <v>1477</v>
      </c>
      <c r="B126" s="1">
        <v>44531</v>
      </c>
      <c r="C126" t="s">
        <v>1310</v>
      </c>
      <c r="D126">
        <v>11364</v>
      </c>
      <c r="E126">
        <v>46</v>
      </c>
      <c r="F126">
        <v>10</v>
      </c>
      <c r="G126">
        <v>16</v>
      </c>
      <c r="H126">
        <v>44</v>
      </c>
      <c r="I126">
        <v>539</v>
      </c>
      <c r="J126">
        <v>149</v>
      </c>
      <c r="K126">
        <v>156</v>
      </c>
      <c r="L126">
        <v>449</v>
      </c>
      <c r="M126" t="s">
        <v>1311</v>
      </c>
      <c r="N126" t="s">
        <v>1304</v>
      </c>
      <c r="O126" t="s">
        <v>1305</v>
      </c>
    </row>
    <row r="127" spans="1:15" x14ac:dyDescent="0.25">
      <c r="A127" t="s">
        <v>1477</v>
      </c>
      <c r="B127" s="1">
        <v>44531</v>
      </c>
      <c r="C127" t="s">
        <v>1343</v>
      </c>
      <c r="D127">
        <v>8073</v>
      </c>
      <c r="E127">
        <v>55</v>
      </c>
      <c r="F127">
        <v>17</v>
      </c>
      <c r="G127">
        <v>13</v>
      </c>
      <c r="H127">
        <v>22</v>
      </c>
      <c r="I127">
        <v>381</v>
      </c>
      <c r="J127">
        <v>77</v>
      </c>
      <c r="K127">
        <v>74</v>
      </c>
      <c r="L127">
        <v>220</v>
      </c>
      <c r="M127" t="s">
        <v>1344</v>
      </c>
      <c r="N127" t="s">
        <v>1322</v>
      </c>
      <c r="O127" t="s">
        <v>1323</v>
      </c>
    </row>
    <row r="128" spans="1:15" x14ac:dyDescent="0.25">
      <c r="A128" t="s">
        <v>1477</v>
      </c>
      <c r="B128" s="1">
        <v>44531</v>
      </c>
      <c r="C128" t="s">
        <v>1320</v>
      </c>
      <c r="D128">
        <v>14979</v>
      </c>
      <c r="E128">
        <v>107</v>
      </c>
      <c r="F128">
        <v>23</v>
      </c>
      <c r="G128">
        <v>33</v>
      </c>
      <c r="H128">
        <v>99</v>
      </c>
      <c r="I128">
        <v>675</v>
      </c>
      <c r="J128">
        <v>152</v>
      </c>
      <c r="K128">
        <v>113</v>
      </c>
      <c r="L128">
        <v>292</v>
      </c>
      <c r="M128" t="s">
        <v>1321</v>
      </c>
      <c r="N128" t="s">
        <v>1322</v>
      </c>
      <c r="O128" t="s">
        <v>1323</v>
      </c>
    </row>
    <row r="129" spans="1:15" x14ac:dyDescent="0.25">
      <c r="A129" t="s">
        <v>1477</v>
      </c>
      <c r="B129" s="1">
        <v>44531</v>
      </c>
      <c r="C129" t="s">
        <v>1328</v>
      </c>
      <c r="D129">
        <v>10257</v>
      </c>
      <c r="E129">
        <v>33</v>
      </c>
      <c r="F129">
        <v>6</v>
      </c>
      <c r="G129">
        <v>8</v>
      </c>
      <c r="H129">
        <v>25</v>
      </c>
      <c r="I129">
        <v>353</v>
      </c>
      <c r="J129">
        <v>17</v>
      </c>
      <c r="K129">
        <v>42</v>
      </c>
      <c r="L129">
        <v>287</v>
      </c>
      <c r="M129" t="s">
        <v>1616</v>
      </c>
      <c r="N129" t="s">
        <v>1322</v>
      </c>
      <c r="O129" t="s">
        <v>1323</v>
      </c>
    </row>
    <row r="130" spans="1:15" x14ac:dyDescent="0.25">
      <c r="A130" t="s">
        <v>1477</v>
      </c>
      <c r="B130" s="1">
        <v>44531</v>
      </c>
      <c r="C130" t="s">
        <v>1420</v>
      </c>
      <c r="D130">
        <v>7280</v>
      </c>
      <c r="E130">
        <v>64</v>
      </c>
      <c r="F130">
        <v>12</v>
      </c>
      <c r="G130">
        <v>5</v>
      </c>
      <c r="H130">
        <v>23</v>
      </c>
      <c r="I130">
        <v>300</v>
      </c>
      <c r="J130">
        <v>95</v>
      </c>
      <c r="K130">
        <v>39</v>
      </c>
      <c r="L130">
        <v>102</v>
      </c>
      <c r="M130" t="s">
        <v>981</v>
      </c>
      <c r="N130" t="s">
        <v>1410</v>
      </c>
      <c r="O130" t="s">
        <v>1411</v>
      </c>
    </row>
    <row r="131" spans="1:15" x14ac:dyDescent="0.25">
      <c r="A131" t="s">
        <v>1477</v>
      </c>
      <c r="B131" s="1">
        <v>44531</v>
      </c>
      <c r="C131" t="s">
        <v>1429</v>
      </c>
      <c r="D131">
        <v>16622</v>
      </c>
      <c r="E131">
        <v>110</v>
      </c>
      <c r="F131">
        <v>16</v>
      </c>
      <c r="G131">
        <v>15</v>
      </c>
      <c r="H131">
        <v>69</v>
      </c>
      <c r="I131">
        <v>643</v>
      </c>
      <c r="J131">
        <v>133</v>
      </c>
      <c r="K131">
        <v>51</v>
      </c>
      <c r="L131">
        <v>183</v>
      </c>
      <c r="M131" t="s">
        <v>1430</v>
      </c>
      <c r="N131" t="s">
        <v>1410</v>
      </c>
      <c r="O131" t="s">
        <v>1411</v>
      </c>
    </row>
    <row r="132" spans="1:15" x14ac:dyDescent="0.25">
      <c r="A132" t="s">
        <v>1477</v>
      </c>
      <c r="B132" s="1">
        <v>44531</v>
      </c>
      <c r="C132" t="s">
        <v>1365</v>
      </c>
      <c r="D132">
        <v>2022</v>
      </c>
      <c r="E132">
        <v>19</v>
      </c>
      <c r="F132">
        <v>6</v>
      </c>
      <c r="G132">
        <v>4</v>
      </c>
      <c r="H132">
        <v>9</v>
      </c>
      <c r="I132">
        <v>103</v>
      </c>
      <c r="J132">
        <v>17</v>
      </c>
      <c r="K132">
        <v>20</v>
      </c>
      <c r="L132">
        <v>75</v>
      </c>
      <c r="M132" t="s">
        <v>1366</v>
      </c>
      <c r="N132" t="s">
        <v>1360</v>
      </c>
      <c r="O132" t="s">
        <v>1361</v>
      </c>
    </row>
    <row r="133" spans="1:15" x14ac:dyDescent="0.25">
      <c r="A133" t="s">
        <v>1477</v>
      </c>
      <c r="B133" s="1">
        <v>44531</v>
      </c>
      <c r="C133" t="s">
        <v>1406</v>
      </c>
      <c r="D133">
        <v>9492</v>
      </c>
      <c r="E133">
        <v>93</v>
      </c>
      <c r="F133">
        <v>12</v>
      </c>
      <c r="G133">
        <v>11</v>
      </c>
      <c r="H133">
        <v>56</v>
      </c>
      <c r="I133">
        <v>433</v>
      </c>
      <c r="J133">
        <v>67</v>
      </c>
      <c r="K133">
        <v>30</v>
      </c>
      <c r="L133">
        <v>118</v>
      </c>
      <c r="M133" t="s">
        <v>1407</v>
      </c>
      <c r="N133" t="s">
        <v>1386</v>
      </c>
      <c r="O133" t="s">
        <v>1387</v>
      </c>
    </row>
    <row r="134" spans="1:15" x14ac:dyDescent="0.25">
      <c r="A134" t="s">
        <v>1477</v>
      </c>
      <c r="B134" s="1">
        <v>44531</v>
      </c>
      <c r="C134" t="s">
        <v>1333</v>
      </c>
      <c r="D134">
        <v>6767</v>
      </c>
      <c r="E134">
        <v>24</v>
      </c>
      <c r="F134">
        <v>4</v>
      </c>
      <c r="G134">
        <v>4</v>
      </c>
      <c r="H134">
        <v>16</v>
      </c>
      <c r="I134">
        <v>273</v>
      </c>
      <c r="J134">
        <v>30</v>
      </c>
      <c r="K134">
        <v>47</v>
      </c>
      <c r="L134">
        <v>246</v>
      </c>
      <c r="M134" t="s">
        <v>1334</v>
      </c>
      <c r="N134" t="s">
        <v>1322</v>
      </c>
      <c r="O134" t="s">
        <v>1323</v>
      </c>
    </row>
    <row r="135" spans="1:15" x14ac:dyDescent="0.25">
      <c r="A135" t="s">
        <v>1477</v>
      </c>
      <c r="B135" s="1">
        <v>44531</v>
      </c>
      <c r="C135" t="s">
        <v>1230</v>
      </c>
      <c r="D135">
        <v>3892</v>
      </c>
      <c r="E135">
        <v>110</v>
      </c>
      <c r="F135">
        <v>13</v>
      </c>
      <c r="G135">
        <v>18</v>
      </c>
      <c r="H135">
        <v>100</v>
      </c>
      <c r="I135">
        <v>256</v>
      </c>
      <c r="J135">
        <v>9</v>
      </c>
      <c r="K135">
        <v>16</v>
      </c>
      <c r="L135">
        <v>203</v>
      </c>
      <c r="M135" t="s">
        <v>1231</v>
      </c>
      <c r="N135" t="s">
        <v>1234</v>
      </c>
      <c r="O135" t="s">
        <v>1235</v>
      </c>
    </row>
    <row r="136" spans="1:15" x14ac:dyDescent="0.25">
      <c r="A136" t="s">
        <v>1477</v>
      </c>
      <c r="B136" s="1">
        <v>44531</v>
      </c>
      <c r="C136" t="s">
        <v>1266</v>
      </c>
      <c r="D136">
        <v>4382</v>
      </c>
      <c r="E136">
        <v>42</v>
      </c>
      <c r="F136">
        <v>7</v>
      </c>
      <c r="G136">
        <v>6</v>
      </c>
      <c r="H136">
        <v>31</v>
      </c>
      <c r="I136">
        <v>213</v>
      </c>
      <c r="J136">
        <v>28</v>
      </c>
      <c r="K136">
        <v>19</v>
      </c>
      <c r="L136">
        <v>132</v>
      </c>
      <c r="M136" t="s">
        <v>1267</v>
      </c>
      <c r="N136" t="s">
        <v>1234</v>
      </c>
      <c r="O136" t="s">
        <v>1235</v>
      </c>
    </row>
    <row r="137" spans="1:15" x14ac:dyDescent="0.25">
      <c r="A137" t="s">
        <v>1477</v>
      </c>
      <c r="B137" s="1">
        <v>44531</v>
      </c>
      <c r="C137" t="s">
        <v>1240</v>
      </c>
      <c r="D137">
        <v>8427</v>
      </c>
      <c r="E137">
        <v>97</v>
      </c>
      <c r="F137">
        <v>21</v>
      </c>
      <c r="G137">
        <v>20</v>
      </c>
      <c r="H137">
        <v>55</v>
      </c>
      <c r="I137">
        <v>371</v>
      </c>
      <c r="J137">
        <v>93</v>
      </c>
      <c r="K137">
        <v>89</v>
      </c>
      <c r="L137">
        <v>253</v>
      </c>
      <c r="M137" t="s">
        <v>1241</v>
      </c>
      <c r="N137" t="s">
        <v>1234</v>
      </c>
      <c r="O137" t="s">
        <v>1235</v>
      </c>
    </row>
    <row r="138" spans="1:15" x14ac:dyDescent="0.25">
      <c r="A138" t="s">
        <v>1477</v>
      </c>
      <c r="B138" s="1">
        <v>44531</v>
      </c>
      <c r="C138" t="s">
        <v>1377</v>
      </c>
      <c r="D138">
        <v>14845</v>
      </c>
      <c r="E138">
        <v>121</v>
      </c>
      <c r="F138">
        <v>26</v>
      </c>
      <c r="G138">
        <v>25</v>
      </c>
      <c r="H138">
        <v>75</v>
      </c>
      <c r="I138">
        <v>671</v>
      </c>
      <c r="J138">
        <v>153</v>
      </c>
      <c r="K138">
        <v>112</v>
      </c>
      <c r="L138">
        <v>358</v>
      </c>
      <c r="M138" t="s">
        <v>1378</v>
      </c>
      <c r="N138" t="s">
        <v>1360</v>
      </c>
      <c r="O138" t="s">
        <v>1361</v>
      </c>
    </row>
    <row r="139" spans="1:15" x14ac:dyDescent="0.25">
      <c r="A139" t="s">
        <v>1477</v>
      </c>
      <c r="B139" s="1">
        <v>44531</v>
      </c>
      <c r="C139" t="s">
        <v>1424</v>
      </c>
      <c r="D139">
        <v>6211</v>
      </c>
      <c r="E139">
        <v>30</v>
      </c>
      <c r="F139">
        <v>10</v>
      </c>
      <c r="G139">
        <v>9</v>
      </c>
      <c r="H139">
        <v>27</v>
      </c>
      <c r="I139">
        <v>267</v>
      </c>
      <c r="J139">
        <v>23</v>
      </c>
      <c r="K139">
        <v>34</v>
      </c>
      <c r="L139">
        <v>201</v>
      </c>
      <c r="M139" t="s">
        <v>1425</v>
      </c>
      <c r="N139" t="s">
        <v>1410</v>
      </c>
      <c r="O139" t="s">
        <v>1411</v>
      </c>
    </row>
    <row r="140" spans="1:15" x14ac:dyDescent="0.25">
      <c r="A140" t="s">
        <v>1477</v>
      </c>
      <c r="B140" s="1">
        <v>44531</v>
      </c>
      <c r="C140" t="s">
        <v>1256</v>
      </c>
      <c r="D140">
        <v>6913</v>
      </c>
      <c r="E140">
        <v>25</v>
      </c>
      <c r="F140">
        <v>6</v>
      </c>
      <c r="G140">
        <v>3</v>
      </c>
      <c r="H140">
        <v>4</v>
      </c>
      <c r="I140">
        <v>228</v>
      </c>
      <c r="J140">
        <v>54</v>
      </c>
      <c r="K140">
        <v>31</v>
      </c>
      <c r="L140">
        <v>78</v>
      </c>
      <c r="M140" t="s">
        <v>1257</v>
      </c>
      <c r="N140" t="s">
        <v>1234</v>
      </c>
      <c r="O140" t="s">
        <v>1235</v>
      </c>
    </row>
    <row r="141" spans="1:15" x14ac:dyDescent="0.25">
      <c r="A141" t="s">
        <v>1477</v>
      </c>
      <c r="B141" s="1">
        <v>44531</v>
      </c>
      <c r="C141" t="s">
        <v>1338</v>
      </c>
      <c r="D141">
        <v>3373</v>
      </c>
      <c r="E141">
        <v>12</v>
      </c>
      <c r="F141">
        <v>2</v>
      </c>
      <c r="G141">
        <v>2</v>
      </c>
      <c r="H141">
        <v>4</v>
      </c>
      <c r="I141">
        <v>119</v>
      </c>
      <c r="J141">
        <v>27</v>
      </c>
      <c r="K141">
        <v>25</v>
      </c>
      <c r="L141">
        <v>80</v>
      </c>
      <c r="M141" t="s">
        <v>1339</v>
      </c>
      <c r="N141" t="s">
        <v>1322</v>
      </c>
      <c r="O141" t="s">
        <v>1323</v>
      </c>
    </row>
    <row r="142" spans="1:15" x14ac:dyDescent="0.25">
      <c r="A142" t="s">
        <v>1477</v>
      </c>
      <c r="B142" s="1">
        <v>44531</v>
      </c>
      <c r="C142" t="s">
        <v>1282</v>
      </c>
      <c r="D142">
        <v>9086</v>
      </c>
      <c r="E142">
        <v>111</v>
      </c>
      <c r="F142">
        <v>22</v>
      </c>
      <c r="G142">
        <v>21</v>
      </c>
      <c r="H142">
        <v>69</v>
      </c>
      <c r="I142">
        <v>518</v>
      </c>
      <c r="J142">
        <v>55</v>
      </c>
      <c r="K142">
        <v>51</v>
      </c>
      <c r="L142">
        <v>378</v>
      </c>
      <c r="M142" t="s">
        <v>1283</v>
      </c>
      <c r="N142" t="s">
        <v>1278</v>
      </c>
      <c r="O142" t="s">
        <v>1279</v>
      </c>
    </row>
    <row r="143" spans="1:15" x14ac:dyDescent="0.25">
      <c r="A143" t="s">
        <v>1477</v>
      </c>
      <c r="B143" s="1">
        <v>44531</v>
      </c>
      <c r="C143" t="s">
        <v>1287</v>
      </c>
      <c r="D143">
        <v>13317</v>
      </c>
      <c r="E143">
        <v>226</v>
      </c>
      <c r="F143">
        <v>42</v>
      </c>
      <c r="G143">
        <v>37</v>
      </c>
      <c r="H143">
        <v>130</v>
      </c>
      <c r="I143">
        <v>802</v>
      </c>
      <c r="J143">
        <v>95</v>
      </c>
      <c r="K143">
        <v>87</v>
      </c>
      <c r="L143">
        <v>494</v>
      </c>
      <c r="M143" t="s">
        <v>1288</v>
      </c>
      <c r="N143" t="s">
        <v>1278</v>
      </c>
      <c r="O143" t="s">
        <v>1279</v>
      </c>
    </row>
    <row r="144" spans="1:15" x14ac:dyDescent="0.25">
      <c r="A144" t="s">
        <v>1477</v>
      </c>
      <c r="B144" s="1">
        <v>44531</v>
      </c>
      <c r="C144" t="s">
        <v>1370</v>
      </c>
      <c r="D144">
        <v>3777</v>
      </c>
      <c r="E144">
        <v>24</v>
      </c>
      <c r="F144">
        <v>5</v>
      </c>
      <c r="G144">
        <v>3</v>
      </c>
      <c r="H144">
        <v>17</v>
      </c>
      <c r="I144">
        <v>166</v>
      </c>
      <c r="J144">
        <v>11</v>
      </c>
      <c r="K144">
        <v>7</v>
      </c>
      <c r="L144">
        <v>86</v>
      </c>
      <c r="M144" t="s">
        <v>1371</v>
      </c>
      <c r="N144" t="s">
        <v>1360</v>
      </c>
      <c r="O144" t="s">
        <v>1361</v>
      </c>
    </row>
    <row r="145" spans="1:15" x14ac:dyDescent="0.25">
      <c r="A145" t="s">
        <v>1477</v>
      </c>
      <c r="B145" s="1">
        <v>44531</v>
      </c>
      <c r="C145" t="s">
        <v>1382</v>
      </c>
      <c r="D145">
        <v>3531</v>
      </c>
      <c r="E145">
        <v>27</v>
      </c>
      <c r="F145">
        <v>4</v>
      </c>
      <c r="G145">
        <v>4</v>
      </c>
      <c r="H145">
        <v>20</v>
      </c>
      <c r="I145">
        <v>111</v>
      </c>
      <c r="J145">
        <v>18</v>
      </c>
      <c r="K145">
        <v>21</v>
      </c>
      <c r="L145">
        <v>76</v>
      </c>
      <c r="M145" t="s">
        <v>1383</v>
      </c>
      <c r="N145" t="s">
        <v>1360</v>
      </c>
      <c r="O145" t="s">
        <v>1361</v>
      </c>
    </row>
    <row r="146" spans="1:15" x14ac:dyDescent="0.25">
      <c r="A146" t="s">
        <v>1477</v>
      </c>
      <c r="B146" s="1">
        <v>44531</v>
      </c>
      <c r="C146" t="s">
        <v>1391</v>
      </c>
      <c r="D146">
        <v>2882</v>
      </c>
      <c r="E146">
        <v>17</v>
      </c>
      <c r="F146">
        <v>7</v>
      </c>
      <c r="G146">
        <v>4</v>
      </c>
      <c r="H146">
        <v>10</v>
      </c>
      <c r="I146">
        <v>185</v>
      </c>
      <c r="J146">
        <v>52</v>
      </c>
      <c r="K146">
        <v>58</v>
      </c>
      <c r="L146">
        <v>146</v>
      </c>
      <c r="M146" t="s">
        <v>1392</v>
      </c>
      <c r="N146" t="s">
        <v>1386</v>
      </c>
      <c r="O146" t="s">
        <v>1387</v>
      </c>
    </row>
    <row r="147" spans="1:15" x14ac:dyDescent="0.25">
      <c r="A147" t="s">
        <v>1477</v>
      </c>
      <c r="B147" s="1">
        <v>44531</v>
      </c>
      <c r="C147" t="s">
        <v>1415</v>
      </c>
      <c r="D147">
        <v>8099</v>
      </c>
      <c r="E147">
        <v>37</v>
      </c>
      <c r="F147">
        <v>6</v>
      </c>
      <c r="G147">
        <v>5</v>
      </c>
      <c r="H147">
        <v>33</v>
      </c>
      <c r="I147">
        <v>425</v>
      </c>
      <c r="J147">
        <v>80</v>
      </c>
      <c r="K147">
        <v>106</v>
      </c>
      <c r="L147">
        <v>327</v>
      </c>
      <c r="M147" t="s">
        <v>1501</v>
      </c>
      <c r="N147" t="s">
        <v>1410</v>
      </c>
      <c r="O147" t="s">
        <v>1411</v>
      </c>
    </row>
    <row r="148" spans="1:15" x14ac:dyDescent="0.25">
      <c r="A148" t="s">
        <v>1477</v>
      </c>
      <c r="B148" s="1">
        <v>44531</v>
      </c>
      <c r="C148" t="s">
        <v>1261</v>
      </c>
      <c r="D148">
        <v>6291</v>
      </c>
      <c r="E148">
        <v>78</v>
      </c>
      <c r="F148">
        <v>22</v>
      </c>
      <c r="G148">
        <v>15</v>
      </c>
      <c r="H148">
        <v>25</v>
      </c>
      <c r="I148">
        <v>368</v>
      </c>
      <c r="J148">
        <v>69</v>
      </c>
      <c r="K148">
        <v>29</v>
      </c>
      <c r="L148">
        <v>106</v>
      </c>
      <c r="M148" t="s">
        <v>1262</v>
      </c>
      <c r="N148" t="s">
        <v>1234</v>
      </c>
      <c r="O148" t="s">
        <v>1235</v>
      </c>
    </row>
    <row r="149" spans="1:15" x14ac:dyDescent="0.25">
      <c r="A149" t="s">
        <v>1477</v>
      </c>
      <c r="B149" s="1">
        <v>44531</v>
      </c>
      <c r="C149" t="s">
        <v>1317</v>
      </c>
      <c r="D149">
        <v>15264</v>
      </c>
      <c r="E149">
        <v>0</v>
      </c>
      <c r="F149">
        <v>0</v>
      </c>
      <c r="G149">
        <v>0</v>
      </c>
      <c r="H149">
        <v>7</v>
      </c>
      <c r="I149">
        <v>0</v>
      </c>
      <c r="J149">
        <v>0</v>
      </c>
      <c r="K149">
        <v>36</v>
      </c>
      <c r="L149">
        <v>83</v>
      </c>
      <c r="M149" t="s">
        <v>1318</v>
      </c>
      <c r="N149" t="s">
        <v>1304</v>
      </c>
      <c r="O149" t="s">
        <v>1305</v>
      </c>
    </row>
    <row r="150" spans="1:15" x14ac:dyDescent="0.25">
      <c r="A150" t="s">
        <v>1477</v>
      </c>
      <c r="B150" s="1">
        <v>44531</v>
      </c>
      <c r="C150" t="s">
        <v>1276</v>
      </c>
      <c r="D150">
        <v>16026</v>
      </c>
      <c r="E150">
        <v>0</v>
      </c>
      <c r="F150">
        <v>0</v>
      </c>
      <c r="G150">
        <v>6</v>
      </c>
      <c r="H150">
        <v>14</v>
      </c>
      <c r="I150">
        <v>0</v>
      </c>
      <c r="J150">
        <v>0</v>
      </c>
      <c r="K150">
        <v>16</v>
      </c>
      <c r="L150">
        <v>43</v>
      </c>
      <c r="M150" t="s">
        <v>1277</v>
      </c>
      <c r="N150" t="s">
        <v>1278</v>
      </c>
      <c r="O150" t="s">
        <v>1279</v>
      </c>
    </row>
    <row r="151" spans="1:15" x14ac:dyDescent="0.25">
      <c r="A151" t="s">
        <v>1477</v>
      </c>
      <c r="B151" s="1">
        <v>44531</v>
      </c>
      <c r="C151" t="s">
        <v>1353</v>
      </c>
      <c r="D151">
        <v>9996</v>
      </c>
      <c r="E151">
        <v>0</v>
      </c>
      <c r="F151">
        <v>0</v>
      </c>
      <c r="G151">
        <v>1</v>
      </c>
      <c r="H151">
        <v>12</v>
      </c>
      <c r="I151">
        <v>0</v>
      </c>
      <c r="J151">
        <v>0</v>
      </c>
      <c r="K151">
        <v>9</v>
      </c>
      <c r="L151">
        <v>57</v>
      </c>
      <c r="M151" t="s">
        <v>1354</v>
      </c>
      <c r="N151" t="s">
        <v>1322</v>
      </c>
      <c r="O151" t="s">
        <v>1323</v>
      </c>
    </row>
    <row r="152" spans="1:15" x14ac:dyDescent="0.25">
      <c r="A152" t="s">
        <v>1477</v>
      </c>
      <c r="B152" s="1">
        <v>44531</v>
      </c>
      <c r="C152" t="s">
        <v>1271</v>
      </c>
      <c r="D152">
        <v>7259</v>
      </c>
      <c r="E152">
        <v>0</v>
      </c>
      <c r="F152">
        <v>0</v>
      </c>
      <c r="G152">
        <v>1</v>
      </c>
      <c r="H152">
        <v>7</v>
      </c>
      <c r="I152">
        <v>0</v>
      </c>
      <c r="J152">
        <v>0</v>
      </c>
      <c r="K152">
        <v>2</v>
      </c>
      <c r="L152">
        <v>35</v>
      </c>
      <c r="M152" t="s">
        <v>1272</v>
      </c>
      <c r="N152" t="s">
        <v>1234</v>
      </c>
      <c r="O152" t="s">
        <v>1235</v>
      </c>
    </row>
    <row r="153" spans="1:15" x14ac:dyDescent="0.25">
      <c r="A153" t="s">
        <v>1477</v>
      </c>
      <c r="B153" s="1">
        <v>44531</v>
      </c>
      <c r="C153" t="s">
        <v>1245</v>
      </c>
      <c r="D153">
        <v>5265</v>
      </c>
      <c r="E153">
        <v>0</v>
      </c>
      <c r="F153">
        <v>0</v>
      </c>
      <c r="G153">
        <v>2</v>
      </c>
      <c r="H153">
        <v>4</v>
      </c>
      <c r="I153">
        <v>0</v>
      </c>
      <c r="J153">
        <v>0</v>
      </c>
      <c r="K153">
        <v>0</v>
      </c>
      <c r="L153">
        <v>5</v>
      </c>
      <c r="M153" t="s">
        <v>1246</v>
      </c>
      <c r="N153" t="s">
        <v>1234</v>
      </c>
      <c r="O153" t="s">
        <v>1235</v>
      </c>
    </row>
    <row r="154" spans="1:15" x14ac:dyDescent="0.25">
      <c r="A154" t="s">
        <v>1477</v>
      </c>
      <c r="B154" s="1">
        <v>44531</v>
      </c>
      <c r="C154" t="s">
        <v>1250</v>
      </c>
      <c r="D154">
        <v>9513</v>
      </c>
      <c r="E154">
        <v>107</v>
      </c>
      <c r="F154">
        <v>18</v>
      </c>
      <c r="G154">
        <v>20</v>
      </c>
      <c r="H154">
        <v>67</v>
      </c>
      <c r="I154">
        <v>423</v>
      </c>
      <c r="J154">
        <v>41</v>
      </c>
      <c r="K154">
        <v>36</v>
      </c>
      <c r="L154">
        <v>215</v>
      </c>
      <c r="M154" t="s">
        <v>1611</v>
      </c>
      <c r="N154" t="s">
        <v>1234</v>
      </c>
      <c r="O154" t="s">
        <v>1235</v>
      </c>
    </row>
    <row r="155" spans="1:15" x14ac:dyDescent="0.25">
      <c r="A155" t="s">
        <v>1477</v>
      </c>
      <c r="B155" s="1">
        <v>44531</v>
      </c>
      <c r="C155" t="s">
        <v>1408</v>
      </c>
      <c r="D155">
        <v>6750</v>
      </c>
      <c r="E155">
        <v>60</v>
      </c>
      <c r="F155">
        <v>7</v>
      </c>
      <c r="G155">
        <v>1</v>
      </c>
      <c r="H155">
        <v>9</v>
      </c>
      <c r="I155">
        <v>294</v>
      </c>
      <c r="J155">
        <v>42</v>
      </c>
      <c r="K155">
        <v>46</v>
      </c>
      <c r="L155">
        <v>153</v>
      </c>
      <c r="M155" t="s">
        <v>1409</v>
      </c>
      <c r="N155" t="s">
        <v>1410</v>
      </c>
      <c r="O155" t="s">
        <v>1411</v>
      </c>
    </row>
    <row r="156" spans="1:15" x14ac:dyDescent="0.25">
      <c r="A156" t="s">
        <v>1477</v>
      </c>
      <c r="B156" s="1">
        <v>44531</v>
      </c>
      <c r="C156" t="s">
        <v>1302</v>
      </c>
      <c r="D156">
        <v>9624</v>
      </c>
      <c r="E156">
        <v>88</v>
      </c>
      <c r="F156">
        <v>21</v>
      </c>
      <c r="G156">
        <v>19</v>
      </c>
      <c r="H156">
        <v>66</v>
      </c>
      <c r="I156">
        <v>378</v>
      </c>
      <c r="J156">
        <v>24</v>
      </c>
      <c r="K156">
        <v>25</v>
      </c>
      <c r="L156">
        <v>288</v>
      </c>
      <c r="M156" t="s">
        <v>1303</v>
      </c>
      <c r="N156" t="s">
        <v>1304</v>
      </c>
      <c r="O156" t="s">
        <v>1305</v>
      </c>
    </row>
    <row r="157" spans="1:15" x14ac:dyDescent="0.25">
      <c r="A157" t="s">
        <v>1477</v>
      </c>
      <c r="B157" s="1">
        <v>44531</v>
      </c>
      <c r="C157" t="s">
        <v>1396</v>
      </c>
      <c r="D157">
        <v>7751</v>
      </c>
      <c r="E157">
        <v>81</v>
      </c>
      <c r="F157">
        <v>12</v>
      </c>
      <c r="G157">
        <v>4</v>
      </c>
      <c r="H157">
        <v>28</v>
      </c>
      <c r="I157">
        <v>386</v>
      </c>
      <c r="J157">
        <v>92</v>
      </c>
      <c r="K157">
        <v>72</v>
      </c>
      <c r="L157">
        <v>201</v>
      </c>
      <c r="M157" t="s">
        <v>1619</v>
      </c>
      <c r="N157" t="s">
        <v>1386</v>
      </c>
      <c r="O157" t="s">
        <v>1387</v>
      </c>
    </row>
    <row r="158" spans="1:15" x14ac:dyDescent="0.25">
      <c r="A158" t="s">
        <v>1477</v>
      </c>
      <c r="B158" s="1">
        <v>44562</v>
      </c>
      <c r="C158" t="s">
        <v>1353</v>
      </c>
      <c r="D158">
        <v>9972</v>
      </c>
      <c r="E158">
        <v>0</v>
      </c>
      <c r="F158">
        <v>0</v>
      </c>
      <c r="G158">
        <v>1</v>
      </c>
      <c r="H158">
        <v>12</v>
      </c>
      <c r="I158">
        <v>0</v>
      </c>
      <c r="J158">
        <v>0</v>
      </c>
      <c r="K158">
        <v>10</v>
      </c>
      <c r="L158">
        <v>67</v>
      </c>
      <c r="M158" t="s">
        <v>1354</v>
      </c>
      <c r="N158" t="s">
        <v>1322</v>
      </c>
      <c r="O158" t="s">
        <v>1323</v>
      </c>
    </row>
    <row r="159" spans="1:15" x14ac:dyDescent="0.25">
      <c r="A159" t="s">
        <v>1477</v>
      </c>
      <c r="B159" s="1">
        <v>44562</v>
      </c>
      <c r="C159" t="s">
        <v>1408</v>
      </c>
      <c r="D159">
        <v>6771</v>
      </c>
      <c r="E159">
        <v>60</v>
      </c>
      <c r="F159">
        <v>7</v>
      </c>
      <c r="G159">
        <v>1</v>
      </c>
      <c r="H159">
        <v>9</v>
      </c>
      <c r="I159">
        <v>292</v>
      </c>
      <c r="J159">
        <v>42</v>
      </c>
      <c r="K159">
        <v>50</v>
      </c>
      <c r="L159">
        <v>161</v>
      </c>
      <c r="M159" t="s">
        <v>1409</v>
      </c>
      <c r="N159" t="s">
        <v>1410</v>
      </c>
      <c r="O159" t="s">
        <v>1411</v>
      </c>
    </row>
    <row r="160" spans="1:15" x14ac:dyDescent="0.25">
      <c r="A160" t="s">
        <v>1477</v>
      </c>
      <c r="B160" s="1">
        <v>44562</v>
      </c>
      <c r="C160" t="s">
        <v>1302</v>
      </c>
      <c r="D160">
        <v>9658</v>
      </c>
      <c r="E160">
        <v>90</v>
      </c>
      <c r="F160">
        <v>21</v>
      </c>
      <c r="G160">
        <v>22</v>
      </c>
      <c r="H160">
        <v>73</v>
      </c>
      <c r="I160">
        <v>378</v>
      </c>
      <c r="J160">
        <v>26</v>
      </c>
      <c r="K160">
        <v>29</v>
      </c>
      <c r="L160">
        <v>310</v>
      </c>
      <c r="M160" t="s">
        <v>1303</v>
      </c>
      <c r="N160" t="s">
        <v>1304</v>
      </c>
      <c r="O160" t="s">
        <v>1305</v>
      </c>
    </row>
    <row r="161" spans="1:15" x14ac:dyDescent="0.25">
      <c r="A161" t="s">
        <v>1477</v>
      </c>
      <c r="B161" s="1">
        <v>44562</v>
      </c>
      <c r="C161" t="s">
        <v>1276</v>
      </c>
      <c r="D161">
        <v>15965</v>
      </c>
      <c r="E161">
        <v>0</v>
      </c>
      <c r="F161">
        <v>0</v>
      </c>
      <c r="G161">
        <v>6</v>
      </c>
      <c r="H161">
        <v>14</v>
      </c>
      <c r="I161">
        <v>0</v>
      </c>
      <c r="J161">
        <v>0</v>
      </c>
      <c r="K161">
        <v>16</v>
      </c>
      <c r="L161">
        <v>47</v>
      </c>
      <c r="M161" t="s">
        <v>1277</v>
      </c>
      <c r="N161" t="s">
        <v>1278</v>
      </c>
      <c r="O161" t="s">
        <v>1279</v>
      </c>
    </row>
    <row r="162" spans="1:15" x14ac:dyDescent="0.25">
      <c r="A162" t="s">
        <v>1477</v>
      </c>
      <c r="B162" s="1">
        <v>44562</v>
      </c>
      <c r="C162" t="s">
        <v>1317</v>
      </c>
      <c r="D162">
        <v>15221</v>
      </c>
      <c r="E162">
        <v>0</v>
      </c>
      <c r="F162">
        <v>0</v>
      </c>
      <c r="H162">
        <v>6</v>
      </c>
      <c r="I162">
        <v>0</v>
      </c>
      <c r="J162">
        <v>0</v>
      </c>
      <c r="K162">
        <v>37</v>
      </c>
      <c r="L162">
        <v>88</v>
      </c>
      <c r="M162" t="s">
        <v>1318</v>
      </c>
      <c r="N162" t="s">
        <v>1304</v>
      </c>
      <c r="O162" t="s">
        <v>1305</v>
      </c>
    </row>
    <row r="163" spans="1:15" x14ac:dyDescent="0.25">
      <c r="A163" t="s">
        <v>1477</v>
      </c>
      <c r="B163" s="1">
        <v>44562</v>
      </c>
      <c r="C163" t="s">
        <v>1250</v>
      </c>
      <c r="D163">
        <v>9491</v>
      </c>
      <c r="E163">
        <v>105</v>
      </c>
      <c r="F163">
        <v>18</v>
      </c>
      <c r="G163">
        <v>24</v>
      </c>
      <c r="H163">
        <v>82</v>
      </c>
      <c r="I163">
        <v>434</v>
      </c>
      <c r="J163">
        <v>41</v>
      </c>
      <c r="K163">
        <v>41</v>
      </c>
      <c r="L163">
        <v>265</v>
      </c>
      <c r="M163" t="s">
        <v>1611</v>
      </c>
      <c r="N163" t="s">
        <v>1234</v>
      </c>
      <c r="O163" t="s">
        <v>1235</v>
      </c>
    </row>
    <row r="164" spans="1:15" x14ac:dyDescent="0.25">
      <c r="A164" t="s">
        <v>1477</v>
      </c>
      <c r="B164" s="1">
        <v>44562</v>
      </c>
      <c r="C164" t="s">
        <v>1245</v>
      </c>
      <c r="D164">
        <v>5270</v>
      </c>
      <c r="E164">
        <v>0</v>
      </c>
      <c r="F164">
        <v>0</v>
      </c>
      <c r="G164">
        <v>2</v>
      </c>
      <c r="H164">
        <v>4</v>
      </c>
      <c r="I164">
        <v>0</v>
      </c>
      <c r="J164">
        <v>0</v>
      </c>
      <c r="L164">
        <v>6</v>
      </c>
      <c r="M164" t="s">
        <v>1246</v>
      </c>
      <c r="N164" t="s">
        <v>1234</v>
      </c>
      <c r="O164" t="s">
        <v>1235</v>
      </c>
    </row>
    <row r="165" spans="1:15" x14ac:dyDescent="0.25">
      <c r="A165" t="s">
        <v>1477</v>
      </c>
      <c r="B165" s="1">
        <v>44562</v>
      </c>
      <c r="C165" t="s">
        <v>1370</v>
      </c>
      <c r="D165">
        <v>3787</v>
      </c>
      <c r="E165">
        <v>24</v>
      </c>
      <c r="F165">
        <v>5</v>
      </c>
      <c r="G165">
        <v>3</v>
      </c>
      <c r="H165">
        <v>17</v>
      </c>
      <c r="I165">
        <v>165</v>
      </c>
      <c r="J165">
        <v>11</v>
      </c>
      <c r="K165">
        <v>9</v>
      </c>
      <c r="L165">
        <v>100</v>
      </c>
      <c r="M165" t="s">
        <v>1371</v>
      </c>
      <c r="N165" t="s">
        <v>1360</v>
      </c>
      <c r="O165" t="s">
        <v>1361</v>
      </c>
    </row>
    <row r="166" spans="1:15" x14ac:dyDescent="0.25">
      <c r="A166" t="s">
        <v>1477</v>
      </c>
      <c r="B166" s="1">
        <v>44562</v>
      </c>
      <c r="C166" t="s">
        <v>1396</v>
      </c>
      <c r="D166">
        <v>7743</v>
      </c>
      <c r="E166">
        <v>81</v>
      </c>
      <c r="F166">
        <v>12</v>
      </c>
      <c r="G166">
        <v>6</v>
      </c>
      <c r="H166">
        <v>29</v>
      </c>
      <c r="I166">
        <v>383</v>
      </c>
      <c r="J166">
        <v>93</v>
      </c>
      <c r="K166">
        <v>86</v>
      </c>
      <c r="L166">
        <v>229</v>
      </c>
      <c r="M166" t="s">
        <v>1619</v>
      </c>
      <c r="N166" t="s">
        <v>1386</v>
      </c>
      <c r="O166" t="s">
        <v>1387</v>
      </c>
    </row>
    <row r="167" spans="1:15" x14ac:dyDescent="0.25">
      <c r="A167" t="s">
        <v>1477</v>
      </c>
      <c r="B167" s="1">
        <v>44562</v>
      </c>
      <c r="C167" t="s">
        <v>1365</v>
      </c>
      <c r="D167">
        <v>2020</v>
      </c>
      <c r="E167">
        <v>19</v>
      </c>
      <c r="F167">
        <v>6</v>
      </c>
      <c r="G167">
        <v>5</v>
      </c>
      <c r="H167">
        <v>11</v>
      </c>
      <c r="I167">
        <v>101</v>
      </c>
      <c r="J167">
        <v>17</v>
      </c>
      <c r="K167">
        <v>22</v>
      </c>
      <c r="L167">
        <v>81</v>
      </c>
      <c r="M167" t="s">
        <v>1366</v>
      </c>
      <c r="N167" t="s">
        <v>1360</v>
      </c>
      <c r="O167" t="s">
        <v>1361</v>
      </c>
    </row>
    <row r="168" spans="1:15" x14ac:dyDescent="0.25">
      <c r="A168" t="s">
        <v>1477</v>
      </c>
      <c r="B168" s="1">
        <v>44562</v>
      </c>
      <c r="C168" t="s">
        <v>1271</v>
      </c>
      <c r="D168">
        <v>7276</v>
      </c>
      <c r="E168">
        <v>0</v>
      </c>
      <c r="F168">
        <v>0</v>
      </c>
      <c r="G168">
        <v>1</v>
      </c>
      <c r="H168">
        <v>7</v>
      </c>
      <c r="I168">
        <v>0</v>
      </c>
      <c r="J168">
        <v>0</v>
      </c>
      <c r="K168">
        <v>2</v>
      </c>
      <c r="L168">
        <v>36</v>
      </c>
      <c r="M168" t="s">
        <v>1272</v>
      </c>
      <c r="N168" t="s">
        <v>1234</v>
      </c>
      <c r="O168" t="s">
        <v>1235</v>
      </c>
    </row>
    <row r="169" spans="1:15" x14ac:dyDescent="0.25">
      <c r="A169" t="s">
        <v>1477</v>
      </c>
      <c r="B169" s="1">
        <v>44562</v>
      </c>
      <c r="C169" t="s">
        <v>1391</v>
      </c>
      <c r="D169">
        <v>2894</v>
      </c>
      <c r="E169">
        <v>17</v>
      </c>
      <c r="F169">
        <v>7</v>
      </c>
      <c r="G169">
        <v>4</v>
      </c>
      <c r="H169">
        <v>10</v>
      </c>
      <c r="I169">
        <v>188</v>
      </c>
      <c r="J169">
        <v>52</v>
      </c>
      <c r="K169">
        <v>65</v>
      </c>
      <c r="L169">
        <v>152</v>
      </c>
      <c r="M169" t="s">
        <v>1392</v>
      </c>
      <c r="N169" t="s">
        <v>1386</v>
      </c>
      <c r="O169" t="s">
        <v>1387</v>
      </c>
    </row>
    <row r="170" spans="1:15" x14ac:dyDescent="0.25">
      <c r="A170" t="s">
        <v>1477</v>
      </c>
      <c r="B170" s="1">
        <v>44562</v>
      </c>
      <c r="C170" t="s">
        <v>1328</v>
      </c>
      <c r="D170">
        <v>10358</v>
      </c>
      <c r="E170">
        <v>33</v>
      </c>
      <c r="F170">
        <v>6</v>
      </c>
      <c r="G170">
        <v>8</v>
      </c>
      <c r="H170">
        <v>25</v>
      </c>
      <c r="I170">
        <v>359</v>
      </c>
      <c r="J170">
        <v>17</v>
      </c>
      <c r="K170">
        <v>47</v>
      </c>
      <c r="L170">
        <v>315</v>
      </c>
      <c r="M170" t="s">
        <v>1616</v>
      </c>
      <c r="N170" t="s">
        <v>1322</v>
      </c>
      <c r="O170" t="s">
        <v>1323</v>
      </c>
    </row>
    <row r="171" spans="1:15" x14ac:dyDescent="0.25">
      <c r="A171" t="s">
        <v>1477</v>
      </c>
      <c r="B171" s="1">
        <v>44562</v>
      </c>
      <c r="C171" t="s">
        <v>1333</v>
      </c>
      <c r="D171">
        <v>6837</v>
      </c>
      <c r="E171">
        <v>25</v>
      </c>
      <c r="F171">
        <v>4</v>
      </c>
      <c r="G171">
        <v>4</v>
      </c>
      <c r="H171">
        <v>18</v>
      </c>
      <c r="I171">
        <v>277</v>
      </c>
      <c r="J171">
        <v>30</v>
      </c>
      <c r="K171">
        <v>49</v>
      </c>
      <c r="L171">
        <v>248</v>
      </c>
      <c r="M171" t="s">
        <v>1334</v>
      </c>
      <c r="N171" t="s">
        <v>1322</v>
      </c>
      <c r="O171" t="s">
        <v>1323</v>
      </c>
    </row>
    <row r="172" spans="1:15" x14ac:dyDescent="0.25">
      <c r="A172" t="s">
        <v>1477</v>
      </c>
      <c r="B172" s="1">
        <v>44562</v>
      </c>
      <c r="C172" t="s">
        <v>1382</v>
      </c>
      <c r="D172">
        <v>3547</v>
      </c>
      <c r="E172">
        <v>27</v>
      </c>
      <c r="F172">
        <v>4</v>
      </c>
      <c r="G172">
        <v>4</v>
      </c>
      <c r="H172">
        <v>21</v>
      </c>
      <c r="I172">
        <v>112</v>
      </c>
      <c r="J172">
        <v>19</v>
      </c>
      <c r="K172">
        <v>24</v>
      </c>
      <c r="L172">
        <v>110</v>
      </c>
      <c r="M172" t="s">
        <v>1383</v>
      </c>
      <c r="N172" t="s">
        <v>1360</v>
      </c>
      <c r="O172" t="s">
        <v>1361</v>
      </c>
    </row>
    <row r="173" spans="1:15" x14ac:dyDescent="0.25">
      <c r="A173" t="s">
        <v>1477</v>
      </c>
      <c r="B173" s="1">
        <v>44562</v>
      </c>
      <c r="C173" t="s">
        <v>1358</v>
      </c>
      <c r="D173">
        <v>6394</v>
      </c>
      <c r="E173">
        <v>29</v>
      </c>
      <c r="F173">
        <v>5</v>
      </c>
      <c r="G173">
        <v>1</v>
      </c>
      <c r="H173">
        <v>10</v>
      </c>
      <c r="I173">
        <v>294</v>
      </c>
      <c r="J173">
        <v>24</v>
      </c>
      <c r="K173">
        <v>20</v>
      </c>
      <c r="L173">
        <v>160</v>
      </c>
      <c r="M173" t="s">
        <v>1359</v>
      </c>
      <c r="N173" t="s">
        <v>1360</v>
      </c>
      <c r="O173" t="s">
        <v>1361</v>
      </c>
    </row>
    <row r="174" spans="1:15" x14ac:dyDescent="0.25">
      <c r="A174" t="s">
        <v>1477</v>
      </c>
      <c r="B174" s="1">
        <v>44562</v>
      </c>
      <c r="C174" t="s">
        <v>1230</v>
      </c>
      <c r="D174">
        <v>3887</v>
      </c>
      <c r="E174">
        <v>109</v>
      </c>
      <c r="F174">
        <v>13</v>
      </c>
      <c r="G174">
        <v>20</v>
      </c>
      <c r="H174">
        <v>100</v>
      </c>
      <c r="I174">
        <v>258</v>
      </c>
      <c r="J174">
        <v>8</v>
      </c>
      <c r="K174">
        <v>19</v>
      </c>
      <c r="L174">
        <v>222</v>
      </c>
      <c r="M174" t="s">
        <v>1231</v>
      </c>
      <c r="N174" t="s">
        <v>1234</v>
      </c>
      <c r="O174" t="s">
        <v>1235</v>
      </c>
    </row>
    <row r="175" spans="1:15" x14ac:dyDescent="0.25">
      <c r="A175" t="s">
        <v>1477</v>
      </c>
      <c r="B175" s="1">
        <v>44562</v>
      </c>
      <c r="C175" t="s">
        <v>1320</v>
      </c>
      <c r="D175">
        <v>14935</v>
      </c>
      <c r="E175">
        <v>106</v>
      </c>
      <c r="F175">
        <v>23</v>
      </c>
      <c r="G175">
        <v>34</v>
      </c>
      <c r="H175">
        <v>100</v>
      </c>
      <c r="I175">
        <v>683</v>
      </c>
      <c r="J175">
        <v>152</v>
      </c>
      <c r="K175">
        <v>145</v>
      </c>
      <c r="L175">
        <v>391</v>
      </c>
      <c r="M175" t="s">
        <v>1321</v>
      </c>
      <c r="N175" t="s">
        <v>1322</v>
      </c>
      <c r="O175" t="s">
        <v>1323</v>
      </c>
    </row>
    <row r="176" spans="1:15" x14ac:dyDescent="0.25">
      <c r="A176" t="s">
        <v>1477</v>
      </c>
      <c r="B176" s="1">
        <v>44562</v>
      </c>
      <c r="C176" t="s">
        <v>1261</v>
      </c>
      <c r="D176">
        <v>6271</v>
      </c>
      <c r="E176">
        <v>78</v>
      </c>
      <c r="F176">
        <v>22</v>
      </c>
      <c r="G176">
        <v>16</v>
      </c>
      <c r="H176">
        <v>28</v>
      </c>
      <c r="I176">
        <v>360</v>
      </c>
      <c r="J176">
        <v>68</v>
      </c>
      <c r="K176">
        <v>35</v>
      </c>
      <c r="L176">
        <v>117</v>
      </c>
      <c r="M176" t="s">
        <v>1262</v>
      </c>
      <c r="N176" t="s">
        <v>1234</v>
      </c>
      <c r="O176" t="s">
        <v>1235</v>
      </c>
    </row>
    <row r="177" spans="1:15" x14ac:dyDescent="0.25">
      <c r="A177" t="s">
        <v>1477</v>
      </c>
      <c r="B177" s="1">
        <v>44562</v>
      </c>
      <c r="C177" t="s">
        <v>1415</v>
      </c>
      <c r="D177">
        <v>8128</v>
      </c>
      <c r="E177">
        <v>38</v>
      </c>
      <c r="F177">
        <v>6</v>
      </c>
      <c r="G177">
        <v>6</v>
      </c>
      <c r="H177">
        <v>35</v>
      </c>
      <c r="I177">
        <v>424</v>
      </c>
      <c r="J177">
        <v>80</v>
      </c>
      <c r="K177">
        <v>110</v>
      </c>
      <c r="L177">
        <v>343</v>
      </c>
      <c r="M177" t="s">
        <v>1501</v>
      </c>
      <c r="N177" t="s">
        <v>1410</v>
      </c>
      <c r="O177" t="s">
        <v>1411</v>
      </c>
    </row>
    <row r="178" spans="1:15" x14ac:dyDescent="0.25">
      <c r="A178" t="s">
        <v>1477</v>
      </c>
      <c r="B178" s="1">
        <v>44562</v>
      </c>
      <c r="C178" t="s">
        <v>1338</v>
      </c>
      <c r="D178">
        <v>3370</v>
      </c>
      <c r="E178">
        <v>12</v>
      </c>
      <c r="F178">
        <v>2</v>
      </c>
      <c r="G178">
        <v>3</v>
      </c>
      <c r="H178">
        <v>8</v>
      </c>
      <c r="I178">
        <v>118</v>
      </c>
      <c r="J178">
        <v>26</v>
      </c>
      <c r="K178">
        <v>28</v>
      </c>
      <c r="L178">
        <v>86</v>
      </c>
      <c r="M178" t="s">
        <v>1339</v>
      </c>
      <c r="N178" t="s">
        <v>1322</v>
      </c>
      <c r="O178" t="s">
        <v>1323</v>
      </c>
    </row>
    <row r="179" spans="1:15" x14ac:dyDescent="0.25">
      <c r="A179" t="s">
        <v>1477</v>
      </c>
      <c r="B179" s="1">
        <v>44562</v>
      </c>
      <c r="C179" t="s">
        <v>1310</v>
      </c>
      <c r="D179">
        <v>11371</v>
      </c>
      <c r="E179">
        <v>46</v>
      </c>
      <c r="F179">
        <v>10</v>
      </c>
      <c r="G179">
        <v>16</v>
      </c>
      <c r="H179">
        <v>45</v>
      </c>
      <c r="I179">
        <v>542</v>
      </c>
      <c r="J179">
        <v>151</v>
      </c>
      <c r="K179">
        <v>164</v>
      </c>
      <c r="L179">
        <v>470</v>
      </c>
      <c r="M179" t="s">
        <v>1311</v>
      </c>
      <c r="N179" t="s">
        <v>1304</v>
      </c>
      <c r="O179" t="s">
        <v>1305</v>
      </c>
    </row>
    <row r="180" spans="1:15" x14ac:dyDescent="0.25">
      <c r="A180" t="s">
        <v>1477</v>
      </c>
      <c r="B180" s="1">
        <v>44562</v>
      </c>
      <c r="C180" t="s">
        <v>1282</v>
      </c>
      <c r="D180">
        <v>9075</v>
      </c>
      <c r="E180">
        <v>110</v>
      </c>
      <c r="F180">
        <v>21</v>
      </c>
      <c r="G180">
        <v>23</v>
      </c>
      <c r="H180">
        <v>78</v>
      </c>
      <c r="I180">
        <v>513</v>
      </c>
      <c r="J180">
        <v>55</v>
      </c>
      <c r="K180">
        <v>57</v>
      </c>
      <c r="L180">
        <v>392</v>
      </c>
      <c r="M180" t="s">
        <v>1283</v>
      </c>
      <c r="N180" t="s">
        <v>1278</v>
      </c>
      <c r="O180" t="s">
        <v>1279</v>
      </c>
    </row>
    <row r="181" spans="1:15" x14ac:dyDescent="0.25">
      <c r="A181" t="s">
        <v>1477</v>
      </c>
      <c r="B181" s="1">
        <v>44562</v>
      </c>
      <c r="C181" t="s">
        <v>1266</v>
      </c>
      <c r="D181">
        <v>4374</v>
      </c>
      <c r="E181">
        <v>42</v>
      </c>
      <c r="F181">
        <v>7</v>
      </c>
      <c r="G181">
        <v>7</v>
      </c>
      <c r="H181">
        <v>33</v>
      </c>
      <c r="I181">
        <v>212</v>
      </c>
      <c r="J181">
        <v>27</v>
      </c>
      <c r="K181">
        <v>22</v>
      </c>
      <c r="L181">
        <v>142</v>
      </c>
      <c r="M181" t="s">
        <v>1267</v>
      </c>
      <c r="N181" t="s">
        <v>1234</v>
      </c>
      <c r="O181" t="s">
        <v>1235</v>
      </c>
    </row>
    <row r="182" spans="1:15" x14ac:dyDescent="0.25">
      <c r="A182" t="s">
        <v>1477</v>
      </c>
      <c r="B182" s="1">
        <v>44562</v>
      </c>
      <c r="C182" t="s">
        <v>1343</v>
      </c>
      <c r="D182">
        <v>8075</v>
      </c>
      <c r="E182">
        <v>56</v>
      </c>
      <c r="F182">
        <v>17</v>
      </c>
      <c r="G182">
        <v>14</v>
      </c>
      <c r="H182">
        <v>25</v>
      </c>
      <c r="I182">
        <v>383</v>
      </c>
      <c r="J182">
        <v>77</v>
      </c>
      <c r="K182">
        <v>91</v>
      </c>
      <c r="L182">
        <v>262</v>
      </c>
      <c r="M182" t="s">
        <v>1344</v>
      </c>
      <c r="N182" t="s">
        <v>1322</v>
      </c>
      <c r="O182" t="s">
        <v>1323</v>
      </c>
    </row>
    <row r="183" spans="1:15" x14ac:dyDescent="0.25">
      <c r="A183" t="s">
        <v>1477</v>
      </c>
      <c r="B183" s="1">
        <v>44562</v>
      </c>
      <c r="C183" t="s">
        <v>1256</v>
      </c>
      <c r="D183">
        <v>6933</v>
      </c>
      <c r="E183">
        <v>25</v>
      </c>
      <c r="F183">
        <v>6</v>
      </c>
      <c r="G183">
        <v>3</v>
      </c>
      <c r="H183">
        <v>5</v>
      </c>
      <c r="I183">
        <v>227</v>
      </c>
      <c r="J183">
        <v>54</v>
      </c>
      <c r="K183">
        <v>34</v>
      </c>
      <c r="L183">
        <v>80</v>
      </c>
      <c r="M183" t="s">
        <v>1257</v>
      </c>
      <c r="N183" t="s">
        <v>1234</v>
      </c>
      <c r="O183" t="s">
        <v>1235</v>
      </c>
    </row>
    <row r="184" spans="1:15" x14ac:dyDescent="0.25">
      <c r="A184" t="s">
        <v>1477</v>
      </c>
      <c r="B184" s="1">
        <v>44562</v>
      </c>
      <c r="C184" t="s">
        <v>1240</v>
      </c>
      <c r="D184">
        <v>8437</v>
      </c>
      <c r="E184">
        <v>97</v>
      </c>
      <c r="F184">
        <v>21</v>
      </c>
      <c r="G184">
        <v>21</v>
      </c>
      <c r="H184">
        <v>58</v>
      </c>
      <c r="I184">
        <v>368</v>
      </c>
      <c r="J184">
        <v>91</v>
      </c>
      <c r="K184">
        <v>97</v>
      </c>
      <c r="L184">
        <v>267</v>
      </c>
      <c r="M184" t="s">
        <v>1241</v>
      </c>
      <c r="N184" t="s">
        <v>1234</v>
      </c>
      <c r="O184" t="s">
        <v>1235</v>
      </c>
    </row>
    <row r="185" spans="1:15" x14ac:dyDescent="0.25">
      <c r="A185" t="s">
        <v>1477</v>
      </c>
      <c r="B185" s="1">
        <v>44562</v>
      </c>
      <c r="C185" t="s">
        <v>1420</v>
      </c>
      <c r="D185">
        <v>7233</v>
      </c>
      <c r="E185">
        <v>64</v>
      </c>
      <c r="F185">
        <v>12</v>
      </c>
      <c r="G185">
        <v>6</v>
      </c>
      <c r="H185">
        <v>24</v>
      </c>
      <c r="I185">
        <v>304</v>
      </c>
      <c r="J185">
        <v>95</v>
      </c>
      <c r="K185">
        <v>44</v>
      </c>
      <c r="L185">
        <v>107</v>
      </c>
      <c r="M185" t="s">
        <v>981</v>
      </c>
      <c r="N185" t="s">
        <v>1410</v>
      </c>
      <c r="O185" t="s">
        <v>1411</v>
      </c>
    </row>
    <row r="186" spans="1:15" x14ac:dyDescent="0.25">
      <c r="A186" t="s">
        <v>1477</v>
      </c>
      <c r="B186" s="1">
        <v>44562</v>
      </c>
      <c r="C186" t="s">
        <v>1348</v>
      </c>
      <c r="D186">
        <v>4967</v>
      </c>
      <c r="E186">
        <v>35</v>
      </c>
      <c r="F186">
        <v>7</v>
      </c>
      <c r="G186">
        <v>4</v>
      </c>
      <c r="H186">
        <v>5</v>
      </c>
      <c r="I186">
        <v>243</v>
      </c>
      <c r="J186">
        <v>44</v>
      </c>
      <c r="K186">
        <v>75</v>
      </c>
      <c r="L186">
        <v>186</v>
      </c>
      <c r="M186" t="s">
        <v>1349</v>
      </c>
      <c r="N186" t="s">
        <v>1322</v>
      </c>
      <c r="O186" t="s">
        <v>1323</v>
      </c>
    </row>
    <row r="187" spans="1:15" x14ac:dyDescent="0.25">
      <c r="A187" t="s">
        <v>1477</v>
      </c>
      <c r="B187" s="1">
        <v>44562</v>
      </c>
      <c r="C187" t="s">
        <v>1287</v>
      </c>
      <c r="D187">
        <v>13287</v>
      </c>
      <c r="E187">
        <v>223</v>
      </c>
      <c r="F187">
        <v>42</v>
      </c>
      <c r="G187">
        <v>42</v>
      </c>
      <c r="H187">
        <v>138</v>
      </c>
      <c r="I187">
        <v>813</v>
      </c>
      <c r="J187">
        <v>94</v>
      </c>
      <c r="K187">
        <v>95</v>
      </c>
      <c r="L187">
        <v>533</v>
      </c>
      <c r="M187" t="s">
        <v>1288</v>
      </c>
      <c r="N187" t="s">
        <v>1278</v>
      </c>
      <c r="O187" t="s">
        <v>1279</v>
      </c>
    </row>
    <row r="188" spans="1:15" x14ac:dyDescent="0.25">
      <c r="A188" t="s">
        <v>1477</v>
      </c>
      <c r="B188" s="1">
        <v>44562</v>
      </c>
      <c r="C188" t="s">
        <v>1401</v>
      </c>
      <c r="D188">
        <v>6191</v>
      </c>
      <c r="E188">
        <v>30</v>
      </c>
      <c r="F188">
        <v>9</v>
      </c>
      <c r="G188">
        <v>11</v>
      </c>
      <c r="H188">
        <v>20</v>
      </c>
      <c r="I188">
        <v>253</v>
      </c>
      <c r="J188">
        <v>54</v>
      </c>
      <c r="K188">
        <v>50</v>
      </c>
      <c r="L188">
        <v>150</v>
      </c>
      <c r="M188" t="s">
        <v>1402</v>
      </c>
      <c r="N188" t="s">
        <v>1386</v>
      </c>
      <c r="O188" t="s">
        <v>1387</v>
      </c>
    </row>
    <row r="189" spans="1:15" x14ac:dyDescent="0.25">
      <c r="A189" t="s">
        <v>1477</v>
      </c>
      <c r="B189" s="1">
        <v>44562</v>
      </c>
      <c r="C189" t="s">
        <v>1292</v>
      </c>
      <c r="D189">
        <v>6927</v>
      </c>
      <c r="E189">
        <v>73</v>
      </c>
      <c r="F189">
        <v>14</v>
      </c>
      <c r="G189">
        <v>5</v>
      </c>
      <c r="H189">
        <v>29</v>
      </c>
      <c r="I189">
        <v>363</v>
      </c>
      <c r="J189">
        <v>46</v>
      </c>
      <c r="K189">
        <v>49</v>
      </c>
      <c r="L189">
        <v>217</v>
      </c>
      <c r="M189" t="s">
        <v>1293</v>
      </c>
      <c r="N189" t="s">
        <v>1278</v>
      </c>
      <c r="O189" t="s">
        <v>1279</v>
      </c>
    </row>
    <row r="190" spans="1:15" x14ac:dyDescent="0.25">
      <c r="A190" t="s">
        <v>1477</v>
      </c>
      <c r="B190" s="1">
        <v>44562</v>
      </c>
      <c r="C190" t="s">
        <v>1406</v>
      </c>
      <c r="D190">
        <v>9406</v>
      </c>
      <c r="E190">
        <v>92</v>
      </c>
      <c r="F190">
        <v>12</v>
      </c>
      <c r="G190">
        <v>11</v>
      </c>
      <c r="H190">
        <v>57</v>
      </c>
      <c r="I190">
        <v>434</v>
      </c>
      <c r="J190">
        <v>66</v>
      </c>
      <c r="K190">
        <v>36</v>
      </c>
      <c r="L190">
        <v>133</v>
      </c>
      <c r="M190" t="s">
        <v>1407</v>
      </c>
      <c r="N190" t="s">
        <v>1386</v>
      </c>
      <c r="O190" t="s">
        <v>1387</v>
      </c>
    </row>
    <row r="191" spans="1:15" x14ac:dyDescent="0.25">
      <c r="A191" t="s">
        <v>1477</v>
      </c>
      <c r="B191" s="1">
        <v>44562</v>
      </c>
      <c r="C191" t="s">
        <v>1375</v>
      </c>
      <c r="D191">
        <v>5900</v>
      </c>
      <c r="E191">
        <v>55</v>
      </c>
      <c r="F191">
        <v>9</v>
      </c>
      <c r="G191">
        <v>11</v>
      </c>
      <c r="H191">
        <v>43</v>
      </c>
      <c r="I191">
        <v>263</v>
      </c>
      <c r="J191">
        <v>55</v>
      </c>
      <c r="K191">
        <v>57</v>
      </c>
      <c r="L191">
        <v>180</v>
      </c>
      <c r="M191" t="s">
        <v>1376</v>
      </c>
      <c r="N191" t="s">
        <v>1360</v>
      </c>
      <c r="O191" t="s">
        <v>1361</v>
      </c>
    </row>
    <row r="192" spans="1:15" x14ac:dyDescent="0.25">
      <c r="A192" t="s">
        <v>1477</v>
      </c>
      <c r="B192" s="1">
        <v>44562</v>
      </c>
      <c r="C192" t="s">
        <v>1384</v>
      </c>
      <c r="D192">
        <v>15376</v>
      </c>
      <c r="E192">
        <v>87</v>
      </c>
      <c r="F192">
        <v>26</v>
      </c>
      <c r="G192">
        <v>30</v>
      </c>
      <c r="H192">
        <v>52</v>
      </c>
      <c r="I192">
        <v>781</v>
      </c>
      <c r="J192">
        <v>157</v>
      </c>
      <c r="K192">
        <v>168</v>
      </c>
      <c r="L192">
        <v>494</v>
      </c>
      <c r="M192" t="s">
        <v>1385</v>
      </c>
      <c r="N192" t="s">
        <v>1386</v>
      </c>
      <c r="O192" t="s">
        <v>1387</v>
      </c>
    </row>
    <row r="193" spans="1:15" x14ac:dyDescent="0.25">
      <c r="A193" t="s">
        <v>1477</v>
      </c>
      <c r="B193" s="1">
        <v>44562</v>
      </c>
      <c r="C193" t="s">
        <v>1297</v>
      </c>
      <c r="D193">
        <v>7911</v>
      </c>
      <c r="E193">
        <v>67</v>
      </c>
      <c r="F193">
        <v>25</v>
      </c>
      <c r="G193">
        <v>19</v>
      </c>
      <c r="H193">
        <v>45</v>
      </c>
      <c r="I193">
        <v>435</v>
      </c>
      <c r="J193">
        <v>58</v>
      </c>
      <c r="K193">
        <v>58</v>
      </c>
      <c r="L193">
        <v>317</v>
      </c>
      <c r="M193" t="s">
        <v>1298</v>
      </c>
      <c r="N193" t="s">
        <v>1278</v>
      </c>
      <c r="O193" t="s">
        <v>1279</v>
      </c>
    </row>
    <row r="194" spans="1:15" x14ac:dyDescent="0.25">
      <c r="A194" t="s">
        <v>1477</v>
      </c>
      <c r="B194" s="1">
        <v>44562</v>
      </c>
      <c r="C194" t="s">
        <v>1424</v>
      </c>
      <c r="D194">
        <v>6272</v>
      </c>
      <c r="E194">
        <v>30</v>
      </c>
      <c r="F194">
        <v>10</v>
      </c>
      <c r="G194">
        <v>9</v>
      </c>
      <c r="H194">
        <v>29</v>
      </c>
      <c r="I194">
        <v>272</v>
      </c>
      <c r="J194">
        <v>22</v>
      </c>
      <c r="K194">
        <v>42</v>
      </c>
      <c r="L194">
        <v>230</v>
      </c>
      <c r="M194" t="s">
        <v>1425</v>
      </c>
      <c r="N194" t="s">
        <v>1410</v>
      </c>
      <c r="O194" t="s">
        <v>1411</v>
      </c>
    </row>
    <row r="195" spans="1:15" x14ac:dyDescent="0.25">
      <c r="A195" t="s">
        <v>1477</v>
      </c>
      <c r="B195" s="1">
        <v>44562</v>
      </c>
      <c r="C195" t="s">
        <v>1377</v>
      </c>
      <c r="D195">
        <v>14888</v>
      </c>
      <c r="E195">
        <v>122</v>
      </c>
      <c r="F195">
        <v>26</v>
      </c>
      <c r="G195">
        <v>29</v>
      </c>
      <c r="H195">
        <v>97</v>
      </c>
      <c r="I195">
        <v>670</v>
      </c>
      <c r="J195">
        <v>153</v>
      </c>
      <c r="K195">
        <v>131</v>
      </c>
      <c r="L195">
        <v>408</v>
      </c>
      <c r="M195" t="s">
        <v>1378</v>
      </c>
      <c r="N195" t="s">
        <v>1360</v>
      </c>
      <c r="O195" t="s">
        <v>1361</v>
      </c>
    </row>
    <row r="196" spans="1:15" x14ac:dyDescent="0.25">
      <c r="A196" t="s">
        <v>1477</v>
      </c>
      <c r="B196" s="1">
        <v>44562</v>
      </c>
      <c r="C196" t="s">
        <v>1429</v>
      </c>
      <c r="D196">
        <v>16682</v>
      </c>
      <c r="E196">
        <v>111</v>
      </c>
      <c r="F196">
        <v>15</v>
      </c>
      <c r="G196">
        <v>16</v>
      </c>
      <c r="H196">
        <v>87</v>
      </c>
      <c r="I196">
        <v>657</v>
      </c>
      <c r="J196">
        <v>130</v>
      </c>
      <c r="K196">
        <v>68</v>
      </c>
      <c r="L196">
        <v>229</v>
      </c>
      <c r="M196" t="s">
        <v>1430</v>
      </c>
      <c r="N196" t="s">
        <v>1410</v>
      </c>
      <c r="O196" t="s">
        <v>1411</v>
      </c>
    </row>
    <row r="197" spans="1:15" x14ac:dyDescent="0.25">
      <c r="A197" t="s">
        <v>1477</v>
      </c>
      <c r="B197" s="1">
        <v>44593</v>
      </c>
      <c r="C197" t="s">
        <v>1320</v>
      </c>
      <c r="D197">
        <v>14834</v>
      </c>
      <c r="E197">
        <v>105</v>
      </c>
      <c r="F197">
        <v>23</v>
      </c>
      <c r="G197">
        <v>34</v>
      </c>
      <c r="H197">
        <v>100</v>
      </c>
      <c r="I197">
        <v>688</v>
      </c>
      <c r="J197">
        <v>152</v>
      </c>
      <c r="K197">
        <v>158</v>
      </c>
      <c r="L197">
        <v>440</v>
      </c>
      <c r="M197" t="s">
        <v>1321</v>
      </c>
      <c r="N197" t="s">
        <v>1322</v>
      </c>
      <c r="O197" t="s">
        <v>1323</v>
      </c>
    </row>
    <row r="198" spans="1:15" x14ac:dyDescent="0.25">
      <c r="A198" t="s">
        <v>1477</v>
      </c>
      <c r="B198" s="1">
        <v>44593</v>
      </c>
      <c r="C198" t="s">
        <v>1245</v>
      </c>
      <c r="D198">
        <v>5257</v>
      </c>
      <c r="E198">
        <v>0</v>
      </c>
      <c r="F198">
        <v>0</v>
      </c>
      <c r="G198">
        <v>2</v>
      </c>
      <c r="H198">
        <v>4</v>
      </c>
      <c r="I198">
        <v>0</v>
      </c>
      <c r="J198">
        <v>0</v>
      </c>
      <c r="L198">
        <v>9</v>
      </c>
      <c r="M198" t="s">
        <v>1246</v>
      </c>
      <c r="N198" t="s">
        <v>1234</v>
      </c>
      <c r="O198" t="s">
        <v>1235</v>
      </c>
    </row>
    <row r="199" spans="1:15" x14ac:dyDescent="0.25">
      <c r="A199" t="s">
        <v>1477</v>
      </c>
      <c r="B199" s="1">
        <v>44593</v>
      </c>
      <c r="C199" t="s">
        <v>1317</v>
      </c>
      <c r="D199">
        <v>15207</v>
      </c>
      <c r="E199">
        <v>0</v>
      </c>
      <c r="F199">
        <v>0</v>
      </c>
      <c r="H199">
        <v>6</v>
      </c>
      <c r="I199">
        <v>0</v>
      </c>
      <c r="J199">
        <v>0</v>
      </c>
      <c r="K199">
        <v>45</v>
      </c>
      <c r="L199">
        <v>107</v>
      </c>
      <c r="M199" t="s">
        <v>1318</v>
      </c>
      <c r="N199" t="s">
        <v>1304</v>
      </c>
      <c r="O199" t="s">
        <v>1305</v>
      </c>
    </row>
    <row r="200" spans="1:15" x14ac:dyDescent="0.25">
      <c r="A200" t="s">
        <v>1477</v>
      </c>
      <c r="B200" s="1">
        <v>44593</v>
      </c>
      <c r="C200" t="s">
        <v>1282</v>
      </c>
      <c r="D200">
        <v>9176</v>
      </c>
      <c r="E200">
        <v>109</v>
      </c>
      <c r="F200">
        <v>20</v>
      </c>
      <c r="G200">
        <v>24</v>
      </c>
      <c r="H200">
        <v>83</v>
      </c>
      <c r="I200">
        <v>512</v>
      </c>
      <c r="J200">
        <v>55</v>
      </c>
      <c r="K200">
        <v>61</v>
      </c>
      <c r="L200">
        <v>407</v>
      </c>
      <c r="M200" t="s">
        <v>1283</v>
      </c>
      <c r="N200" t="s">
        <v>1278</v>
      </c>
      <c r="O200" t="s">
        <v>1279</v>
      </c>
    </row>
    <row r="201" spans="1:15" x14ac:dyDescent="0.25">
      <c r="A201" t="s">
        <v>1477</v>
      </c>
      <c r="B201" s="1">
        <v>44593</v>
      </c>
      <c r="C201" t="s">
        <v>1271</v>
      </c>
      <c r="D201">
        <v>7220</v>
      </c>
      <c r="E201">
        <v>0</v>
      </c>
      <c r="F201">
        <v>0</v>
      </c>
      <c r="G201">
        <v>1</v>
      </c>
      <c r="H201">
        <v>6</v>
      </c>
      <c r="I201">
        <v>0</v>
      </c>
      <c r="J201">
        <v>0</v>
      </c>
      <c r="K201">
        <v>3</v>
      </c>
      <c r="L201">
        <v>36</v>
      </c>
      <c r="M201" t="s">
        <v>1272</v>
      </c>
      <c r="N201" t="s">
        <v>1234</v>
      </c>
      <c r="O201" t="s">
        <v>1235</v>
      </c>
    </row>
    <row r="202" spans="1:15" x14ac:dyDescent="0.25">
      <c r="A202" t="s">
        <v>1477</v>
      </c>
      <c r="B202" s="1">
        <v>44593</v>
      </c>
      <c r="C202" t="s">
        <v>1328</v>
      </c>
      <c r="D202">
        <v>10506</v>
      </c>
      <c r="E202">
        <v>33</v>
      </c>
      <c r="F202">
        <v>6</v>
      </c>
      <c r="G202">
        <v>8</v>
      </c>
      <c r="H202">
        <v>28</v>
      </c>
      <c r="I202">
        <v>361</v>
      </c>
      <c r="J202">
        <v>16</v>
      </c>
      <c r="K202">
        <v>51</v>
      </c>
      <c r="L202">
        <v>329</v>
      </c>
      <c r="M202" t="s">
        <v>1616</v>
      </c>
      <c r="N202" t="s">
        <v>1322</v>
      </c>
      <c r="O202" t="s">
        <v>1323</v>
      </c>
    </row>
    <row r="203" spans="1:15" x14ac:dyDescent="0.25">
      <c r="A203" t="s">
        <v>1477</v>
      </c>
      <c r="B203" s="1">
        <v>44593</v>
      </c>
      <c r="C203" t="s">
        <v>1310</v>
      </c>
      <c r="D203">
        <v>11266</v>
      </c>
      <c r="E203">
        <v>44</v>
      </c>
      <c r="F203">
        <v>8</v>
      </c>
      <c r="G203">
        <v>16</v>
      </c>
      <c r="H203">
        <v>45</v>
      </c>
      <c r="I203">
        <v>545</v>
      </c>
      <c r="J203">
        <v>150</v>
      </c>
      <c r="K203">
        <v>174</v>
      </c>
      <c r="L203">
        <v>489</v>
      </c>
      <c r="M203" t="s">
        <v>1311</v>
      </c>
      <c r="N203" t="s">
        <v>1304</v>
      </c>
      <c r="O203" t="s">
        <v>1305</v>
      </c>
    </row>
    <row r="204" spans="1:15" x14ac:dyDescent="0.25">
      <c r="A204" t="s">
        <v>1477</v>
      </c>
      <c r="B204" s="1">
        <v>44593</v>
      </c>
      <c r="C204" t="s">
        <v>1415</v>
      </c>
      <c r="D204">
        <v>8095</v>
      </c>
      <c r="E204">
        <v>38</v>
      </c>
      <c r="F204">
        <v>6</v>
      </c>
      <c r="G204">
        <v>8</v>
      </c>
      <c r="H204">
        <v>36</v>
      </c>
      <c r="I204">
        <v>422</v>
      </c>
      <c r="J204">
        <v>78</v>
      </c>
      <c r="K204">
        <v>119</v>
      </c>
      <c r="L204">
        <v>387</v>
      </c>
      <c r="M204" t="s">
        <v>1501</v>
      </c>
      <c r="N204" t="s">
        <v>1410</v>
      </c>
      <c r="O204" t="s">
        <v>1411</v>
      </c>
    </row>
    <row r="205" spans="1:15" x14ac:dyDescent="0.25">
      <c r="A205" t="s">
        <v>1477</v>
      </c>
      <c r="B205" s="1">
        <v>44593</v>
      </c>
      <c r="C205" t="s">
        <v>1396</v>
      </c>
      <c r="D205">
        <v>7727</v>
      </c>
      <c r="E205">
        <v>82</v>
      </c>
      <c r="F205">
        <v>12</v>
      </c>
      <c r="G205">
        <v>6</v>
      </c>
      <c r="H205">
        <v>31</v>
      </c>
      <c r="I205">
        <v>390</v>
      </c>
      <c r="J205">
        <v>93</v>
      </c>
      <c r="K205">
        <v>95</v>
      </c>
      <c r="L205">
        <v>241</v>
      </c>
      <c r="M205" t="s">
        <v>1619</v>
      </c>
      <c r="N205" t="s">
        <v>1386</v>
      </c>
      <c r="O205" t="s">
        <v>1387</v>
      </c>
    </row>
    <row r="206" spans="1:15" x14ac:dyDescent="0.25">
      <c r="A206" t="s">
        <v>1477</v>
      </c>
      <c r="B206" s="1">
        <v>44593</v>
      </c>
      <c r="C206" t="s">
        <v>1353</v>
      </c>
      <c r="D206">
        <v>9968</v>
      </c>
      <c r="E206">
        <v>0</v>
      </c>
      <c r="F206">
        <v>0</v>
      </c>
      <c r="G206">
        <v>1</v>
      </c>
      <c r="H206">
        <v>12</v>
      </c>
      <c r="I206">
        <v>0</v>
      </c>
      <c r="J206">
        <v>0</v>
      </c>
      <c r="K206">
        <v>10</v>
      </c>
      <c r="L206">
        <v>77</v>
      </c>
      <c r="M206" t="s">
        <v>1354</v>
      </c>
      <c r="N206" t="s">
        <v>1322</v>
      </c>
      <c r="O206" t="s">
        <v>1323</v>
      </c>
    </row>
    <row r="207" spans="1:15" x14ac:dyDescent="0.25">
      <c r="A207" t="s">
        <v>1477</v>
      </c>
      <c r="B207" s="1">
        <v>44593</v>
      </c>
      <c r="C207" t="s">
        <v>1408</v>
      </c>
      <c r="D207">
        <v>6788</v>
      </c>
      <c r="E207">
        <v>58</v>
      </c>
      <c r="F207">
        <v>7</v>
      </c>
      <c r="G207">
        <v>1</v>
      </c>
      <c r="H207">
        <v>10</v>
      </c>
      <c r="I207">
        <v>293</v>
      </c>
      <c r="J207">
        <v>42</v>
      </c>
      <c r="K207">
        <v>52</v>
      </c>
      <c r="L207">
        <v>170</v>
      </c>
      <c r="M207" t="s">
        <v>1409</v>
      </c>
      <c r="N207" t="s">
        <v>1410</v>
      </c>
      <c r="O207" t="s">
        <v>1411</v>
      </c>
    </row>
    <row r="208" spans="1:15" x14ac:dyDescent="0.25">
      <c r="A208" t="s">
        <v>1477</v>
      </c>
      <c r="B208" s="1">
        <v>44593</v>
      </c>
      <c r="C208" t="s">
        <v>1250</v>
      </c>
      <c r="D208">
        <v>9507</v>
      </c>
      <c r="E208">
        <v>102</v>
      </c>
      <c r="F208">
        <v>18</v>
      </c>
      <c r="G208">
        <v>24</v>
      </c>
      <c r="H208">
        <v>82</v>
      </c>
      <c r="I208">
        <v>434</v>
      </c>
      <c r="J208">
        <v>42</v>
      </c>
      <c r="K208">
        <v>44</v>
      </c>
      <c r="L208">
        <v>278</v>
      </c>
      <c r="M208" t="s">
        <v>1611</v>
      </c>
      <c r="N208" t="s">
        <v>1234</v>
      </c>
      <c r="O208" t="s">
        <v>1235</v>
      </c>
    </row>
    <row r="209" spans="1:15" x14ac:dyDescent="0.25">
      <c r="A209" t="s">
        <v>1477</v>
      </c>
      <c r="B209" s="1">
        <v>44593</v>
      </c>
      <c r="C209" t="s">
        <v>1302</v>
      </c>
      <c r="D209">
        <v>9691</v>
      </c>
      <c r="E209">
        <v>92</v>
      </c>
      <c r="F209">
        <v>21</v>
      </c>
      <c r="G209">
        <v>25</v>
      </c>
      <c r="H209">
        <v>85</v>
      </c>
      <c r="I209">
        <v>379</v>
      </c>
      <c r="J209">
        <v>30</v>
      </c>
      <c r="K209">
        <v>34</v>
      </c>
      <c r="L209">
        <v>320</v>
      </c>
      <c r="M209" t="s">
        <v>1303</v>
      </c>
      <c r="N209" t="s">
        <v>1304</v>
      </c>
      <c r="O209" t="s">
        <v>1305</v>
      </c>
    </row>
    <row r="210" spans="1:15" x14ac:dyDescent="0.25">
      <c r="A210" t="s">
        <v>1477</v>
      </c>
      <c r="B210" s="1">
        <v>44593</v>
      </c>
      <c r="C210" t="s">
        <v>1261</v>
      </c>
      <c r="D210">
        <v>6266</v>
      </c>
      <c r="E210">
        <v>76</v>
      </c>
      <c r="F210">
        <v>22</v>
      </c>
      <c r="G210">
        <v>18</v>
      </c>
      <c r="H210">
        <v>30</v>
      </c>
      <c r="I210">
        <v>362</v>
      </c>
      <c r="J210">
        <v>68</v>
      </c>
      <c r="K210">
        <v>42</v>
      </c>
      <c r="L210">
        <v>128</v>
      </c>
      <c r="M210" t="s">
        <v>1262</v>
      </c>
      <c r="N210" t="s">
        <v>1234</v>
      </c>
      <c r="O210" t="s">
        <v>1235</v>
      </c>
    </row>
    <row r="211" spans="1:15" x14ac:dyDescent="0.25">
      <c r="A211" t="s">
        <v>1477</v>
      </c>
      <c r="B211" s="1">
        <v>44593</v>
      </c>
      <c r="C211" t="s">
        <v>1382</v>
      </c>
      <c r="D211">
        <v>3542</v>
      </c>
      <c r="E211">
        <v>27</v>
      </c>
      <c r="F211">
        <v>4</v>
      </c>
      <c r="G211">
        <v>5</v>
      </c>
      <c r="H211">
        <v>22</v>
      </c>
      <c r="I211">
        <v>115</v>
      </c>
      <c r="J211">
        <v>19</v>
      </c>
      <c r="K211">
        <v>25</v>
      </c>
      <c r="L211">
        <v>114</v>
      </c>
      <c r="M211" t="s">
        <v>1383</v>
      </c>
      <c r="N211" t="s">
        <v>1360</v>
      </c>
      <c r="O211" t="s">
        <v>1361</v>
      </c>
    </row>
    <row r="212" spans="1:15" x14ac:dyDescent="0.25">
      <c r="A212" t="s">
        <v>1477</v>
      </c>
      <c r="B212" s="1">
        <v>44593</v>
      </c>
      <c r="C212" t="s">
        <v>1276</v>
      </c>
      <c r="D212">
        <v>15937</v>
      </c>
      <c r="E212">
        <v>0</v>
      </c>
      <c r="F212">
        <v>0</v>
      </c>
      <c r="G212">
        <v>6</v>
      </c>
      <c r="H212">
        <v>14</v>
      </c>
      <c r="I212">
        <v>0</v>
      </c>
      <c r="J212">
        <v>0</v>
      </c>
      <c r="K212">
        <v>17</v>
      </c>
      <c r="L212">
        <v>54</v>
      </c>
      <c r="M212" t="s">
        <v>1277</v>
      </c>
      <c r="N212" t="s">
        <v>1278</v>
      </c>
      <c r="O212" t="s">
        <v>1279</v>
      </c>
    </row>
    <row r="213" spans="1:15" x14ac:dyDescent="0.25">
      <c r="A213" t="s">
        <v>1477</v>
      </c>
      <c r="B213" s="1">
        <v>44593</v>
      </c>
      <c r="C213" t="s">
        <v>1230</v>
      </c>
      <c r="D213">
        <v>3856</v>
      </c>
      <c r="E213">
        <v>107</v>
      </c>
      <c r="F213">
        <v>12</v>
      </c>
      <c r="G213">
        <v>21</v>
      </c>
      <c r="H213">
        <v>101</v>
      </c>
      <c r="I213">
        <v>256</v>
      </c>
      <c r="J213">
        <v>9</v>
      </c>
      <c r="K213">
        <v>22</v>
      </c>
      <c r="L213">
        <v>231</v>
      </c>
      <c r="M213" t="s">
        <v>1231</v>
      </c>
      <c r="N213" t="s">
        <v>1234</v>
      </c>
      <c r="O213" t="s">
        <v>1235</v>
      </c>
    </row>
    <row r="214" spans="1:15" x14ac:dyDescent="0.25">
      <c r="A214" t="s">
        <v>1477</v>
      </c>
      <c r="B214" s="1">
        <v>44593</v>
      </c>
      <c r="C214" t="s">
        <v>1375</v>
      </c>
      <c r="D214">
        <v>5908</v>
      </c>
      <c r="E214">
        <v>53</v>
      </c>
      <c r="F214">
        <v>9</v>
      </c>
      <c r="G214">
        <v>12</v>
      </c>
      <c r="H214">
        <v>45</v>
      </c>
      <c r="I214">
        <v>265</v>
      </c>
      <c r="J214">
        <v>55</v>
      </c>
      <c r="K214">
        <v>64</v>
      </c>
      <c r="L214">
        <v>194</v>
      </c>
      <c r="M214" t="s">
        <v>1376</v>
      </c>
      <c r="N214" t="s">
        <v>1360</v>
      </c>
      <c r="O214" t="s">
        <v>1361</v>
      </c>
    </row>
    <row r="215" spans="1:15" x14ac:dyDescent="0.25">
      <c r="A215" t="s">
        <v>1477</v>
      </c>
      <c r="B215" s="1">
        <v>44593</v>
      </c>
      <c r="C215" t="s">
        <v>1240</v>
      </c>
      <c r="D215">
        <v>8450</v>
      </c>
      <c r="E215">
        <v>97</v>
      </c>
      <c r="F215">
        <v>21</v>
      </c>
      <c r="G215">
        <v>24</v>
      </c>
      <c r="H215">
        <v>66</v>
      </c>
      <c r="I215">
        <v>370</v>
      </c>
      <c r="J215">
        <v>90</v>
      </c>
      <c r="K215">
        <v>102</v>
      </c>
      <c r="L215">
        <v>279</v>
      </c>
      <c r="M215" t="s">
        <v>1241</v>
      </c>
      <c r="N215" t="s">
        <v>1234</v>
      </c>
      <c r="O215" t="s">
        <v>1235</v>
      </c>
    </row>
    <row r="216" spans="1:15" x14ac:dyDescent="0.25">
      <c r="A216" t="s">
        <v>1477</v>
      </c>
      <c r="B216" s="1">
        <v>44593</v>
      </c>
      <c r="C216" t="s">
        <v>1370</v>
      </c>
      <c r="D216">
        <v>3822</v>
      </c>
      <c r="E216">
        <v>24</v>
      </c>
      <c r="F216">
        <v>5</v>
      </c>
      <c r="G216">
        <v>4</v>
      </c>
      <c r="H216">
        <v>19</v>
      </c>
      <c r="I216">
        <v>166</v>
      </c>
      <c r="J216">
        <v>12</v>
      </c>
      <c r="K216">
        <v>10</v>
      </c>
      <c r="L216">
        <v>114</v>
      </c>
      <c r="M216" t="s">
        <v>1371</v>
      </c>
      <c r="N216" t="s">
        <v>1360</v>
      </c>
      <c r="O216" t="s">
        <v>1361</v>
      </c>
    </row>
    <row r="217" spans="1:15" x14ac:dyDescent="0.25">
      <c r="A217" t="s">
        <v>1477</v>
      </c>
      <c r="B217" s="1">
        <v>44593</v>
      </c>
      <c r="C217" t="s">
        <v>1297</v>
      </c>
      <c r="D217">
        <v>7956</v>
      </c>
      <c r="E217">
        <v>67</v>
      </c>
      <c r="F217">
        <v>25</v>
      </c>
      <c r="G217">
        <v>21</v>
      </c>
      <c r="H217">
        <v>46</v>
      </c>
      <c r="I217">
        <v>440</v>
      </c>
      <c r="J217">
        <v>58</v>
      </c>
      <c r="K217">
        <v>62</v>
      </c>
      <c r="L217">
        <v>325</v>
      </c>
      <c r="M217" t="s">
        <v>1298</v>
      </c>
      <c r="N217" t="s">
        <v>1278</v>
      </c>
      <c r="O217" t="s">
        <v>1279</v>
      </c>
    </row>
    <row r="218" spans="1:15" x14ac:dyDescent="0.25">
      <c r="A218" t="s">
        <v>1477</v>
      </c>
      <c r="B218" s="1">
        <v>44593</v>
      </c>
      <c r="C218" t="s">
        <v>1358</v>
      </c>
      <c r="D218">
        <v>6384</v>
      </c>
      <c r="E218">
        <v>29</v>
      </c>
      <c r="F218">
        <v>5</v>
      </c>
      <c r="G218">
        <v>2</v>
      </c>
      <c r="H218">
        <v>13</v>
      </c>
      <c r="I218">
        <v>286</v>
      </c>
      <c r="J218">
        <v>22</v>
      </c>
      <c r="K218">
        <v>23</v>
      </c>
      <c r="L218">
        <v>175</v>
      </c>
      <c r="M218" t="s">
        <v>1359</v>
      </c>
      <c r="N218" t="s">
        <v>1360</v>
      </c>
      <c r="O218" t="s">
        <v>1361</v>
      </c>
    </row>
    <row r="219" spans="1:15" x14ac:dyDescent="0.25">
      <c r="A219" t="s">
        <v>1477</v>
      </c>
      <c r="B219" s="1">
        <v>44593</v>
      </c>
      <c r="C219" t="s">
        <v>1266</v>
      </c>
      <c r="D219">
        <v>4371</v>
      </c>
      <c r="E219">
        <v>44</v>
      </c>
      <c r="F219">
        <v>7</v>
      </c>
      <c r="G219">
        <v>7</v>
      </c>
      <c r="H219">
        <v>33</v>
      </c>
      <c r="I219">
        <v>211</v>
      </c>
      <c r="J219">
        <v>26</v>
      </c>
      <c r="K219">
        <v>22</v>
      </c>
      <c r="L219">
        <v>146</v>
      </c>
      <c r="M219" t="s">
        <v>1267</v>
      </c>
      <c r="N219" t="s">
        <v>1234</v>
      </c>
      <c r="O219" t="s">
        <v>1235</v>
      </c>
    </row>
    <row r="220" spans="1:15" x14ac:dyDescent="0.25">
      <c r="A220" t="s">
        <v>1477</v>
      </c>
      <c r="B220" s="1">
        <v>44593</v>
      </c>
      <c r="C220" t="s">
        <v>1406</v>
      </c>
      <c r="D220">
        <v>9371</v>
      </c>
      <c r="E220">
        <v>92</v>
      </c>
      <c r="F220">
        <v>13</v>
      </c>
      <c r="G220">
        <v>11</v>
      </c>
      <c r="H220">
        <v>57</v>
      </c>
      <c r="I220">
        <v>431</v>
      </c>
      <c r="J220">
        <v>65</v>
      </c>
      <c r="K220">
        <v>41</v>
      </c>
      <c r="L220">
        <v>147</v>
      </c>
      <c r="M220" t="s">
        <v>1407</v>
      </c>
      <c r="N220" t="s">
        <v>1386</v>
      </c>
      <c r="O220" t="s">
        <v>1387</v>
      </c>
    </row>
    <row r="221" spans="1:15" x14ac:dyDescent="0.25">
      <c r="A221" t="s">
        <v>1477</v>
      </c>
      <c r="B221" s="1">
        <v>44593</v>
      </c>
      <c r="C221" t="s">
        <v>1343</v>
      </c>
      <c r="D221">
        <v>8096</v>
      </c>
      <c r="E221">
        <v>56</v>
      </c>
      <c r="F221">
        <v>17</v>
      </c>
      <c r="G221">
        <v>18</v>
      </c>
      <c r="H221">
        <v>38</v>
      </c>
      <c r="I221">
        <v>376</v>
      </c>
      <c r="J221">
        <v>75</v>
      </c>
      <c r="K221">
        <v>96</v>
      </c>
      <c r="L221">
        <v>279</v>
      </c>
      <c r="M221" t="s">
        <v>1344</v>
      </c>
      <c r="N221" t="s">
        <v>1322</v>
      </c>
      <c r="O221" t="s">
        <v>1323</v>
      </c>
    </row>
    <row r="222" spans="1:15" x14ac:dyDescent="0.25">
      <c r="A222" t="s">
        <v>1477</v>
      </c>
      <c r="B222" s="1">
        <v>44593</v>
      </c>
      <c r="C222" t="s">
        <v>1256</v>
      </c>
      <c r="D222">
        <v>6974</v>
      </c>
      <c r="E222">
        <v>26</v>
      </c>
      <c r="F222">
        <v>6</v>
      </c>
      <c r="G222">
        <v>4</v>
      </c>
      <c r="H222">
        <v>6</v>
      </c>
      <c r="I222">
        <v>228</v>
      </c>
      <c r="J222">
        <v>54</v>
      </c>
      <c r="K222">
        <v>46</v>
      </c>
      <c r="L222">
        <v>131</v>
      </c>
      <c r="M222" t="s">
        <v>1257</v>
      </c>
      <c r="N222" t="s">
        <v>1234</v>
      </c>
      <c r="O222" t="s">
        <v>1235</v>
      </c>
    </row>
    <row r="223" spans="1:15" x14ac:dyDescent="0.25">
      <c r="A223" t="s">
        <v>1477</v>
      </c>
      <c r="B223" s="1">
        <v>44593</v>
      </c>
      <c r="C223" t="s">
        <v>1287</v>
      </c>
      <c r="D223">
        <v>13275</v>
      </c>
      <c r="E223">
        <v>224</v>
      </c>
      <c r="F223">
        <v>41</v>
      </c>
      <c r="G223">
        <v>47</v>
      </c>
      <c r="H223">
        <v>148</v>
      </c>
      <c r="I223">
        <v>811</v>
      </c>
      <c r="J223">
        <v>95</v>
      </c>
      <c r="K223">
        <v>110</v>
      </c>
      <c r="L223">
        <v>578</v>
      </c>
      <c r="M223" t="s">
        <v>1288</v>
      </c>
      <c r="N223" t="s">
        <v>1278</v>
      </c>
      <c r="O223" t="s">
        <v>1279</v>
      </c>
    </row>
    <row r="224" spans="1:15" x14ac:dyDescent="0.25">
      <c r="A224" t="s">
        <v>1477</v>
      </c>
      <c r="B224" s="1">
        <v>44593</v>
      </c>
      <c r="C224" t="s">
        <v>1333</v>
      </c>
      <c r="D224">
        <v>6864</v>
      </c>
      <c r="E224">
        <v>25</v>
      </c>
      <c r="F224">
        <v>4</v>
      </c>
      <c r="G224">
        <v>4</v>
      </c>
      <c r="H224">
        <v>18</v>
      </c>
      <c r="I224">
        <v>274</v>
      </c>
      <c r="J224">
        <v>29</v>
      </c>
      <c r="K224">
        <v>51</v>
      </c>
      <c r="L224">
        <v>250</v>
      </c>
      <c r="M224" t="s">
        <v>1334</v>
      </c>
      <c r="N224" t="s">
        <v>1322</v>
      </c>
      <c r="O224" t="s">
        <v>1323</v>
      </c>
    </row>
    <row r="225" spans="1:15" x14ac:dyDescent="0.25">
      <c r="A225" t="s">
        <v>1477</v>
      </c>
      <c r="B225" s="1">
        <v>44593</v>
      </c>
      <c r="C225" t="s">
        <v>1420</v>
      </c>
      <c r="D225">
        <v>7198</v>
      </c>
      <c r="E225">
        <v>63</v>
      </c>
      <c r="F225">
        <v>12</v>
      </c>
      <c r="G225">
        <v>6</v>
      </c>
      <c r="H225">
        <v>25</v>
      </c>
      <c r="I225">
        <v>300</v>
      </c>
      <c r="J225">
        <v>95</v>
      </c>
      <c r="K225">
        <v>49</v>
      </c>
      <c r="L225">
        <v>123</v>
      </c>
      <c r="M225" t="s">
        <v>981</v>
      </c>
      <c r="N225" t="s">
        <v>1410</v>
      </c>
      <c r="O225" t="s">
        <v>1411</v>
      </c>
    </row>
    <row r="226" spans="1:15" x14ac:dyDescent="0.25">
      <c r="A226" t="s">
        <v>1477</v>
      </c>
      <c r="B226" s="1">
        <v>44593</v>
      </c>
      <c r="C226" t="s">
        <v>1292</v>
      </c>
      <c r="D226">
        <v>6914</v>
      </c>
      <c r="E226">
        <v>73</v>
      </c>
      <c r="F226">
        <v>14</v>
      </c>
      <c r="G226">
        <v>7</v>
      </c>
      <c r="H226">
        <v>31</v>
      </c>
      <c r="I226">
        <v>363</v>
      </c>
      <c r="J226">
        <v>46</v>
      </c>
      <c r="K226">
        <v>53</v>
      </c>
      <c r="L226">
        <v>226</v>
      </c>
      <c r="M226" t="s">
        <v>1293</v>
      </c>
      <c r="N226" t="s">
        <v>1278</v>
      </c>
      <c r="O226" t="s">
        <v>1279</v>
      </c>
    </row>
    <row r="227" spans="1:15" x14ac:dyDescent="0.25">
      <c r="A227" t="s">
        <v>1477</v>
      </c>
      <c r="B227" s="1">
        <v>44593</v>
      </c>
      <c r="C227" t="s">
        <v>1401</v>
      </c>
      <c r="D227">
        <v>6237</v>
      </c>
      <c r="E227">
        <v>30</v>
      </c>
      <c r="F227">
        <v>9</v>
      </c>
      <c r="G227">
        <v>11</v>
      </c>
      <c r="H227">
        <v>20</v>
      </c>
      <c r="I227">
        <v>259</v>
      </c>
      <c r="J227">
        <v>54</v>
      </c>
      <c r="K227">
        <v>51</v>
      </c>
      <c r="L227">
        <v>154</v>
      </c>
      <c r="M227" t="s">
        <v>1402</v>
      </c>
      <c r="N227" t="s">
        <v>1386</v>
      </c>
      <c r="O227" t="s">
        <v>1387</v>
      </c>
    </row>
    <row r="228" spans="1:15" x14ac:dyDescent="0.25">
      <c r="A228" t="s">
        <v>1477</v>
      </c>
      <c r="B228" s="1">
        <v>44593</v>
      </c>
      <c r="C228" t="s">
        <v>1365</v>
      </c>
      <c r="D228">
        <v>2025</v>
      </c>
      <c r="E228">
        <v>19</v>
      </c>
      <c r="F228">
        <v>6</v>
      </c>
      <c r="G228">
        <v>5</v>
      </c>
      <c r="H228">
        <v>11</v>
      </c>
      <c r="I228">
        <v>98</v>
      </c>
      <c r="J228">
        <v>17</v>
      </c>
      <c r="K228">
        <v>23</v>
      </c>
      <c r="L228">
        <v>83</v>
      </c>
      <c r="M228" t="s">
        <v>1366</v>
      </c>
      <c r="N228" t="s">
        <v>1360</v>
      </c>
      <c r="O228" t="s">
        <v>1361</v>
      </c>
    </row>
    <row r="229" spans="1:15" x14ac:dyDescent="0.25">
      <c r="A229" t="s">
        <v>1477</v>
      </c>
      <c r="B229" s="1">
        <v>44593</v>
      </c>
      <c r="C229" t="s">
        <v>1429</v>
      </c>
      <c r="D229">
        <v>16789</v>
      </c>
      <c r="E229">
        <v>109</v>
      </c>
      <c r="F229">
        <v>15</v>
      </c>
      <c r="G229">
        <v>17</v>
      </c>
      <c r="H229">
        <v>87</v>
      </c>
      <c r="I229">
        <v>660</v>
      </c>
      <c r="J229">
        <v>129</v>
      </c>
      <c r="K229">
        <v>75</v>
      </c>
      <c r="L229">
        <v>259</v>
      </c>
      <c r="M229" t="s">
        <v>1430</v>
      </c>
      <c r="N229" t="s">
        <v>1410</v>
      </c>
      <c r="O229" t="s">
        <v>1411</v>
      </c>
    </row>
    <row r="230" spans="1:15" x14ac:dyDescent="0.25">
      <c r="A230" t="s">
        <v>1477</v>
      </c>
      <c r="B230" s="1">
        <v>44593</v>
      </c>
      <c r="C230" t="s">
        <v>1338</v>
      </c>
      <c r="D230">
        <v>3371</v>
      </c>
      <c r="E230">
        <v>12</v>
      </c>
      <c r="F230">
        <v>2</v>
      </c>
      <c r="G230">
        <v>3</v>
      </c>
      <c r="H230">
        <v>8</v>
      </c>
      <c r="I230">
        <v>115</v>
      </c>
      <c r="J230">
        <v>26</v>
      </c>
      <c r="K230">
        <v>28</v>
      </c>
      <c r="L230">
        <v>87</v>
      </c>
      <c r="M230" t="s">
        <v>1339</v>
      </c>
      <c r="N230" t="s">
        <v>1322</v>
      </c>
      <c r="O230" t="s">
        <v>1323</v>
      </c>
    </row>
    <row r="231" spans="1:15" x14ac:dyDescent="0.25">
      <c r="A231" t="s">
        <v>1477</v>
      </c>
      <c r="B231" s="1">
        <v>44593</v>
      </c>
      <c r="C231" t="s">
        <v>1384</v>
      </c>
      <c r="D231">
        <v>15420</v>
      </c>
      <c r="E231">
        <v>88</v>
      </c>
      <c r="F231">
        <v>26</v>
      </c>
      <c r="G231">
        <v>33</v>
      </c>
      <c r="H231">
        <v>66</v>
      </c>
      <c r="I231">
        <v>795</v>
      </c>
      <c r="J231">
        <v>158</v>
      </c>
      <c r="K231">
        <v>182</v>
      </c>
      <c r="L231">
        <v>528</v>
      </c>
      <c r="M231" t="s">
        <v>1385</v>
      </c>
      <c r="N231" t="s">
        <v>1386</v>
      </c>
      <c r="O231" t="s">
        <v>1387</v>
      </c>
    </row>
    <row r="232" spans="1:15" x14ac:dyDescent="0.25">
      <c r="A232" t="s">
        <v>1477</v>
      </c>
      <c r="B232" s="1">
        <v>44593</v>
      </c>
      <c r="C232" t="s">
        <v>1391</v>
      </c>
      <c r="D232">
        <v>2789</v>
      </c>
      <c r="E232">
        <v>16</v>
      </c>
      <c r="F232">
        <v>6</v>
      </c>
      <c r="G232">
        <v>4</v>
      </c>
      <c r="H232">
        <v>11</v>
      </c>
      <c r="I232">
        <v>180</v>
      </c>
      <c r="J232">
        <v>49</v>
      </c>
      <c r="K232">
        <v>71</v>
      </c>
      <c r="L232">
        <v>155</v>
      </c>
      <c r="M232" t="s">
        <v>1392</v>
      </c>
      <c r="N232" t="s">
        <v>1386</v>
      </c>
      <c r="O232" t="s">
        <v>1387</v>
      </c>
    </row>
    <row r="233" spans="1:15" x14ac:dyDescent="0.25">
      <c r="A233" t="s">
        <v>1477</v>
      </c>
      <c r="B233" s="1">
        <v>44593</v>
      </c>
      <c r="C233" t="s">
        <v>1377</v>
      </c>
      <c r="D233">
        <v>14919</v>
      </c>
      <c r="E233">
        <v>119</v>
      </c>
      <c r="F233">
        <v>26</v>
      </c>
      <c r="G233">
        <v>30</v>
      </c>
      <c r="H233">
        <v>106</v>
      </c>
      <c r="I233">
        <v>673</v>
      </c>
      <c r="J233">
        <v>150</v>
      </c>
      <c r="K233">
        <v>147</v>
      </c>
      <c r="L233">
        <v>462</v>
      </c>
      <c r="M233" t="s">
        <v>1378</v>
      </c>
      <c r="N233" t="s">
        <v>1360</v>
      </c>
      <c r="O233" t="s">
        <v>1361</v>
      </c>
    </row>
    <row r="234" spans="1:15" x14ac:dyDescent="0.25">
      <c r="A234" t="s">
        <v>1477</v>
      </c>
      <c r="B234" s="1">
        <v>44593</v>
      </c>
      <c r="C234" t="s">
        <v>1424</v>
      </c>
      <c r="D234">
        <v>6309</v>
      </c>
      <c r="E234">
        <v>30</v>
      </c>
      <c r="F234">
        <v>10</v>
      </c>
      <c r="G234">
        <v>10</v>
      </c>
      <c r="H234">
        <v>29</v>
      </c>
      <c r="I234">
        <v>272</v>
      </c>
      <c r="J234">
        <v>23</v>
      </c>
      <c r="K234">
        <v>47</v>
      </c>
      <c r="L234">
        <v>242</v>
      </c>
      <c r="M234" t="s">
        <v>1425</v>
      </c>
      <c r="N234" t="s">
        <v>1410</v>
      </c>
      <c r="O234" t="s">
        <v>1411</v>
      </c>
    </row>
    <row r="235" spans="1:15" x14ac:dyDescent="0.25">
      <c r="A235" t="s">
        <v>1477</v>
      </c>
      <c r="B235" s="1">
        <v>44593</v>
      </c>
      <c r="C235" t="s">
        <v>1348</v>
      </c>
      <c r="D235">
        <v>4998</v>
      </c>
      <c r="E235">
        <v>35</v>
      </c>
      <c r="F235">
        <v>7</v>
      </c>
      <c r="G235">
        <v>4</v>
      </c>
      <c r="H235">
        <v>6</v>
      </c>
      <c r="I235">
        <v>247</v>
      </c>
      <c r="J235">
        <v>44</v>
      </c>
      <c r="K235">
        <v>79</v>
      </c>
      <c r="L235">
        <v>198</v>
      </c>
      <c r="M235" t="s">
        <v>1349</v>
      </c>
      <c r="N235" t="s">
        <v>1322</v>
      </c>
      <c r="O235" t="s">
        <v>1323</v>
      </c>
    </row>
    <row r="236" spans="1:15" x14ac:dyDescent="0.25">
      <c r="A236" t="s">
        <v>1477</v>
      </c>
      <c r="B236" s="1">
        <v>44621</v>
      </c>
      <c r="C236" t="s">
        <v>1256</v>
      </c>
      <c r="D236">
        <v>7000</v>
      </c>
      <c r="E236">
        <v>26</v>
      </c>
      <c r="F236">
        <v>6</v>
      </c>
      <c r="G236">
        <v>4</v>
      </c>
      <c r="H236">
        <v>6</v>
      </c>
      <c r="I236">
        <v>228</v>
      </c>
      <c r="J236">
        <v>56</v>
      </c>
      <c r="K236">
        <v>53</v>
      </c>
      <c r="L236">
        <v>149</v>
      </c>
      <c r="M236" t="s">
        <v>1257</v>
      </c>
      <c r="N236" t="s">
        <v>1234</v>
      </c>
      <c r="O236" t="s">
        <v>1235</v>
      </c>
    </row>
    <row r="237" spans="1:15" x14ac:dyDescent="0.25">
      <c r="A237" t="s">
        <v>1477</v>
      </c>
      <c r="B237" s="1">
        <v>44621</v>
      </c>
      <c r="C237" t="s">
        <v>1287</v>
      </c>
      <c r="D237">
        <v>13278</v>
      </c>
      <c r="E237">
        <v>224</v>
      </c>
      <c r="F237">
        <v>41</v>
      </c>
      <c r="G237">
        <v>51</v>
      </c>
      <c r="H237">
        <v>156</v>
      </c>
      <c r="I237">
        <v>807</v>
      </c>
      <c r="J237">
        <v>94</v>
      </c>
      <c r="K237">
        <v>125</v>
      </c>
      <c r="L237">
        <v>633</v>
      </c>
      <c r="M237" t="s">
        <v>1288</v>
      </c>
      <c r="N237" t="s">
        <v>1278</v>
      </c>
      <c r="O237" t="s">
        <v>1279</v>
      </c>
    </row>
    <row r="238" spans="1:15" x14ac:dyDescent="0.25">
      <c r="A238" t="s">
        <v>1477</v>
      </c>
      <c r="B238" s="1">
        <v>44621</v>
      </c>
      <c r="C238" t="s">
        <v>1343</v>
      </c>
      <c r="D238">
        <v>8087</v>
      </c>
      <c r="E238">
        <v>57</v>
      </c>
      <c r="F238">
        <v>17</v>
      </c>
      <c r="G238">
        <v>21</v>
      </c>
      <c r="H238">
        <v>43</v>
      </c>
      <c r="I238">
        <v>371</v>
      </c>
      <c r="J238">
        <v>75</v>
      </c>
      <c r="K238">
        <v>102</v>
      </c>
      <c r="L238">
        <v>293</v>
      </c>
      <c r="M238" t="s">
        <v>1344</v>
      </c>
      <c r="N238" t="s">
        <v>1322</v>
      </c>
      <c r="O238" t="s">
        <v>1323</v>
      </c>
    </row>
    <row r="239" spans="1:15" x14ac:dyDescent="0.25">
      <c r="A239" t="s">
        <v>1477</v>
      </c>
      <c r="B239" s="1">
        <v>44621</v>
      </c>
      <c r="C239" t="s">
        <v>1406</v>
      </c>
      <c r="D239">
        <v>9330</v>
      </c>
      <c r="E239">
        <v>89</v>
      </c>
      <c r="F239">
        <v>11</v>
      </c>
      <c r="G239">
        <v>12</v>
      </c>
      <c r="H239">
        <v>58</v>
      </c>
      <c r="I239">
        <v>428</v>
      </c>
      <c r="J239">
        <v>65</v>
      </c>
      <c r="K239">
        <v>45</v>
      </c>
      <c r="L239">
        <v>161</v>
      </c>
      <c r="M239" t="s">
        <v>1407</v>
      </c>
      <c r="N239" t="s">
        <v>1386</v>
      </c>
      <c r="O239" t="s">
        <v>1387</v>
      </c>
    </row>
    <row r="240" spans="1:15" x14ac:dyDescent="0.25">
      <c r="A240" t="s">
        <v>1477</v>
      </c>
      <c r="B240" s="1">
        <v>44621</v>
      </c>
      <c r="C240" t="s">
        <v>1377</v>
      </c>
      <c r="D240">
        <v>14948</v>
      </c>
      <c r="E240">
        <v>120</v>
      </c>
      <c r="F240">
        <v>27</v>
      </c>
      <c r="G240">
        <v>31</v>
      </c>
      <c r="H240">
        <v>111</v>
      </c>
      <c r="I240">
        <v>673</v>
      </c>
      <c r="J240">
        <v>148</v>
      </c>
      <c r="K240">
        <v>169</v>
      </c>
      <c r="L240">
        <v>503</v>
      </c>
      <c r="M240" t="s">
        <v>1378</v>
      </c>
      <c r="N240" t="s">
        <v>1360</v>
      </c>
      <c r="O240" t="s">
        <v>1361</v>
      </c>
    </row>
    <row r="241" spans="1:15" x14ac:dyDescent="0.25">
      <c r="A241" t="s">
        <v>1477</v>
      </c>
      <c r="B241" s="1">
        <v>44621</v>
      </c>
      <c r="C241" t="s">
        <v>1240</v>
      </c>
      <c r="D241">
        <v>8452</v>
      </c>
      <c r="E241">
        <v>97</v>
      </c>
      <c r="F241">
        <v>20</v>
      </c>
      <c r="G241">
        <v>28</v>
      </c>
      <c r="H241">
        <v>83</v>
      </c>
      <c r="I241">
        <v>377</v>
      </c>
      <c r="J241">
        <v>90</v>
      </c>
      <c r="K241">
        <v>116</v>
      </c>
      <c r="L241">
        <v>295</v>
      </c>
      <c r="M241" t="s">
        <v>1241</v>
      </c>
      <c r="N241" t="s">
        <v>1234</v>
      </c>
      <c r="O241" t="s">
        <v>1235</v>
      </c>
    </row>
    <row r="242" spans="1:15" x14ac:dyDescent="0.25">
      <c r="A242" t="s">
        <v>1477</v>
      </c>
      <c r="B242" s="1">
        <v>44621</v>
      </c>
      <c r="C242" t="s">
        <v>1382</v>
      </c>
      <c r="D242">
        <v>3535</v>
      </c>
      <c r="E242">
        <v>27</v>
      </c>
      <c r="F242">
        <v>4</v>
      </c>
      <c r="G242">
        <v>6</v>
      </c>
      <c r="H242">
        <v>22</v>
      </c>
      <c r="I242">
        <v>113</v>
      </c>
      <c r="J242">
        <v>19</v>
      </c>
      <c r="K242">
        <v>26</v>
      </c>
      <c r="L242">
        <v>118</v>
      </c>
      <c r="M242" t="s">
        <v>1383</v>
      </c>
      <c r="N242" t="s">
        <v>1360</v>
      </c>
      <c r="O242" t="s">
        <v>1361</v>
      </c>
    </row>
    <row r="243" spans="1:15" x14ac:dyDescent="0.25">
      <c r="A243" t="s">
        <v>1477</v>
      </c>
      <c r="B243" s="1">
        <v>44621</v>
      </c>
      <c r="C243" t="s">
        <v>1261</v>
      </c>
      <c r="D243">
        <v>6246</v>
      </c>
      <c r="E243">
        <v>76</v>
      </c>
      <c r="F243">
        <v>22</v>
      </c>
      <c r="G243">
        <v>19</v>
      </c>
      <c r="H243">
        <v>33</v>
      </c>
      <c r="I243">
        <v>362</v>
      </c>
      <c r="J243">
        <v>68</v>
      </c>
      <c r="K243">
        <v>60</v>
      </c>
      <c r="L243">
        <v>164</v>
      </c>
      <c r="M243" t="s">
        <v>1262</v>
      </c>
      <c r="N243" t="s">
        <v>1234</v>
      </c>
      <c r="O243" t="s">
        <v>1235</v>
      </c>
    </row>
    <row r="244" spans="1:15" x14ac:dyDescent="0.25">
      <c r="A244" t="s">
        <v>1477</v>
      </c>
      <c r="B244" s="1">
        <v>44621</v>
      </c>
      <c r="C244" t="s">
        <v>1391</v>
      </c>
      <c r="D244">
        <v>2788</v>
      </c>
      <c r="E244">
        <v>17</v>
      </c>
      <c r="F244">
        <v>7</v>
      </c>
      <c r="G244">
        <v>6</v>
      </c>
      <c r="H244">
        <v>13</v>
      </c>
      <c r="I244">
        <v>179</v>
      </c>
      <c r="J244">
        <v>49</v>
      </c>
      <c r="K244">
        <v>74</v>
      </c>
      <c r="L244">
        <v>159</v>
      </c>
      <c r="M244" t="s">
        <v>1392</v>
      </c>
      <c r="N244" t="s">
        <v>1386</v>
      </c>
      <c r="O244" t="s">
        <v>1387</v>
      </c>
    </row>
    <row r="245" spans="1:15" x14ac:dyDescent="0.25">
      <c r="A245" t="s">
        <v>1477</v>
      </c>
      <c r="B245" s="1">
        <v>44621</v>
      </c>
      <c r="C245" t="s">
        <v>1276</v>
      </c>
      <c r="D245">
        <v>15956</v>
      </c>
      <c r="E245">
        <v>0</v>
      </c>
      <c r="F245">
        <v>0</v>
      </c>
      <c r="G245">
        <v>6</v>
      </c>
      <c r="H245">
        <v>14</v>
      </c>
      <c r="I245">
        <v>0</v>
      </c>
      <c r="J245">
        <v>0</v>
      </c>
      <c r="K245">
        <v>18</v>
      </c>
      <c r="L245">
        <v>60</v>
      </c>
      <c r="M245" t="s">
        <v>1277</v>
      </c>
      <c r="N245" t="s">
        <v>1278</v>
      </c>
      <c r="O245" t="s">
        <v>1279</v>
      </c>
    </row>
    <row r="246" spans="1:15" x14ac:dyDescent="0.25">
      <c r="A246" t="s">
        <v>1477</v>
      </c>
      <c r="B246" s="1">
        <v>44621</v>
      </c>
      <c r="C246" t="s">
        <v>1338</v>
      </c>
      <c r="D246">
        <v>3368</v>
      </c>
      <c r="E246">
        <v>12</v>
      </c>
      <c r="F246">
        <v>2</v>
      </c>
      <c r="G246">
        <v>3</v>
      </c>
      <c r="H246">
        <v>8</v>
      </c>
      <c r="I246">
        <v>115</v>
      </c>
      <c r="J246">
        <v>26</v>
      </c>
      <c r="K246">
        <v>32</v>
      </c>
      <c r="L246">
        <v>90</v>
      </c>
      <c r="M246" t="s">
        <v>1339</v>
      </c>
      <c r="N246" t="s">
        <v>1322</v>
      </c>
      <c r="O246" t="s">
        <v>1323</v>
      </c>
    </row>
    <row r="247" spans="1:15" x14ac:dyDescent="0.25">
      <c r="A247" t="s">
        <v>1477</v>
      </c>
      <c r="B247" s="1">
        <v>44621</v>
      </c>
      <c r="C247" t="s">
        <v>1266</v>
      </c>
      <c r="D247">
        <v>4374</v>
      </c>
      <c r="E247">
        <v>44</v>
      </c>
      <c r="F247">
        <v>7</v>
      </c>
      <c r="G247">
        <v>9</v>
      </c>
      <c r="H247">
        <v>39</v>
      </c>
      <c r="I247">
        <v>214</v>
      </c>
      <c r="J247">
        <v>26</v>
      </c>
      <c r="K247">
        <v>24</v>
      </c>
      <c r="L247">
        <v>157</v>
      </c>
      <c r="M247" t="s">
        <v>1267</v>
      </c>
      <c r="N247" t="s">
        <v>1234</v>
      </c>
      <c r="O247" t="s">
        <v>1235</v>
      </c>
    </row>
    <row r="248" spans="1:15" x14ac:dyDescent="0.25">
      <c r="A248" t="s">
        <v>1477</v>
      </c>
      <c r="B248" s="1">
        <v>44621</v>
      </c>
      <c r="C248" t="s">
        <v>1424</v>
      </c>
      <c r="D248">
        <v>6359</v>
      </c>
      <c r="E248">
        <v>30</v>
      </c>
      <c r="F248">
        <v>10</v>
      </c>
      <c r="G248">
        <v>10</v>
      </c>
      <c r="H248">
        <v>29</v>
      </c>
      <c r="I248">
        <v>277</v>
      </c>
      <c r="J248">
        <v>23</v>
      </c>
      <c r="K248">
        <v>50</v>
      </c>
      <c r="L248">
        <v>252</v>
      </c>
      <c r="M248" t="s">
        <v>1425</v>
      </c>
      <c r="N248" t="s">
        <v>1410</v>
      </c>
      <c r="O248" t="s">
        <v>1411</v>
      </c>
    </row>
    <row r="249" spans="1:15" x14ac:dyDescent="0.25">
      <c r="A249" t="s">
        <v>1477</v>
      </c>
      <c r="B249" s="1">
        <v>44621</v>
      </c>
      <c r="C249" t="s">
        <v>1333</v>
      </c>
      <c r="D249">
        <v>6844</v>
      </c>
      <c r="E249">
        <v>25</v>
      </c>
      <c r="F249">
        <v>4</v>
      </c>
      <c r="G249">
        <v>4</v>
      </c>
      <c r="H249">
        <v>19</v>
      </c>
      <c r="I249">
        <v>280</v>
      </c>
      <c r="J249">
        <v>29</v>
      </c>
      <c r="K249">
        <v>53</v>
      </c>
      <c r="L249">
        <v>252</v>
      </c>
      <c r="M249" t="s">
        <v>1334</v>
      </c>
      <c r="N249" t="s">
        <v>1322</v>
      </c>
      <c r="O249" t="s">
        <v>1323</v>
      </c>
    </row>
    <row r="250" spans="1:15" x14ac:dyDescent="0.25">
      <c r="A250" t="s">
        <v>1477</v>
      </c>
      <c r="B250" s="1">
        <v>44621</v>
      </c>
      <c r="C250" t="s">
        <v>1370</v>
      </c>
      <c r="D250">
        <v>3829</v>
      </c>
      <c r="E250">
        <v>24</v>
      </c>
      <c r="F250">
        <v>5</v>
      </c>
      <c r="G250">
        <v>5</v>
      </c>
      <c r="H250">
        <v>21</v>
      </c>
      <c r="I250">
        <v>163</v>
      </c>
      <c r="J250">
        <v>12</v>
      </c>
      <c r="K250">
        <v>12</v>
      </c>
      <c r="L250">
        <v>126</v>
      </c>
      <c r="M250" t="s">
        <v>1371</v>
      </c>
      <c r="N250" t="s">
        <v>1360</v>
      </c>
      <c r="O250" t="s">
        <v>1361</v>
      </c>
    </row>
    <row r="251" spans="1:15" x14ac:dyDescent="0.25">
      <c r="A251" t="s">
        <v>1477</v>
      </c>
      <c r="B251" s="1">
        <v>44621</v>
      </c>
      <c r="C251" t="s">
        <v>1230</v>
      </c>
      <c r="D251">
        <v>3846</v>
      </c>
      <c r="E251">
        <v>106</v>
      </c>
      <c r="F251">
        <v>12</v>
      </c>
      <c r="G251">
        <v>23</v>
      </c>
      <c r="H251">
        <v>109</v>
      </c>
      <c r="I251">
        <v>254</v>
      </c>
      <c r="J251">
        <v>8</v>
      </c>
      <c r="K251">
        <v>22</v>
      </c>
      <c r="L251">
        <v>233</v>
      </c>
      <c r="M251" t="s">
        <v>1231</v>
      </c>
      <c r="N251" t="s">
        <v>1234</v>
      </c>
      <c r="O251" t="s">
        <v>1235</v>
      </c>
    </row>
    <row r="252" spans="1:15" x14ac:dyDescent="0.25">
      <c r="A252" t="s">
        <v>1477</v>
      </c>
      <c r="B252" s="1">
        <v>44621</v>
      </c>
      <c r="C252" t="s">
        <v>1375</v>
      </c>
      <c r="D252">
        <v>5881</v>
      </c>
      <c r="E252">
        <v>52</v>
      </c>
      <c r="F252">
        <v>9</v>
      </c>
      <c r="G252">
        <v>12</v>
      </c>
      <c r="H252">
        <v>46</v>
      </c>
      <c r="I252">
        <v>267</v>
      </c>
      <c r="J252">
        <v>53</v>
      </c>
      <c r="K252">
        <v>69</v>
      </c>
      <c r="L252">
        <v>212</v>
      </c>
      <c r="M252" t="s">
        <v>1376</v>
      </c>
      <c r="N252" t="s">
        <v>1360</v>
      </c>
      <c r="O252" t="s">
        <v>1361</v>
      </c>
    </row>
    <row r="253" spans="1:15" x14ac:dyDescent="0.25">
      <c r="A253" t="s">
        <v>1477</v>
      </c>
      <c r="B253" s="1">
        <v>44621</v>
      </c>
      <c r="C253" t="s">
        <v>1408</v>
      </c>
      <c r="D253">
        <v>6820</v>
      </c>
      <c r="E253">
        <v>56</v>
      </c>
      <c r="F253">
        <v>6</v>
      </c>
      <c r="G253">
        <v>1</v>
      </c>
      <c r="H253">
        <v>10</v>
      </c>
      <c r="I253">
        <v>294</v>
      </c>
      <c r="J253">
        <v>43</v>
      </c>
      <c r="K253">
        <v>54</v>
      </c>
      <c r="L253">
        <v>175</v>
      </c>
      <c r="M253" t="s">
        <v>1409</v>
      </c>
      <c r="N253" t="s">
        <v>1410</v>
      </c>
      <c r="O253" t="s">
        <v>1411</v>
      </c>
    </row>
    <row r="254" spans="1:15" x14ac:dyDescent="0.25">
      <c r="A254" t="s">
        <v>1477</v>
      </c>
      <c r="B254" s="1">
        <v>44621</v>
      </c>
      <c r="C254" t="s">
        <v>1250</v>
      </c>
      <c r="D254">
        <v>9521</v>
      </c>
      <c r="E254">
        <v>102</v>
      </c>
      <c r="F254">
        <v>18</v>
      </c>
      <c r="G254">
        <v>24</v>
      </c>
      <c r="H254">
        <v>83</v>
      </c>
      <c r="I254">
        <v>444</v>
      </c>
      <c r="J254">
        <v>42</v>
      </c>
      <c r="K254">
        <v>51</v>
      </c>
      <c r="L254">
        <v>297</v>
      </c>
      <c r="M254" t="s">
        <v>1611</v>
      </c>
      <c r="N254" t="s">
        <v>1234</v>
      </c>
      <c r="O254" t="s">
        <v>1235</v>
      </c>
    </row>
    <row r="255" spans="1:15" x14ac:dyDescent="0.25">
      <c r="A255" t="s">
        <v>1477</v>
      </c>
      <c r="B255" s="1">
        <v>44621</v>
      </c>
      <c r="C255" t="s">
        <v>1302</v>
      </c>
      <c r="D255">
        <v>9693</v>
      </c>
      <c r="E255">
        <v>91</v>
      </c>
      <c r="F255">
        <v>20</v>
      </c>
      <c r="G255">
        <v>25</v>
      </c>
      <c r="H255">
        <v>88</v>
      </c>
      <c r="I255">
        <v>379</v>
      </c>
      <c r="J255">
        <v>29</v>
      </c>
      <c r="K255">
        <v>38</v>
      </c>
      <c r="L255">
        <v>335</v>
      </c>
      <c r="M255" t="s">
        <v>1303</v>
      </c>
      <c r="N255" t="s">
        <v>1304</v>
      </c>
      <c r="O255" t="s">
        <v>1305</v>
      </c>
    </row>
    <row r="256" spans="1:15" x14ac:dyDescent="0.25">
      <c r="A256" t="s">
        <v>1477</v>
      </c>
      <c r="B256" s="1">
        <v>44621</v>
      </c>
      <c r="C256" t="s">
        <v>1320</v>
      </c>
      <c r="D256">
        <v>14787</v>
      </c>
      <c r="E256">
        <v>107</v>
      </c>
      <c r="F256">
        <v>24</v>
      </c>
      <c r="G256">
        <v>37</v>
      </c>
      <c r="H256">
        <v>101</v>
      </c>
      <c r="I256">
        <v>696</v>
      </c>
      <c r="J256">
        <v>152</v>
      </c>
      <c r="K256">
        <v>170</v>
      </c>
      <c r="L256">
        <v>470</v>
      </c>
      <c r="M256" t="s">
        <v>1321</v>
      </c>
      <c r="N256" t="s">
        <v>1322</v>
      </c>
      <c r="O256" t="s">
        <v>1323</v>
      </c>
    </row>
    <row r="257" spans="1:15" x14ac:dyDescent="0.25">
      <c r="A257" t="s">
        <v>1477</v>
      </c>
      <c r="B257" s="1">
        <v>44621</v>
      </c>
      <c r="C257" t="s">
        <v>1415</v>
      </c>
      <c r="D257">
        <v>8107</v>
      </c>
      <c r="E257">
        <v>37</v>
      </c>
      <c r="F257">
        <v>6</v>
      </c>
      <c r="G257">
        <v>8</v>
      </c>
      <c r="H257">
        <v>37</v>
      </c>
      <c r="I257">
        <v>425</v>
      </c>
      <c r="J257">
        <v>77</v>
      </c>
      <c r="K257">
        <v>130</v>
      </c>
      <c r="L257">
        <v>405</v>
      </c>
      <c r="M257" t="s">
        <v>1501</v>
      </c>
      <c r="N257" t="s">
        <v>1410</v>
      </c>
      <c r="O257" t="s">
        <v>1411</v>
      </c>
    </row>
    <row r="258" spans="1:15" x14ac:dyDescent="0.25">
      <c r="A258" t="s">
        <v>1477</v>
      </c>
      <c r="B258" s="1">
        <v>44621</v>
      </c>
      <c r="C258" t="s">
        <v>1271</v>
      </c>
      <c r="D258">
        <v>7224</v>
      </c>
      <c r="E258">
        <v>0</v>
      </c>
      <c r="F258">
        <v>0</v>
      </c>
      <c r="G258">
        <v>1</v>
      </c>
      <c r="H258">
        <v>6</v>
      </c>
      <c r="I258">
        <v>0</v>
      </c>
      <c r="J258">
        <v>0</v>
      </c>
      <c r="K258">
        <v>3</v>
      </c>
      <c r="L258">
        <v>37</v>
      </c>
      <c r="M258" t="s">
        <v>1272</v>
      </c>
      <c r="N258" t="s">
        <v>1234</v>
      </c>
      <c r="O258" t="s">
        <v>1235</v>
      </c>
    </row>
    <row r="259" spans="1:15" x14ac:dyDescent="0.25">
      <c r="A259" t="s">
        <v>1477</v>
      </c>
      <c r="B259" s="1">
        <v>44621</v>
      </c>
      <c r="C259" t="s">
        <v>1245</v>
      </c>
      <c r="D259">
        <v>5227</v>
      </c>
      <c r="E259">
        <v>0</v>
      </c>
      <c r="F259">
        <v>0</v>
      </c>
      <c r="G259">
        <v>2</v>
      </c>
      <c r="H259">
        <v>4</v>
      </c>
      <c r="I259">
        <v>0</v>
      </c>
      <c r="J259">
        <v>0</v>
      </c>
      <c r="L259">
        <v>9</v>
      </c>
      <c r="M259" t="s">
        <v>1246</v>
      </c>
      <c r="N259" t="s">
        <v>1234</v>
      </c>
      <c r="O259" t="s">
        <v>1235</v>
      </c>
    </row>
    <row r="260" spans="1:15" x14ac:dyDescent="0.25">
      <c r="A260" t="s">
        <v>1477</v>
      </c>
      <c r="B260" s="1">
        <v>44621</v>
      </c>
      <c r="C260" t="s">
        <v>1353</v>
      </c>
      <c r="D260">
        <v>9934</v>
      </c>
      <c r="E260">
        <v>0</v>
      </c>
      <c r="F260">
        <v>0</v>
      </c>
      <c r="G260">
        <v>1</v>
      </c>
      <c r="H260">
        <v>12</v>
      </c>
      <c r="I260">
        <v>0</v>
      </c>
      <c r="J260">
        <v>0</v>
      </c>
      <c r="K260">
        <v>10</v>
      </c>
      <c r="L260">
        <v>83</v>
      </c>
      <c r="M260" t="s">
        <v>1354</v>
      </c>
      <c r="N260" t="s">
        <v>1322</v>
      </c>
      <c r="O260" t="s">
        <v>1323</v>
      </c>
    </row>
    <row r="261" spans="1:15" x14ac:dyDescent="0.25">
      <c r="A261" t="s">
        <v>1477</v>
      </c>
      <c r="B261" s="1">
        <v>44621</v>
      </c>
      <c r="C261" t="s">
        <v>1396</v>
      </c>
      <c r="D261">
        <v>7737</v>
      </c>
      <c r="E261">
        <v>81</v>
      </c>
      <c r="F261">
        <v>11</v>
      </c>
      <c r="G261">
        <v>7</v>
      </c>
      <c r="H261">
        <v>33</v>
      </c>
      <c r="I261">
        <v>391</v>
      </c>
      <c r="J261">
        <v>90</v>
      </c>
      <c r="K261">
        <v>102</v>
      </c>
      <c r="L261">
        <v>266</v>
      </c>
      <c r="M261" t="s">
        <v>1619</v>
      </c>
      <c r="N261" t="s">
        <v>1386</v>
      </c>
      <c r="O261" t="s">
        <v>1387</v>
      </c>
    </row>
    <row r="262" spans="1:15" x14ac:dyDescent="0.25">
      <c r="A262" t="s">
        <v>1477</v>
      </c>
      <c r="B262" s="1">
        <v>44621</v>
      </c>
      <c r="C262" t="s">
        <v>1317</v>
      </c>
      <c r="D262">
        <v>15111</v>
      </c>
      <c r="E262">
        <v>0</v>
      </c>
      <c r="F262">
        <v>0</v>
      </c>
      <c r="H262">
        <v>6</v>
      </c>
      <c r="I262">
        <v>0</v>
      </c>
      <c r="J262">
        <v>0</v>
      </c>
      <c r="K262">
        <v>50</v>
      </c>
      <c r="L262">
        <v>117</v>
      </c>
      <c r="M262" t="s">
        <v>1318</v>
      </c>
      <c r="N262" t="s">
        <v>1304</v>
      </c>
      <c r="O262" t="s">
        <v>1305</v>
      </c>
    </row>
    <row r="263" spans="1:15" x14ac:dyDescent="0.25">
      <c r="A263" t="s">
        <v>1477</v>
      </c>
      <c r="B263" s="1">
        <v>44621</v>
      </c>
      <c r="C263" t="s">
        <v>1310</v>
      </c>
      <c r="D263">
        <v>11108</v>
      </c>
      <c r="E263">
        <v>46</v>
      </c>
      <c r="F263">
        <v>8</v>
      </c>
      <c r="G263">
        <v>17</v>
      </c>
      <c r="H263">
        <v>47</v>
      </c>
      <c r="I263">
        <v>555</v>
      </c>
      <c r="J263">
        <v>151</v>
      </c>
      <c r="K263">
        <v>185</v>
      </c>
      <c r="L263">
        <v>521</v>
      </c>
      <c r="M263" t="s">
        <v>1311</v>
      </c>
      <c r="N263" t="s">
        <v>1304</v>
      </c>
      <c r="O263" t="s">
        <v>1305</v>
      </c>
    </row>
    <row r="264" spans="1:15" x14ac:dyDescent="0.25">
      <c r="A264" t="s">
        <v>1477</v>
      </c>
      <c r="B264" s="1">
        <v>44621</v>
      </c>
      <c r="C264" t="s">
        <v>1348</v>
      </c>
      <c r="D264">
        <v>5003</v>
      </c>
      <c r="E264">
        <v>35</v>
      </c>
      <c r="F264">
        <v>7</v>
      </c>
      <c r="G264">
        <v>4</v>
      </c>
      <c r="H264">
        <v>7</v>
      </c>
      <c r="I264">
        <v>250</v>
      </c>
      <c r="J264">
        <v>44</v>
      </c>
      <c r="K264">
        <v>83</v>
      </c>
      <c r="L264">
        <v>207</v>
      </c>
      <c r="M264" t="s">
        <v>1349</v>
      </c>
      <c r="N264" t="s">
        <v>1322</v>
      </c>
      <c r="O264" t="s">
        <v>1323</v>
      </c>
    </row>
    <row r="265" spans="1:15" x14ac:dyDescent="0.25">
      <c r="A265" t="s">
        <v>1477</v>
      </c>
      <c r="B265" s="1">
        <v>44621</v>
      </c>
      <c r="C265" t="s">
        <v>1401</v>
      </c>
      <c r="D265">
        <v>6251</v>
      </c>
      <c r="E265">
        <v>29</v>
      </c>
      <c r="F265">
        <v>9</v>
      </c>
      <c r="G265">
        <v>11</v>
      </c>
      <c r="H265">
        <v>20</v>
      </c>
      <c r="I265">
        <v>256</v>
      </c>
      <c r="J265">
        <v>54</v>
      </c>
      <c r="K265">
        <v>54</v>
      </c>
      <c r="L265">
        <v>158</v>
      </c>
      <c r="M265" t="s">
        <v>1402</v>
      </c>
      <c r="N265" t="s">
        <v>1386</v>
      </c>
      <c r="O265" t="s">
        <v>1387</v>
      </c>
    </row>
    <row r="266" spans="1:15" x14ac:dyDescent="0.25">
      <c r="A266" t="s">
        <v>1477</v>
      </c>
      <c r="B266" s="1">
        <v>44621</v>
      </c>
      <c r="C266" t="s">
        <v>1384</v>
      </c>
      <c r="D266">
        <v>15497</v>
      </c>
      <c r="E266">
        <v>89</v>
      </c>
      <c r="F266">
        <v>26</v>
      </c>
      <c r="G266">
        <v>34</v>
      </c>
      <c r="H266">
        <v>78</v>
      </c>
      <c r="I266">
        <v>810</v>
      </c>
      <c r="J266">
        <v>159</v>
      </c>
      <c r="K266">
        <v>202</v>
      </c>
      <c r="L266">
        <v>563</v>
      </c>
      <c r="M266" t="s">
        <v>1385</v>
      </c>
      <c r="N266" t="s">
        <v>1386</v>
      </c>
      <c r="O266" t="s">
        <v>1387</v>
      </c>
    </row>
    <row r="267" spans="1:15" x14ac:dyDescent="0.25">
      <c r="A267" t="s">
        <v>1477</v>
      </c>
      <c r="B267" s="1">
        <v>44621</v>
      </c>
      <c r="C267" t="s">
        <v>1358</v>
      </c>
      <c r="D267">
        <v>6419</v>
      </c>
      <c r="E267">
        <v>29</v>
      </c>
      <c r="F267">
        <v>5</v>
      </c>
      <c r="G267">
        <v>5</v>
      </c>
      <c r="H267">
        <v>20</v>
      </c>
      <c r="I267">
        <v>292</v>
      </c>
      <c r="J267">
        <v>22</v>
      </c>
      <c r="K267">
        <v>26</v>
      </c>
      <c r="L267">
        <v>201</v>
      </c>
      <c r="M267" t="s">
        <v>1359</v>
      </c>
      <c r="N267" t="s">
        <v>1360</v>
      </c>
      <c r="O267" t="s">
        <v>1361</v>
      </c>
    </row>
    <row r="268" spans="1:15" x14ac:dyDescent="0.25">
      <c r="A268" t="s">
        <v>1477</v>
      </c>
      <c r="B268" s="1">
        <v>44621</v>
      </c>
      <c r="C268" t="s">
        <v>1297</v>
      </c>
      <c r="D268">
        <v>7971</v>
      </c>
      <c r="E268">
        <v>67</v>
      </c>
      <c r="F268">
        <v>25</v>
      </c>
      <c r="G268">
        <v>21</v>
      </c>
      <c r="H268">
        <v>46</v>
      </c>
      <c r="I268">
        <v>444</v>
      </c>
      <c r="J268">
        <v>57</v>
      </c>
      <c r="K268">
        <v>66</v>
      </c>
      <c r="L268">
        <v>335</v>
      </c>
      <c r="M268" t="s">
        <v>1298</v>
      </c>
      <c r="N268" t="s">
        <v>1278</v>
      </c>
      <c r="O268" t="s">
        <v>1279</v>
      </c>
    </row>
    <row r="269" spans="1:15" x14ac:dyDescent="0.25">
      <c r="A269" t="s">
        <v>1477</v>
      </c>
      <c r="B269" s="1">
        <v>44621</v>
      </c>
      <c r="C269" t="s">
        <v>1365</v>
      </c>
      <c r="D269">
        <v>2027</v>
      </c>
      <c r="E269">
        <v>20</v>
      </c>
      <c r="F269">
        <v>6</v>
      </c>
      <c r="G269">
        <v>7</v>
      </c>
      <c r="H269">
        <v>13</v>
      </c>
      <c r="I269">
        <v>101</v>
      </c>
      <c r="J269">
        <v>17</v>
      </c>
      <c r="K269">
        <v>25</v>
      </c>
      <c r="L269">
        <v>87</v>
      </c>
      <c r="M269" t="s">
        <v>1366</v>
      </c>
      <c r="N269" t="s">
        <v>1360</v>
      </c>
      <c r="O269" t="s">
        <v>1361</v>
      </c>
    </row>
    <row r="270" spans="1:15" x14ac:dyDescent="0.25">
      <c r="A270" t="s">
        <v>1477</v>
      </c>
      <c r="B270" s="1">
        <v>44621</v>
      </c>
      <c r="C270" t="s">
        <v>1328</v>
      </c>
      <c r="D270">
        <v>10689</v>
      </c>
      <c r="E270">
        <v>34</v>
      </c>
      <c r="F270">
        <v>6</v>
      </c>
      <c r="G270">
        <v>8</v>
      </c>
      <c r="H270">
        <v>28</v>
      </c>
      <c r="I270">
        <v>357</v>
      </c>
      <c r="J270">
        <v>16</v>
      </c>
      <c r="K270">
        <v>54</v>
      </c>
      <c r="L270">
        <v>346</v>
      </c>
      <c r="M270" t="s">
        <v>1616</v>
      </c>
      <c r="N270" t="s">
        <v>1322</v>
      </c>
      <c r="O270" t="s">
        <v>1323</v>
      </c>
    </row>
    <row r="271" spans="1:15" x14ac:dyDescent="0.25">
      <c r="A271" t="s">
        <v>1477</v>
      </c>
      <c r="B271" s="1">
        <v>44621</v>
      </c>
      <c r="C271" t="s">
        <v>1429</v>
      </c>
      <c r="D271">
        <v>16718</v>
      </c>
      <c r="E271">
        <v>107</v>
      </c>
      <c r="F271">
        <v>14</v>
      </c>
      <c r="G271">
        <v>17</v>
      </c>
      <c r="H271">
        <v>88</v>
      </c>
      <c r="I271">
        <v>666</v>
      </c>
      <c r="J271">
        <v>127</v>
      </c>
      <c r="K271">
        <v>92</v>
      </c>
      <c r="L271">
        <v>289</v>
      </c>
      <c r="M271" t="s">
        <v>1430</v>
      </c>
      <c r="N271" t="s">
        <v>1410</v>
      </c>
      <c r="O271" t="s">
        <v>1411</v>
      </c>
    </row>
    <row r="272" spans="1:15" x14ac:dyDescent="0.25">
      <c r="A272" t="s">
        <v>1477</v>
      </c>
      <c r="B272" s="1">
        <v>44621</v>
      </c>
      <c r="C272" t="s">
        <v>1292</v>
      </c>
      <c r="D272">
        <v>6875</v>
      </c>
      <c r="E272">
        <v>72</v>
      </c>
      <c r="F272">
        <v>14</v>
      </c>
      <c r="G272">
        <v>9</v>
      </c>
      <c r="H272">
        <v>35</v>
      </c>
      <c r="I272">
        <v>356</v>
      </c>
      <c r="J272">
        <v>45</v>
      </c>
      <c r="K272">
        <v>57</v>
      </c>
      <c r="L272">
        <v>248</v>
      </c>
      <c r="M272" t="s">
        <v>1293</v>
      </c>
      <c r="N272" t="s">
        <v>1278</v>
      </c>
      <c r="O272" t="s">
        <v>1279</v>
      </c>
    </row>
    <row r="273" spans="1:15" x14ac:dyDescent="0.25">
      <c r="A273" t="s">
        <v>1477</v>
      </c>
      <c r="B273" s="1">
        <v>44621</v>
      </c>
      <c r="C273" t="s">
        <v>1420</v>
      </c>
      <c r="D273">
        <v>7172</v>
      </c>
      <c r="E273">
        <v>62</v>
      </c>
      <c r="F273">
        <v>13</v>
      </c>
      <c r="G273">
        <v>9</v>
      </c>
      <c r="H273">
        <v>42</v>
      </c>
      <c r="I273">
        <v>304</v>
      </c>
      <c r="J273">
        <v>93</v>
      </c>
      <c r="K273">
        <v>54</v>
      </c>
      <c r="L273">
        <v>132</v>
      </c>
      <c r="M273" t="s">
        <v>981</v>
      </c>
      <c r="N273" t="s">
        <v>1410</v>
      </c>
      <c r="O273" t="s">
        <v>1411</v>
      </c>
    </row>
    <row r="274" spans="1:15" x14ac:dyDescent="0.25">
      <c r="A274" t="s">
        <v>1477</v>
      </c>
      <c r="B274" s="1">
        <v>44621</v>
      </c>
      <c r="C274" t="s">
        <v>1282</v>
      </c>
      <c r="D274">
        <v>9168</v>
      </c>
      <c r="E274">
        <v>111</v>
      </c>
      <c r="F274">
        <v>20</v>
      </c>
      <c r="G274">
        <v>23</v>
      </c>
      <c r="H274">
        <v>84</v>
      </c>
      <c r="I274">
        <v>508</v>
      </c>
      <c r="J274">
        <v>54</v>
      </c>
      <c r="K274">
        <v>67</v>
      </c>
      <c r="L274">
        <v>420</v>
      </c>
      <c r="M274" t="s">
        <v>1283</v>
      </c>
      <c r="N274" t="s">
        <v>1278</v>
      </c>
      <c r="O274" t="s">
        <v>1279</v>
      </c>
    </row>
    <row r="275" spans="1:15" x14ac:dyDescent="0.25">
      <c r="A275" t="s">
        <v>1477</v>
      </c>
      <c r="B275" s="1">
        <v>44652</v>
      </c>
      <c r="C275" t="s">
        <v>1287</v>
      </c>
      <c r="D275">
        <v>13283</v>
      </c>
      <c r="E275">
        <v>223</v>
      </c>
      <c r="F275">
        <v>40</v>
      </c>
      <c r="G275">
        <v>57</v>
      </c>
      <c r="H275">
        <v>192</v>
      </c>
      <c r="I275">
        <v>811</v>
      </c>
      <c r="J275">
        <v>93</v>
      </c>
      <c r="K275">
        <v>143</v>
      </c>
      <c r="L275">
        <v>682</v>
      </c>
      <c r="M275" t="s">
        <v>1288</v>
      </c>
      <c r="N275" t="s">
        <v>1278</v>
      </c>
      <c r="O275" t="s">
        <v>1279</v>
      </c>
    </row>
    <row r="276" spans="1:15" x14ac:dyDescent="0.25">
      <c r="A276" t="s">
        <v>1477</v>
      </c>
      <c r="B276" s="1">
        <v>44652</v>
      </c>
      <c r="C276" t="s">
        <v>1240</v>
      </c>
      <c r="D276">
        <v>8471</v>
      </c>
      <c r="E276">
        <v>96</v>
      </c>
      <c r="F276">
        <v>20</v>
      </c>
      <c r="G276">
        <v>29</v>
      </c>
      <c r="H276">
        <v>84</v>
      </c>
      <c r="I276">
        <v>378</v>
      </c>
      <c r="J276">
        <v>88</v>
      </c>
      <c r="K276">
        <v>123</v>
      </c>
      <c r="L276">
        <v>310</v>
      </c>
      <c r="M276" t="s">
        <v>1241</v>
      </c>
      <c r="N276" t="s">
        <v>1234</v>
      </c>
      <c r="O276" t="s">
        <v>1235</v>
      </c>
    </row>
    <row r="277" spans="1:15" x14ac:dyDescent="0.25">
      <c r="A277" t="s">
        <v>1477</v>
      </c>
      <c r="B277" s="1">
        <v>44652</v>
      </c>
      <c r="C277" t="s">
        <v>1343</v>
      </c>
      <c r="D277">
        <v>8077</v>
      </c>
      <c r="E277">
        <v>57</v>
      </c>
      <c r="F277">
        <v>17</v>
      </c>
      <c r="G277">
        <v>24</v>
      </c>
      <c r="H277">
        <v>47</v>
      </c>
      <c r="I277">
        <v>368</v>
      </c>
      <c r="J277">
        <v>75</v>
      </c>
      <c r="K277">
        <v>105</v>
      </c>
      <c r="L277">
        <v>303</v>
      </c>
      <c r="M277" t="s">
        <v>1344</v>
      </c>
      <c r="N277" t="s">
        <v>1322</v>
      </c>
      <c r="O277" t="s">
        <v>1323</v>
      </c>
    </row>
    <row r="278" spans="1:15" x14ac:dyDescent="0.25">
      <c r="A278" t="s">
        <v>1477</v>
      </c>
      <c r="B278" s="1">
        <v>44652</v>
      </c>
      <c r="C278" t="s">
        <v>1406</v>
      </c>
      <c r="D278">
        <v>9214</v>
      </c>
      <c r="E278">
        <v>88</v>
      </c>
      <c r="F278">
        <v>11</v>
      </c>
      <c r="G278">
        <v>12</v>
      </c>
      <c r="H278">
        <v>60</v>
      </c>
      <c r="I278">
        <v>424</v>
      </c>
      <c r="J278">
        <v>64</v>
      </c>
      <c r="K278">
        <v>51</v>
      </c>
      <c r="L278">
        <v>174</v>
      </c>
      <c r="M278" t="s">
        <v>1407</v>
      </c>
      <c r="N278" t="s">
        <v>1386</v>
      </c>
      <c r="O278" t="s">
        <v>1387</v>
      </c>
    </row>
    <row r="279" spans="1:15" x14ac:dyDescent="0.25">
      <c r="A279" t="s">
        <v>1477</v>
      </c>
      <c r="B279" s="1">
        <v>44652</v>
      </c>
      <c r="C279" t="s">
        <v>1297</v>
      </c>
      <c r="D279">
        <v>7996</v>
      </c>
      <c r="E279">
        <v>68</v>
      </c>
      <c r="F279">
        <v>25</v>
      </c>
      <c r="G279">
        <v>21</v>
      </c>
      <c r="H279">
        <v>46</v>
      </c>
      <c r="I279">
        <v>444</v>
      </c>
      <c r="J279">
        <v>56</v>
      </c>
      <c r="K279">
        <v>73</v>
      </c>
      <c r="L279">
        <v>342</v>
      </c>
      <c r="M279" t="s">
        <v>1298</v>
      </c>
      <c r="N279" t="s">
        <v>1278</v>
      </c>
      <c r="O279" t="s">
        <v>1279</v>
      </c>
    </row>
    <row r="280" spans="1:15" x14ac:dyDescent="0.25">
      <c r="A280" t="s">
        <v>1477</v>
      </c>
      <c r="B280" s="1">
        <v>44652</v>
      </c>
      <c r="C280" t="s">
        <v>1384</v>
      </c>
      <c r="D280">
        <v>15518</v>
      </c>
      <c r="E280">
        <v>88</v>
      </c>
      <c r="F280">
        <v>25</v>
      </c>
      <c r="G280">
        <v>34</v>
      </c>
      <c r="H280">
        <v>79</v>
      </c>
      <c r="I280">
        <v>819</v>
      </c>
      <c r="J280">
        <v>159</v>
      </c>
      <c r="K280">
        <v>223</v>
      </c>
      <c r="L280">
        <v>613</v>
      </c>
      <c r="M280" t="s">
        <v>1385</v>
      </c>
      <c r="N280" t="s">
        <v>1386</v>
      </c>
      <c r="O280" t="s">
        <v>1387</v>
      </c>
    </row>
    <row r="281" spans="1:15" x14ac:dyDescent="0.25">
      <c r="A281" t="s">
        <v>1477</v>
      </c>
      <c r="B281" s="1">
        <v>44652</v>
      </c>
      <c r="C281" t="s">
        <v>1358</v>
      </c>
      <c r="D281">
        <v>6444</v>
      </c>
      <c r="E281">
        <v>28</v>
      </c>
      <c r="F281">
        <v>5</v>
      </c>
      <c r="G281">
        <v>6</v>
      </c>
      <c r="H281">
        <v>24</v>
      </c>
      <c r="I281">
        <v>287</v>
      </c>
      <c r="J281">
        <v>22</v>
      </c>
      <c r="K281">
        <v>27</v>
      </c>
      <c r="L281">
        <v>238</v>
      </c>
      <c r="M281" t="s">
        <v>1359</v>
      </c>
      <c r="N281" t="s">
        <v>1360</v>
      </c>
      <c r="O281" t="s">
        <v>1361</v>
      </c>
    </row>
    <row r="282" spans="1:15" x14ac:dyDescent="0.25">
      <c r="A282" t="s">
        <v>1477</v>
      </c>
      <c r="B282" s="1">
        <v>44652</v>
      </c>
      <c r="C282" t="s">
        <v>1256</v>
      </c>
      <c r="D282">
        <v>7013</v>
      </c>
      <c r="E282">
        <v>26</v>
      </c>
      <c r="F282">
        <v>6</v>
      </c>
      <c r="G282">
        <v>4</v>
      </c>
      <c r="H282">
        <v>6</v>
      </c>
      <c r="I282">
        <v>236</v>
      </c>
      <c r="J282">
        <v>56</v>
      </c>
      <c r="K282">
        <v>58</v>
      </c>
      <c r="L282">
        <v>160</v>
      </c>
      <c r="M282" t="s">
        <v>1257</v>
      </c>
      <c r="N282" t="s">
        <v>1234</v>
      </c>
      <c r="O282" t="s">
        <v>1235</v>
      </c>
    </row>
    <row r="283" spans="1:15" x14ac:dyDescent="0.25">
      <c r="A283" t="s">
        <v>1477</v>
      </c>
      <c r="B283" s="1">
        <v>44652</v>
      </c>
      <c r="C283" t="s">
        <v>1375</v>
      </c>
      <c r="D283">
        <v>5880</v>
      </c>
      <c r="E283">
        <v>50</v>
      </c>
      <c r="F283">
        <v>8</v>
      </c>
      <c r="G283">
        <v>13</v>
      </c>
      <c r="H283">
        <v>46</v>
      </c>
      <c r="I283">
        <v>260</v>
      </c>
      <c r="J283">
        <v>52</v>
      </c>
      <c r="K283">
        <v>71</v>
      </c>
      <c r="L283">
        <v>219</v>
      </c>
      <c r="M283" t="s">
        <v>1376</v>
      </c>
      <c r="N283" t="s">
        <v>1360</v>
      </c>
      <c r="O283" t="s">
        <v>1361</v>
      </c>
    </row>
    <row r="284" spans="1:15" x14ac:dyDescent="0.25">
      <c r="A284" t="s">
        <v>1477</v>
      </c>
      <c r="B284" s="1">
        <v>44652</v>
      </c>
      <c r="C284" t="s">
        <v>1382</v>
      </c>
      <c r="D284">
        <v>3507</v>
      </c>
      <c r="E284">
        <v>27</v>
      </c>
      <c r="F284">
        <v>4</v>
      </c>
      <c r="G284">
        <v>6</v>
      </c>
      <c r="H284">
        <v>22</v>
      </c>
      <c r="I284">
        <v>113</v>
      </c>
      <c r="J284">
        <v>19</v>
      </c>
      <c r="K284">
        <v>29</v>
      </c>
      <c r="L284">
        <v>125</v>
      </c>
      <c r="M284" t="s">
        <v>1383</v>
      </c>
      <c r="N284" t="s">
        <v>1360</v>
      </c>
      <c r="O284" t="s">
        <v>1361</v>
      </c>
    </row>
    <row r="285" spans="1:15" x14ac:dyDescent="0.25">
      <c r="A285" t="s">
        <v>1477</v>
      </c>
      <c r="B285" s="1">
        <v>44652</v>
      </c>
      <c r="C285" t="s">
        <v>1370</v>
      </c>
      <c r="D285">
        <v>3853</v>
      </c>
      <c r="E285">
        <v>24</v>
      </c>
      <c r="F285">
        <v>5</v>
      </c>
      <c r="G285">
        <v>5</v>
      </c>
      <c r="H285">
        <v>21</v>
      </c>
      <c r="I285">
        <v>164</v>
      </c>
      <c r="J285">
        <v>11</v>
      </c>
      <c r="K285">
        <v>15</v>
      </c>
      <c r="L285">
        <v>130</v>
      </c>
      <c r="M285" t="s">
        <v>1371</v>
      </c>
      <c r="N285" t="s">
        <v>1360</v>
      </c>
      <c r="O285" t="s">
        <v>1361</v>
      </c>
    </row>
    <row r="286" spans="1:15" x14ac:dyDescent="0.25">
      <c r="A286" t="s">
        <v>1477</v>
      </c>
      <c r="B286" s="1">
        <v>44652</v>
      </c>
      <c r="C286" t="s">
        <v>1391</v>
      </c>
      <c r="D286">
        <v>2782</v>
      </c>
      <c r="E286">
        <v>17</v>
      </c>
      <c r="F286">
        <v>7</v>
      </c>
      <c r="G286">
        <v>7</v>
      </c>
      <c r="H286">
        <v>13</v>
      </c>
      <c r="I286">
        <v>176</v>
      </c>
      <c r="J286">
        <v>49</v>
      </c>
      <c r="K286">
        <v>76</v>
      </c>
      <c r="L286">
        <v>165</v>
      </c>
      <c r="M286" t="s">
        <v>1392</v>
      </c>
      <c r="N286" t="s">
        <v>1386</v>
      </c>
      <c r="O286" t="s">
        <v>1387</v>
      </c>
    </row>
    <row r="287" spans="1:15" x14ac:dyDescent="0.25">
      <c r="A287" t="s">
        <v>1477</v>
      </c>
      <c r="B287" s="1">
        <v>44652</v>
      </c>
      <c r="C287" t="s">
        <v>1282</v>
      </c>
      <c r="D287">
        <v>9172</v>
      </c>
      <c r="E287">
        <v>113</v>
      </c>
      <c r="F287">
        <v>21</v>
      </c>
      <c r="G287">
        <v>26</v>
      </c>
      <c r="H287">
        <v>86</v>
      </c>
      <c r="I287">
        <v>508</v>
      </c>
      <c r="J287">
        <v>54</v>
      </c>
      <c r="K287">
        <v>70</v>
      </c>
      <c r="L287">
        <v>434</v>
      </c>
      <c r="M287" t="s">
        <v>1283</v>
      </c>
      <c r="N287" t="s">
        <v>1278</v>
      </c>
      <c r="O287" t="s">
        <v>1279</v>
      </c>
    </row>
    <row r="288" spans="1:15" x14ac:dyDescent="0.25">
      <c r="A288" t="s">
        <v>1477</v>
      </c>
      <c r="B288" s="1">
        <v>44652</v>
      </c>
      <c r="C288" t="s">
        <v>1338</v>
      </c>
      <c r="D288">
        <v>3392</v>
      </c>
      <c r="E288">
        <v>14</v>
      </c>
      <c r="F288">
        <v>2</v>
      </c>
      <c r="G288">
        <v>4</v>
      </c>
      <c r="H288">
        <v>9</v>
      </c>
      <c r="I288">
        <v>113</v>
      </c>
      <c r="J288">
        <v>26</v>
      </c>
      <c r="K288">
        <v>33</v>
      </c>
      <c r="L288">
        <v>91</v>
      </c>
      <c r="M288" t="s">
        <v>1339</v>
      </c>
      <c r="N288" t="s">
        <v>1322</v>
      </c>
      <c r="O288" t="s">
        <v>1323</v>
      </c>
    </row>
    <row r="289" spans="1:15" x14ac:dyDescent="0.25">
      <c r="A289" t="s">
        <v>1477</v>
      </c>
      <c r="B289" s="1">
        <v>44652</v>
      </c>
      <c r="C289" t="s">
        <v>1424</v>
      </c>
      <c r="D289">
        <v>6371</v>
      </c>
      <c r="E289">
        <v>32</v>
      </c>
      <c r="F289">
        <v>9</v>
      </c>
      <c r="G289">
        <v>11</v>
      </c>
      <c r="H289">
        <v>30</v>
      </c>
      <c r="I289">
        <v>283</v>
      </c>
      <c r="J289">
        <v>24</v>
      </c>
      <c r="K289">
        <v>55</v>
      </c>
      <c r="L289">
        <v>262</v>
      </c>
      <c r="M289" t="s">
        <v>1425</v>
      </c>
      <c r="N289" t="s">
        <v>1410</v>
      </c>
      <c r="O289" t="s">
        <v>1411</v>
      </c>
    </row>
    <row r="290" spans="1:15" x14ac:dyDescent="0.25">
      <c r="A290" t="s">
        <v>1477</v>
      </c>
      <c r="B290" s="1">
        <v>44652</v>
      </c>
      <c r="C290" t="s">
        <v>1377</v>
      </c>
      <c r="D290">
        <v>14976</v>
      </c>
      <c r="E290">
        <v>123</v>
      </c>
      <c r="F290">
        <v>27</v>
      </c>
      <c r="G290">
        <v>33</v>
      </c>
      <c r="H290">
        <v>115</v>
      </c>
      <c r="I290">
        <v>675</v>
      </c>
      <c r="J290">
        <v>147</v>
      </c>
      <c r="K290">
        <v>193</v>
      </c>
      <c r="L290">
        <v>552</v>
      </c>
      <c r="M290" t="s">
        <v>1378</v>
      </c>
      <c r="N290" t="s">
        <v>1360</v>
      </c>
      <c r="O290" t="s">
        <v>1361</v>
      </c>
    </row>
    <row r="291" spans="1:15" x14ac:dyDescent="0.25">
      <c r="A291" t="s">
        <v>1477</v>
      </c>
      <c r="B291" s="1">
        <v>44652</v>
      </c>
      <c r="C291" t="s">
        <v>1266</v>
      </c>
      <c r="D291">
        <v>4395</v>
      </c>
      <c r="E291">
        <v>44</v>
      </c>
      <c r="F291">
        <v>7</v>
      </c>
      <c r="G291">
        <v>9</v>
      </c>
      <c r="H291">
        <v>39</v>
      </c>
      <c r="I291">
        <v>211</v>
      </c>
      <c r="J291">
        <v>24</v>
      </c>
      <c r="K291">
        <v>25</v>
      </c>
      <c r="L291">
        <v>169</v>
      </c>
      <c r="M291" t="s">
        <v>1267</v>
      </c>
      <c r="N291" t="s">
        <v>1234</v>
      </c>
      <c r="O291" t="s">
        <v>1235</v>
      </c>
    </row>
    <row r="292" spans="1:15" x14ac:dyDescent="0.25">
      <c r="A292" t="s">
        <v>1477</v>
      </c>
      <c r="B292" s="1">
        <v>44652</v>
      </c>
      <c r="C292" t="s">
        <v>1230</v>
      </c>
      <c r="D292">
        <v>3901</v>
      </c>
      <c r="E292">
        <v>105</v>
      </c>
      <c r="F292">
        <v>12</v>
      </c>
      <c r="G292">
        <v>23</v>
      </c>
      <c r="H292">
        <v>109</v>
      </c>
      <c r="I292">
        <v>256</v>
      </c>
      <c r="J292">
        <v>8</v>
      </c>
      <c r="K292">
        <v>22</v>
      </c>
      <c r="L292">
        <v>235</v>
      </c>
      <c r="M292" t="s">
        <v>1231</v>
      </c>
      <c r="N292" t="s">
        <v>1234</v>
      </c>
      <c r="O292" t="s">
        <v>1235</v>
      </c>
    </row>
    <row r="293" spans="1:15" x14ac:dyDescent="0.25">
      <c r="A293" t="s">
        <v>1477</v>
      </c>
      <c r="B293" s="1">
        <v>44652</v>
      </c>
      <c r="C293" t="s">
        <v>1333</v>
      </c>
      <c r="D293">
        <v>6873</v>
      </c>
      <c r="E293">
        <v>25</v>
      </c>
      <c r="F293">
        <v>4</v>
      </c>
      <c r="G293">
        <v>5</v>
      </c>
      <c r="H293">
        <v>19</v>
      </c>
      <c r="I293">
        <v>278</v>
      </c>
      <c r="J293">
        <v>30</v>
      </c>
      <c r="K293">
        <v>57</v>
      </c>
      <c r="L293">
        <v>253</v>
      </c>
      <c r="M293" t="s">
        <v>1334</v>
      </c>
      <c r="N293" t="s">
        <v>1322</v>
      </c>
      <c r="O293" t="s">
        <v>1323</v>
      </c>
    </row>
    <row r="294" spans="1:15" x14ac:dyDescent="0.25">
      <c r="A294" t="s">
        <v>1477</v>
      </c>
      <c r="B294" s="1">
        <v>44652</v>
      </c>
      <c r="C294" t="s">
        <v>1261</v>
      </c>
      <c r="D294">
        <v>6230</v>
      </c>
      <c r="E294">
        <v>77</v>
      </c>
      <c r="F294">
        <v>22</v>
      </c>
      <c r="G294">
        <v>22</v>
      </c>
      <c r="H294">
        <v>38</v>
      </c>
      <c r="I294">
        <v>355</v>
      </c>
      <c r="J294">
        <v>69</v>
      </c>
      <c r="K294">
        <v>81</v>
      </c>
      <c r="L294">
        <v>211</v>
      </c>
      <c r="M294" t="s">
        <v>1262</v>
      </c>
      <c r="N294" t="s">
        <v>1234</v>
      </c>
      <c r="O294" t="s">
        <v>1235</v>
      </c>
    </row>
    <row r="295" spans="1:15" x14ac:dyDescent="0.25">
      <c r="A295" t="s">
        <v>1477</v>
      </c>
      <c r="B295" s="1">
        <v>44652</v>
      </c>
      <c r="C295" t="s">
        <v>1396</v>
      </c>
      <c r="D295">
        <v>7727</v>
      </c>
      <c r="E295">
        <v>83</v>
      </c>
      <c r="F295">
        <v>11</v>
      </c>
      <c r="G295">
        <v>7</v>
      </c>
      <c r="H295">
        <v>39</v>
      </c>
      <c r="I295">
        <v>424</v>
      </c>
      <c r="J295">
        <v>94</v>
      </c>
      <c r="K295">
        <v>126</v>
      </c>
      <c r="L295">
        <v>312</v>
      </c>
      <c r="M295" t="s">
        <v>1619</v>
      </c>
      <c r="N295" t="s">
        <v>1386</v>
      </c>
      <c r="O295" t="s">
        <v>1387</v>
      </c>
    </row>
    <row r="296" spans="1:15" x14ac:dyDescent="0.25">
      <c r="A296" t="s">
        <v>1477</v>
      </c>
      <c r="B296" s="1">
        <v>44652</v>
      </c>
      <c r="C296" t="s">
        <v>1276</v>
      </c>
      <c r="D296">
        <v>15968</v>
      </c>
      <c r="E296">
        <v>167</v>
      </c>
      <c r="F296">
        <v>44</v>
      </c>
      <c r="G296">
        <v>6</v>
      </c>
      <c r="H296">
        <v>14</v>
      </c>
      <c r="I296">
        <v>872</v>
      </c>
      <c r="J296">
        <v>295</v>
      </c>
      <c r="K296">
        <v>19</v>
      </c>
      <c r="L296">
        <v>68</v>
      </c>
      <c r="M296" t="s">
        <v>1277</v>
      </c>
      <c r="N296" t="s">
        <v>1278</v>
      </c>
      <c r="O296" t="s">
        <v>1279</v>
      </c>
    </row>
    <row r="297" spans="1:15" x14ac:dyDescent="0.25">
      <c r="A297" t="s">
        <v>1477</v>
      </c>
      <c r="B297" s="1">
        <v>44652</v>
      </c>
      <c r="C297" t="s">
        <v>1408</v>
      </c>
      <c r="D297">
        <v>6812</v>
      </c>
      <c r="E297">
        <v>55</v>
      </c>
      <c r="F297">
        <v>5</v>
      </c>
      <c r="G297">
        <v>1</v>
      </c>
      <c r="H297">
        <v>10</v>
      </c>
      <c r="I297">
        <v>288</v>
      </c>
      <c r="J297">
        <v>42</v>
      </c>
      <c r="K297">
        <v>59</v>
      </c>
      <c r="L297">
        <v>183</v>
      </c>
      <c r="M297" t="s">
        <v>1409</v>
      </c>
      <c r="N297" t="s">
        <v>1410</v>
      </c>
      <c r="O297" t="s">
        <v>1411</v>
      </c>
    </row>
    <row r="298" spans="1:15" x14ac:dyDescent="0.25">
      <c r="A298" t="s">
        <v>1477</v>
      </c>
      <c r="B298" s="1">
        <v>44652</v>
      </c>
      <c r="C298" t="s">
        <v>1250</v>
      </c>
      <c r="D298">
        <v>9502</v>
      </c>
      <c r="E298">
        <v>104</v>
      </c>
      <c r="F298">
        <v>18</v>
      </c>
      <c r="G298">
        <v>24</v>
      </c>
      <c r="H298">
        <v>84</v>
      </c>
      <c r="I298">
        <v>443</v>
      </c>
      <c r="J298">
        <v>42</v>
      </c>
      <c r="K298">
        <v>54</v>
      </c>
      <c r="L298">
        <v>303</v>
      </c>
      <c r="M298" t="s">
        <v>1611</v>
      </c>
      <c r="N298" t="s">
        <v>1234</v>
      </c>
      <c r="O298" t="s">
        <v>1235</v>
      </c>
    </row>
    <row r="299" spans="1:15" x14ac:dyDescent="0.25">
      <c r="A299" t="s">
        <v>1477</v>
      </c>
      <c r="B299" s="1">
        <v>44652</v>
      </c>
      <c r="C299" t="s">
        <v>1317</v>
      </c>
      <c r="D299">
        <v>15101</v>
      </c>
      <c r="E299">
        <v>115</v>
      </c>
      <c r="F299">
        <v>24</v>
      </c>
      <c r="H299">
        <v>6</v>
      </c>
      <c r="I299">
        <v>706</v>
      </c>
      <c r="J299">
        <v>224</v>
      </c>
      <c r="K299">
        <v>52</v>
      </c>
      <c r="L299">
        <v>138</v>
      </c>
      <c r="M299" t="s">
        <v>1318</v>
      </c>
      <c r="N299" t="s">
        <v>1304</v>
      </c>
      <c r="O299" t="s">
        <v>1305</v>
      </c>
    </row>
    <row r="300" spans="1:15" x14ac:dyDescent="0.25">
      <c r="A300" t="s">
        <v>1477</v>
      </c>
      <c r="B300" s="1">
        <v>44652</v>
      </c>
      <c r="C300" t="s">
        <v>1245</v>
      </c>
      <c r="D300">
        <v>5205</v>
      </c>
      <c r="E300">
        <v>68</v>
      </c>
      <c r="F300">
        <v>10</v>
      </c>
      <c r="G300">
        <v>2</v>
      </c>
      <c r="H300">
        <v>4</v>
      </c>
      <c r="I300">
        <v>245</v>
      </c>
      <c r="J300">
        <v>51</v>
      </c>
      <c r="L300">
        <v>22</v>
      </c>
      <c r="M300" t="s">
        <v>1246</v>
      </c>
      <c r="N300" t="s">
        <v>1234</v>
      </c>
      <c r="O300" t="s">
        <v>1235</v>
      </c>
    </row>
    <row r="301" spans="1:15" x14ac:dyDescent="0.25">
      <c r="A301" t="s">
        <v>1477</v>
      </c>
      <c r="B301" s="1">
        <v>44652</v>
      </c>
      <c r="C301" t="s">
        <v>1348</v>
      </c>
      <c r="D301">
        <v>5027</v>
      </c>
      <c r="E301">
        <v>36</v>
      </c>
      <c r="F301">
        <v>7</v>
      </c>
      <c r="G301">
        <v>5</v>
      </c>
      <c r="H301">
        <v>8</v>
      </c>
      <c r="I301">
        <v>255</v>
      </c>
      <c r="J301">
        <v>44</v>
      </c>
      <c r="K301">
        <v>87</v>
      </c>
      <c r="L301">
        <v>222</v>
      </c>
      <c r="M301" t="s">
        <v>1349</v>
      </c>
      <c r="N301" t="s">
        <v>1322</v>
      </c>
      <c r="O301" t="s">
        <v>1323</v>
      </c>
    </row>
    <row r="302" spans="1:15" x14ac:dyDescent="0.25">
      <c r="A302" t="s">
        <v>1477</v>
      </c>
      <c r="B302" s="1">
        <v>44652</v>
      </c>
      <c r="C302" t="s">
        <v>1353</v>
      </c>
      <c r="D302">
        <v>9967</v>
      </c>
      <c r="E302">
        <v>104</v>
      </c>
      <c r="F302">
        <v>22</v>
      </c>
      <c r="G302">
        <v>1</v>
      </c>
      <c r="H302">
        <v>11</v>
      </c>
      <c r="I302">
        <v>476</v>
      </c>
      <c r="J302">
        <v>166</v>
      </c>
      <c r="K302">
        <v>11</v>
      </c>
      <c r="L302">
        <v>90</v>
      </c>
      <c r="M302" t="s">
        <v>1354</v>
      </c>
      <c r="N302" t="s">
        <v>1322</v>
      </c>
      <c r="O302" t="s">
        <v>1323</v>
      </c>
    </row>
    <row r="303" spans="1:15" x14ac:dyDescent="0.25">
      <c r="A303" t="s">
        <v>1477</v>
      </c>
      <c r="B303" s="1">
        <v>44652</v>
      </c>
      <c r="C303" t="s">
        <v>1271</v>
      </c>
      <c r="D303">
        <v>7225</v>
      </c>
      <c r="E303">
        <v>72</v>
      </c>
      <c r="F303">
        <v>17</v>
      </c>
      <c r="G303">
        <v>1</v>
      </c>
      <c r="H303">
        <v>6</v>
      </c>
      <c r="I303">
        <v>404</v>
      </c>
      <c r="J303">
        <v>133</v>
      </c>
      <c r="K303">
        <v>3</v>
      </c>
      <c r="L303">
        <v>42</v>
      </c>
      <c r="M303" t="s">
        <v>1272</v>
      </c>
      <c r="N303" t="s">
        <v>1234</v>
      </c>
      <c r="O303" t="s">
        <v>1235</v>
      </c>
    </row>
    <row r="304" spans="1:15" x14ac:dyDescent="0.25">
      <c r="A304" t="s">
        <v>1477</v>
      </c>
      <c r="B304" s="1">
        <v>44652</v>
      </c>
      <c r="C304" t="s">
        <v>1302</v>
      </c>
      <c r="D304">
        <v>9696</v>
      </c>
      <c r="E304">
        <v>93</v>
      </c>
      <c r="F304">
        <v>20</v>
      </c>
      <c r="G304">
        <v>26</v>
      </c>
      <c r="H304">
        <v>89</v>
      </c>
      <c r="I304">
        <v>365</v>
      </c>
      <c r="J304">
        <v>28</v>
      </c>
      <c r="K304">
        <v>42</v>
      </c>
      <c r="L304">
        <v>344</v>
      </c>
      <c r="M304" t="s">
        <v>1303</v>
      </c>
      <c r="N304" t="s">
        <v>1304</v>
      </c>
      <c r="O304" t="s">
        <v>1305</v>
      </c>
    </row>
    <row r="305" spans="1:15" x14ac:dyDescent="0.25">
      <c r="A305" t="s">
        <v>1477</v>
      </c>
      <c r="B305" s="1">
        <v>44652</v>
      </c>
      <c r="C305" t="s">
        <v>1420</v>
      </c>
      <c r="D305">
        <v>7155</v>
      </c>
      <c r="E305">
        <v>61</v>
      </c>
      <c r="F305">
        <v>13</v>
      </c>
      <c r="G305">
        <v>10</v>
      </c>
      <c r="H305">
        <v>44</v>
      </c>
      <c r="I305">
        <v>305</v>
      </c>
      <c r="J305">
        <v>91</v>
      </c>
      <c r="K305">
        <v>60</v>
      </c>
      <c r="L305">
        <v>147</v>
      </c>
      <c r="M305" t="s">
        <v>981</v>
      </c>
      <c r="N305" t="s">
        <v>1410</v>
      </c>
      <c r="O305" t="s">
        <v>1411</v>
      </c>
    </row>
    <row r="306" spans="1:15" x14ac:dyDescent="0.25">
      <c r="A306" t="s">
        <v>1477</v>
      </c>
      <c r="B306" s="1">
        <v>44652</v>
      </c>
      <c r="C306" t="s">
        <v>1429</v>
      </c>
      <c r="D306">
        <v>16560</v>
      </c>
      <c r="E306">
        <v>107</v>
      </c>
      <c r="F306">
        <v>14</v>
      </c>
      <c r="G306">
        <v>18</v>
      </c>
      <c r="H306">
        <v>88</v>
      </c>
      <c r="I306">
        <v>667</v>
      </c>
      <c r="J306">
        <v>125</v>
      </c>
      <c r="K306">
        <v>102</v>
      </c>
      <c r="L306">
        <v>308</v>
      </c>
      <c r="M306" t="s">
        <v>1430</v>
      </c>
      <c r="N306" t="s">
        <v>1410</v>
      </c>
      <c r="O306" t="s">
        <v>1411</v>
      </c>
    </row>
    <row r="307" spans="1:15" x14ac:dyDescent="0.25">
      <c r="A307" t="s">
        <v>1477</v>
      </c>
      <c r="B307" s="1">
        <v>44652</v>
      </c>
      <c r="C307" t="s">
        <v>1401</v>
      </c>
      <c r="D307">
        <v>6237</v>
      </c>
      <c r="E307">
        <v>30</v>
      </c>
      <c r="F307">
        <v>10</v>
      </c>
      <c r="G307">
        <v>11</v>
      </c>
      <c r="H307">
        <v>20</v>
      </c>
      <c r="I307">
        <v>254</v>
      </c>
      <c r="J307">
        <v>54</v>
      </c>
      <c r="K307">
        <v>55</v>
      </c>
      <c r="L307">
        <v>164</v>
      </c>
      <c r="M307" t="s">
        <v>1402</v>
      </c>
      <c r="N307" t="s">
        <v>1386</v>
      </c>
      <c r="O307" t="s">
        <v>1387</v>
      </c>
    </row>
    <row r="308" spans="1:15" x14ac:dyDescent="0.25">
      <c r="A308" t="s">
        <v>1477</v>
      </c>
      <c r="B308" s="1">
        <v>44652</v>
      </c>
      <c r="C308" t="s">
        <v>1292</v>
      </c>
      <c r="D308">
        <v>6869</v>
      </c>
      <c r="E308">
        <v>74</v>
      </c>
      <c r="F308">
        <v>13</v>
      </c>
      <c r="G308">
        <v>10</v>
      </c>
      <c r="H308">
        <v>36</v>
      </c>
      <c r="I308">
        <v>363</v>
      </c>
      <c r="J308">
        <v>45</v>
      </c>
      <c r="K308">
        <v>59</v>
      </c>
      <c r="L308">
        <v>266</v>
      </c>
      <c r="M308" t="s">
        <v>1293</v>
      </c>
      <c r="N308" t="s">
        <v>1278</v>
      </c>
      <c r="O308" t="s">
        <v>1279</v>
      </c>
    </row>
    <row r="309" spans="1:15" x14ac:dyDescent="0.25">
      <c r="A309" t="s">
        <v>1477</v>
      </c>
      <c r="B309" s="1">
        <v>44652</v>
      </c>
      <c r="C309" t="s">
        <v>1365</v>
      </c>
      <c r="D309">
        <v>2025</v>
      </c>
      <c r="E309">
        <v>20</v>
      </c>
      <c r="F309">
        <v>6</v>
      </c>
      <c r="G309">
        <v>8</v>
      </c>
      <c r="H309">
        <v>19</v>
      </c>
      <c r="I309">
        <v>102</v>
      </c>
      <c r="J309">
        <v>17</v>
      </c>
      <c r="K309">
        <v>29</v>
      </c>
      <c r="L309">
        <v>91</v>
      </c>
      <c r="M309" t="s">
        <v>1366</v>
      </c>
      <c r="N309" t="s">
        <v>1360</v>
      </c>
      <c r="O309" t="s">
        <v>1361</v>
      </c>
    </row>
    <row r="310" spans="1:15" x14ac:dyDescent="0.25">
      <c r="A310" t="s">
        <v>1477</v>
      </c>
      <c r="B310" s="1">
        <v>44652</v>
      </c>
      <c r="C310" t="s">
        <v>1320</v>
      </c>
      <c r="D310">
        <v>14732</v>
      </c>
      <c r="E310">
        <v>105</v>
      </c>
      <c r="F310">
        <v>23</v>
      </c>
      <c r="G310">
        <v>37</v>
      </c>
      <c r="H310">
        <v>102</v>
      </c>
      <c r="I310">
        <v>693</v>
      </c>
      <c r="J310">
        <v>149</v>
      </c>
      <c r="K310">
        <v>184</v>
      </c>
      <c r="L310">
        <v>498</v>
      </c>
      <c r="M310" t="s">
        <v>1321</v>
      </c>
      <c r="N310" t="s">
        <v>1322</v>
      </c>
      <c r="O310" t="s">
        <v>1323</v>
      </c>
    </row>
    <row r="311" spans="1:15" x14ac:dyDescent="0.25">
      <c r="A311" t="s">
        <v>1477</v>
      </c>
      <c r="B311" s="1">
        <v>44652</v>
      </c>
      <c r="C311" t="s">
        <v>1415</v>
      </c>
      <c r="D311">
        <v>8160</v>
      </c>
      <c r="E311">
        <v>38</v>
      </c>
      <c r="F311">
        <v>6</v>
      </c>
      <c r="G311">
        <v>9</v>
      </c>
      <c r="H311">
        <v>37</v>
      </c>
      <c r="I311">
        <v>430</v>
      </c>
      <c r="J311">
        <v>76</v>
      </c>
      <c r="K311">
        <v>136</v>
      </c>
      <c r="L311">
        <v>413</v>
      </c>
      <c r="M311" t="s">
        <v>1501</v>
      </c>
      <c r="N311" t="s">
        <v>1410</v>
      </c>
      <c r="O311" t="s">
        <v>1411</v>
      </c>
    </row>
    <row r="312" spans="1:15" x14ac:dyDescent="0.25">
      <c r="A312" t="s">
        <v>1477</v>
      </c>
      <c r="B312" s="1">
        <v>44652</v>
      </c>
      <c r="C312" t="s">
        <v>1328</v>
      </c>
      <c r="D312">
        <v>10801</v>
      </c>
      <c r="E312">
        <v>35</v>
      </c>
      <c r="F312">
        <v>6</v>
      </c>
      <c r="G312">
        <v>8</v>
      </c>
      <c r="H312">
        <v>28</v>
      </c>
      <c r="I312">
        <v>357</v>
      </c>
      <c r="J312">
        <v>17</v>
      </c>
      <c r="K312">
        <v>60</v>
      </c>
      <c r="L312">
        <v>350</v>
      </c>
      <c r="M312" t="s">
        <v>1616</v>
      </c>
      <c r="N312" t="s">
        <v>1322</v>
      </c>
      <c r="O312" t="s">
        <v>1323</v>
      </c>
    </row>
    <row r="313" spans="1:15" x14ac:dyDescent="0.25">
      <c r="A313" t="s">
        <v>1477</v>
      </c>
      <c r="B313" s="1">
        <v>44652</v>
      </c>
      <c r="C313" t="s">
        <v>1310</v>
      </c>
      <c r="D313">
        <v>11103</v>
      </c>
      <c r="E313">
        <v>46</v>
      </c>
      <c r="F313">
        <v>8</v>
      </c>
      <c r="G313">
        <v>18</v>
      </c>
      <c r="H313">
        <v>48</v>
      </c>
      <c r="I313">
        <v>563</v>
      </c>
      <c r="J313">
        <v>150</v>
      </c>
      <c r="K313">
        <v>193</v>
      </c>
      <c r="L313">
        <v>534</v>
      </c>
      <c r="M313" t="s">
        <v>1311</v>
      </c>
      <c r="N313" t="s">
        <v>1304</v>
      </c>
      <c r="O313" t="s">
        <v>1305</v>
      </c>
    </row>
    <row r="314" spans="1:15" x14ac:dyDescent="0.25">
      <c r="A314" t="s">
        <v>1477</v>
      </c>
      <c r="B314" s="1">
        <v>44682</v>
      </c>
      <c r="C314" t="s">
        <v>1429</v>
      </c>
      <c r="D314">
        <v>16533</v>
      </c>
      <c r="E314">
        <v>109</v>
      </c>
      <c r="F314">
        <v>14</v>
      </c>
      <c r="G314">
        <v>0</v>
      </c>
      <c r="H314">
        <v>3</v>
      </c>
      <c r="I314">
        <v>664</v>
      </c>
      <c r="J314">
        <v>125</v>
      </c>
      <c r="K314">
        <v>11</v>
      </c>
      <c r="L314">
        <v>30</v>
      </c>
      <c r="M314" t="s">
        <v>1430</v>
      </c>
      <c r="N314" t="s">
        <v>1410</v>
      </c>
      <c r="O314" t="s">
        <v>1411</v>
      </c>
    </row>
    <row r="315" spans="1:15" x14ac:dyDescent="0.25">
      <c r="A315" t="s">
        <v>1477</v>
      </c>
      <c r="B315" s="1">
        <v>44682</v>
      </c>
      <c r="C315" t="s">
        <v>1365</v>
      </c>
      <c r="D315">
        <v>2028</v>
      </c>
      <c r="E315">
        <v>20</v>
      </c>
      <c r="F315">
        <v>6</v>
      </c>
      <c r="G315">
        <v>0</v>
      </c>
      <c r="H315">
        <v>1</v>
      </c>
      <c r="I315">
        <v>102</v>
      </c>
      <c r="J315">
        <v>17</v>
      </c>
      <c r="K315">
        <v>1</v>
      </c>
      <c r="L315">
        <v>3</v>
      </c>
      <c r="M315" t="s">
        <v>1366</v>
      </c>
      <c r="N315" t="s">
        <v>1360</v>
      </c>
      <c r="O315" t="s">
        <v>1361</v>
      </c>
    </row>
    <row r="316" spans="1:15" x14ac:dyDescent="0.25">
      <c r="A316" t="s">
        <v>1477</v>
      </c>
      <c r="B316" s="1">
        <v>44682</v>
      </c>
      <c r="C316" t="s">
        <v>1420</v>
      </c>
      <c r="D316">
        <v>7139</v>
      </c>
      <c r="E316">
        <v>63</v>
      </c>
      <c r="F316">
        <v>13</v>
      </c>
      <c r="G316">
        <v>1</v>
      </c>
      <c r="H316">
        <v>1</v>
      </c>
      <c r="I316">
        <v>306</v>
      </c>
      <c r="J316">
        <v>90</v>
      </c>
      <c r="K316">
        <v>8</v>
      </c>
      <c r="L316">
        <v>22</v>
      </c>
      <c r="M316" t="s">
        <v>981</v>
      </c>
      <c r="N316" t="s">
        <v>1410</v>
      </c>
      <c r="O316" t="s">
        <v>1411</v>
      </c>
    </row>
    <row r="317" spans="1:15" x14ac:dyDescent="0.25">
      <c r="A317" t="s">
        <v>1477</v>
      </c>
      <c r="B317" s="1">
        <v>44682</v>
      </c>
      <c r="C317" t="s">
        <v>1310</v>
      </c>
      <c r="D317">
        <v>11052</v>
      </c>
      <c r="E317">
        <v>47</v>
      </c>
      <c r="F317">
        <v>8</v>
      </c>
      <c r="G317">
        <v>2</v>
      </c>
      <c r="H317">
        <v>5</v>
      </c>
      <c r="I317">
        <v>558</v>
      </c>
      <c r="J317">
        <v>149</v>
      </c>
      <c r="K317">
        <v>18</v>
      </c>
      <c r="L317">
        <v>65</v>
      </c>
      <c r="M317" t="s">
        <v>1311</v>
      </c>
      <c r="N317" t="s">
        <v>1304</v>
      </c>
      <c r="O317" t="s">
        <v>1305</v>
      </c>
    </row>
    <row r="318" spans="1:15" x14ac:dyDescent="0.25">
      <c r="A318" t="s">
        <v>1477</v>
      </c>
      <c r="B318" s="1">
        <v>44682</v>
      </c>
      <c r="C318" t="s">
        <v>1328</v>
      </c>
      <c r="D318">
        <v>10955</v>
      </c>
      <c r="E318">
        <v>35</v>
      </c>
      <c r="F318">
        <v>6</v>
      </c>
      <c r="G318">
        <v>0</v>
      </c>
      <c r="H318">
        <v>1</v>
      </c>
      <c r="I318">
        <v>360</v>
      </c>
      <c r="J318">
        <v>18</v>
      </c>
      <c r="K318">
        <v>0</v>
      </c>
      <c r="L318">
        <v>7</v>
      </c>
      <c r="M318" t="s">
        <v>1616</v>
      </c>
      <c r="N318" t="s">
        <v>1322</v>
      </c>
      <c r="O318" t="s">
        <v>1323</v>
      </c>
    </row>
    <row r="319" spans="1:15" x14ac:dyDescent="0.25">
      <c r="A319" t="s">
        <v>1477</v>
      </c>
      <c r="B319" s="1">
        <v>44682</v>
      </c>
      <c r="C319" t="s">
        <v>1292</v>
      </c>
      <c r="D319">
        <v>6869</v>
      </c>
      <c r="E319">
        <v>74</v>
      </c>
      <c r="F319">
        <v>13</v>
      </c>
      <c r="G319">
        <v>0</v>
      </c>
      <c r="H319">
        <v>2</v>
      </c>
      <c r="I319">
        <v>355</v>
      </c>
      <c r="J319">
        <v>45</v>
      </c>
      <c r="K319">
        <v>4</v>
      </c>
      <c r="L319">
        <v>31</v>
      </c>
      <c r="M319" t="s">
        <v>1293</v>
      </c>
      <c r="N319" t="s">
        <v>1278</v>
      </c>
      <c r="O319" t="s">
        <v>1279</v>
      </c>
    </row>
    <row r="320" spans="1:15" x14ac:dyDescent="0.25">
      <c r="A320" t="s">
        <v>1477</v>
      </c>
      <c r="B320" s="1">
        <v>44682</v>
      </c>
      <c r="C320" t="s">
        <v>1384</v>
      </c>
      <c r="D320">
        <v>15569</v>
      </c>
      <c r="E320">
        <v>87</v>
      </c>
      <c r="F320">
        <v>25</v>
      </c>
      <c r="G320">
        <v>3</v>
      </c>
      <c r="H320">
        <v>3</v>
      </c>
      <c r="I320">
        <v>817</v>
      </c>
      <c r="J320">
        <v>161</v>
      </c>
      <c r="K320">
        <v>10</v>
      </c>
      <c r="L320">
        <v>27</v>
      </c>
      <c r="M320" t="s">
        <v>1385</v>
      </c>
      <c r="N320" t="s">
        <v>1386</v>
      </c>
      <c r="O320" t="s">
        <v>1387</v>
      </c>
    </row>
    <row r="321" spans="1:15" x14ac:dyDescent="0.25">
      <c r="A321" t="s">
        <v>1477</v>
      </c>
      <c r="B321" s="1">
        <v>44682</v>
      </c>
      <c r="C321" t="s">
        <v>1297</v>
      </c>
      <c r="D321">
        <v>8012</v>
      </c>
      <c r="E321">
        <v>70</v>
      </c>
      <c r="F321">
        <v>25</v>
      </c>
      <c r="G321">
        <v>7</v>
      </c>
      <c r="H321">
        <v>18</v>
      </c>
      <c r="I321">
        <v>443</v>
      </c>
      <c r="J321">
        <v>55</v>
      </c>
      <c r="K321">
        <v>1</v>
      </c>
      <c r="L321">
        <v>7</v>
      </c>
      <c r="M321" t="s">
        <v>1298</v>
      </c>
      <c r="N321" t="s">
        <v>1278</v>
      </c>
      <c r="O321" t="s">
        <v>1279</v>
      </c>
    </row>
    <row r="322" spans="1:15" x14ac:dyDescent="0.25">
      <c r="A322" t="s">
        <v>1477</v>
      </c>
      <c r="B322" s="1">
        <v>44682</v>
      </c>
      <c r="C322" t="s">
        <v>1401</v>
      </c>
      <c r="D322">
        <v>6264</v>
      </c>
      <c r="E322">
        <v>31</v>
      </c>
      <c r="F322">
        <v>10</v>
      </c>
      <c r="G322">
        <v>1</v>
      </c>
      <c r="H322">
        <v>1</v>
      </c>
      <c r="I322">
        <v>261</v>
      </c>
      <c r="J322">
        <v>54</v>
      </c>
      <c r="K322">
        <v>6</v>
      </c>
      <c r="L322">
        <v>8</v>
      </c>
      <c r="M322" t="s">
        <v>1402</v>
      </c>
      <c r="N322" t="s">
        <v>1386</v>
      </c>
      <c r="O322" t="s">
        <v>1387</v>
      </c>
    </row>
    <row r="323" spans="1:15" x14ac:dyDescent="0.25">
      <c r="A323" t="s">
        <v>1477</v>
      </c>
      <c r="B323" s="1">
        <v>44682</v>
      </c>
      <c r="C323" t="s">
        <v>1348</v>
      </c>
      <c r="D323">
        <v>5025</v>
      </c>
      <c r="E323">
        <v>34</v>
      </c>
      <c r="F323">
        <v>5</v>
      </c>
      <c r="G323">
        <v>0</v>
      </c>
      <c r="H323">
        <v>2</v>
      </c>
      <c r="I323">
        <v>256</v>
      </c>
      <c r="J323">
        <v>43</v>
      </c>
      <c r="K323">
        <v>13</v>
      </c>
      <c r="L323">
        <v>24</v>
      </c>
      <c r="M323" t="s">
        <v>1349</v>
      </c>
      <c r="N323" t="s">
        <v>1322</v>
      </c>
      <c r="O323" t="s">
        <v>1323</v>
      </c>
    </row>
    <row r="324" spans="1:15" x14ac:dyDescent="0.25">
      <c r="A324" t="s">
        <v>1477</v>
      </c>
      <c r="B324" s="1">
        <v>44682</v>
      </c>
      <c r="C324" t="s">
        <v>1415</v>
      </c>
      <c r="D324">
        <v>8154</v>
      </c>
      <c r="E324">
        <v>38</v>
      </c>
      <c r="F324">
        <v>6</v>
      </c>
      <c r="G324">
        <v>0</v>
      </c>
      <c r="H324">
        <v>0</v>
      </c>
      <c r="I324">
        <v>430</v>
      </c>
      <c r="J324">
        <v>77</v>
      </c>
      <c r="K324">
        <v>2</v>
      </c>
      <c r="L324">
        <v>7</v>
      </c>
      <c r="M324" t="s">
        <v>1501</v>
      </c>
      <c r="N324" t="s">
        <v>1410</v>
      </c>
      <c r="O324" t="s">
        <v>1411</v>
      </c>
    </row>
    <row r="325" spans="1:15" x14ac:dyDescent="0.25">
      <c r="A325" t="s">
        <v>1477</v>
      </c>
      <c r="B325" s="1">
        <v>44682</v>
      </c>
      <c r="C325" t="s">
        <v>1353</v>
      </c>
      <c r="D325">
        <v>9970</v>
      </c>
      <c r="L325">
        <v>3</v>
      </c>
      <c r="M325" t="s">
        <v>1354</v>
      </c>
      <c r="N325" t="s">
        <v>1322</v>
      </c>
      <c r="O325" t="s">
        <v>1323</v>
      </c>
    </row>
    <row r="326" spans="1:15" x14ac:dyDescent="0.25">
      <c r="A326" t="s">
        <v>1477</v>
      </c>
      <c r="B326" s="1">
        <v>44682</v>
      </c>
      <c r="C326" t="s">
        <v>1317</v>
      </c>
      <c r="D326">
        <v>15090</v>
      </c>
      <c r="K326">
        <v>1</v>
      </c>
      <c r="L326">
        <v>4</v>
      </c>
      <c r="M326" t="s">
        <v>1318</v>
      </c>
      <c r="N326" t="s">
        <v>1304</v>
      </c>
      <c r="O326" t="s">
        <v>1305</v>
      </c>
    </row>
    <row r="327" spans="1:15" x14ac:dyDescent="0.25">
      <c r="A327" t="s">
        <v>1477</v>
      </c>
      <c r="B327" s="1">
        <v>44682</v>
      </c>
      <c r="C327" t="s">
        <v>1245</v>
      </c>
      <c r="D327">
        <v>5144</v>
      </c>
      <c r="K327">
        <v>1</v>
      </c>
      <c r="L327">
        <v>1</v>
      </c>
      <c r="M327" t="s">
        <v>1246</v>
      </c>
      <c r="N327" t="s">
        <v>1234</v>
      </c>
      <c r="O327" t="s">
        <v>1235</v>
      </c>
    </row>
    <row r="328" spans="1:15" x14ac:dyDescent="0.25">
      <c r="A328" t="s">
        <v>1477</v>
      </c>
      <c r="B328" s="1">
        <v>44682</v>
      </c>
      <c r="C328" t="s">
        <v>1271</v>
      </c>
      <c r="D328">
        <v>7202</v>
      </c>
      <c r="L328">
        <v>2</v>
      </c>
      <c r="M328" t="s">
        <v>1272</v>
      </c>
      <c r="N328" t="s">
        <v>1234</v>
      </c>
      <c r="O328" t="s">
        <v>1235</v>
      </c>
    </row>
    <row r="329" spans="1:15" x14ac:dyDescent="0.25">
      <c r="A329" t="s">
        <v>1477</v>
      </c>
      <c r="B329" s="1">
        <v>44682</v>
      </c>
      <c r="C329" t="s">
        <v>1276</v>
      </c>
      <c r="D329">
        <v>15967</v>
      </c>
      <c r="K329">
        <v>1</v>
      </c>
      <c r="L329">
        <v>6</v>
      </c>
      <c r="M329" t="s">
        <v>1277</v>
      </c>
      <c r="N329" t="s">
        <v>1278</v>
      </c>
      <c r="O329" t="s">
        <v>1279</v>
      </c>
    </row>
    <row r="330" spans="1:15" x14ac:dyDescent="0.25">
      <c r="A330" t="s">
        <v>1477</v>
      </c>
      <c r="B330" s="1">
        <v>44682</v>
      </c>
      <c r="C330" t="s">
        <v>1408</v>
      </c>
      <c r="D330">
        <v>6860</v>
      </c>
      <c r="E330">
        <v>56</v>
      </c>
      <c r="F330">
        <v>5</v>
      </c>
      <c r="G330">
        <v>0</v>
      </c>
      <c r="H330">
        <v>0</v>
      </c>
      <c r="I330">
        <v>290</v>
      </c>
      <c r="J330">
        <v>43</v>
      </c>
      <c r="K330">
        <v>3</v>
      </c>
      <c r="L330">
        <v>17</v>
      </c>
      <c r="M330" t="s">
        <v>1409</v>
      </c>
      <c r="N330" t="s">
        <v>1410</v>
      </c>
      <c r="O330" t="s">
        <v>1411</v>
      </c>
    </row>
    <row r="331" spans="1:15" x14ac:dyDescent="0.25">
      <c r="A331" t="s">
        <v>1477</v>
      </c>
      <c r="B331" s="1">
        <v>44682</v>
      </c>
      <c r="C331" t="s">
        <v>1302</v>
      </c>
      <c r="D331">
        <v>9676</v>
      </c>
      <c r="E331">
        <v>92</v>
      </c>
      <c r="F331">
        <v>19</v>
      </c>
      <c r="G331">
        <v>1</v>
      </c>
      <c r="H331">
        <v>2</v>
      </c>
      <c r="I331">
        <v>359</v>
      </c>
      <c r="J331">
        <v>27</v>
      </c>
      <c r="K331">
        <v>4</v>
      </c>
      <c r="L331">
        <v>21</v>
      </c>
      <c r="M331" t="s">
        <v>1303</v>
      </c>
      <c r="N331" t="s">
        <v>1304</v>
      </c>
      <c r="O331" t="s">
        <v>1305</v>
      </c>
    </row>
    <row r="332" spans="1:15" x14ac:dyDescent="0.25">
      <c r="A332" t="s">
        <v>1477</v>
      </c>
      <c r="B332" s="1">
        <v>44682</v>
      </c>
      <c r="C332" t="s">
        <v>1396</v>
      </c>
      <c r="D332">
        <v>7718</v>
      </c>
      <c r="E332">
        <v>84</v>
      </c>
      <c r="F332">
        <v>11</v>
      </c>
      <c r="G332">
        <v>1</v>
      </c>
      <c r="H332">
        <v>5</v>
      </c>
      <c r="I332">
        <v>426</v>
      </c>
      <c r="J332">
        <v>92</v>
      </c>
      <c r="K332">
        <v>31</v>
      </c>
      <c r="L332">
        <v>96</v>
      </c>
      <c r="M332" t="s">
        <v>1619</v>
      </c>
      <c r="N332" t="s">
        <v>1386</v>
      </c>
      <c r="O332" t="s">
        <v>1387</v>
      </c>
    </row>
    <row r="333" spans="1:15" x14ac:dyDescent="0.25">
      <c r="A333" t="s">
        <v>1477</v>
      </c>
      <c r="B333" s="1">
        <v>44682</v>
      </c>
      <c r="C333" t="s">
        <v>1250</v>
      </c>
      <c r="D333">
        <v>9498</v>
      </c>
      <c r="E333">
        <v>105</v>
      </c>
      <c r="F333">
        <v>18</v>
      </c>
      <c r="G333">
        <v>0</v>
      </c>
      <c r="H333">
        <v>1</v>
      </c>
      <c r="I333">
        <v>439</v>
      </c>
      <c r="J333">
        <v>41</v>
      </c>
      <c r="K333">
        <v>0</v>
      </c>
      <c r="L333">
        <v>10</v>
      </c>
      <c r="M333" t="s">
        <v>1611</v>
      </c>
      <c r="N333" t="s">
        <v>1234</v>
      </c>
      <c r="O333" t="s">
        <v>1235</v>
      </c>
    </row>
    <row r="334" spans="1:15" x14ac:dyDescent="0.25">
      <c r="A334" t="s">
        <v>1477</v>
      </c>
      <c r="B334" s="1">
        <v>44682</v>
      </c>
      <c r="C334" t="s">
        <v>1370</v>
      </c>
      <c r="D334">
        <v>3858</v>
      </c>
      <c r="E334">
        <v>24</v>
      </c>
      <c r="F334">
        <v>5</v>
      </c>
      <c r="G334">
        <v>0</v>
      </c>
      <c r="H334">
        <v>0</v>
      </c>
      <c r="I334">
        <v>162</v>
      </c>
      <c r="J334">
        <v>11</v>
      </c>
      <c r="K334">
        <v>2</v>
      </c>
      <c r="L334">
        <v>3</v>
      </c>
      <c r="M334" t="s">
        <v>1371</v>
      </c>
      <c r="N334" t="s">
        <v>1360</v>
      </c>
      <c r="O334" t="s">
        <v>1361</v>
      </c>
    </row>
    <row r="335" spans="1:15" x14ac:dyDescent="0.25">
      <c r="A335" t="s">
        <v>1477</v>
      </c>
      <c r="B335" s="1">
        <v>44682</v>
      </c>
      <c r="C335" t="s">
        <v>1382</v>
      </c>
      <c r="D335">
        <v>3513</v>
      </c>
      <c r="E335">
        <v>27</v>
      </c>
      <c r="F335">
        <v>4</v>
      </c>
      <c r="G335">
        <v>0</v>
      </c>
      <c r="H335">
        <v>0</v>
      </c>
      <c r="I335">
        <v>113</v>
      </c>
      <c r="J335">
        <v>19</v>
      </c>
      <c r="K335">
        <v>0</v>
      </c>
      <c r="L335">
        <v>3</v>
      </c>
      <c r="M335" t="s">
        <v>1383</v>
      </c>
      <c r="N335" t="s">
        <v>1360</v>
      </c>
      <c r="O335" t="s">
        <v>1361</v>
      </c>
    </row>
    <row r="336" spans="1:15" x14ac:dyDescent="0.25">
      <c r="A336" t="s">
        <v>1477</v>
      </c>
      <c r="B336" s="1">
        <v>44682</v>
      </c>
      <c r="C336" t="s">
        <v>1230</v>
      </c>
      <c r="D336">
        <v>3880</v>
      </c>
      <c r="E336">
        <v>101</v>
      </c>
      <c r="F336">
        <v>10</v>
      </c>
      <c r="G336">
        <v>2</v>
      </c>
      <c r="H336">
        <v>11</v>
      </c>
      <c r="I336">
        <v>248</v>
      </c>
      <c r="J336">
        <v>8</v>
      </c>
      <c r="K336">
        <v>1</v>
      </c>
      <c r="L336">
        <v>19</v>
      </c>
      <c r="M336" t="s">
        <v>1231</v>
      </c>
      <c r="N336" t="s">
        <v>1234</v>
      </c>
      <c r="O336" t="s">
        <v>1235</v>
      </c>
    </row>
    <row r="337" spans="1:15" x14ac:dyDescent="0.25">
      <c r="A337" t="s">
        <v>1477</v>
      </c>
      <c r="B337" s="1">
        <v>44682</v>
      </c>
      <c r="C337" t="s">
        <v>1266</v>
      </c>
      <c r="D337">
        <v>4408</v>
      </c>
      <c r="E337">
        <v>44</v>
      </c>
      <c r="F337">
        <v>7</v>
      </c>
      <c r="G337">
        <v>1</v>
      </c>
      <c r="H337">
        <v>1</v>
      </c>
      <c r="I337">
        <v>210</v>
      </c>
      <c r="J337">
        <v>23</v>
      </c>
      <c r="K337">
        <v>0</v>
      </c>
      <c r="L337">
        <v>2</v>
      </c>
      <c r="M337" t="s">
        <v>1267</v>
      </c>
      <c r="N337" t="s">
        <v>1234</v>
      </c>
      <c r="O337" t="s">
        <v>1235</v>
      </c>
    </row>
    <row r="338" spans="1:15" x14ac:dyDescent="0.25">
      <c r="A338" t="s">
        <v>1477</v>
      </c>
      <c r="B338" s="1">
        <v>44682</v>
      </c>
      <c r="C338" t="s">
        <v>1333</v>
      </c>
      <c r="D338">
        <v>6864</v>
      </c>
      <c r="E338">
        <v>25</v>
      </c>
      <c r="F338">
        <v>4</v>
      </c>
      <c r="G338">
        <v>0</v>
      </c>
      <c r="H338">
        <v>1</v>
      </c>
      <c r="I338">
        <v>274</v>
      </c>
      <c r="J338">
        <v>31</v>
      </c>
      <c r="K338">
        <v>6</v>
      </c>
      <c r="L338">
        <v>79</v>
      </c>
      <c r="M338" t="s">
        <v>1334</v>
      </c>
      <c r="N338" t="s">
        <v>1322</v>
      </c>
      <c r="O338" t="s">
        <v>1323</v>
      </c>
    </row>
    <row r="339" spans="1:15" x14ac:dyDescent="0.25">
      <c r="A339" t="s">
        <v>1477</v>
      </c>
      <c r="B339" s="1">
        <v>44682</v>
      </c>
      <c r="C339" t="s">
        <v>1261</v>
      </c>
      <c r="D339">
        <v>6239</v>
      </c>
      <c r="E339">
        <v>76</v>
      </c>
      <c r="F339">
        <v>22</v>
      </c>
      <c r="G339">
        <v>3</v>
      </c>
      <c r="H339">
        <v>4</v>
      </c>
      <c r="I339">
        <v>357</v>
      </c>
      <c r="J339">
        <v>69</v>
      </c>
      <c r="K339">
        <v>6</v>
      </c>
      <c r="L339">
        <v>22</v>
      </c>
      <c r="M339" t="s">
        <v>1262</v>
      </c>
      <c r="N339" t="s">
        <v>1234</v>
      </c>
      <c r="O339" t="s">
        <v>1235</v>
      </c>
    </row>
    <row r="340" spans="1:15" x14ac:dyDescent="0.25">
      <c r="A340" t="s">
        <v>1477</v>
      </c>
      <c r="B340" s="1">
        <v>44682</v>
      </c>
      <c r="C340" t="s">
        <v>1320</v>
      </c>
      <c r="D340">
        <v>14699</v>
      </c>
      <c r="E340">
        <v>106</v>
      </c>
      <c r="F340">
        <v>23</v>
      </c>
      <c r="G340">
        <v>2</v>
      </c>
      <c r="H340">
        <v>5</v>
      </c>
      <c r="I340">
        <v>695</v>
      </c>
      <c r="J340">
        <v>148</v>
      </c>
      <c r="K340">
        <v>9</v>
      </c>
      <c r="L340">
        <v>48</v>
      </c>
      <c r="M340" t="s">
        <v>1321</v>
      </c>
      <c r="N340" t="s">
        <v>1322</v>
      </c>
      <c r="O340" t="s">
        <v>1323</v>
      </c>
    </row>
    <row r="341" spans="1:15" x14ac:dyDescent="0.25">
      <c r="A341" t="s">
        <v>1477</v>
      </c>
      <c r="B341" s="1">
        <v>44682</v>
      </c>
      <c r="C341" t="s">
        <v>1282</v>
      </c>
      <c r="D341">
        <v>9243</v>
      </c>
      <c r="E341">
        <v>114</v>
      </c>
      <c r="F341">
        <v>20</v>
      </c>
      <c r="G341">
        <v>2</v>
      </c>
      <c r="H341">
        <v>6</v>
      </c>
      <c r="I341">
        <v>504</v>
      </c>
      <c r="J341">
        <v>53</v>
      </c>
      <c r="K341">
        <v>2</v>
      </c>
      <c r="L341">
        <v>17</v>
      </c>
      <c r="M341" t="s">
        <v>1283</v>
      </c>
      <c r="N341" t="s">
        <v>1278</v>
      </c>
      <c r="O341" t="s">
        <v>1279</v>
      </c>
    </row>
    <row r="342" spans="1:15" x14ac:dyDescent="0.25">
      <c r="A342" t="s">
        <v>1477</v>
      </c>
      <c r="B342" s="1">
        <v>44682</v>
      </c>
      <c r="C342" t="s">
        <v>1391</v>
      </c>
      <c r="D342">
        <v>2793</v>
      </c>
      <c r="E342">
        <v>17</v>
      </c>
      <c r="F342">
        <v>7</v>
      </c>
      <c r="G342">
        <v>1</v>
      </c>
      <c r="H342">
        <v>1</v>
      </c>
      <c r="I342">
        <v>176</v>
      </c>
      <c r="J342">
        <v>49</v>
      </c>
      <c r="K342">
        <v>1</v>
      </c>
      <c r="L342">
        <v>1</v>
      </c>
      <c r="M342" t="s">
        <v>1392</v>
      </c>
      <c r="N342" t="s">
        <v>1386</v>
      </c>
      <c r="O342" t="s">
        <v>1387</v>
      </c>
    </row>
    <row r="343" spans="1:15" x14ac:dyDescent="0.25">
      <c r="A343" t="s">
        <v>1477</v>
      </c>
      <c r="B343" s="1">
        <v>44682</v>
      </c>
      <c r="C343" t="s">
        <v>1338</v>
      </c>
      <c r="D343">
        <v>3391</v>
      </c>
      <c r="E343">
        <v>14</v>
      </c>
      <c r="F343">
        <v>2</v>
      </c>
      <c r="G343">
        <v>1</v>
      </c>
      <c r="H343">
        <v>1</v>
      </c>
      <c r="I343">
        <v>114</v>
      </c>
      <c r="J343">
        <v>26</v>
      </c>
      <c r="K343">
        <v>3</v>
      </c>
      <c r="L343">
        <v>17</v>
      </c>
      <c r="M343" t="s">
        <v>1339</v>
      </c>
      <c r="N343" t="s">
        <v>1322</v>
      </c>
      <c r="O343" t="s">
        <v>1323</v>
      </c>
    </row>
    <row r="344" spans="1:15" x14ac:dyDescent="0.25">
      <c r="A344" t="s">
        <v>1477</v>
      </c>
      <c r="B344" s="1">
        <v>44682</v>
      </c>
      <c r="C344" t="s">
        <v>1287</v>
      </c>
      <c r="D344">
        <v>13278</v>
      </c>
      <c r="E344">
        <v>222</v>
      </c>
      <c r="F344">
        <v>40</v>
      </c>
      <c r="G344">
        <v>5</v>
      </c>
      <c r="H344">
        <v>21</v>
      </c>
      <c r="I344">
        <v>802</v>
      </c>
      <c r="J344">
        <v>90</v>
      </c>
      <c r="K344">
        <v>5</v>
      </c>
      <c r="L344">
        <v>72</v>
      </c>
      <c r="M344" t="s">
        <v>1288</v>
      </c>
      <c r="N344" t="s">
        <v>1278</v>
      </c>
      <c r="O344" t="s">
        <v>1279</v>
      </c>
    </row>
    <row r="345" spans="1:15" x14ac:dyDescent="0.25">
      <c r="A345" t="s">
        <v>1477</v>
      </c>
      <c r="B345" s="1">
        <v>44682</v>
      </c>
      <c r="C345" t="s">
        <v>1406</v>
      </c>
      <c r="D345">
        <v>9162</v>
      </c>
      <c r="E345">
        <v>88</v>
      </c>
      <c r="F345">
        <v>11</v>
      </c>
      <c r="G345">
        <v>1</v>
      </c>
      <c r="H345">
        <v>5</v>
      </c>
      <c r="I345">
        <v>421</v>
      </c>
      <c r="J345">
        <v>61</v>
      </c>
      <c r="K345">
        <v>11</v>
      </c>
      <c r="L345">
        <v>69</v>
      </c>
      <c r="M345" t="s">
        <v>1407</v>
      </c>
      <c r="N345" t="s">
        <v>1386</v>
      </c>
      <c r="O345" t="s">
        <v>1387</v>
      </c>
    </row>
    <row r="346" spans="1:15" x14ac:dyDescent="0.25">
      <c r="A346" t="s">
        <v>1477</v>
      </c>
      <c r="B346" s="1">
        <v>44682</v>
      </c>
      <c r="C346" t="s">
        <v>1358</v>
      </c>
      <c r="D346">
        <v>6471</v>
      </c>
      <c r="E346">
        <v>28</v>
      </c>
      <c r="F346">
        <v>5</v>
      </c>
      <c r="G346">
        <v>0</v>
      </c>
      <c r="H346">
        <v>1</v>
      </c>
      <c r="I346">
        <v>282</v>
      </c>
      <c r="J346">
        <v>22</v>
      </c>
      <c r="K346">
        <v>0</v>
      </c>
      <c r="L346">
        <v>6</v>
      </c>
      <c r="M346" t="s">
        <v>1359</v>
      </c>
      <c r="N346" t="s">
        <v>1360</v>
      </c>
      <c r="O346" t="s">
        <v>1361</v>
      </c>
    </row>
    <row r="347" spans="1:15" x14ac:dyDescent="0.25">
      <c r="A347" t="s">
        <v>1477</v>
      </c>
      <c r="B347" s="1">
        <v>44682</v>
      </c>
      <c r="C347" t="s">
        <v>1256</v>
      </c>
      <c r="D347">
        <v>7073</v>
      </c>
      <c r="E347">
        <v>27</v>
      </c>
      <c r="F347">
        <v>6</v>
      </c>
      <c r="G347">
        <v>0</v>
      </c>
      <c r="H347">
        <v>0</v>
      </c>
      <c r="I347">
        <v>231</v>
      </c>
      <c r="J347">
        <v>56</v>
      </c>
      <c r="K347">
        <v>3</v>
      </c>
      <c r="L347">
        <v>7</v>
      </c>
      <c r="M347" t="s">
        <v>1257</v>
      </c>
      <c r="N347" t="s">
        <v>1234</v>
      </c>
      <c r="O347" t="s">
        <v>1235</v>
      </c>
    </row>
    <row r="348" spans="1:15" x14ac:dyDescent="0.25">
      <c r="A348" t="s">
        <v>1477</v>
      </c>
      <c r="B348" s="1">
        <v>44682</v>
      </c>
      <c r="C348" t="s">
        <v>1343</v>
      </c>
      <c r="D348">
        <v>8071</v>
      </c>
      <c r="E348">
        <v>57</v>
      </c>
      <c r="F348">
        <v>17</v>
      </c>
      <c r="G348">
        <v>1</v>
      </c>
      <c r="H348">
        <v>2</v>
      </c>
      <c r="I348">
        <v>370</v>
      </c>
      <c r="J348">
        <v>75</v>
      </c>
      <c r="K348">
        <v>6</v>
      </c>
      <c r="L348">
        <v>18</v>
      </c>
      <c r="M348" t="s">
        <v>1344</v>
      </c>
      <c r="N348" t="s">
        <v>1322</v>
      </c>
      <c r="O348" t="s">
        <v>1323</v>
      </c>
    </row>
    <row r="349" spans="1:15" x14ac:dyDescent="0.25">
      <c r="A349" t="s">
        <v>1477</v>
      </c>
      <c r="B349" s="1">
        <v>44682</v>
      </c>
      <c r="C349" t="s">
        <v>1424</v>
      </c>
      <c r="D349">
        <v>6356</v>
      </c>
      <c r="E349">
        <v>32</v>
      </c>
      <c r="F349">
        <v>9</v>
      </c>
      <c r="G349">
        <v>0</v>
      </c>
      <c r="H349">
        <v>2</v>
      </c>
      <c r="I349">
        <v>277</v>
      </c>
      <c r="J349">
        <v>24</v>
      </c>
      <c r="K349">
        <v>0</v>
      </c>
      <c r="L349">
        <v>13</v>
      </c>
      <c r="M349" t="s">
        <v>1425</v>
      </c>
      <c r="N349" t="s">
        <v>1410</v>
      </c>
      <c r="O349" t="s">
        <v>1411</v>
      </c>
    </row>
    <row r="350" spans="1:15" x14ac:dyDescent="0.25">
      <c r="A350" t="s">
        <v>1477</v>
      </c>
      <c r="B350" s="1">
        <v>44682</v>
      </c>
      <c r="C350" t="s">
        <v>1375</v>
      </c>
      <c r="D350">
        <v>5864</v>
      </c>
      <c r="E350">
        <v>50</v>
      </c>
      <c r="F350">
        <v>8</v>
      </c>
      <c r="G350">
        <v>1</v>
      </c>
      <c r="H350">
        <v>3</v>
      </c>
      <c r="I350">
        <v>253</v>
      </c>
      <c r="J350">
        <v>52</v>
      </c>
      <c r="K350">
        <v>3</v>
      </c>
      <c r="L350">
        <v>12</v>
      </c>
      <c r="M350" t="s">
        <v>1376</v>
      </c>
      <c r="N350" t="s">
        <v>1360</v>
      </c>
      <c r="O350" t="s">
        <v>1361</v>
      </c>
    </row>
    <row r="351" spans="1:15" x14ac:dyDescent="0.25">
      <c r="A351" t="s">
        <v>1477</v>
      </c>
      <c r="B351" s="1">
        <v>44682</v>
      </c>
      <c r="C351" t="s">
        <v>1240</v>
      </c>
      <c r="D351">
        <v>8491</v>
      </c>
      <c r="E351">
        <v>95</v>
      </c>
      <c r="F351">
        <v>20</v>
      </c>
      <c r="G351">
        <v>2</v>
      </c>
      <c r="H351">
        <v>4</v>
      </c>
      <c r="I351">
        <v>375</v>
      </c>
      <c r="J351">
        <v>88</v>
      </c>
      <c r="K351">
        <v>8</v>
      </c>
      <c r="L351">
        <v>19</v>
      </c>
      <c r="M351" t="s">
        <v>1241</v>
      </c>
      <c r="N351" t="s">
        <v>1234</v>
      </c>
      <c r="O351" t="s">
        <v>1235</v>
      </c>
    </row>
    <row r="352" spans="1:15" x14ac:dyDescent="0.25">
      <c r="A352" t="s">
        <v>1477</v>
      </c>
      <c r="B352" s="1">
        <v>44682</v>
      </c>
      <c r="C352" t="s">
        <v>1377</v>
      </c>
      <c r="D352">
        <v>14969</v>
      </c>
      <c r="E352">
        <v>124</v>
      </c>
      <c r="F352">
        <v>27</v>
      </c>
      <c r="G352">
        <v>5</v>
      </c>
      <c r="H352">
        <v>13</v>
      </c>
      <c r="I352">
        <v>671</v>
      </c>
      <c r="J352">
        <v>145</v>
      </c>
      <c r="K352">
        <v>11</v>
      </c>
      <c r="L352">
        <v>33</v>
      </c>
      <c r="M352" t="s">
        <v>1378</v>
      </c>
      <c r="N352" t="s">
        <v>1360</v>
      </c>
      <c r="O352" t="s">
        <v>1361</v>
      </c>
    </row>
    <row r="353" spans="1:15" x14ac:dyDescent="0.25">
      <c r="A353" t="s">
        <v>1477</v>
      </c>
      <c r="B353" s="1">
        <v>44713</v>
      </c>
      <c r="C353" t="s">
        <v>1343</v>
      </c>
      <c r="D353">
        <v>8084</v>
      </c>
      <c r="E353">
        <v>57</v>
      </c>
      <c r="F353">
        <v>17</v>
      </c>
      <c r="G353">
        <v>10</v>
      </c>
      <c r="H353">
        <v>15</v>
      </c>
      <c r="I353">
        <v>377</v>
      </c>
      <c r="J353">
        <v>75</v>
      </c>
      <c r="K353">
        <v>18</v>
      </c>
      <c r="L353">
        <v>56</v>
      </c>
      <c r="M353" t="s">
        <v>1344</v>
      </c>
      <c r="N353" t="s">
        <v>1322</v>
      </c>
      <c r="O353" t="s">
        <v>1323</v>
      </c>
    </row>
    <row r="354" spans="1:15" x14ac:dyDescent="0.25">
      <c r="A354" t="s">
        <v>1477</v>
      </c>
      <c r="B354" s="1">
        <v>44713</v>
      </c>
      <c r="C354" t="s">
        <v>1406</v>
      </c>
      <c r="D354">
        <v>9157</v>
      </c>
      <c r="E354">
        <v>88</v>
      </c>
      <c r="F354">
        <v>11</v>
      </c>
      <c r="G354">
        <v>2</v>
      </c>
      <c r="H354">
        <v>7</v>
      </c>
      <c r="I354">
        <v>419</v>
      </c>
      <c r="J354">
        <v>61</v>
      </c>
      <c r="K354">
        <v>19</v>
      </c>
      <c r="L354">
        <v>142</v>
      </c>
      <c r="M354" t="s">
        <v>1407</v>
      </c>
      <c r="N354" t="s">
        <v>1386</v>
      </c>
      <c r="O354" t="s">
        <v>1387</v>
      </c>
    </row>
    <row r="355" spans="1:15" x14ac:dyDescent="0.25">
      <c r="A355" t="s">
        <v>1477</v>
      </c>
      <c r="B355" s="1">
        <v>44713</v>
      </c>
      <c r="C355" t="s">
        <v>1377</v>
      </c>
      <c r="D355">
        <v>14992</v>
      </c>
      <c r="E355">
        <v>122</v>
      </c>
      <c r="F355">
        <v>27</v>
      </c>
      <c r="G355">
        <v>11</v>
      </c>
      <c r="H355">
        <v>32</v>
      </c>
      <c r="I355">
        <v>668</v>
      </c>
      <c r="J355">
        <v>143</v>
      </c>
      <c r="K355">
        <v>32</v>
      </c>
      <c r="L355">
        <v>104</v>
      </c>
      <c r="M355" t="s">
        <v>1378</v>
      </c>
      <c r="N355" t="s">
        <v>1360</v>
      </c>
      <c r="O355" t="s">
        <v>1361</v>
      </c>
    </row>
    <row r="356" spans="1:15" x14ac:dyDescent="0.25">
      <c r="A356" t="s">
        <v>1477</v>
      </c>
      <c r="B356" s="1">
        <v>44713</v>
      </c>
      <c r="C356" t="s">
        <v>1240</v>
      </c>
      <c r="D356">
        <v>8510</v>
      </c>
      <c r="E356">
        <v>96</v>
      </c>
      <c r="F356">
        <v>20</v>
      </c>
      <c r="G356">
        <v>2</v>
      </c>
      <c r="H356">
        <v>5</v>
      </c>
      <c r="I356">
        <v>373</v>
      </c>
      <c r="J356">
        <v>86</v>
      </c>
      <c r="K356">
        <v>18</v>
      </c>
      <c r="L356">
        <v>49</v>
      </c>
      <c r="M356" t="s">
        <v>1241</v>
      </c>
      <c r="N356" t="s">
        <v>1234</v>
      </c>
      <c r="O356" t="s">
        <v>1235</v>
      </c>
    </row>
    <row r="357" spans="1:15" x14ac:dyDescent="0.25">
      <c r="A357" t="s">
        <v>1477</v>
      </c>
      <c r="B357" s="1">
        <v>44713</v>
      </c>
      <c r="C357" t="s">
        <v>1287</v>
      </c>
      <c r="D357">
        <v>13274</v>
      </c>
      <c r="E357">
        <v>221</v>
      </c>
      <c r="F357">
        <v>40</v>
      </c>
      <c r="G357">
        <v>12</v>
      </c>
      <c r="H357">
        <v>41</v>
      </c>
      <c r="I357">
        <v>823</v>
      </c>
      <c r="J357">
        <v>90</v>
      </c>
      <c r="K357">
        <v>9</v>
      </c>
      <c r="L357">
        <v>136</v>
      </c>
      <c r="M357" t="s">
        <v>1288</v>
      </c>
      <c r="N357" t="s">
        <v>1278</v>
      </c>
      <c r="O357" t="s">
        <v>1279</v>
      </c>
    </row>
    <row r="358" spans="1:15" x14ac:dyDescent="0.25">
      <c r="A358" t="s">
        <v>1477</v>
      </c>
      <c r="B358" s="1">
        <v>44713</v>
      </c>
      <c r="C358" t="s">
        <v>1358</v>
      </c>
      <c r="D358">
        <v>6500</v>
      </c>
      <c r="E358">
        <v>28</v>
      </c>
      <c r="F358">
        <v>5</v>
      </c>
      <c r="G358">
        <v>0</v>
      </c>
      <c r="H358">
        <v>2</v>
      </c>
      <c r="I358">
        <v>284</v>
      </c>
      <c r="J358">
        <v>22</v>
      </c>
      <c r="K358">
        <v>0</v>
      </c>
      <c r="L358">
        <v>21</v>
      </c>
      <c r="M358" t="s">
        <v>1359</v>
      </c>
      <c r="N358" t="s">
        <v>1360</v>
      </c>
      <c r="O358" t="s">
        <v>1361</v>
      </c>
    </row>
    <row r="359" spans="1:15" x14ac:dyDescent="0.25">
      <c r="A359" t="s">
        <v>1477</v>
      </c>
      <c r="B359" s="1">
        <v>44713</v>
      </c>
      <c r="C359" t="s">
        <v>1297</v>
      </c>
      <c r="D359">
        <v>8068</v>
      </c>
      <c r="E359">
        <v>71</v>
      </c>
      <c r="F359">
        <v>25</v>
      </c>
      <c r="G359">
        <v>18</v>
      </c>
      <c r="H359">
        <v>42</v>
      </c>
      <c r="I359">
        <v>452</v>
      </c>
      <c r="J359">
        <v>56</v>
      </c>
      <c r="K359">
        <v>4</v>
      </c>
      <c r="L359">
        <v>18</v>
      </c>
      <c r="M359" t="s">
        <v>1298</v>
      </c>
      <c r="N359" t="s">
        <v>1278</v>
      </c>
      <c r="O359" t="s">
        <v>1279</v>
      </c>
    </row>
    <row r="360" spans="1:15" x14ac:dyDescent="0.25">
      <c r="A360" t="s">
        <v>1477</v>
      </c>
      <c r="B360" s="1">
        <v>44713</v>
      </c>
      <c r="C360" t="s">
        <v>1256</v>
      </c>
      <c r="D360">
        <v>7108</v>
      </c>
      <c r="E360">
        <v>27</v>
      </c>
      <c r="F360">
        <v>6</v>
      </c>
      <c r="G360">
        <v>1</v>
      </c>
      <c r="H360">
        <v>1</v>
      </c>
      <c r="I360">
        <v>235</v>
      </c>
      <c r="J360">
        <v>56</v>
      </c>
      <c r="K360">
        <v>4</v>
      </c>
      <c r="L360">
        <v>12</v>
      </c>
      <c r="M360" t="s">
        <v>1257</v>
      </c>
      <c r="N360" t="s">
        <v>1234</v>
      </c>
      <c r="O360" t="s">
        <v>1235</v>
      </c>
    </row>
    <row r="361" spans="1:15" x14ac:dyDescent="0.25">
      <c r="A361" t="s">
        <v>1477</v>
      </c>
      <c r="B361" s="1">
        <v>44713</v>
      </c>
      <c r="C361" t="s">
        <v>1375</v>
      </c>
      <c r="D361">
        <v>5854</v>
      </c>
      <c r="E361">
        <v>50</v>
      </c>
      <c r="F361">
        <v>8</v>
      </c>
      <c r="G361">
        <v>2</v>
      </c>
      <c r="H361">
        <v>4</v>
      </c>
      <c r="I361">
        <v>249</v>
      </c>
      <c r="J361">
        <v>51</v>
      </c>
      <c r="K361">
        <v>4</v>
      </c>
      <c r="L361">
        <v>19</v>
      </c>
      <c r="M361" t="s">
        <v>1376</v>
      </c>
      <c r="N361" t="s">
        <v>1360</v>
      </c>
      <c r="O361" t="s">
        <v>1361</v>
      </c>
    </row>
    <row r="362" spans="1:15" x14ac:dyDescent="0.25">
      <c r="A362" t="s">
        <v>1477</v>
      </c>
      <c r="B362" s="1">
        <v>44713</v>
      </c>
      <c r="C362" t="s">
        <v>1424</v>
      </c>
      <c r="D362">
        <v>6377</v>
      </c>
      <c r="E362">
        <v>32</v>
      </c>
      <c r="F362">
        <v>9</v>
      </c>
      <c r="G362">
        <v>0</v>
      </c>
      <c r="H362">
        <v>6</v>
      </c>
      <c r="I362">
        <v>269</v>
      </c>
      <c r="J362">
        <v>24</v>
      </c>
      <c r="K362">
        <v>1</v>
      </c>
      <c r="L362">
        <v>42</v>
      </c>
      <c r="M362" t="s">
        <v>1425</v>
      </c>
      <c r="N362" t="s">
        <v>1410</v>
      </c>
      <c r="O362" t="s">
        <v>1411</v>
      </c>
    </row>
    <row r="363" spans="1:15" x14ac:dyDescent="0.25">
      <c r="A363" t="s">
        <v>1477</v>
      </c>
      <c r="B363" s="1">
        <v>44713</v>
      </c>
      <c r="C363" t="s">
        <v>1338</v>
      </c>
      <c r="D363">
        <v>3400</v>
      </c>
      <c r="E363">
        <v>14</v>
      </c>
      <c r="F363">
        <v>2</v>
      </c>
      <c r="G363">
        <v>1</v>
      </c>
      <c r="H363">
        <v>3</v>
      </c>
      <c r="I363">
        <v>118</v>
      </c>
      <c r="J363">
        <v>27</v>
      </c>
      <c r="K363">
        <v>17</v>
      </c>
      <c r="L363">
        <v>75</v>
      </c>
      <c r="M363" t="s">
        <v>1339</v>
      </c>
      <c r="N363" t="s">
        <v>1322</v>
      </c>
      <c r="O363" t="s">
        <v>1323</v>
      </c>
    </row>
    <row r="364" spans="1:15" x14ac:dyDescent="0.25">
      <c r="A364" t="s">
        <v>1477</v>
      </c>
      <c r="B364" s="1">
        <v>44713</v>
      </c>
      <c r="C364" t="s">
        <v>1391</v>
      </c>
      <c r="D364">
        <v>2823</v>
      </c>
      <c r="E364">
        <v>17</v>
      </c>
      <c r="F364">
        <v>7</v>
      </c>
      <c r="G364">
        <v>1</v>
      </c>
      <c r="H364">
        <v>2</v>
      </c>
      <c r="I364">
        <v>182</v>
      </c>
      <c r="J364">
        <v>50</v>
      </c>
      <c r="K364">
        <v>5</v>
      </c>
      <c r="L364">
        <v>11</v>
      </c>
      <c r="M364" t="s">
        <v>1392</v>
      </c>
      <c r="N364" t="s">
        <v>1386</v>
      </c>
      <c r="O364" t="s">
        <v>1387</v>
      </c>
    </row>
    <row r="365" spans="1:15" x14ac:dyDescent="0.25">
      <c r="A365" t="s">
        <v>1477</v>
      </c>
      <c r="B365" s="1">
        <v>44713</v>
      </c>
      <c r="C365" t="s">
        <v>1261</v>
      </c>
      <c r="D365">
        <v>6228</v>
      </c>
      <c r="E365">
        <v>76</v>
      </c>
      <c r="F365">
        <v>23</v>
      </c>
      <c r="G365">
        <v>4</v>
      </c>
      <c r="H365">
        <v>10</v>
      </c>
      <c r="I365">
        <v>365</v>
      </c>
      <c r="J365">
        <v>69</v>
      </c>
      <c r="K365">
        <v>11</v>
      </c>
      <c r="L365">
        <v>35</v>
      </c>
      <c r="M365" t="s">
        <v>1262</v>
      </c>
      <c r="N365" t="s">
        <v>1234</v>
      </c>
      <c r="O365" t="s">
        <v>1235</v>
      </c>
    </row>
    <row r="366" spans="1:15" x14ac:dyDescent="0.25">
      <c r="A366" t="s">
        <v>1477</v>
      </c>
      <c r="B366" s="1">
        <v>44713</v>
      </c>
      <c r="C366" t="s">
        <v>1282</v>
      </c>
      <c r="D366">
        <v>9368</v>
      </c>
      <c r="E366">
        <v>117</v>
      </c>
      <c r="F366">
        <v>21</v>
      </c>
      <c r="G366">
        <v>4</v>
      </c>
      <c r="H366">
        <v>10</v>
      </c>
      <c r="I366">
        <v>510</v>
      </c>
      <c r="J366">
        <v>53</v>
      </c>
      <c r="K366">
        <v>5</v>
      </c>
      <c r="L366">
        <v>41</v>
      </c>
      <c r="M366" t="s">
        <v>1283</v>
      </c>
      <c r="N366" t="s">
        <v>1278</v>
      </c>
      <c r="O366" t="s">
        <v>1279</v>
      </c>
    </row>
    <row r="367" spans="1:15" x14ac:dyDescent="0.25">
      <c r="A367" t="s">
        <v>1477</v>
      </c>
      <c r="B367" s="1">
        <v>44713</v>
      </c>
      <c r="C367" t="s">
        <v>1382</v>
      </c>
      <c r="D367">
        <v>3516</v>
      </c>
      <c r="E367">
        <v>28</v>
      </c>
      <c r="F367">
        <v>4</v>
      </c>
      <c r="G367">
        <v>0</v>
      </c>
      <c r="H367">
        <v>1</v>
      </c>
      <c r="I367">
        <v>114</v>
      </c>
      <c r="J367">
        <v>19</v>
      </c>
      <c r="K367">
        <v>0</v>
      </c>
      <c r="L367">
        <v>8</v>
      </c>
      <c r="M367" t="s">
        <v>1383</v>
      </c>
      <c r="N367" t="s">
        <v>1360</v>
      </c>
      <c r="O367" t="s">
        <v>1361</v>
      </c>
    </row>
    <row r="368" spans="1:15" x14ac:dyDescent="0.25">
      <c r="A368" t="s">
        <v>1477</v>
      </c>
      <c r="B368" s="1">
        <v>44713</v>
      </c>
      <c r="C368" t="s">
        <v>1333</v>
      </c>
      <c r="D368">
        <v>6899</v>
      </c>
      <c r="E368">
        <v>25</v>
      </c>
      <c r="F368">
        <v>4</v>
      </c>
      <c r="G368">
        <v>1</v>
      </c>
      <c r="H368">
        <v>3</v>
      </c>
      <c r="I368">
        <v>272</v>
      </c>
      <c r="J368">
        <v>31</v>
      </c>
      <c r="K368">
        <v>17</v>
      </c>
      <c r="L368">
        <v>163</v>
      </c>
      <c r="M368" t="s">
        <v>1334</v>
      </c>
      <c r="N368" t="s">
        <v>1322</v>
      </c>
      <c r="O368" t="s">
        <v>1323</v>
      </c>
    </row>
    <row r="369" spans="1:15" x14ac:dyDescent="0.25">
      <c r="A369" t="s">
        <v>1477</v>
      </c>
      <c r="B369" s="1">
        <v>44713</v>
      </c>
      <c r="C369" t="s">
        <v>1266</v>
      </c>
      <c r="D369">
        <v>4402</v>
      </c>
      <c r="E369">
        <v>44</v>
      </c>
      <c r="F369">
        <v>7</v>
      </c>
      <c r="G369">
        <v>1</v>
      </c>
      <c r="H369">
        <v>2</v>
      </c>
      <c r="I369">
        <v>206</v>
      </c>
      <c r="J369">
        <v>23</v>
      </c>
      <c r="K369">
        <v>2</v>
      </c>
      <c r="L369">
        <v>11</v>
      </c>
      <c r="M369" t="s">
        <v>1267</v>
      </c>
      <c r="N369" t="s">
        <v>1234</v>
      </c>
      <c r="O369" t="s">
        <v>1235</v>
      </c>
    </row>
    <row r="370" spans="1:15" x14ac:dyDescent="0.25">
      <c r="A370" t="s">
        <v>1477</v>
      </c>
      <c r="B370" s="1">
        <v>44713</v>
      </c>
      <c r="C370" t="s">
        <v>1370</v>
      </c>
      <c r="D370">
        <v>3863</v>
      </c>
      <c r="E370">
        <v>24</v>
      </c>
      <c r="F370">
        <v>5</v>
      </c>
      <c r="G370">
        <v>0</v>
      </c>
      <c r="H370">
        <v>3</v>
      </c>
      <c r="I370">
        <v>159</v>
      </c>
      <c r="J370">
        <v>11</v>
      </c>
      <c r="K370">
        <v>4</v>
      </c>
      <c r="L370">
        <v>10</v>
      </c>
      <c r="M370" t="s">
        <v>1371</v>
      </c>
      <c r="N370" t="s">
        <v>1360</v>
      </c>
      <c r="O370" t="s">
        <v>1361</v>
      </c>
    </row>
    <row r="371" spans="1:15" x14ac:dyDescent="0.25">
      <c r="A371" t="s">
        <v>1477</v>
      </c>
      <c r="B371" s="1">
        <v>44713</v>
      </c>
      <c r="C371" t="s">
        <v>1230</v>
      </c>
      <c r="D371">
        <v>3893</v>
      </c>
      <c r="E371">
        <v>100</v>
      </c>
      <c r="F371">
        <v>10</v>
      </c>
      <c r="G371">
        <v>6</v>
      </c>
      <c r="H371">
        <v>17</v>
      </c>
      <c r="I371">
        <v>249</v>
      </c>
      <c r="J371">
        <v>8</v>
      </c>
      <c r="K371">
        <v>2</v>
      </c>
      <c r="L371">
        <v>37</v>
      </c>
      <c r="M371" t="s">
        <v>1231</v>
      </c>
      <c r="N371" t="s">
        <v>1234</v>
      </c>
      <c r="O371" t="s">
        <v>1235</v>
      </c>
    </row>
    <row r="372" spans="1:15" x14ac:dyDescent="0.25">
      <c r="A372" t="s">
        <v>1477</v>
      </c>
      <c r="B372" s="1">
        <v>44713</v>
      </c>
      <c r="C372" t="s">
        <v>1250</v>
      </c>
      <c r="D372">
        <v>9532</v>
      </c>
      <c r="E372">
        <v>104</v>
      </c>
      <c r="F372">
        <v>18</v>
      </c>
      <c r="G372">
        <v>3</v>
      </c>
      <c r="H372">
        <v>4</v>
      </c>
      <c r="I372">
        <v>442</v>
      </c>
      <c r="J372">
        <v>42</v>
      </c>
      <c r="K372">
        <v>4</v>
      </c>
      <c r="L372">
        <v>33</v>
      </c>
      <c r="M372" t="s">
        <v>1611</v>
      </c>
      <c r="N372" t="s">
        <v>1234</v>
      </c>
      <c r="O372" t="s">
        <v>1235</v>
      </c>
    </row>
    <row r="373" spans="1:15" x14ac:dyDescent="0.25">
      <c r="A373" t="s">
        <v>1477</v>
      </c>
      <c r="B373" s="1">
        <v>44713</v>
      </c>
      <c r="C373" t="s">
        <v>1396</v>
      </c>
      <c r="D373">
        <v>7701</v>
      </c>
      <c r="E373">
        <v>85</v>
      </c>
      <c r="F373">
        <v>11</v>
      </c>
      <c r="G373">
        <v>6</v>
      </c>
      <c r="H373">
        <v>24</v>
      </c>
      <c r="I373">
        <v>432</v>
      </c>
      <c r="J373">
        <v>93</v>
      </c>
      <c r="K373">
        <v>56</v>
      </c>
      <c r="L373">
        <v>154</v>
      </c>
      <c r="M373" t="s">
        <v>1619</v>
      </c>
      <c r="N373" t="s">
        <v>1386</v>
      </c>
      <c r="O373" t="s">
        <v>1387</v>
      </c>
    </row>
    <row r="374" spans="1:15" x14ac:dyDescent="0.25">
      <c r="A374" t="s">
        <v>1477</v>
      </c>
      <c r="B374" s="1">
        <v>44713</v>
      </c>
      <c r="C374" t="s">
        <v>1408</v>
      </c>
      <c r="D374">
        <v>6897</v>
      </c>
      <c r="E374">
        <v>60</v>
      </c>
      <c r="F374">
        <v>5</v>
      </c>
      <c r="G374">
        <v>1</v>
      </c>
      <c r="H374">
        <v>3</v>
      </c>
      <c r="I374">
        <v>294</v>
      </c>
      <c r="J374">
        <v>42</v>
      </c>
      <c r="K374">
        <v>9</v>
      </c>
      <c r="L374">
        <v>36</v>
      </c>
      <c r="M374" t="s">
        <v>1409</v>
      </c>
      <c r="N374" t="s">
        <v>1410</v>
      </c>
      <c r="O374" t="s">
        <v>1411</v>
      </c>
    </row>
    <row r="375" spans="1:15" x14ac:dyDescent="0.25">
      <c r="A375" t="s">
        <v>1477</v>
      </c>
      <c r="B375" s="1">
        <v>44713</v>
      </c>
      <c r="C375" t="s">
        <v>1415</v>
      </c>
      <c r="D375">
        <v>8161</v>
      </c>
      <c r="E375">
        <v>37</v>
      </c>
      <c r="F375">
        <v>5</v>
      </c>
      <c r="G375">
        <v>1</v>
      </c>
      <c r="H375">
        <v>1</v>
      </c>
      <c r="I375">
        <v>433</v>
      </c>
      <c r="J375">
        <v>78</v>
      </c>
      <c r="K375">
        <v>8</v>
      </c>
      <c r="L375">
        <v>65</v>
      </c>
      <c r="M375" t="s">
        <v>1501</v>
      </c>
      <c r="N375" t="s">
        <v>1410</v>
      </c>
      <c r="O375" t="s">
        <v>1411</v>
      </c>
    </row>
    <row r="376" spans="1:15" x14ac:dyDescent="0.25">
      <c r="A376" t="s">
        <v>1477</v>
      </c>
      <c r="B376" s="1">
        <v>44713</v>
      </c>
      <c r="C376" t="s">
        <v>1302</v>
      </c>
      <c r="D376">
        <v>9721</v>
      </c>
      <c r="E376">
        <v>94</v>
      </c>
      <c r="F376">
        <v>19</v>
      </c>
      <c r="G376">
        <v>4</v>
      </c>
      <c r="H376">
        <v>8</v>
      </c>
      <c r="I376">
        <v>356</v>
      </c>
      <c r="J376">
        <v>26</v>
      </c>
      <c r="K376">
        <v>7</v>
      </c>
      <c r="L376">
        <v>45</v>
      </c>
      <c r="M376" t="s">
        <v>1303</v>
      </c>
      <c r="N376" t="s">
        <v>1304</v>
      </c>
      <c r="O376" t="s">
        <v>1305</v>
      </c>
    </row>
    <row r="377" spans="1:15" x14ac:dyDescent="0.25">
      <c r="A377" t="s">
        <v>1477</v>
      </c>
      <c r="B377" s="1">
        <v>44713</v>
      </c>
      <c r="C377" t="s">
        <v>1317</v>
      </c>
      <c r="D377">
        <v>15089</v>
      </c>
      <c r="K377">
        <v>1</v>
      </c>
      <c r="L377">
        <v>4</v>
      </c>
      <c r="M377" t="s">
        <v>1318</v>
      </c>
      <c r="N377" t="s">
        <v>1304</v>
      </c>
      <c r="O377" t="s">
        <v>1305</v>
      </c>
    </row>
    <row r="378" spans="1:15" x14ac:dyDescent="0.25">
      <c r="A378" t="s">
        <v>1477</v>
      </c>
      <c r="B378" s="1">
        <v>44713</v>
      </c>
      <c r="C378" t="s">
        <v>1276</v>
      </c>
      <c r="D378">
        <v>15971</v>
      </c>
      <c r="G378">
        <v>1</v>
      </c>
      <c r="H378">
        <v>2</v>
      </c>
      <c r="K378">
        <v>1</v>
      </c>
      <c r="L378">
        <v>9</v>
      </c>
      <c r="M378" t="s">
        <v>1277</v>
      </c>
      <c r="N378" t="s">
        <v>1278</v>
      </c>
      <c r="O378" t="s">
        <v>1279</v>
      </c>
    </row>
    <row r="379" spans="1:15" x14ac:dyDescent="0.25">
      <c r="A379" t="s">
        <v>1477</v>
      </c>
      <c r="B379" s="1">
        <v>44713</v>
      </c>
      <c r="C379" t="s">
        <v>1353</v>
      </c>
      <c r="D379">
        <v>9979</v>
      </c>
      <c r="G379">
        <v>1</v>
      </c>
      <c r="H379">
        <v>1</v>
      </c>
      <c r="K379">
        <v>3</v>
      </c>
      <c r="L379">
        <v>8</v>
      </c>
      <c r="M379" t="s">
        <v>1354</v>
      </c>
      <c r="N379" t="s">
        <v>1322</v>
      </c>
      <c r="O379" t="s">
        <v>1323</v>
      </c>
    </row>
    <row r="380" spans="1:15" x14ac:dyDescent="0.25">
      <c r="A380" t="s">
        <v>1477</v>
      </c>
      <c r="B380" s="1">
        <v>44713</v>
      </c>
      <c r="C380" t="s">
        <v>1245</v>
      </c>
      <c r="D380">
        <v>5134</v>
      </c>
      <c r="K380">
        <v>1</v>
      </c>
      <c r="L380">
        <v>1</v>
      </c>
      <c r="M380" t="s">
        <v>1246</v>
      </c>
      <c r="N380" t="s">
        <v>1234</v>
      </c>
      <c r="O380" t="s">
        <v>1235</v>
      </c>
    </row>
    <row r="381" spans="1:15" x14ac:dyDescent="0.25">
      <c r="A381" t="s">
        <v>1477</v>
      </c>
      <c r="B381" s="1">
        <v>44713</v>
      </c>
      <c r="C381" t="s">
        <v>1271</v>
      </c>
      <c r="D381">
        <v>7193</v>
      </c>
      <c r="L381">
        <v>2</v>
      </c>
      <c r="M381" t="s">
        <v>1272</v>
      </c>
      <c r="N381" t="s">
        <v>1234</v>
      </c>
      <c r="O381" t="s">
        <v>1235</v>
      </c>
    </row>
    <row r="382" spans="1:15" x14ac:dyDescent="0.25">
      <c r="A382" t="s">
        <v>1477</v>
      </c>
      <c r="B382" s="1">
        <v>44713</v>
      </c>
      <c r="C382" t="s">
        <v>1292</v>
      </c>
      <c r="D382">
        <v>6855</v>
      </c>
      <c r="E382">
        <v>75</v>
      </c>
      <c r="F382">
        <v>13</v>
      </c>
      <c r="G382">
        <v>1</v>
      </c>
      <c r="H382">
        <v>9</v>
      </c>
      <c r="I382">
        <v>357</v>
      </c>
      <c r="J382">
        <v>44</v>
      </c>
      <c r="K382">
        <v>9</v>
      </c>
      <c r="L382">
        <v>65</v>
      </c>
      <c r="M382" t="s">
        <v>1293</v>
      </c>
      <c r="N382" t="s">
        <v>1278</v>
      </c>
      <c r="O382" t="s">
        <v>1279</v>
      </c>
    </row>
    <row r="383" spans="1:15" x14ac:dyDescent="0.25">
      <c r="A383" t="s">
        <v>1477</v>
      </c>
      <c r="B383" s="1">
        <v>44713</v>
      </c>
      <c r="C383" t="s">
        <v>1420</v>
      </c>
      <c r="D383">
        <v>7123</v>
      </c>
      <c r="E383">
        <v>63</v>
      </c>
      <c r="F383">
        <v>13</v>
      </c>
      <c r="G383">
        <v>2</v>
      </c>
      <c r="H383">
        <v>7</v>
      </c>
      <c r="I383">
        <v>310</v>
      </c>
      <c r="J383">
        <v>90</v>
      </c>
      <c r="K383">
        <v>13</v>
      </c>
      <c r="L383">
        <v>41</v>
      </c>
      <c r="M383" t="s">
        <v>981</v>
      </c>
      <c r="N383" t="s">
        <v>1410</v>
      </c>
      <c r="O383" t="s">
        <v>1411</v>
      </c>
    </row>
    <row r="384" spans="1:15" x14ac:dyDescent="0.25">
      <c r="A384" t="s">
        <v>1477</v>
      </c>
      <c r="B384" s="1">
        <v>44713</v>
      </c>
      <c r="C384" t="s">
        <v>1401</v>
      </c>
      <c r="D384">
        <v>6305</v>
      </c>
      <c r="E384">
        <v>31</v>
      </c>
      <c r="F384">
        <v>10</v>
      </c>
      <c r="G384">
        <v>2</v>
      </c>
      <c r="H384">
        <v>3</v>
      </c>
      <c r="I384">
        <v>259</v>
      </c>
      <c r="J384">
        <v>54</v>
      </c>
      <c r="K384">
        <v>15</v>
      </c>
      <c r="L384">
        <v>31</v>
      </c>
      <c r="M384" t="s">
        <v>1402</v>
      </c>
      <c r="N384" t="s">
        <v>1386</v>
      </c>
      <c r="O384" t="s">
        <v>1387</v>
      </c>
    </row>
    <row r="385" spans="1:15" x14ac:dyDescent="0.25">
      <c r="A385" t="s">
        <v>1477</v>
      </c>
      <c r="B385" s="1">
        <v>44713</v>
      </c>
      <c r="C385" t="s">
        <v>1384</v>
      </c>
      <c r="D385">
        <v>15709</v>
      </c>
      <c r="E385">
        <v>87</v>
      </c>
      <c r="F385">
        <v>25</v>
      </c>
      <c r="G385">
        <v>7</v>
      </c>
      <c r="H385">
        <v>9</v>
      </c>
      <c r="I385">
        <v>815</v>
      </c>
      <c r="J385">
        <v>161</v>
      </c>
      <c r="K385">
        <v>30</v>
      </c>
      <c r="L385">
        <v>111</v>
      </c>
      <c r="M385" t="s">
        <v>1385</v>
      </c>
      <c r="N385" t="s">
        <v>1386</v>
      </c>
      <c r="O385" t="s">
        <v>1387</v>
      </c>
    </row>
    <row r="386" spans="1:15" x14ac:dyDescent="0.25">
      <c r="A386" t="s">
        <v>1477</v>
      </c>
      <c r="B386" s="1">
        <v>44713</v>
      </c>
      <c r="C386" t="s">
        <v>1348</v>
      </c>
      <c r="D386">
        <v>5027</v>
      </c>
      <c r="E386">
        <v>35</v>
      </c>
      <c r="F386">
        <v>5</v>
      </c>
      <c r="G386">
        <v>0</v>
      </c>
      <c r="H386">
        <v>2</v>
      </c>
      <c r="I386">
        <v>253</v>
      </c>
      <c r="J386">
        <v>42</v>
      </c>
      <c r="K386">
        <v>29</v>
      </c>
      <c r="L386">
        <v>56</v>
      </c>
      <c r="M386" t="s">
        <v>1349</v>
      </c>
      <c r="N386" t="s">
        <v>1322</v>
      </c>
      <c r="O386" t="s">
        <v>1323</v>
      </c>
    </row>
    <row r="387" spans="1:15" x14ac:dyDescent="0.25">
      <c r="A387" t="s">
        <v>1477</v>
      </c>
      <c r="B387" s="1">
        <v>44713</v>
      </c>
      <c r="C387" t="s">
        <v>1310</v>
      </c>
      <c r="D387">
        <v>11010</v>
      </c>
      <c r="E387">
        <v>47</v>
      </c>
      <c r="F387">
        <v>8</v>
      </c>
      <c r="G387">
        <v>5</v>
      </c>
      <c r="H387">
        <v>8</v>
      </c>
      <c r="I387">
        <v>558</v>
      </c>
      <c r="J387">
        <v>147</v>
      </c>
      <c r="K387">
        <v>30</v>
      </c>
      <c r="L387">
        <v>106</v>
      </c>
      <c r="M387" t="s">
        <v>1311</v>
      </c>
      <c r="N387" t="s">
        <v>1304</v>
      </c>
      <c r="O387" t="s">
        <v>1305</v>
      </c>
    </row>
    <row r="388" spans="1:15" x14ac:dyDescent="0.25">
      <c r="A388" t="s">
        <v>1477</v>
      </c>
      <c r="B388" s="1">
        <v>44713</v>
      </c>
      <c r="C388" t="s">
        <v>1320</v>
      </c>
      <c r="D388">
        <v>14706</v>
      </c>
      <c r="E388">
        <v>106</v>
      </c>
      <c r="F388">
        <v>23</v>
      </c>
      <c r="G388">
        <v>4</v>
      </c>
      <c r="H388">
        <v>11</v>
      </c>
      <c r="I388">
        <v>693</v>
      </c>
      <c r="J388">
        <v>146</v>
      </c>
      <c r="K388">
        <v>20</v>
      </c>
      <c r="L388">
        <v>81</v>
      </c>
      <c r="M388" t="s">
        <v>1321</v>
      </c>
      <c r="N388" t="s">
        <v>1322</v>
      </c>
      <c r="O388" t="s">
        <v>1323</v>
      </c>
    </row>
    <row r="389" spans="1:15" x14ac:dyDescent="0.25">
      <c r="A389" t="s">
        <v>1477</v>
      </c>
      <c r="B389" s="1">
        <v>44713</v>
      </c>
      <c r="C389" t="s">
        <v>1328</v>
      </c>
      <c r="D389">
        <v>11062</v>
      </c>
      <c r="E389">
        <v>37</v>
      </c>
      <c r="F389">
        <v>6</v>
      </c>
      <c r="G389">
        <v>0</v>
      </c>
      <c r="H389">
        <v>1</v>
      </c>
      <c r="I389">
        <v>363</v>
      </c>
      <c r="J389">
        <v>18</v>
      </c>
      <c r="K389">
        <v>3</v>
      </c>
      <c r="L389">
        <v>26</v>
      </c>
      <c r="M389" t="s">
        <v>1616</v>
      </c>
      <c r="N389" t="s">
        <v>1322</v>
      </c>
      <c r="O389" t="s">
        <v>1323</v>
      </c>
    </row>
    <row r="390" spans="1:15" x14ac:dyDescent="0.25">
      <c r="A390" t="s">
        <v>1477</v>
      </c>
      <c r="B390" s="1">
        <v>44713</v>
      </c>
      <c r="C390" t="s">
        <v>1429</v>
      </c>
      <c r="D390">
        <v>16573</v>
      </c>
      <c r="E390">
        <v>109</v>
      </c>
      <c r="F390">
        <v>14</v>
      </c>
      <c r="G390">
        <v>0</v>
      </c>
      <c r="H390">
        <v>3</v>
      </c>
      <c r="I390">
        <v>654</v>
      </c>
      <c r="J390">
        <v>121</v>
      </c>
      <c r="K390">
        <v>19</v>
      </c>
      <c r="L390">
        <v>50</v>
      </c>
      <c r="M390" t="s">
        <v>1430</v>
      </c>
      <c r="N390" t="s">
        <v>1410</v>
      </c>
      <c r="O390" t="s">
        <v>1411</v>
      </c>
    </row>
    <row r="391" spans="1:15" x14ac:dyDescent="0.25">
      <c r="A391" t="s">
        <v>1477</v>
      </c>
      <c r="B391" s="1">
        <v>44713</v>
      </c>
      <c r="C391" t="s">
        <v>1365</v>
      </c>
      <c r="D391">
        <v>2035</v>
      </c>
      <c r="E391">
        <v>21</v>
      </c>
      <c r="F391">
        <v>6</v>
      </c>
      <c r="G391">
        <v>1</v>
      </c>
      <c r="H391">
        <v>4</v>
      </c>
      <c r="I391">
        <v>101</v>
      </c>
      <c r="J391">
        <v>17</v>
      </c>
      <c r="K391">
        <v>7</v>
      </c>
      <c r="L391">
        <v>25</v>
      </c>
      <c r="M391" t="s">
        <v>1366</v>
      </c>
      <c r="N391" t="s">
        <v>1360</v>
      </c>
      <c r="O391" t="s">
        <v>1361</v>
      </c>
    </row>
    <row r="392" spans="1:15" x14ac:dyDescent="0.25">
      <c r="A392" t="s">
        <v>1477</v>
      </c>
      <c r="B392" s="1">
        <v>44743</v>
      </c>
      <c r="C392" t="s">
        <v>1343</v>
      </c>
      <c r="D392">
        <v>8120</v>
      </c>
      <c r="E392">
        <v>57</v>
      </c>
      <c r="F392">
        <v>17</v>
      </c>
      <c r="G392">
        <v>11</v>
      </c>
      <c r="H392">
        <v>19</v>
      </c>
      <c r="I392">
        <v>385</v>
      </c>
      <c r="J392">
        <v>76</v>
      </c>
      <c r="K392">
        <v>20</v>
      </c>
      <c r="L392">
        <v>92</v>
      </c>
      <c r="M392" t="s">
        <v>1344</v>
      </c>
      <c r="N392" t="s">
        <v>1322</v>
      </c>
      <c r="O392" t="s">
        <v>1323</v>
      </c>
    </row>
    <row r="393" spans="1:15" x14ac:dyDescent="0.25">
      <c r="A393" t="s">
        <v>1477</v>
      </c>
      <c r="B393" s="1">
        <v>44743</v>
      </c>
      <c r="C393" t="s">
        <v>1406</v>
      </c>
      <c r="D393">
        <v>9106</v>
      </c>
      <c r="E393">
        <v>87</v>
      </c>
      <c r="F393">
        <v>11</v>
      </c>
      <c r="G393">
        <v>4</v>
      </c>
      <c r="H393">
        <v>13</v>
      </c>
      <c r="I393">
        <v>419</v>
      </c>
      <c r="J393">
        <v>60</v>
      </c>
      <c r="K393">
        <v>28</v>
      </c>
      <c r="L393">
        <v>218</v>
      </c>
      <c r="M393" t="s">
        <v>1407</v>
      </c>
      <c r="N393" t="s">
        <v>1386</v>
      </c>
      <c r="O393" t="s">
        <v>1387</v>
      </c>
    </row>
    <row r="394" spans="1:15" x14ac:dyDescent="0.25">
      <c r="A394" t="s">
        <v>1477</v>
      </c>
      <c r="B394" s="1">
        <v>44743</v>
      </c>
      <c r="C394" t="s">
        <v>1377</v>
      </c>
      <c r="D394">
        <v>15008</v>
      </c>
      <c r="E394">
        <v>121</v>
      </c>
      <c r="F394">
        <v>26</v>
      </c>
      <c r="G394">
        <v>16</v>
      </c>
      <c r="H394">
        <v>47</v>
      </c>
      <c r="I394">
        <v>676</v>
      </c>
      <c r="J394">
        <v>142</v>
      </c>
      <c r="K394">
        <v>54</v>
      </c>
      <c r="L394">
        <v>196</v>
      </c>
      <c r="M394" t="s">
        <v>1378</v>
      </c>
      <c r="N394" t="s">
        <v>1360</v>
      </c>
      <c r="O394" t="s">
        <v>1361</v>
      </c>
    </row>
    <row r="395" spans="1:15" x14ac:dyDescent="0.25">
      <c r="A395" t="s">
        <v>1477</v>
      </c>
      <c r="B395" s="1">
        <v>44743</v>
      </c>
      <c r="C395" t="s">
        <v>1240</v>
      </c>
      <c r="D395">
        <v>8520</v>
      </c>
      <c r="E395">
        <v>94</v>
      </c>
      <c r="F395">
        <v>20</v>
      </c>
      <c r="G395">
        <v>4</v>
      </c>
      <c r="H395">
        <v>13</v>
      </c>
      <c r="I395">
        <v>372</v>
      </c>
      <c r="J395">
        <v>87</v>
      </c>
      <c r="K395">
        <v>29</v>
      </c>
      <c r="L395">
        <v>91</v>
      </c>
      <c r="M395" t="s">
        <v>1241</v>
      </c>
      <c r="N395" t="s">
        <v>1234</v>
      </c>
      <c r="O395" t="s">
        <v>1235</v>
      </c>
    </row>
    <row r="396" spans="1:15" x14ac:dyDescent="0.25">
      <c r="A396" t="s">
        <v>1477</v>
      </c>
      <c r="B396" s="1">
        <v>44743</v>
      </c>
      <c r="C396" t="s">
        <v>1287</v>
      </c>
      <c r="D396">
        <v>13265</v>
      </c>
      <c r="E396">
        <v>221</v>
      </c>
      <c r="F396">
        <v>40</v>
      </c>
      <c r="G396">
        <v>15</v>
      </c>
      <c r="H396">
        <v>52</v>
      </c>
      <c r="I396">
        <v>834</v>
      </c>
      <c r="J396">
        <v>90</v>
      </c>
      <c r="K396">
        <v>17</v>
      </c>
      <c r="L396">
        <v>192</v>
      </c>
      <c r="M396" t="s">
        <v>1288</v>
      </c>
      <c r="N396" t="s">
        <v>1278</v>
      </c>
      <c r="O396" t="s">
        <v>1279</v>
      </c>
    </row>
    <row r="397" spans="1:15" x14ac:dyDescent="0.25">
      <c r="A397" t="s">
        <v>1477</v>
      </c>
      <c r="B397" s="1">
        <v>44743</v>
      </c>
      <c r="C397" t="s">
        <v>1358</v>
      </c>
      <c r="D397">
        <v>6512</v>
      </c>
      <c r="E397">
        <v>28</v>
      </c>
      <c r="F397">
        <v>5</v>
      </c>
      <c r="G397">
        <v>0</v>
      </c>
      <c r="H397">
        <v>2</v>
      </c>
      <c r="I397">
        <v>286</v>
      </c>
      <c r="J397">
        <v>22</v>
      </c>
      <c r="K397">
        <v>3</v>
      </c>
      <c r="L397">
        <v>39</v>
      </c>
      <c r="M397" t="s">
        <v>1359</v>
      </c>
      <c r="N397" t="s">
        <v>1360</v>
      </c>
      <c r="O397" t="s">
        <v>1361</v>
      </c>
    </row>
    <row r="398" spans="1:15" x14ac:dyDescent="0.25">
      <c r="A398" t="s">
        <v>1477</v>
      </c>
      <c r="B398" s="1">
        <v>44743</v>
      </c>
      <c r="C398" t="s">
        <v>1297</v>
      </c>
      <c r="D398">
        <v>8094</v>
      </c>
      <c r="E398">
        <v>74</v>
      </c>
      <c r="F398">
        <v>27</v>
      </c>
      <c r="G398">
        <v>22</v>
      </c>
      <c r="H398">
        <v>53</v>
      </c>
      <c r="I398">
        <v>449</v>
      </c>
      <c r="J398">
        <v>57</v>
      </c>
      <c r="K398">
        <v>7</v>
      </c>
      <c r="L398">
        <v>35</v>
      </c>
      <c r="M398" t="s">
        <v>1298</v>
      </c>
      <c r="N398" t="s">
        <v>1278</v>
      </c>
      <c r="O398" t="s">
        <v>1279</v>
      </c>
    </row>
    <row r="399" spans="1:15" x14ac:dyDescent="0.25">
      <c r="A399" t="s">
        <v>1477</v>
      </c>
      <c r="B399" s="1">
        <v>44743</v>
      </c>
      <c r="C399" t="s">
        <v>1256</v>
      </c>
      <c r="D399">
        <v>7149</v>
      </c>
      <c r="E399">
        <v>27</v>
      </c>
      <c r="F399">
        <v>6</v>
      </c>
      <c r="G399">
        <v>1</v>
      </c>
      <c r="H399">
        <v>1</v>
      </c>
      <c r="I399">
        <v>234</v>
      </c>
      <c r="J399">
        <v>56</v>
      </c>
      <c r="K399">
        <v>6</v>
      </c>
      <c r="L399">
        <v>19</v>
      </c>
      <c r="M399" t="s">
        <v>1257</v>
      </c>
      <c r="N399" t="s">
        <v>1234</v>
      </c>
      <c r="O399" t="s">
        <v>1235</v>
      </c>
    </row>
    <row r="400" spans="1:15" x14ac:dyDescent="0.25">
      <c r="A400" t="s">
        <v>1477</v>
      </c>
      <c r="B400" s="1">
        <v>44743</v>
      </c>
      <c r="C400" t="s">
        <v>1375</v>
      </c>
      <c r="D400">
        <v>5821</v>
      </c>
      <c r="E400">
        <v>50</v>
      </c>
      <c r="F400">
        <v>8</v>
      </c>
      <c r="G400">
        <v>2</v>
      </c>
      <c r="H400">
        <v>7</v>
      </c>
      <c r="I400">
        <v>255</v>
      </c>
      <c r="J400">
        <v>51</v>
      </c>
      <c r="K400">
        <v>7</v>
      </c>
      <c r="L400">
        <v>32</v>
      </c>
      <c r="M400" t="s">
        <v>1376</v>
      </c>
      <c r="N400" t="s">
        <v>1360</v>
      </c>
      <c r="O400" t="s">
        <v>1361</v>
      </c>
    </row>
    <row r="401" spans="1:15" x14ac:dyDescent="0.25">
      <c r="A401" t="s">
        <v>1477</v>
      </c>
      <c r="B401" s="1">
        <v>44743</v>
      </c>
      <c r="C401" t="s">
        <v>1424</v>
      </c>
      <c r="D401">
        <v>6375</v>
      </c>
      <c r="E401">
        <v>30</v>
      </c>
      <c r="F401">
        <v>9</v>
      </c>
      <c r="G401">
        <v>4</v>
      </c>
      <c r="H401">
        <v>17</v>
      </c>
      <c r="I401">
        <v>267</v>
      </c>
      <c r="J401">
        <v>23</v>
      </c>
      <c r="K401">
        <v>7</v>
      </c>
      <c r="L401">
        <v>62</v>
      </c>
      <c r="M401" t="s">
        <v>1425</v>
      </c>
      <c r="N401" t="s">
        <v>1410</v>
      </c>
      <c r="O401" t="s">
        <v>1411</v>
      </c>
    </row>
    <row r="402" spans="1:15" x14ac:dyDescent="0.25">
      <c r="A402" t="s">
        <v>1477</v>
      </c>
      <c r="B402" s="1">
        <v>44743</v>
      </c>
      <c r="C402" t="s">
        <v>1338</v>
      </c>
      <c r="D402">
        <v>3417</v>
      </c>
      <c r="E402">
        <v>14</v>
      </c>
      <c r="F402">
        <v>2</v>
      </c>
      <c r="G402">
        <v>1</v>
      </c>
      <c r="H402">
        <v>4</v>
      </c>
      <c r="I402">
        <v>120</v>
      </c>
      <c r="J402">
        <v>26</v>
      </c>
      <c r="K402">
        <v>24</v>
      </c>
      <c r="L402">
        <v>92</v>
      </c>
      <c r="M402" t="s">
        <v>1339</v>
      </c>
      <c r="N402" t="s">
        <v>1322</v>
      </c>
      <c r="O402" t="s">
        <v>1323</v>
      </c>
    </row>
    <row r="403" spans="1:15" x14ac:dyDescent="0.25">
      <c r="A403" t="s">
        <v>1477</v>
      </c>
      <c r="B403" s="1">
        <v>44743</v>
      </c>
      <c r="C403" t="s">
        <v>1391</v>
      </c>
      <c r="D403">
        <v>2797</v>
      </c>
      <c r="E403">
        <v>17</v>
      </c>
      <c r="F403">
        <v>7</v>
      </c>
      <c r="G403">
        <v>3</v>
      </c>
      <c r="H403">
        <v>6</v>
      </c>
      <c r="I403">
        <v>181</v>
      </c>
      <c r="J403">
        <v>50</v>
      </c>
      <c r="K403">
        <v>20</v>
      </c>
      <c r="L403">
        <v>44</v>
      </c>
      <c r="M403" t="s">
        <v>1392</v>
      </c>
      <c r="N403" t="s">
        <v>1386</v>
      </c>
      <c r="O403" t="s">
        <v>1387</v>
      </c>
    </row>
    <row r="404" spans="1:15" x14ac:dyDescent="0.25">
      <c r="A404" t="s">
        <v>1477</v>
      </c>
      <c r="B404" s="1">
        <v>44743</v>
      </c>
      <c r="C404" t="s">
        <v>1261</v>
      </c>
      <c r="D404">
        <v>6295</v>
      </c>
      <c r="E404">
        <v>74</v>
      </c>
      <c r="F404">
        <v>22</v>
      </c>
      <c r="G404">
        <v>5</v>
      </c>
      <c r="H404">
        <v>13</v>
      </c>
      <c r="I404">
        <v>376</v>
      </c>
      <c r="J404">
        <v>69</v>
      </c>
      <c r="K404">
        <v>16</v>
      </c>
      <c r="L404">
        <v>47</v>
      </c>
      <c r="M404" t="s">
        <v>1262</v>
      </c>
      <c r="N404" t="s">
        <v>1234</v>
      </c>
      <c r="O404" t="s">
        <v>1235</v>
      </c>
    </row>
    <row r="405" spans="1:15" x14ac:dyDescent="0.25">
      <c r="A405" t="s">
        <v>1477</v>
      </c>
      <c r="B405" s="1">
        <v>44743</v>
      </c>
      <c r="C405" t="s">
        <v>1282</v>
      </c>
      <c r="D405">
        <v>9422</v>
      </c>
      <c r="E405">
        <v>117</v>
      </c>
      <c r="F405">
        <v>21</v>
      </c>
      <c r="G405">
        <v>4</v>
      </c>
      <c r="H405">
        <v>14</v>
      </c>
      <c r="I405">
        <v>506</v>
      </c>
      <c r="J405">
        <v>53</v>
      </c>
      <c r="K405">
        <v>8</v>
      </c>
      <c r="L405">
        <v>66</v>
      </c>
      <c r="M405" t="s">
        <v>1283</v>
      </c>
      <c r="N405" t="s">
        <v>1278</v>
      </c>
      <c r="O405" t="s">
        <v>1279</v>
      </c>
    </row>
    <row r="406" spans="1:15" x14ac:dyDescent="0.25">
      <c r="A406" t="s">
        <v>1477</v>
      </c>
      <c r="B406" s="1">
        <v>44743</v>
      </c>
      <c r="C406" t="s">
        <v>1382</v>
      </c>
      <c r="D406">
        <v>3532</v>
      </c>
      <c r="E406">
        <v>28</v>
      </c>
      <c r="F406">
        <v>4</v>
      </c>
      <c r="G406">
        <v>0</v>
      </c>
      <c r="H406">
        <v>1</v>
      </c>
      <c r="I406">
        <v>115</v>
      </c>
      <c r="J406">
        <v>19</v>
      </c>
      <c r="K406">
        <v>0</v>
      </c>
      <c r="L406">
        <v>13</v>
      </c>
      <c r="M406" t="s">
        <v>1383</v>
      </c>
      <c r="N406" t="s">
        <v>1360</v>
      </c>
      <c r="O406" t="s">
        <v>1361</v>
      </c>
    </row>
    <row r="407" spans="1:15" x14ac:dyDescent="0.25">
      <c r="A407" t="s">
        <v>1477</v>
      </c>
      <c r="B407" s="1">
        <v>44743</v>
      </c>
      <c r="C407" t="s">
        <v>1333</v>
      </c>
      <c r="D407">
        <v>6908</v>
      </c>
      <c r="E407">
        <v>25</v>
      </c>
      <c r="F407">
        <v>4</v>
      </c>
      <c r="G407">
        <v>5</v>
      </c>
      <c r="H407">
        <v>17</v>
      </c>
      <c r="I407">
        <v>276</v>
      </c>
      <c r="J407">
        <v>31</v>
      </c>
      <c r="K407">
        <v>25</v>
      </c>
      <c r="L407">
        <v>219</v>
      </c>
      <c r="M407" t="s">
        <v>1334</v>
      </c>
      <c r="N407" t="s">
        <v>1322</v>
      </c>
      <c r="O407" t="s">
        <v>1323</v>
      </c>
    </row>
    <row r="408" spans="1:15" x14ac:dyDescent="0.25">
      <c r="A408" t="s">
        <v>1477</v>
      </c>
      <c r="B408" s="1">
        <v>44743</v>
      </c>
      <c r="C408" t="s">
        <v>1266</v>
      </c>
      <c r="D408">
        <v>4410</v>
      </c>
      <c r="E408">
        <v>44</v>
      </c>
      <c r="F408">
        <v>7</v>
      </c>
      <c r="G408">
        <v>4</v>
      </c>
      <c r="H408">
        <v>6</v>
      </c>
      <c r="I408">
        <v>203</v>
      </c>
      <c r="J408">
        <v>22</v>
      </c>
      <c r="K408">
        <v>4</v>
      </c>
      <c r="L408">
        <v>25</v>
      </c>
      <c r="M408" t="s">
        <v>1267</v>
      </c>
      <c r="N408" t="s">
        <v>1234</v>
      </c>
      <c r="O408" t="s">
        <v>1235</v>
      </c>
    </row>
    <row r="409" spans="1:15" x14ac:dyDescent="0.25">
      <c r="A409" t="s">
        <v>1477</v>
      </c>
      <c r="B409" s="1">
        <v>44743</v>
      </c>
      <c r="C409" t="s">
        <v>1370</v>
      </c>
      <c r="D409">
        <v>3873</v>
      </c>
      <c r="E409">
        <v>22</v>
      </c>
      <c r="F409">
        <v>4</v>
      </c>
      <c r="G409">
        <v>1</v>
      </c>
      <c r="H409">
        <v>5</v>
      </c>
      <c r="I409">
        <v>160</v>
      </c>
      <c r="J409">
        <v>12</v>
      </c>
      <c r="K409">
        <v>5</v>
      </c>
      <c r="L409">
        <v>16</v>
      </c>
      <c r="M409" t="s">
        <v>1371</v>
      </c>
      <c r="N409" t="s">
        <v>1360</v>
      </c>
      <c r="O409" t="s">
        <v>1361</v>
      </c>
    </row>
    <row r="410" spans="1:15" x14ac:dyDescent="0.25">
      <c r="A410" t="s">
        <v>1477</v>
      </c>
      <c r="B410" s="1">
        <v>44743</v>
      </c>
      <c r="C410" t="s">
        <v>1230</v>
      </c>
      <c r="D410">
        <v>3893</v>
      </c>
      <c r="E410">
        <v>97</v>
      </c>
      <c r="F410">
        <v>9</v>
      </c>
      <c r="G410">
        <v>12</v>
      </c>
      <c r="H410">
        <v>29</v>
      </c>
      <c r="I410">
        <v>250</v>
      </c>
      <c r="J410">
        <v>8</v>
      </c>
      <c r="K410">
        <v>6</v>
      </c>
      <c r="L410">
        <v>78</v>
      </c>
      <c r="M410" t="s">
        <v>1231</v>
      </c>
      <c r="N410" t="s">
        <v>1234</v>
      </c>
      <c r="O410" t="s">
        <v>1235</v>
      </c>
    </row>
    <row r="411" spans="1:15" x14ac:dyDescent="0.25">
      <c r="A411" t="s">
        <v>1477</v>
      </c>
      <c r="B411" s="1">
        <v>44743</v>
      </c>
      <c r="C411" t="s">
        <v>1250</v>
      </c>
      <c r="D411">
        <v>9552</v>
      </c>
      <c r="E411">
        <v>105</v>
      </c>
      <c r="F411">
        <v>18</v>
      </c>
      <c r="G411">
        <v>7</v>
      </c>
      <c r="H411">
        <v>13</v>
      </c>
      <c r="I411">
        <v>440</v>
      </c>
      <c r="J411">
        <v>41</v>
      </c>
      <c r="K411">
        <v>10</v>
      </c>
      <c r="L411">
        <v>46</v>
      </c>
      <c r="M411" t="s">
        <v>1611</v>
      </c>
      <c r="N411" t="s">
        <v>1234</v>
      </c>
      <c r="O411" t="s">
        <v>1235</v>
      </c>
    </row>
    <row r="412" spans="1:15" x14ac:dyDescent="0.25">
      <c r="A412" t="s">
        <v>1477</v>
      </c>
      <c r="B412" s="1">
        <v>44743</v>
      </c>
      <c r="C412" t="s">
        <v>1396</v>
      </c>
      <c r="D412">
        <v>7700</v>
      </c>
      <c r="E412">
        <v>85</v>
      </c>
      <c r="F412">
        <v>11</v>
      </c>
      <c r="G412">
        <v>12</v>
      </c>
      <c r="H412">
        <v>45</v>
      </c>
      <c r="I412">
        <v>432</v>
      </c>
      <c r="J412">
        <v>93</v>
      </c>
      <c r="K412">
        <v>67</v>
      </c>
      <c r="L412">
        <v>179</v>
      </c>
      <c r="M412" t="s">
        <v>1619</v>
      </c>
      <c r="N412" t="s">
        <v>1386</v>
      </c>
      <c r="O412" t="s">
        <v>1387</v>
      </c>
    </row>
    <row r="413" spans="1:15" x14ac:dyDescent="0.25">
      <c r="A413" t="s">
        <v>1477</v>
      </c>
      <c r="B413" s="1">
        <v>44743</v>
      </c>
      <c r="C413" t="s">
        <v>1408</v>
      </c>
      <c r="D413">
        <v>6896</v>
      </c>
      <c r="E413">
        <v>60</v>
      </c>
      <c r="F413">
        <v>5</v>
      </c>
      <c r="G413">
        <v>1</v>
      </c>
      <c r="H413">
        <v>5</v>
      </c>
      <c r="I413">
        <v>297</v>
      </c>
      <c r="J413">
        <v>41</v>
      </c>
      <c r="K413">
        <v>11</v>
      </c>
      <c r="L413">
        <v>44</v>
      </c>
      <c r="M413" t="s">
        <v>1409</v>
      </c>
      <c r="N413" t="s">
        <v>1410</v>
      </c>
      <c r="O413" t="s">
        <v>1411</v>
      </c>
    </row>
    <row r="414" spans="1:15" x14ac:dyDescent="0.25">
      <c r="A414" t="s">
        <v>1477</v>
      </c>
      <c r="B414" s="1">
        <v>44743</v>
      </c>
      <c r="C414" t="s">
        <v>1415</v>
      </c>
      <c r="D414">
        <v>8208</v>
      </c>
      <c r="E414">
        <v>36</v>
      </c>
      <c r="F414">
        <v>5</v>
      </c>
      <c r="G414">
        <v>9</v>
      </c>
      <c r="H414">
        <v>26</v>
      </c>
      <c r="I414">
        <v>445</v>
      </c>
      <c r="J414">
        <v>81</v>
      </c>
      <c r="K414">
        <v>35</v>
      </c>
      <c r="L414">
        <v>151</v>
      </c>
      <c r="M414" t="s">
        <v>1501</v>
      </c>
      <c r="N414" t="s">
        <v>1410</v>
      </c>
      <c r="O414" t="s">
        <v>1411</v>
      </c>
    </row>
    <row r="415" spans="1:15" x14ac:dyDescent="0.25">
      <c r="A415" t="s">
        <v>1477</v>
      </c>
      <c r="B415" s="1">
        <v>44743</v>
      </c>
      <c r="C415" t="s">
        <v>1302</v>
      </c>
      <c r="D415">
        <v>9706</v>
      </c>
      <c r="E415">
        <v>95</v>
      </c>
      <c r="F415">
        <v>19</v>
      </c>
      <c r="G415">
        <v>4</v>
      </c>
      <c r="H415">
        <v>12</v>
      </c>
      <c r="I415">
        <v>354</v>
      </c>
      <c r="J415">
        <v>24</v>
      </c>
      <c r="K415">
        <v>12</v>
      </c>
      <c r="L415">
        <v>89</v>
      </c>
      <c r="M415" t="s">
        <v>1303</v>
      </c>
      <c r="N415" t="s">
        <v>1304</v>
      </c>
      <c r="O415" t="s">
        <v>1305</v>
      </c>
    </row>
    <row r="416" spans="1:15" x14ac:dyDescent="0.25">
      <c r="A416" t="s">
        <v>1477</v>
      </c>
      <c r="B416" s="1">
        <v>44743</v>
      </c>
      <c r="C416" t="s">
        <v>1271</v>
      </c>
      <c r="D416">
        <v>7222</v>
      </c>
      <c r="L416">
        <v>4</v>
      </c>
      <c r="M416" t="s">
        <v>1272</v>
      </c>
      <c r="N416" t="s">
        <v>1234</v>
      </c>
      <c r="O416" t="s">
        <v>1235</v>
      </c>
    </row>
    <row r="417" spans="1:15" x14ac:dyDescent="0.25">
      <c r="A417" t="s">
        <v>1477</v>
      </c>
      <c r="B417" s="1">
        <v>44743</v>
      </c>
      <c r="C417" t="s">
        <v>1245</v>
      </c>
      <c r="D417">
        <v>5106</v>
      </c>
      <c r="K417">
        <v>1</v>
      </c>
      <c r="L417">
        <v>1</v>
      </c>
      <c r="M417" t="s">
        <v>1246</v>
      </c>
      <c r="N417" t="s">
        <v>1234</v>
      </c>
      <c r="O417" t="s">
        <v>1235</v>
      </c>
    </row>
    <row r="418" spans="1:15" x14ac:dyDescent="0.25">
      <c r="A418" t="s">
        <v>1477</v>
      </c>
      <c r="B418" s="1">
        <v>44743</v>
      </c>
      <c r="C418" t="s">
        <v>1353</v>
      </c>
      <c r="D418">
        <v>9979</v>
      </c>
      <c r="G418">
        <v>1</v>
      </c>
      <c r="H418">
        <v>1</v>
      </c>
      <c r="K418">
        <v>6</v>
      </c>
      <c r="L418">
        <v>16</v>
      </c>
      <c r="M418" t="s">
        <v>1354</v>
      </c>
      <c r="N418" t="s">
        <v>1322</v>
      </c>
      <c r="O418" t="s">
        <v>1323</v>
      </c>
    </row>
    <row r="419" spans="1:15" x14ac:dyDescent="0.25">
      <c r="A419" t="s">
        <v>1477</v>
      </c>
      <c r="B419" s="1">
        <v>44743</v>
      </c>
      <c r="C419" t="s">
        <v>1276</v>
      </c>
      <c r="D419">
        <v>15967</v>
      </c>
      <c r="G419">
        <v>1</v>
      </c>
      <c r="H419">
        <v>1</v>
      </c>
      <c r="K419">
        <v>1</v>
      </c>
      <c r="L419">
        <v>20</v>
      </c>
      <c r="M419" t="s">
        <v>1277</v>
      </c>
      <c r="N419" t="s">
        <v>1278</v>
      </c>
      <c r="O419" t="s">
        <v>1279</v>
      </c>
    </row>
    <row r="420" spans="1:15" x14ac:dyDescent="0.25">
      <c r="A420" t="s">
        <v>1477</v>
      </c>
      <c r="B420" s="1">
        <v>44743</v>
      </c>
      <c r="C420" t="s">
        <v>1317</v>
      </c>
      <c r="D420">
        <v>15073</v>
      </c>
      <c r="K420">
        <v>1</v>
      </c>
      <c r="L420">
        <v>5</v>
      </c>
      <c r="M420" t="s">
        <v>1318</v>
      </c>
      <c r="N420" t="s">
        <v>1304</v>
      </c>
      <c r="O420" t="s">
        <v>1305</v>
      </c>
    </row>
    <row r="421" spans="1:15" x14ac:dyDescent="0.25">
      <c r="A421" t="s">
        <v>1477</v>
      </c>
      <c r="B421" s="1">
        <v>44743</v>
      </c>
      <c r="C421" t="s">
        <v>1292</v>
      </c>
      <c r="D421">
        <v>6838</v>
      </c>
      <c r="E421">
        <v>74</v>
      </c>
      <c r="F421">
        <v>13</v>
      </c>
      <c r="G421">
        <v>2</v>
      </c>
      <c r="H421">
        <v>12</v>
      </c>
      <c r="I421">
        <v>352</v>
      </c>
      <c r="J421">
        <v>44</v>
      </c>
      <c r="K421">
        <v>12</v>
      </c>
      <c r="L421">
        <v>78</v>
      </c>
      <c r="M421" t="s">
        <v>1293</v>
      </c>
      <c r="N421" t="s">
        <v>1278</v>
      </c>
      <c r="O421" t="s">
        <v>1279</v>
      </c>
    </row>
    <row r="422" spans="1:15" x14ac:dyDescent="0.25">
      <c r="A422" t="s">
        <v>1477</v>
      </c>
      <c r="B422" s="1">
        <v>44743</v>
      </c>
      <c r="C422" t="s">
        <v>1420</v>
      </c>
      <c r="D422">
        <v>7120</v>
      </c>
      <c r="E422">
        <v>64</v>
      </c>
      <c r="F422">
        <v>13</v>
      </c>
      <c r="G422">
        <v>3</v>
      </c>
      <c r="H422">
        <v>11</v>
      </c>
      <c r="I422">
        <v>310</v>
      </c>
      <c r="J422">
        <v>88</v>
      </c>
      <c r="K422">
        <v>21</v>
      </c>
      <c r="L422">
        <v>62</v>
      </c>
      <c r="M422" t="s">
        <v>981</v>
      </c>
      <c r="N422" t="s">
        <v>1410</v>
      </c>
      <c r="O422" t="s">
        <v>1411</v>
      </c>
    </row>
    <row r="423" spans="1:15" x14ac:dyDescent="0.25">
      <c r="A423" t="s">
        <v>1477</v>
      </c>
      <c r="B423" s="1">
        <v>44743</v>
      </c>
      <c r="C423" t="s">
        <v>1401</v>
      </c>
      <c r="D423">
        <v>6267</v>
      </c>
      <c r="E423">
        <v>33</v>
      </c>
      <c r="F423">
        <v>10</v>
      </c>
      <c r="G423">
        <v>4</v>
      </c>
      <c r="H423">
        <v>7</v>
      </c>
      <c r="I423">
        <v>261</v>
      </c>
      <c r="J423">
        <v>55</v>
      </c>
      <c r="K423">
        <v>22</v>
      </c>
      <c r="L423">
        <v>74</v>
      </c>
      <c r="M423" t="s">
        <v>1402</v>
      </c>
      <c r="N423" t="s">
        <v>1386</v>
      </c>
      <c r="O423" t="s">
        <v>1387</v>
      </c>
    </row>
    <row r="424" spans="1:15" x14ac:dyDescent="0.25">
      <c r="A424" t="s">
        <v>1477</v>
      </c>
      <c r="B424" s="1">
        <v>44743</v>
      </c>
      <c r="C424" t="s">
        <v>1384</v>
      </c>
      <c r="D424">
        <v>15766</v>
      </c>
      <c r="E424">
        <v>90</v>
      </c>
      <c r="F424">
        <v>25</v>
      </c>
      <c r="G424">
        <v>7</v>
      </c>
      <c r="H424">
        <v>12</v>
      </c>
      <c r="I424">
        <v>817</v>
      </c>
      <c r="J424">
        <v>159</v>
      </c>
      <c r="K424">
        <v>48</v>
      </c>
      <c r="L424">
        <v>151</v>
      </c>
      <c r="M424" t="s">
        <v>1385</v>
      </c>
      <c r="N424" t="s">
        <v>1386</v>
      </c>
      <c r="O424" t="s">
        <v>1387</v>
      </c>
    </row>
    <row r="425" spans="1:15" x14ac:dyDescent="0.25">
      <c r="A425" t="s">
        <v>1477</v>
      </c>
      <c r="B425" s="1">
        <v>44743</v>
      </c>
      <c r="C425" t="s">
        <v>1348</v>
      </c>
      <c r="D425">
        <v>5016</v>
      </c>
      <c r="E425">
        <v>34</v>
      </c>
      <c r="F425">
        <v>5</v>
      </c>
      <c r="G425">
        <v>6</v>
      </c>
      <c r="H425">
        <v>23</v>
      </c>
      <c r="I425">
        <v>256</v>
      </c>
      <c r="J425">
        <v>42</v>
      </c>
      <c r="K425">
        <v>40</v>
      </c>
      <c r="L425">
        <v>85</v>
      </c>
      <c r="M425" t="s">
        <v>1349</v>
      </c>
      <c r="N425" t="s">
        <v>1322</v>
      </c>
      <c r="O425" t="s">
        <v>1323</v>
      </c>
    </row>
    <row r="426" spans="1:15" x14ac:dyDescent="0.25">
      <c r="A426" t="s">
        <v>1477</v>
      </c>
      <c r="B426" s="1">
        <v>44743</v>
      </c>
      <c r="C426" t="s">
        <v>1310</v>
      </c>
      <c r="D426">
        <v>10972</v>
      </c>
      <c r="E426">
        <v>47</v>
      </c>
      <c r="F426">
        <v>8</v>
      </c>
      <c r="G426">
        <v>5</v>
      </c>
      <c r="H426">
        <v>16</v>
      </c>
      <c r="I426">
        <v>555</v>
      </c>
      <c r="J426">
        <v>146</v>
      </c>
      <c r="K426">
        <v>51</v>
      </c>
      <c r="L426">
        <v>169</v>
      </c>
      <c r="M426" t="s">
        <v>1311</v>
      </c>
      <c r="N426" t="s">
        <v>1304</v>
      </c>
      <c r="O426" t="s">
        <v>1305</v>
      </c>
    </row>
    <row r="427" spans="1:15" x14ac:dyDescent="0.25">
      <c r="A427" t="s">
        <v>1477</v>
      </c>
      <c r="B427" s="1">
        <v>44743</v>
      </c>
      <c r="C427" t="s">
        <v>1320</v>
      </c>
      <c r="D427">
        <v>14657</v>
      </c>
      <c r="E427">
        <v>107</v>
      </c>
      <c r="F427">
        <v>23</v>
      </c>
      <c r="G427">
        <v>7</v>
      </c>
      <c r="H427">
        <v>17</v>
      </c>
      <c r="I427">
        <v>687</v>
      </c>
      <c r="J427">
        <v>147</v>
      </c>
      <c r="K427">
        <v>32</v>
      </c>
      <c r="L427">
        <v>110</v>
      </c>
      <c r="M427" t="s">
        <v>1321</v>
      </c>
      <c r="N427" t="s">
        <v>1322</v>
      </c>
      <c r="O427" t="s">
        <v>1323</v>
      </c>
    </row>
    <row r="428" spans="1:15" x14ac:dyDescent="0.25">
      <c r="A428" t="s">
        <v>1477</v>
      </c>
      <c r="B428" s="1">
        <v>44743</v>
      </c>
      <c r="C428" t="s">
        <v>1328</v>
      </c>
      <c r="D428">
        <v>11125</v>
      </c>
      <c r="E428">
        <v>39</v>
      </c>
      <c r="F428">
        <v>6</v>
      </c>
      <c r="G428">
        <v>0</v>
      </c>
      <c r="H428">
        <v>2</v>
      </c>
      <c r="I428">
        <v>362</v>
      </c>
      <c r="J428">
        <v>17</v>
      </c>
      <c r="K428">
        <v>6</v>
      </c>
      <c r="L428">
        <v>46</v>
      </c>
      <c r="M428" t="s">
        <v>1616</v>
      </c>
      <c r="N428" t="s">
        <v>1322</v>
      </c>
      <c r="O428" t="s">
        <v>1323</v>
      </c>
    </row>
    <row r="429" spans="1:15" x14ac:dyDescent="0.25">
      <c r="A429" t="s">
        <v>1477</v>
      </c>
      <c r="B429" s="1">
        <v>44743</v>
      </c>
      <c r="C429" t="s">
        <v>1429</v>
      </c>
      <c r="D429">
        <v>16669</v>
      </c>
      <c r="E429">
        <v>108</v>
      </c>
      <c r="F429">
        <v>14</v>
      </c>
      <c r="G429">
        <v>2</v>
      </c>
      <c r="H429">
        <v>6</v>
      </c>
      <c r="I429">
        <v>645</v>
      </c>
      <c r="J429">
        <v>122</v>
      </c>
      <c r="K429">
        <v>29</v>
      </c>
      <c r="L429">
        <v>73</v>
      </c>
      <c r="M429" t="s">
        <v>1430</v>
      </c>
      <c r="N429" t="s">
        <v>1410</v>
      </c>
      <c r="O429" t="s">
        <v>1411</v>
      </c>
    </row>
    <row r="430" spans="1:15" x14ac:dyDescent="0.25">
      <c r="A430" t="s">
        <v>1477</v>
      </c>
      <c r="B430" s="1">
        <v>44743</v>
      </c>
      <c r="C430" t="s">
        <v>1365</v>
      </c>
      <c r="D430">
        <v>2038</v>
      </c>
      <c r="E430">
        <v>21</v>
      </c>
      <c r="F430">
        <v>6</v>
      </c>
      <c r="G430">
        <v>1</v>
      </c>
      <c r="H430">
        <v>6</v>
      </c>
      <c r="I430">
        <v>102</v>
      </c>
      <c r="J430">
        <v>17</v>
      </c>
      <c r="K430">
        <v>14</v>
      </c>
      <c r="L430">
        <v>53</v>
      </c>
      <c r="M430" t="s">
        <v>1366</v>
      </c>
      <c r="N430" t="s">
        <v>1360</v>
      </c>
      <c r="O430" t="s">
        <v>1361</v>
      </c>
    </row>
    <row r="431" spans="1:15" x14ac:dyDescent="0.25">
      <c r="A431" t="s">
        <v>1477</v>
      </c>
      <c r="B431" s="1">
        <v>44774</v>
      </c>
      <c r="C431" t="s">
        <v>1377</v>
      </c>
      <c r="D431">
        <v>15003</v>
      </c>
      <c r="E431">
        <v>121</v>
      </c>
      <c r="F431">
        <v>25</v>
      </c>
      <c r="G431">
        <v>21</v>
      </c>
      <c r="H431">
        <v>61</v>
      </c>
      <c r="I431">
        <v>679</v>
      </c>
      <c r="J431">
        <v>141</v>
      </c>
      <c r="K431">
        <v>77</v>
      </c>
      <c r="L431">
        <v>262</v>
      </c>
      <c r="M431" t="s">
        <v>1378</v>
      </c>
      <c r="N431" t="s">
        <v>1360</v>
      </c>
      <c r="O431" t="s">
        <v>1361</v>
      </c>
    </row>
    <row r="432" spans="1:15" x14ac:dyDescent="0.25">
      <c r="A432" t="s">
        <v>1477</v>
      </c>
      <c r="B432" s="1">
        <v>44774</v>
      </c>
      <c r="C432" t="s">
        <v>1240</v>
      </c>
      <c r="D432">
        <v>8553</v>
      </c>
      <c r="E432">
        <v>94</v>
      </c>
      <c r="F432">
        <v>20</v>
      </c>
      <c r="G432">
        <v>7</v>
      </c>
      <c r="H432">
        <v>23</v>
      </c>
      <c r="I432">
        <v>376</v>
      </c>
      <c r="J432">
        <v>87</v>
      </c>
      <c r="K432">
        <v>41</v>
      </c>
      <c r="L432">
        <v>117</v>
      </c>
      <c r="M432" t="s">
        <v>1241</v>
      </c>
      <c r="N432" t="s">
        <v>1234</v>
      </c>
      <c r="O432" t="s">
        <v>1235</v>
      </c>
    </row>
    <row r="433" spans="1:15" x14ac:dyDescent="0.25">
      <c r="A433" t="s">
        <v>1477</v>
      </c>
      <c r="B433" s="1">
        <v>44774</v>
      </c>
      <c r="C433" t="s">
        <v>1358</v>
      </c>
      <c r="D433">
        <v>6526</v>
      </c>
      <c r="E433">
        <v>29</v>
      </c>
      <c r="F433">
        <v>5</v>
      </c>
      <c r="G433">
        <v>0</v>
      </c>
      <c r="H433">
        <v>5</v>
      </c>
      <c r="I433">
        <v>289</v>
      </c>
      <c r="J433">
        <v>22</v>
      </c>
      <c r="K433">
        <v>5</v>
      </c>
      <c r="L433">
        <v>57</v>
      </c>
      <c r="M433" t="s">
        <v>1359</v>
      </c>
      <c r="N433" t="s">
        <v>1360</v>
      </c>
      <c r="O433" t="s">
        <v>1361</v>
      </c>
    </row>
    <row r="434" spans="1:15" x14ac:dyDescent="0.25">
      <c r="A434" t="s">
        <v>1477</v>
      </c>
      <c r="B434" s="1">
        <v>44774</v>
      </c>
      <c r="C434" t="s">
        <v>1424</v>
      </c>
      <c r="D434">
        <v>6350</v>
      </c>
      <c r="E434">
        <v>28</v>
      </c>
      <c r="F434">
        <v>9</v>
      </c>
      <c r="G434">
        <v>6</v>
      </c>
      <c r="H434">
        <v>26</v>
      </c>
      <c r="I434">
        <v>279</v>
      </c>
      <c r="J434">
        <v>24</v>
      </c>
      <c r="K434">
        <v>11</v>
      </c>
      <c r="L434">
        <v>103</v>
      </c>
      <c r="M434" t="s">
        <v>1425</v>
      </c>
      <c r="N434" t="s">
        <v>1410</v>
      </c>
      <c r="O434" t="s">
        <v>1411</v>
      </c>
    </row>
    <row r="435" spans="1:15" x14ac:dyDescent="0.25">
      <c r="A435" t="s">
        <v>1477</v>
      </c>
      <c r="B435" s="1">
        <v>44774</v>
      </c>
      <c r="C435" t="s">
        <v>1343</v>
      </c>
      <c r="D435">
        <v>8089</v>
      </c>
      <c r="E435">
        <v>57</v>
      </c>
      <c r="F435">
        <v>17</v>
      </c>
      <c r="G435">
        <v>16</v>
      </c>
      <c r="H435">
        <v>29</v>
      </c>
      <c r="I435">
        <v>393</v>
      </c>
      <c r="J435">
        <v>77</v>
      </c>
      <c r="K435">
        <v>33</v>
      </c>
      <c r="L435">
        <v>141</v>
      </c>
      <c r="M435" t="s">
        <v>1344</v>
      </c>
      <c r="N435" t="s">
        <v>1322</v>
      </c>
      <c r="O435" t="s">
        <v>1323</v>
      </c>
    </row>
    <row r="436" spans="1:15" x14ac:dyDescent="0.25">
      <c r="A436" t="s">
        <v>1477</v>
      </c>
      <c r="B436" s="1">
        <v>44774</v>
      </c>
      <c r="C436" t="s">
        <v>1256</v>
      </c>
      <c r="D436">
        <v>7180</v>
      </c>
      <c r="E436">
        <v>26</v>
      </c>
      <c r="F436">
        <v>6</v>
      </c>
      <c r="G436">
        <v>3</v>
      </c>
      <c r="H436">
        <v>6</v>
      </c>
      <c r="I436">
        <v>238</v>
      </c>
      <c r="J436">
        <v>56</v>
      </c>
      <c r="K436">
        <v>17</v>
      </c>
      <c r="L436">
        <v>49</v>
      </c>
      <c r="M436" t="s">
        <v>1257</v>
      </c>
      <c r="N436" t="s">
        <v>1234</v>
      </c>
      <c r="O436" t="s">
        <v>1235</v>
      </c>
    </row>
    <row r="437" spans="1:15" x14ac:dyDescent="0.25">
      <c r="A437" t="s">
        <v>1477</v>
      </c>
      <c r="B437" s="1">
        <v>44774</v>
      </c>
      <c r="C437" t="s">
        <v>1375</v>
      </c>
      <c r="D437">
        <v>5815</v>
      </c>
      <c r="E437">
        <v>49</v>
      </c>
      <c r="F437">
        <v>8</v>
      </c>
      <c r="G437">
        <v>3</v>
      </c>
      <c r="H437">
        <v>8</v>
      </c>
      <c r="I437">
        <v>258</v>
      </c>
      <c r="J437">
        <v>51</v>
      </c>
      <c r="K437">
        <v>12</v>
      </c>
      <c r="L437">
        <v>65</v>
      </c>
      <c r="M437" t="s">
        <v>1376</v>
      </c>
      <c r="N437" t="s">
        <v>1360</v>
      </c>
      <c r="O437" t="s">
        <v>1361</v>
      </c>
    </row>
    <row r="438" spans="1:15" x14ac:dyDescent="0.25">
      <c r="A438" t="s">
        <v>1477</v>
      </c>
      <c r="B438" s="1">
        <v>44774</v>
      </c>
      <c r="C438" t="s">
        <v>1406</v>
      </c>
      <c r="D438">
        <v>9043</v>
      </c>
      <c r="E438">
        <v>89</v>
      </c>
      <c r="F438">
        <v>11</v>
      </c>
      <c r="G438">
        <v>5</v>
      </c>
      <c r="H438">
        <v>16</v>
      </c>
      <c r="I438">
        <v>417</v>
      </c>
      <c r="J438">
        <v>59</v>
      </c>
      <c r="K438">
        <v>39</v>
      </c>
      <c r="L438">
        <v>236</v>
      </c>
      <c r="M438" t="s">
        <v>1407</v>
      </c>
      <c r="N438" t="s">
        <v>1386</v>
      </c>
      <c r="O438" t="s">
        <v>1387</v>
      </c>
    </row>
    <row r="439" spans="1:15" x14ac:dyDescent="0.25">
      <c r="A439" t="s">
        <v>1477</v>
      </c>
      <c r="B439" s="1">
        <v>44774</v>
      </c>
      <c r="C439" t="s">
        <v>1287</v>
      </c>
      <c r="D439">
        <v>13253</v>
      </c>
      <c r="E439">
        <v>219</v>
      </c>
      <c r="F439">
        <v>40</v>
      </c>
      <c r="G439">
        <v>18</v>
      </c>
      <c r="H439">
        <v>67</v>
      </c>
      <c r="I439">
        <v>836</v>
      </c>
      <c r="J439">
        <v>91</v>
      </c>
      <c r="K439">
        <v>29</v>
      </c>
      <c r="L439">
        <v>244</v>
      </c>
      <c r="M439" t="s">
        <v>1288</v>
      </c>
      <c r="N439" t="s">
        <v>1278</v>
      </c>
      <c r="O439" t="s">
        <v>1279</v>
      </c>
    </row>
    <row r="440" spans="1:15" x14ac:dyDescent="0.25">
      <c r="A440" t="s">
        <v>1477</v>
      </c>
      <c r="B440" s="1">
        <v>44774</v>
      </c>
      <c r="C440" t="s">
        <v>1266</v>
      </c>
      <c r="D440">
        <v>4402</v>
      </c>
      <c r="E440">
        <v>44</v>
      </c>
      <c r="F440">
        <v>7</v>
      </c>
      <c r="G440">
        <v>5</v>
      </c>
      <c r="H440">
        <v>8</v>
      </c>
      <c r="I440">
        <v>204</v>
      </c>
      <c r="J440">
        <v>21</v>
      </c>
      <c r="K440">
        <v>6</v>
      </c>
      <c r="L440">
        <v>31</v>
      </c>
      <c r="M440" t="s">
        <v>1267</v>
      </c>
      <c r="N440" t="s">
        <v>1234</v>
      </c>
      <c r="O440" t="s">
        <v>1235</v>
      </c>
    </row>
    <row r="441" spans="1:15" x14ac:dyDescent="0.25">
      <c r="A441" t="s">
        <v>1477</v>
      </c>
      <c r="B441" s="1">
        <v>44774</v>
      </c>
      <c r="C441" t="s">
        <v>1282</v>
      </c>
      <c r="D441">
        <v>9433</v>
      </c>
      <c r="E441">
        <v>113</v>
      </c>
      <c r="F441">
        <v>21</v>
      </c>
      <c r="G441">
        <v>8</v>
      </c>
      <c r="H441">
        <v>44</v>
      </c>
      <c r="I441">
        <v>497</v>
      </c>
      <c r="J441">
        <v>54</v>
      </c>
      <c r="K441">
        <v>15</v>
      </c>
      <c r="L441">
        <v>103</v>
      </c>
      <c r="M441" t="s">
        <v>1283</v>
      </c>
      <c r="N441" t="s">
        <v>1278</v>
      </c>
      <c r="O441" t="s">
        <v>1279</v>
      </c>
    </row>
    <row r="442" spans="1:15" x14ac:dyDescent="0.25">
      <c r="A442" t="s">
        <v>1477</v>
      </c>
      <c r="B442" s="1">
        <v>44774</v>
      </c>
      <c r="C442" t="s">
        <v>1338</v>
      </c>
      <c r="D442">
        <v>3428</v>
      </c>
      <c r="E442">
        <v>14</v>
      </c>
      <c r="F442">
        <v>2</v>
      </c>
      <c r="G442">
        <v>1</v>
      </c>
      <c r="H442">
        <v>4</v>
      </c>
      <c r="I442">
        <v>119</v>
      </c>
      <c r="J442">
        <v>25</v>
      </c>
      <c r="K442">
        <v>25</v>
      </c>
      <c r="L442">
        <v>96</v>
      </c>
      <c r="M442" t="s">
        <v>1339</v>
      </c>
      <c r="N442" t="s">
        <v>1322</v>
      </c>
      <c r="O442" t="s">
        <v>1323</v>
      </c>
    </row>
    <row r="443" spans="1:15" x14ac:dyDescent="0.25">
      <c r="A443" t="s">
        <v>1477</v>
      </c>
      <c r="B443" s="1">
        <v>44774</v>
      </c>
      <c r="C443" t="s">
        <v>1415</v>
      </c>
      <c r="D443">
        <v>8231</v>
      </c>
      <c r="E443">
        <v>35</v>
      </c>
      <c r="F443">
        <v>5</v>
      </c>
      <c r="G443">
        <v>10</v>
      </c>
      <c r="H443">
        <v>31</v>
      </c>
      <c r="I443">
        <v>451</v>
      </c>
      <c r="J443">
        <v>82</v>
      </c>
      <c r="K443">
        <v>51</v>
      </c>
      <c r="L443">
        <v>204</v>
      </c>
      <c r="M443" t="s">
        <v>1501</v>
      </c>
      <c r="N443" t="s">
        <v>1410</v>
      </c>
      <c r="O443" t="s">
        <v>1411</v>
      </c>
    </row>
    <row r="444" spans="1:15" x14ac:dyDescent="0.25">
      <c r="A444" t="s">
        <v>1477</v>
      </c>
      <c r="B444" s="1">
        <v>44774</v>
      </c>
      <c r="C444" t="s">
        <v>1261</v>
      </c>
      <c r="D444">
        <v>6332</v>
      </c>
      <c r="E444">
        <v>74</v>
      </c>
      <c r="F444">
        <v>22</v>
      </c>
      <c r="G444">
        <v>9</v>
      </c>
      <c r="H444">
        <v>20</v>
      </c>
      <c r="I444">
        <v>375</v>
      </c>
      <c r="J444">
        <v>69</v>
      </c>
      <c r="K444">
        <v>23</v>
      </c>
      <c r="L444">
        <v>63</v>
      </c>
      <c r="M444" t="s">
        <v>1262</v>
      </c>
      <c r="N444" t="s">
        <v>1234</v>
      </c>
      <c r="O444" t="s">
        <v>1235</v>
      </c>
    </row>
    <row r="445" spans="1:15" x14ac:dyDescent="0.25">
      <c r="A445" t="s">
        <v>1477</v>
      </c>
      <c r="B445" s="1">
        <v>44774</v>
      </c>
      <c r="C445" t="s">
        <v>1391</v>
      </c>
      <c r="D445">
        <v>2798</v>
      </c>
      <c r="E445">
        <v>17</v>
      </c>
      <c r="F445">
        <v>7</v>
      </c>
      <c r="G445">
        <v>3</v>
      </c>
      <c r="H445">
        <v>8</v>
      </c>
      <c r="I445">
        <v>181</v>
      </c>
      <c r="J445">
        <v>49</v>
      </c>
      <c r="K445">
        <v>29</v>
      </c>
      <c r="L445">
        <v>64</v>
      </c>
      <c r="M445" t="s">
        <v>1392</v>
      </c>
      <c r="N445" t="s">
        <v>1386</v>
      </c>
      <c r="O445" t="s">
        <v>1387</v>
      </c>
    </row>
    <row r="446" spans="1:15" x14ac:dyDescent="0.25">
      <c r="A446" t="s">
        <v>1477</v>
      </c>
      <c r="B446" s="1">
        <v>44774</v>
      </c>
      <c r="C446" t="s">
        <v>1230</v>
      </c>
      <c r="D446">
        <v>3903</v>
      </c>
      <c r="E446">
        <v>97</v>
      </c>
      <c r="F446">
        <v>9</v>
      </c>
      <c r="G446">
        <v>13</v>
      </c>
      <c r="H446">
        <v>39</v>
      </c>
      <c r="I446">
        <v>250</v>
      </c>
      <c r="J446">
        <v>8</v>
      </c>
      <c r="K446">
        <v>7</v>
      </c>
      <c r="L446">
        <v>102</v>
      </c>
      <c r="M446" t="s">
        <v>1231</v>
      </c>
      <c r="N446" t="s">
        <v>1234</v>
      </c>
      <c r="O446" t="s">
        <v>1235</v>
      </c>
    </row>
    <row r="447" spans="1:15" x14ac:dyDescent="0.25">
      <c r="A447" t="s">
        <v>1477</v>
      </c>
      <c r="B447" s="1">
        <v>44774</v>
      </c>
      <c r="C447" t="s">
        <v>1333</v>
      </c>
      <c r="D447">
        <v>6935</v>
      </c>
      <c r="E447">
        <v>25</v>
      </c>
      <c r="F447">
        <v>4</v>
      </c>
      <c r="G447">
        <v>6</v>
      </c>
      <c r="H447">
        <v>21</v>
      </c>
      <c r="I447">
        <v>274</v>
      </c>
      <c r="J447">
        <v>31</v>
      </c>
      <c r="K447">
        <v>30</v>
      </c>
      <c r="L447">
        <v>224</v>
      </c>
      <c r="M447" t="s">
        <v>1334</v>
      </c>
      <c r="N447" t="s">
        <v>1322</v>
      </c>
      <c r="O447" t="s">
        <v>1323</v>
      </c>
    </row>
    <row r="448" spans="1:15" x14ac:dyDescent="0.25">
      <c r="A448" t="s">
        <v>1477</v>
      </c>
      <c r="B448" s="1">
        <v>44774</v>
      </c>
      <c r="C448" t="s">
        <v>1382</v>
      </c>
      <c r="D448">
        <v>3535</v>
      </c>
      <c r="E448">
        <v>28</v>
      </c>
      <c r="F448">
        <v>4</v>
      </c>
      <c r="G448">
        <v>0</v>
      </c>
      <c r="H448">
        <v>3</v>
      </c>
      <c r="I448">
        <v>116</v>
      </c>
      <c r="J448">
        <v>18</v>
      </c>
      <c r="K448">
        <v>5</v>
      </c>
      <c r="L448">
        <v>26</v>
      </c>
      <c r="M448" t="s">
        <v>1383</v>
      </c>
      <c r="N448" t="s">
        <v>1360</v>
      </c>
      <c r="O448" t="s">
        <v>1361</v>
      </c>
    </row>
    <row r="449" spans="1:15" x14ac:dyDescent="0.25">
      <c r="A449" t="s">
        <v>1477</v>
      </c>
      <c r="B449" s="1">
        <v>44774</v>
      </c>
      <c r="C449" t="s">
        <v>1370</v>
      </c>
      <c r="D449">
        <v>3898</v>
      </c>
      <c r="E449">
        <v>23</v>
      </c>
      <c r="F449">
        <v>4</v>
      </c>
      <c r="G449">
        <v>1</v>
      </c>
      <c r="H449">
        <v>5</v>
      </c>
      <c r="I449">
        <v>162</v>
      </c>
      <c r="J449">
        <v>12</v>
      </c>
      <c r="K449">
        <v>11</v>
      </c>
      <c r="L449">
        <v>46</v>
      </c>
      <c r="M449" t="s">
        <v>1371</v>
      </c>
      <c r="N449" t="s">
        <v>1360</v>
      </c>
      <c r="O449" t="s">
        <v>1361</v>
      </c>
    </row>
    <row r="450" spans="1:15" x14ac:dyDescent="0.25">
      <c r="A450" t="s">
        <v>1477</v>
      </c>
      <c r="B450" s="1">
        <v>44774</v>
      </c>
      <c r="C450" t="s">
        <v>1297</v>
      </c>
      <c r="D450">
        <v>8103</v>
      </c>
      <c r="E450">
        <v>74</v>
      </c>
      <c r="F450">
        <v>28</v>
      </c>
      <c r="G450">
        <v>25</v>
      </c>
      <c r="H450">
        <v>55</v>
      </c>
      <c r="I450">
        <v>448</v>
      </c>
      <c r="J450">
        <v>56</v>
      </c>
      <c r="K450">
        <v>18</v>
      </c>
      <c r="L450">
        <v>96</v>
      </c>
      <c r="M450" t="s">
        <v>1298</v>
      </c>
      <c r="N450" t="s">
        <v>1278</v>
      </c>
      <c r="O450" t="s">
        <v>1279</v>
      </c>
    </row>
    <row r="451" spans="1:15" x14ac:dyDescent="0.25">
      <c r="A451" t="s">
        <v>1477</v>
      </c>
      <c r="B451" s="1">
        <v>44774</v>
      </c>
      <c r="C451" t="s">
        <v>1250</v>
      </c>
      <c r="D451">
        <v>9537</v>
      </c>
      <c r="E451">
        <v>104</v>
      </c>
      <c r="F451">
        <v>19</v>
      </c>
      <c r="G451">
        <v>18</v>
      </c>
      <c r="H451">
        <v>75</v>
      </c>
      <c r="I451">
        <v>435</v>
      </c>
      <c r="J451">
        <v>41</v>
      </c>
      <c r="K451">
        <v>21</v>
      </c>
      <c r="L451">
        <v>108</v>
      </c>
      <c r="M451" t="s">
        <v>1611</v>
      </c>
      <c r="N451" t="s">
        <v>1234</v>
      </c>
      <c r="O451" t="s">
        <v>1235</v>
      </c>
    </row>
    <row r="452" spans="1:15" x14ac:dyDescent="0.25">
      <c r="A452" t="s">
        <v>1477</v>
      </c>
      <c r="B452" s="1">
        <v>44774</v>
      </c>
      <c r="C452" t="s">
        <v>1396</v>
      </c>
      <c r="D452">
        <v>7686</v>
      </c>
      <c r="E452">
        <v>84</v>
      </c>
      <c r="F452">
        <v>10</v>
      </c>
      <c r="G452">
        <v>15</v>
      </c>
      <c r="H452">
        <v>49</v>
      </c>
      <c r="I452">
        <v>433</v>
      </c>
      <c r="J452">
        <v>93</v>
      </c>
      <c r="K452">
        <v>80</v>
      </c>
      <c r="L452">
        <v>201</v>
      </c>
      <c r="M452" t="s">
        <v>1619</v>
      </c>
      <c r="N452" t="s">
        <v>1386</v>
      </c>
      <c r="O452" t="s">
        <v>1387</v>
      </c>
    </row>
    <row r="453" spans="1:15" x14ac:dyDescent="0.25">
      <c r="A453" t="s">
        <v>1477</v>
      </c>
      <c r="B453" s="1">
        <v>44774</v>
      </c>
      <c r="C453" t="s">
        <v>1302</v>
      </c>
      <c r="D453">
        <v>9712</v>
      </c>
      <c r="E453">
        <v>92</v>
      </c>
      <c r="F453">
        <v>19</v>
      </c>
      <c r="G453">
        <v>5</v>
      </c>
      <c r="H453">
        <v>19</v>
      </c>
      <c r="I453">
        <v>356</v>
      </c>
      <c r="J453">
        <v>24</v>
      </c>
      <c r="K453">
        <v>19</v>
      </c>
      <c r="L453">
        <v>150</v>
      </c>
      <c r="M453" t="s">
        <v>1303</v>
      </c>
      <c r="N453" t="s">
        <v>1304</v>
      </c>
      <c r="O453" t="s">
        <v>1305</v>
      </c>
    </row>
    <row r="454" spans="1:15" x14ac:dyDescent="0.25">
      <c r="A454" t="s">
        <v>1477</v>
      </c>
      <c r="B454" s="1">
        <v>44774</v>
      </c>
      <c r="C454" t="s">
        <v>1408</v>
      </c>
      <c r="D454">
        <v>6904</v>
      </c>
      <c r="E454">
        <v>58</v>
      </c>
      <c r="F454">
        <v>5</v>
      </c>
      <c r="G454">
        <v>4</v>
      </c>
      <c r="H454">
        <v>17</v>
      </c>
      <c r="I454">
        <v>291</v>
      </c>
      <c r="J454">
        <v>41</v>
      </c>
      <c r="K454">
        <v>15</v>
      </c>
      <c r="L454">
        <v>61</v>
      </c>
      <c r="M454" t="s">
        <v>1409</v>
      </c>
      <c r="N454" t="s">
        <v>1410</v>
      </c>
      <c r="O454" t="s">
        <v>1411</v>
      </c>
    </row>
    <row r="455" spans="1:15" x14ac:dyDescent="0.25">
      <c r="A455" t="s">
        <v>1477</v>
      </c>
      <c r="B455" s="1">
        <v>44774</v>
      </c>
      <c r="C455" t="s">
        <v>1245</v>
      </c>
      <c r="D455">
        <v>5110</v>
      </c>
      <c r="K455">
        <v>1</v>
      </c>
      <c r="L455">
        <v>2</v>
      </c>
      <c r="M455" t="s">
        <v>1246</v>
      </c>
      <c r="N455" t="s">
        <v>1234</v>
      </c>
      <c r="O455" t="s">
        <v>1235</v>
      </c>
    </row>
    <row r="456" spans="1:15" x14ac:dyDescent="0.25">
      <c r="A456" t="s">
        <v>1477</v>
      </c>
      <c r="B456" s="1">
        <v>44774</v>
      </c>
      <c r="C456" t="s">
        <v>1271</v>
      </c>
      <c r="D456">
        <v>7233</v>
      </c>
      <c r="K456">
        <v>1</v>
      </c>
      <c r="L456">
        <v>10</v>
      </c>
      <c r="M456" t="s">
        <v>1272</v>
      </c>
      <c r="N456" t="s">
        <v>1234</v>
      </c>
      <c r="O456" t="s">
        <v>1235</v>
      </c>
    </row>
    <row r="457" spans="1:15" x14ac:dyDescent="0.25">
      <c r="A457" t="s">
        <v>1477</v>
      </c>
      <c r="B457" s="1">
        <v>44774</v>
      </c>
      <c r="C457" t="s">
        <v>1353</v>
      </c>
      <c r="D457">
        <v>10003</v>
      </c>
      <c r="G457">
        <v>1</v>
      </c>
      <c r="H457">
        <v>2</v>
      </c>
      <c r="K457">
        <v>6</v>
      </c>
      <c r="L457">
        <v>19</v>
      </c>
      <c r="M457" t="s">
        <v>1354</v>
      </c>
      <c r="N457" t="s">
        <v>1322</v>
      </c>
      <c r="O457" t="s">
        <v>1323</v>
      </c>
    </row>
    <row r="458" spans="1:15" x14ac:dyDescent="0.25">
      <c r="A458" t="s">
        <v>1477</v>
      </c>
      <c r="B458" s="1">
        <v>44774</v>
      </c>
      <c r="C458" t="s">
        <v>1317</v>
      </c>
      <c r="D458">
        <v>15067</v>
      </c>
      <c r="K458">
        <v>1</v>
      </c>
      <c r="L458">
        <v>7</v>
      </c>
      <c r="M458" t="s">
        <v>1318</v>
      </c>
      <c r="N458" t="s">
        <v>1304</v>
      </c>
      <c r="O458" t="s">
        <v>1305</v>
      </c>
    </row>
    <row r="459" spans="1:15" x14ac:dyDescent="0.25">
      <c r="A459" t="s">
        <v>1477</v>
      </c>
      <c r="B459" s="1">
        <v>44774</v>
      </c>
      <c r="C459" t="s">
        <v>1276</v>
      </c>
      <c r="D459">
        <v>15984</v>
      </c>
      <c r="G459">
        <v>1</v>
      </c>
      <c r="H459">
        <v>5</v>
      </c>
      <c r="K459">
        <v>2</v>
      </c>
      <c r="L459">
        <v>25</v>
      </c>
      <c r="M459" t="s">
        <v>1277</v>
      </c>
      <c r="N459" t="s">
        <v>1278</v>
      </c>
      <c r="O459" t="s">
        <v>1279</v>
      </c>
    </row>
    <row r="460" spans="1:15" x14ac:dyDescent="0.25">
      <c r="A460" t="s">
        <v>1477</v>
      </c>
      <c r="B460" s="1">
        <v>44774</v>
      </c>
      <c r="C460" t="s">
        <v>1320</v>
      </c>
      <c r="D460">
        <v>14564</v>
      </c>
      <c r="E460">
        <v>107</v>
      </c>
      <c r="F460">
        <v>23</v>
      </c>
      <c r="G460">
        <v>13</v>
      </c>
      <c r="H460">
        <v>31</v>
      </c>
      <c r="I460">
        <v>690</v>
      </c>
      <c r="J460">
        <v>147</v>
      </c>
      <c r="K460">
        <v>62</v>
      </c>
      <c r="L460">
        <v>174</v>
      </c>
      <c r="M460" t="s">
        <v>1321</v>
      </c>
      <c r="N460" t="s">
        <v>1322</v>
      </c>
      <c r="O460" t="s">
        <v>1323</v>
      </c>
    </row>
    <row r="461" spans="1:15" x14ac:dyDescent="0.25">
      <c r="A461" t="s">
        <v>1477</v>
      </c>
      <c r="B461" s="1">
        <v>44774</v>
      </c>
      <c r="C461" t="s">
        <v>1401</v>
      </c>
      <c r="D461">
        <v>6278</v>
      </c>
      <c r="E461">
        <v>33</v>
      </c>
      <c r="F461">
        <v>10</v>
      </c>
      <c r="G461">
        <v>6</v>
      </c>
      <c r="H461">
        <v>11</v>
      </c>
      <c r="I461">
        <v>267</v>
      </c>
      <c r="J461">
        <v>54</v>
      </c>
      <c r="K461">
        <v>31</v>
      </c>
      <c r="L461">
        <v>97</v>
      </c>
      <c r="M461" t="s">
        <v>1402</v>
      </c>
      <c r="N461" t="s">
        <v>1386</v>
      </c>
      <c r="O461" t="s">
        <v>1387</v>
      </c>
    </row>
    <row r="462" spans="1:15" x14ac:dyDescent="0.25">
      <c r="A462" t="s">
        <v>1477</v>
      </c>
      <c r="B462" s="1">
        <v>44774</v>
      </c>
      <c r="C462" t="s">
        <v>1292</v>
      </c>
      <c r="D462">
        <v>6811</v>
      </c>
      <c r="E462">
        <v>73</v>
      </c>
      <c r="F462">
        <v>13</v>
      </c>
      <c r="G462">
        <v>3</v>
      </c>
      <c r="H462">
        <v>13</v>
      </c>
      <c r="I462">
        <v>352</v>
      </c>
      <c r="J462">
        <v>44</v>
      </c>
      <c r="K462">
        <v>17</v>
      </c>
      <c r="L462">
        <v>106</v>
      </c>
      <c r="M462" t="s">
        <v>1293</v>
      </c>
      <c r="N462" t="s">
        <v>1278</v>
      </c>
      <c r="O462" t="s">
        <v>1279</v>
      </c>
    </row>
    <row r="463" spans="1:15" x14ac:dyDescent="0.25">
      <c r="A463" t="s">
        <v>1477</v>
      </c>
      <c r="B463" s="1">
        <v>44774</v>
      </c>
      <c r="C463" t="s">
        <v>1384</v>
      </c>
      <c r="D463">
        <v>15814</v>
      </c>
      <c r="E463">
        <v>92</v>
      </c>
      <c r="F463">
        <v>25</v>
      </c>
      <c r="G463">
        <v>10</v>
      </c>
      <c r="H463">
        <v>21</v>
      </c>
      <c r="I463">
        <v>809</v>
      </c>
      <c r="J463">
        <v>160</v>
      </c>
      <c r="K463">
        <v>67</v>
      </c>
      <c r="L463">
        <v>218</v>
      </c>
      <c r="M463" t="s">
        <v>1385</v>
      </c>
      <c r="N463" t="s">
        <v>1386</v>
      </c>
      <c r="O463" t="s">
        <v>1387</v>
      </c>
    </row>
    <row r="464" spans="1:15" x14ac:dyDescent="0.25">
      <c r="A464" t="s">
        <v>1477</v>
      </c>
      <c r="B464" s="1">
        <v>44774</v>
      </c>
      <c r="C464" t="s">
        <v>1348</v>
      </c>
      <c r="D464">
        <v>5010</v>
      </c>
      <c r="E464">
        <v>35</v>
      </c>
      <c r="F464">
        <v>5</v>
      </c>
      <c r="G464">
        <v>6</v>
      </c>
      <c r="H464">
        <v>24</v>
      </c>
      <c r="I464">
        <v>256</v>
      </c>
      <c r="J464">
        <v>42</v>
      </c>
      <c r="K464">
        <v>46</v>
      </c>
      <c r="L464">
        <v>135</v>
      </c>
      <c r="M464" t="s">
        <v>1349</v>
      </c>
      <c r="N464" t="s">
        <v>1322</v>
      </c>
      <c r="O464" t="s">
        <v>1323</v>
      </c>
    </row>
    <row r="465" spans="1:15" x14ac:dyDescent="0.25">
      <c r="A465" t="s">
        <v>1477</v>
      </c>
      <c r="B465" s="1">
        <v>44774</v>
      </c>
      <c r="C465" t="s">
        <v>1420</v>
      </c>
      <c r="D465">
        <v>7122</v>
      </c>
      <c r="E465">
        <v>62</v>
      </c>
      <c r="F465">
        <v>13</v>
      </c>
      <c r="G465">
        <v>3</v>
      </c>
      <c r="H465">
        <v>14</v>
      </c>
      <c r="I465">
        <v>313</v>
      </c>
      <c r="J465">
        <v>85</v>
      </c>
      <c r="K465">
        <v>26</v>
      </c>
      <c r="L465">
        <v>76</v>
      </c>
      <c r="M465" t="s">
        <v>981</v>
      </c>
      <c r="N465" t="s">
        <v>1410</v>
      </c>
      <c r="O465" t="s">
        <v>1411</v>
      </c>
    </row>
    <row r="466" spans="1:15" x14ac:dyDescent="0.25">
      <c r="A466" t="s">
        <v>1477</v>
      </c>
      <c r="B466" s="1">
        <v>44774</v>
      </c>
      <c r="C466" t="s">
        <v>1328</v>
      </c>
      <c r="D466">
        <v>10642</v>
      </c>
      <c r="E466">
        <v>36</v>
      </c>
      <c r="F466">
        <v>6</v>
      </c>
      <c r="G466">
        <v>1</v>
      </c>
      <c r="H466">
        <v>4</v>
      </c>
      <c r="I466">
        <v>349</v>
      </c>
      <c r="J466">
        <v>17</v>
      </c>
      <c r="K466">
        <v>7</v>
      </c>
      <c r="L466">
        <v>51</v>
      </c>
      <c r="M466" t="s">
        <v>1616</v>
      </c>
      <c r="N466" t="s">
        <v>1322</v>
      </c>
      <c r="O466" t="s">
        <v>1323</v>
      </c>
    </row>
    <row r="467" spans="1:15" x14ac:dyDescent="0.25">
      <c r="A467" t="s">
        <v>1477</v>
      </c>
      <c r="B467" s="1">
        <v>44774</v>
      </c>
      <c r="C467" t="s">
        <v>1310</v>
      </c>
      <c r="D467">
        <v>10973</v>
      </c>
      <c r="E467">
        <v>47</v>
      </c>
      <c r="F467">
        <v>8</v>
      </c>
      <c r="G467">
        <v>11</v>
      </c>
      <c r="H467">
        <v>27</v>
      </c>
      <c r="I467">
        <v>560</v>
      </c>
      <c r="J467">
        <v>146</v>
      </c>
      <c r="K467">
        <v>81</v>
      </c>
      <c r="L467">
        <v>250</v>
      </c>
      <c r="M467" t="s">
        <v>1311</v>
      </c>
      <c r="N467" t="s">
        <v>1304</v>
      </c>
      <c r="O467" t="s">
        <v>1305</v>
      </c>
    </row>
    <row r="468" spans="1:15" x14ac:dyDescent="0.25">
      <c r="A468" t="s">
        <v>1477</v>
      </c>
      <c r="B468" s="1">
        <v>44774</v>
      </c>
      <c r="C468" t="s">
        <v>1429</v>
      </c>
      <c r="D468">
        <v>16602</v>
      </c>
      <c r="E468">
        <v>106</v>
      </c>
      <c r="F468">
        <v>14</v>
      </c>
      <c r="G468">
        <v>2</v>
      </c>
      <c r="H468">
        <v>7</v>
      </c>
      <c r="I468">
        <v>644</v>
      </c>
      <c r="J468">
        <v>120</v>
      </c>
      <c r="K468">
        <v>38</v>
      </c>
      <c r="L468">
        <v>88</v>
      </c>
      <c r="M468" t="s">
        <v>1430</v>
      </c>
      <c r="N468" t="s">
        <v>1410</v>
      </c>
      <c r="O468" t="s">
        <v>1411</v>
      </c>
    </row>
    <row r="469" spans="1:15" x14ac:dyDescent="0.25">
      <c r="A469" t="s">
        <v>1477</v>
      </c>
      <c r="B469" s="1">
        <v>44774</v>
      </c>
      <c r="C469" t="s">
        <v>1365</v>
      </c>
      <c r="D469">
        <v>2042</v>
      </c>
      <c r="E469">
        <v>21</v>
      </c>
      <c r="F469">
        <v>6</v>
      </c>
      <c r="G469">
        <v>2</v>
      </c>
      <c r="H469">
        <v>8</v>
      </c>
      <c r="I469">
        <v>98</v>
      </c>
      <c r="J469">
        <v>17</v>
      </c>
      <c r="K469">
        <v>15</v>
      </c>
      <c r="L469">
        <v>60</v>
      </c>
      <c r="M469" t="s">
        <v>1366</v>
      </c>
      <c r="N469" t="s">
        <v>1360</v>
      </c>
      <c r="O469" t="s">
        <v>1361</v>
      </c>
    </row>
    <row r="470" spans="1:15" x14ac:dyDescent="0.25">
      <c r="A470" t="s">
        <v>1477</v>
      </c>
      <c r="B470" s="1">
        <v>44805</v>
      </c>
      <c r="C470" t="s">
        <v>1240</v>
      </c>
      <c r="D470">
        <v>8563</v>
      </c>
      <c r="E470">
        <v>93</v>
      </c>
      <c r="F470">
        <v>20</v>
      </c>
      <c r="G470">
        <v>12</v>
      </c>
      <c r="H470">
        <v>42</v>
      </c>
      <c r="I470">
        <v>372</v>
      </c>
      <c r="J470">
        <v>85</v>
      </c>
      <c r="K470">
        <v>50</v>
      </c>
      <c r="L470">
        <v>138</v>
      </c>
      <c r="M470" t="s">
        <v>1241</v>
      </c>
      <c r="N470" t="s">
        <v>1234</v>
      </c>
      <c r="O470" t="s">
        <v>1235</v>
      </c>
    </row>
    <row r="471" spans="1:15" x14ac:dyDescent="0.25">
      <c r="A471" t="s">
        <v>1477</v>
      </c>
      <c r="B471" s="1">
        <v>44805</v>
      </c>
      <c r="C471" t="s">
        <v>1343</v>
      </c>
      <c r="D471">
        <v>8110</v>
      </c>
      <c r="E471">
        <v>56</v>
      </c>
      <c r="F471">
        <v>16</v>
      </c>
      <c r="G471">
        <v>17</v>
      </c>
      <c r="H471">
        <v>32</v>
      </c>
      <c r="I471">
        <v>389</v>
      </c>
      <c r="J471">
        <v>77</v>
      </c>
      <c r="K471">
        <v>48</v>
      </c>
      <c r="L471">
        <v>181</v>
      </c>
      <c r="M471" t="s">
        <v>1344</v>
      </c>
      <c r="N471" t="s">
        <v>1322</v>
      </c>
      <c r="O471" t="s">
        <v>1323</v>
      </c>
    </row>
    <row r="472" spans="1:15" x14ac:dyDescent="0.25">
      <c r="A472" t="s">
        <v>1477</v>
      </c>
      <c r="B472" s="1">
        <v>44805</v>
      </c>
      <c r="C472" t="s">
        <v>1297</v>
      </c>
      <c r="D472">
        <v>8131</v>
      </c>
      <c r="E472">
        <v>74</v>
      </c>
      <c r="F472">
        <v>28</v>
      </c>
      <c r="G472">
        <v>32</v>
      </c>
      <c r="H472">
        <v>63</v>
      </c>
      <c r="I472">
        <v>441</v>
      </c>
      <c r="J472">
        <v>58</v>
      </c>
      <c r="K472">
        <v>39</v>
      </c>
      <c r="L472">
        <v>152</v>
      </c>
      <c r="M472" t="s">
        <v>1298</v>
      </c>
      <c r="N472" t="s">
        <v>1278</v>
      </c>
      <c r="O472" t="s">
        <v>1279</v>
      </c>
    </row>
    <row r="473" spans="1:15" x14ac:dyDescent="0.25">
      <c r="A473" t="s">
        <v>1477</v>
      </c>
      <c r="B473" s="1">
        <v>44805</v>
      </c>
      <c r="C473" t="s">
        <v>1377</v>
      </c>
      <c r="D473">
        <v>14783</v>
      </c>
      <c r="E473">
        <v>121</v>
      </c>
      <c r="F473">
        <v>25</v>
      </c>
      <c r="G473">
        <v>24</v>
      </c>
      <c r="H473">
        <v>69</v>
      </c>
      <c r="I473">
        <v>677</v>
      </c>
      <c r="J473">
        <v>141</v>
      </c>
      <c r="K473">
        <v>101</v>
      </c>
      <c r="L473">
        <v>339</v>
      </c>
      <c r="M473" t="s">
        <v>1378</v>
      </c>
      <c r="N473" t="s">
        <v>1360</v>
      </c>
      <c r="O473" t="s">
        <v>1361</v>
      </c>
    </row>
    <row r="474" spans="1:15" x14ac:dyDescent="0.25">
      <c r="A474" t="s">
        <v>1477</v>
      </c>
      <c r="B474" s="1">
        <v>44805</v>
      </c>
      <c r="C474" t="s">
        <v>1406</v>
      </c>
      <c r="D474">
        <v>9004</v>
      </c>
      <c r="E474">
        <v>88</v>
      </c>
      <c r="F474">
        <v>11</v>
      </c>
      <c r="G474">
        <v>6</v>
      </c>
      <c r="H474">
        <v>22</v>
      </c>
      <c r="I474">
        <v>408</v>
      </c>
      <c r="J474">
        <v>58</v>
      </c>
      <c r="K474">
        <v>50</v>
      </c>
      <c r="L474">
        <v>260</v>
      </c>
      <c r="M474" t="s">
        <v>1407</v>
      </c>
      <c r="N474" t="s">
        <v>1386</v>
      </c>
      <c r="O474" t="s">
        <v>1387</v>
      </c>
    </row>
    <row r="475" spans="1:15" x14ac:dyDescent="0.25">
      <c r="A475" t="s">
        <v>1477</v>
      </c>
      <c r="B475" s="1">
        <v>44805</v>
      </c>
      <c r="C475" t="s">
        <v>1375</v>
      </c>
      <c r="D475">
        <v>5779</v>
      </c>
      <c r="E475">
        <v>48</v>
      </c>
      <c r="F475">
        <v>8</v>
      </c>
      <c r="G475">
        <v>3</v>
      </c>
      <c r="H475">
        <v>12</v>
      </c>
      <c r="I475">
        <v>259</v>
      </c>
      <c r="J475">
        <v>49</v>
      </c>
      <c r="K475">
        <v>27</v>
      </c>
      <c r="L475">
        <v>109</v>
      </c>
      <c r="M475" t="s">
        <v>1376</v>
      </c>
      <c r="N475" t="s">
        <v>1360</v>
      </c>
      <c r="O475" t="s">
        <v>1361</v>
      </c>
    </row>
    <row r="476" spans="1:15" x14ac:dyDescent="0.25">
      <c r="A476" t="s">
        <v>1477</v>
      </c>
      <c r="B476" s="1">
        <v>44805</v>
      </c>
      <c r="C476" t="s">
        <v>1358</v>
      </c>
      <c r="D476">
        <v>6546</v>
      </c>
      <c r="E476">
        <v>29</v>
      </c>
      <c r="F476">
        <v>5</v>
      </c>
      <c r="G476">
        <v>0</v>
      </c>
      <c r="H476">
        <v>6</v>
      </c>
      <c r="I476">
        <v>286</v>
      </c>
      <c r="J476">
        <v>22</v>
      </c>
      <c r="K476">
        <v>8</v>
      </c>
      <c r="L476">
        <v>81</v>
      </c>
      <c r="M476" t="s">
        <v>1359</v>
      </c>
      <c r="N476" t="s">
        <v>1360</v>
      </c>
      <c r="O476" t="s">
        <v>1361</v>
      </c>
    </row>
    <row r="477" spans="1:15" x14ac:dyDescent="0.25">
      <c r="A477" t="s">
        <v>1477</v>
      </c>
      <c r="B477" s="1">
        <v>44805</v>
      </c>
      <c r="C477" t="s">
        <v>1287</v>
      </c>
      <c r="D477">
        <v>13226</v>
      </c>
      <c r="E477">
        <v>215</v>
      </c>
      <c r="F477">
        <v>39</v>
      </c>
      <c r="G477">
        <v>21</v>
      </c>
      <c r="H477">
        <v>78</v>
      </c>
      <c r="I477">
        <v>831</v>
      </c>
      <c r="J477">
        <v>89</v>
      </c>
      <c r="K477">
        <v>43</v>
      </c>
      <c r="L477">
        <v>321</v>
      </c>
      <c r="M477" t="s">
        <v>1288</v>
      </c>
      <c r="N477" t="s">
        <v>1278</v>
      </c>
      <c r="O477" t="s">
        <v>1279</v>
      </c>
    </row>
    <row r="478" spans="1:15" x14ac:dyDescent="0.25">
      <c r="A478" t="s">
        <v>1477</v>
      </c>
      <c r="B478" s="1">
        <v>44805</v>
      </c>
      <c r="C478" t="s">
        <v>1256</v>
      </c>
      <c r="D478">
        <v>7206</v>
      </c>
      <c r="E478">
        <v>26</v>
      </c>
      <c r="F478">
        <v>6</v>
      </c>
      <c r="G478">
        <v>4</v>
      </c>
      <c r="H478">
        <v>10</v>
      </c>
      <c r="I478">
        <v>240</v>
      </c>
      <c r="J478">
        <v>56</v>
      </c>
      <c r="K478">
        <v>27</v>
      </c>
      <c r="L478">
        <v>94</v>
      </c>
      <c r="M478" t="s">
        <v>1257</v>
      </c>
      <c r="N478" t="s">
        <v>1234</v>
      </c>
      <c r="O478" t="s">
        <v>1235</v>
      </c>
    </row>
    <row r="479" spans="1:15" x14ac:dyDescent="0.25">
      <c r="A479" t="s">
        <v>1477</v>
      </c>
      <c r="B479" s="1">
        <v>44805</v>
      </c>
      <c r="C479" t="s">
        <v>1391</v>
      </c>
      <c r="D479">
        <v>2819</v>
      </c>
      <c r="E479">
        <v>18</v>
      </c>
      <c r="F479">
        <v>7</v>
      </c>
      <c r="G479">
        <v>3</v>
      </c>
      <c r="H479">
        <v>9</v>
      </c>
      <c r="I479">
        <v>183</v>
      </c>
      <c r="J479">
        <v>50</v>
      </c>
      <c r="K479">
        <v>34</v>
      </c>
      <c r="L479">
        <v>79</v>
      </c>
      <c r="M479" t="s">
        <v>1392</v>
      </c>
      <c r="N479" t="s">
        <v>1386</v>
      </c>
      <c r="O479" t="s">
        <v>1387</v>
      </c>
    </row>
    <row r="480" spans="1:15" x14ac:dyDescent="0.25">
      <c r="A480" t="s">
        <v>1477</v>
      </c>
      <c r="B480" s="1">
        <v>44805</v>
      </c>
      <c r="C480" t="s">
        <v>1382</v>
      </c>
      <c r="D480">
        <v>3518</v>
      </c>
      <c r="E480">
        <v>28</v>
      </c>
      <c r="F480">
        <v>4</v>
      </c>
      <c r="G480">
        <v>3</v>
      </c>
      <c r="H480">
        <v>16</v>
      </c>
      <c r="I480">
        <v>118</v>
      </c>
      <c r="J480">
        <v>19</v>
      </c>
      <c r="K480">
        <v>6</v>
      </c>
      <c r="L480">
        <v>31</v>
      </c>
      <c r="M480" t="s">
        <v>1383</v>
      </c>
      <c r="N480" t="s">
        <v>1360</v>
      </c>
      <c r="O480" t="s">
        <v>1361</v>
      </c>
    </row>
    <row r="481" spans="1:15" x14ac:dyDescent="0.25">
      <c r="A481" t="s">
        <v>1477</v>
      </c>
      <c r="B481" s="1">
        <v>44805</v>
      </c>
      <c r="C481" t="s">
        <v>1338</v>
      </c>
      <c r="D481">
        <v>3395</v>
      </c>
      <c r="E481">
        <v>15</v>
      </c>
      <c r="F481">
        <v>2</v>
      </c>
      <c r="G481">
        <v>2</v>
      </c>
      <c r="H481">
        <v>7</v>
      </c>
      <c r="I481">
        <v>119</v>
      </c>
      <c r="J481">
        <v>24</v>
      </c>
      <c r="K481">
        <v>27</v>
      </c>
      <c r="L481">
        <v>100</v>
      </c>
      <c r="M481" t="s">
        <v>1339</v>
      </c>
      <c r="N481" t="s">
        <v>1322</v>
      </c>
      <c r="O481" t="s">
        <v>1323</v>
      </c>
    </row>
    <row r="482" spans="1:15" x14ac:dyDescent="0.25">
      <c r="A482" t="s">
        <v>1477</v>
      </c>
      <c r="B482" s="1">
        <v>44805</v>
      </c>
      <c r="C482" t="s">
        <v>1320</v>
      </c>
      <c r="D482">
        <v>14540</v>
      </c>
      <c r="E482">
        <v>107</v>
      </c>
      <c r="F482">
        <v>23</v>
      </c>
      <c r="G482">
        <v>14</v>
      </c>
      <c r="H482">
        <v>38</v>
      </c>
      <c r="I482">
        <v>692</v>
      </c>
      <c r="J482">
        <v>147</v>
      </c>
      <c r="K482">
        <v>91</v>
      </c>
      <c r="L482">
        <v>262</v>
      </c>
      <c r="M482" t="s">
        <v>1321</v>
      </c>
      <c r="N482" t="s">
        <v>1322</v>
      </c>
      <c r="O482" t="s">
        <v>1323</v>
      </c>
    </row>
    <row r="483" spans="1:15" x14ac:dyDescent="0.25">
      <c r="A483" t="s">
        <v>1477</v>
      </c>
      <c r="B483" s="1">
        <v>44805</v>
      </c>
      <c r="C483" t="s">
        <v>1282</v>
      </c>
      <c r="D483">
        <v>9451</v>
      </c>
      <c r="E483">
        <v>113</v>
      </c>
      <c r="F483">
        <v>21</v>
      </c>
      <c r="G483">
        <v>15</v>
      </c>
      <c r="H483">
        <v>61</v>
      </c>
      <c r="I483">
        <v>485</v>
      </c>
      <c r="J483">
        <v>52</v>
      </c>
      <c r="K483">
        <v>21</v>
      </c>
      <c r="L483">
        <v>121</v>
      </c>
      <c r="M483" t="s">
        <v>1283</v>
      </c>
      <c r="N483" t="s">
        <v>1278</v>
      </c>
      <c r="O483" t="s">
        <v>1279</v>
      </c>
    </row>
    <row r="484" spans="1:15" x14ac:dyDescent="0.25">
      <c r="A484" t="s">
        <v>1477</v>
      </c>
      <c r="B484" s="1">
        <v>44805</v>
      </c>
      <c r="C484" t="s">
        <v>1266</v>
      </c>
      <c r="D484">
        <v>4402</v>
      </c>
      <c r="E484">
        <v>44</v>
      </c>
      <c r="F484">
        <v>7</v>
      </c>
      <c r="G484">
        <v>6</v>
      </c>
      <c r="H484">
        <v>23</v>
      </c>
      <c r="I484">
        <v>204</v>
      </c>
      <c r="J484">
        <v>21</v>
      </c>
      <c r="K484">
        <v>9</v>
      </c>
      <c r="L484">
        <v>74</v>
      </c>
      <c r="M484" t="s">
        <v>1267</v>
      </c>
      <c r="N484" t="s">
        <v>1234</v>
      </c>
      <c r="O484" t="s">
        <v>1235</v>
      </c>
    </row>
    <row r="485" spans="1:15" x14ac:dyDescent="0.25">
      <c r="A485" t="s">
        <v>1477</v>
      </c>
      <c r="B485" s="1">
        <v>44805</v>
      </c>
      <c r="C485" t="s">
        <v>1424</v>
      </c>
      <c r="D485">
        <v>6370</v>
      </c>
      <c r="E485">
        <v>30</v>
      </c>
      <c r="F485">
        <v>9</v>
      </c>
      <c r="G485">
        <v>7</v>
      </c>
      <c r="H485">
        <v>29</v>
      </c>
      <c r="I485">
        <v>279</v>
      </c>
      <c r="J485">
        <v>24</v>
      </c>
      <c r="K485">
        <v>18</v>
      </c>
      <c r="L485">
        <v>133</v>
      </c>
      <c r="M485" t="s">
        <v>1425</v>
      </c>
      <c r="N485" t="s">
        <v>1410</v>
      </c>
      <c r="O485" t="s">
        <v>1411</v>
      </c>
    </row>
    <row r="486" spans="1:15" x14ac:dyDescent="0.25">
      <c r="A486" t="s">
        <v>1477</v>
      </c>
      <c r="B486" s="1">
        <v>44805</v>
      </c>
      <c r="C486" t="s">
        <v>1333</v>
      </c>
      <c r="D486">
        <v>6972</v>
      </c>
      <c r="E486">
        <v>25</v>
      </c>
      <c r="F486">
        <v>4</v>
      </c>
      <c r="G486">
        <v>6</v>
      </c>
      <c r="H486">
        <v>21</v>
      </c>
      <c r="I486">
        <v>275</v>
      </c>
      <c r="J486">
        <v>31</v>
      </c>
      <c r="K486">
        <v>33</v>
      </c>
      <c r="L486">
        <v>235</v>
      </c>
      <c r="M486" t="s">
        <v>1334</v>
      </c>
      <c r="N486" t="s">
        <v>1322</v>
      </c>
      <c r="O486" t="s">
        <v>1323</v>
      </c>
    </row>
    <row r="487" spans="1:15" x14ac:dyDescent="0.25">
      <c r="A487" t="s">
        <v>1477</v>
      </c>
      <c r="B487" s="1">
        <v>44805</v>
      </c>
      <c r="C487" t="s">
        <v>1370</v>
      </c>
      <c r="D487">
        <v>3901</v>
      </c>
      <c r="E487">
        <v>23</v>
      </c>
      <c r="F487">
        <v>4</v>
      </c>
      <c r="G487">
        <v>3</v>
      </c>
      <c r="H487">
        <v>10</v>
      </c>
      <c r="I487">
        <v>161</v>
      </c>
      <c r="J487">
        <v>12</v>
      </c>
      <c r="K487">
        <v>13</v>
      </c>
      <c r="L487">
        <v>57</v>
      </c>
      <c r="M487" t="s">
        <v>1371</v>
      </c>
      <c r="N487" t="s">
        <v>1360</v>
      </c>
      <c r="O487" t="s">
        <v>1361</v>
      </c>
    </row>
    <row r="488" spans="1:15" x14ac:dyDescent="0.25">
      <c r="A488" t="s">
        <v>1477</v>
      </c>
      <c r="B488" s="1">
        <v>44805</v>
      </c>
      <c r="C488" t="s">
        <v>1230</v>
      </c>
      <c r="D488">
        <v>3916</v>
      </c>
      <c r="E488">
        <v>94</v>
      </c>
      <c r="F488">
        <v>9</v>
      </c>
      <c r="G488">
        <v>15</v>
      </c>
      <c r="H488">
        <v>47</v>
      </c>
      <c r="I488">
        <v>245</v>
      </c>
      <c r="J488">
        <v>8</v>
      </c>
      <c r="K488">
        <v>13</v>
      </c>
      <c r="L488">
        <v>155</v>
      </c>
      <c r="M488" t="s">
        <v>1231</v>
      </c>
      <c r="N488" t="s">
        <v>1234</v>
      </c>
      <c r="O488" t="s">
        <v>1235</v>
      </c>
    </row>
    <row r="489" spans="1:15" x14ac:dyDescent="0.25">
      <c r="A489" t="s">
        <v>1477</v>
      </c>
      <c r="B489" s="1">
        <v>44805</v>
      </c>
      <c r="C489" t="s">
        <v>1250</v>
      </c>
      <c r="D489">
        <v>9555</v>
      </c>
      <c r="E489">
        <v>102</v>
      </c>
      <c r="F489">
        <v>18</v>
      </c>
      <c r="G489">
        <v>24</v>
      </c>
      <c r="H489">
        <v>105</v>
      </c>
      <c r="I489">
        <v>430</v>
      </c>
      <c r="J489">
        <v>41</v>
      </c>
      <c r="K489">
        <v>31</v>
      </c>
      <c r="L489">
        <v>145</v>
      </c>
      <c r="M489" t="s">
        <v>1611</v>
      </c>
      <c r="N489" t="s">
        <v>1234</v>
      </c>
      <c r="O489" t="s">
        <v>1235</v>
      </c>
    </row>
    <row r="490" spans="1:15" x14ac:dyDescent="0.25">
      <c r="A490" t="s">
        <v>1477</v>
      </c>
      <c r="B490" s="1">
        <v>44805</v>
      </c>
      <c r="C490" t="s">
        <v>1396</v>
      </c>
      <c r="D490">
        <v>7694</v>
      </c>
      <c r="E490">
        <v>86</v>
      </c>
      <c r="F490">
        <v>9</v>
      </c>
      <c r="G490">
        <v>16</v>
      </c>
      <c r="H490">
        <v>51</v>
      </c>
      <c r="I490">
        <v>426</v>
      </c>
      <c r="J490">
        <v>93</v>
      </c>
      <c r="K490">
        <v>89</v>
      </c>
      <c r="L490">
        <v>213</v>
      </c>
      <c r="M490" t="s">
        <v>1619</v>
      </c>
      <c r="N490" t="s">
        <v>1386</v>
      </c>
      <c r="O490" t="s">
        <v>1387</v>
      </c>
    </row>
    <row r="491" spans="1:15" x14ac:dyDescent="0.25">
      <c r="A491" t="s">
        <v>1477</v>
      </c>
      <c r="B491" s="1">
        <v>44805</v>
      </c>
      <c r="C491" t="s">
        <v>1302</v>
      </c>
      <c r="D491">
        <v>9823</v>
      </c>
      <c r="E491">
        <v>95</v>
      </c>
      <c r="F491">
        <v>19</v>
      </c>
      <c r="G491">
        <v>17</v>
      </c>
      <c r="H491">
        <v>50</v>
      </c>
      <c r="I491">
        <v>356</v>
      </c>
      <c r="J491">
        <v>24</v>
      </c>
      <c r="K491">
        <v>26</v>
      </c>
      <c r="L491">
        <v>207</v>
      </c>
      <c r="M491" t="s">
        <v>1303</v>
      </c>
      <c r="N491" t="s">
        <v>1304</v>
      </c>
      <c r="O491" t="s">
        <v>1305</v>
      </c>
    </row>
    <row r="492" spans="1:15" x14ac:dyDescent="0.25">
      <c r="A492" t="s">
        <v>1477</v>
      </c>
      <c r="B492" s="1">
        <v>44805</v>
      </c>
      <c r="C492" t="s">
        <v>1408</v>
      </c>
      <c r="D492">
        <v>6930</v>
      </c>
      <c r="E492">
        <v>59</v>
      </c>
      <c r="F492">
        <v>5</v>
      </c>
      <c r="G492">
        <v>4</v>
      </c>
      <c r="H492">
        <v>24</v>
      </c>
      <c r="I492">
        <v>294</v>
      </c>
      <c r="J492">
        <v>41</v>
      </c>
      <c r="K492">
        <v>19</v>
      </c>
      <c r="L492">
        <v>93</v>
      </c>
      <c r="M492" t="s">
        <v>1409</v>
      </c>
      <c r="N492" t="s">
        <v>1410</v>
      </c>
      <c r="O492" t="s">
        <v>1411</v>
      </c>
    </row>
    <row r="493" spans="1:15" x14ac:dyDescent="0.25">
      <c r="A493" t="s">
        <v>1477</v>
      </c>
      <c r="B493" s="1">
        <v>44805</v>
      </c>
      <c r="C493" t="s">
        <v>1245</v>
      </c>
      <c r="D493">
        <v>5069</v>
      </c>
      <c r="H493">
        <v>2</v>
      </c>
      <c r="K493">
        <v>1</v>
      </c>
      <c r="L493">
        <v>2</v>
      </c>
      <c r="M493" t="s">
        <v>1246</v>
      </c>
      <c r="N493" t="s">
        <v>1234</v>
      </c>
      <c r="O493" t="s">
        <v>1235</v>
      </c>
    </row>
    <row r="494" spans="1:15" x14ac:dyDescent="0.25">
      <c r="A494" t="s">
        <v>1477</v>
      </c>
      <c r="B494" s="1">
        <v>44805</v>
      </c>
      <c r="C494" t="s">
        <v>1271</v>
      </c>
      <c r="D494">
        <v>7256</v>
      </c>
      <c r="G494">
        <v>1</v>
      </c>
      <c r="H494">
        <v>1</v>
      </c>
      <c r="K494">
        <v>4</v>
      </c>
      <c r="L494">
        <v>16</v>
      </c>
      <c r="M494" t="s">
        <v>1272</v>
      </c>
      <c r="N494" t="s">
        <v>1234</v>
      </c>
      <c r="O494" t="s">
        <v>1235</v>
      </c>
    </row>
    <row r="495" spans="1:15" x14ac:dyDescent="0.25">
      <c r="A495" t="s">
        <v>1477</v>
      </c>
      <c r="B495" s="1">
        <v>44805</v>
      </c>
      <c r="C495" t="s">
        <v>1353</v>
      </c>
      <c r="D495">
        <v>10004</v>
      </c>
      <c r="G495">
        <v>2</v>
      </c>
      <c r="H495">
        <v>3</v>
      </c>
      <c r="K495">
        <v>7</v>
      </c>
      <c r="L495">
        <v>22</v>
      </c>
      <c r="M495" t="s">
        <v>1354</v>
      </c>
      <c r="N495" t="s">
        <v>1322</v>
      </c>
      <c r="O495" t="s">
        <v>1323</v>
      </c>
    </row>
    <row r="496" spans="1:15" x14ac:dyDescent="0.25">
      <c r="A496" t="s">
        <v>1477</v>
      </c>
      <c r="B496" s="1">
        <v>44805</v>
      </c>
      <c r="C496" t="s">
        <v>1317</v>
      </c>
      <c r="D496">
        <v>15038</v>
      </c>
      <c r="K496">
        <v>3</v>
      </c>
      <c r="L496">
        <v>14</v>
      </c>
      <c r="M496" t="s">
        <v>1318</v>
      </c>
      <c r="N496" t="s">
        <v>1304</v>
      </c>
      <c r="O496" t="s">
        <v>1305</v>
      </c>
    </row>
    <row r="497" spans="1:15" x14ac:dyDescent="0.25">
      <c r="A497" t="s">
        <v>1477</v>
      </c>
      <c r="B497" s="1">
        <v>44805</v>
      </c>
      <c r="C497" t="s">
        <v>1276</v>
      </c>
      <c r="D497">
        <v>16001</v>
      </c>
      <c r="G497">
        <v>1</v>
      </c>
      <c r="H497">
        <v>6</v>
      </c>
      <c r="K497">
        <v>2</v>
      </c>
      <c r="L497">
        <v>30</v>
      </c>
      <c r="M497" t="s">
        <v>1277</v>
      </c>
      <c r="N497" t="s">
        <v>1278</v>
      </c>
      <c r="O497" t="s">
        <v>1279</v>
      </c>
    </row>
    <row r="498" spans="1:15" x14ac:dyDescent="0.25">
      <c r="A498" t="s">
        <v>1477</v>
      </c>
      <c r="B498" s="1">
        <v>44805</v>
      </c>
      <c r="C498" t="s">
        <v>1415</v>
      </c>
      <c r="D498">
        <v>8248</v>
      </c>
      <c r="E498">
        <v>35</v>
      </c>
      <c r="F498">
        <v>5</v>
      </c>
      <c r="G498">
        <v>10</v>
      </c>
      <c r="H498">
        <v>31</v>
      </c>
      <c r="I498">
        <v>451</v>
      </c>
      <c r="J498">
        <v>82</v>
      </c>
      <c r="K498">
        <v>61</v>
      </c>
      <c r="L498">
        <v>219</v>
      </c>
      <c r="M498" t="s">
        <v>1501</v>
      </c>
      <c r="N498" t="s">
        <v>1410</v>
      </c>
      <c r="O498" t="s">
        <v>1411</v>
      </c>
    </row>
    <row r="499" spans="1:15" x14ac:dyDescent="0.25">
      <c r="A499" t="s">
        <v>1477</v>
      </c>
      <c r="B499" s="1">
        <v>44805</v>
      </c>
      <c r="C499" t="s">
        <v>1401</v>
      </c>
      <c r="D499">
        <v>6265</v>
      </c>
      <c r="E499">
        <v>33</v>
      </c>
      <c r="F499">
        <v>10</v>
      </c>
      <c r="G499">
        <v>9</v>
      </c>
      <c r="H499">
        <v>14</v>
      </c>
      <c r="I499">
        <v>266</v>
      </c>
      <c r="J499">
        <v>54</v>
      </c>
      <c r="K499">
        <v>33</v>
      </c>
      <c r="L499">
        <v>107</v>
      </c>
      <c r="M499" t="s">
        <v>1402</v>
      </c>
      <c r="N499" t="s">
        <v>1386</v>
      </c>
      <c r="O499" t="s">
        <v>1387</v>
      </c>
    </row>
    <row r="500" spans="1:15" x14ac:dyDescent="0.25">
      <c r="A500" t="s">
        <v>1477</v>
      </c>
      <c r="B500" s="1">
        <v>44805</v>
      </c>
      <c r="C500" t="s">
        <v>1292</v>
      </c>
      <c r="D500">
        <v>6773</v>
      </c>
      <c r="E500">
        <v>74</v>
      </c>
      <c r="F500">
        <v>13</v>
      </c>
      <c r="G500">
        <v>3</v>
      </c>
      <c r="H500">
        <v>15</v>
      </c>
      <c r="I500">
        <v>352</v>
      </c>
      <c r="J500">
        <v>44</v>
      </c>
      <c r="K500">
        <v>21</v>
      </c>
      <c r="L500">
        <v>120</v>
      </c>
      <c r="M500" t="s">
        <v>1293</v>
      </c>
      <c r="N500" t="s">
        <v>1278</v>
      </c>
      <c r="O500" t="s">
        <v>1279</v>
      </c>
    </row>
    <row r="501" spans="1:15" x14ac:dyDescent="0.25">
      <c r="A501" t="s">
        <v>1477</v>
      </c>
      <c r="B501" s="1">
        <v>44805</v>
      </c>
      <c r="C501" t="s">
        <v>1384</v>
      </c>
      <c r="D501">
        <v>15796</v>
      </c>
      <c r="E501">
        <v>91</v>
      </c>
      <c r="F501">
        <v>24</v>
      </c>
      <c r="G501">
        <v>11</v>
      </c>
      <c r="H501">
        <v>31</v>
      </c>
      <c r="I501">
        <v>815</v>
      </c>
      <c r="J501">
        <v>157</v>
      </c>
      <c r="K501">
        <v>92</v>
      </c>
      <c r="L501">
        <v>299</v>
      </c>
      <c r="M501" t="s">
        <v>1385</v>
      </c>
      <c r="N501" t="s">
        <v>1386</v>
      </c>
      <c r="O501" t="s">
        <v>1387</v>
      </c>
    </row>
    <row r="502" spans="1:15" x14ac:dyDescent="0.25">
      <c r="A502" t="s">
        <v>1477</v>
      </c>
      <c r="B502" s="1">
        <v>44805</v>
      </c>
      <c r="C502" t="s">
        <v>1348</v>
      </c>
      <c r="D502">
        <v>5027</v>
      </c>
      <c r="E502">
        <v>35</v>
      </c>
      <c r="F502">
        <v>5</v>
      </c>
      <c r="G502">
        <v>6</v>
      </c>
      <c r="H502">
        <v>27</v>
      </c>
      <c r="I502">
        <v>258</v>
      </c>
      <c r="J502">
        <v>42</v>
      </c>
      <c r="K502">
        <v>55</v>
      </c>
      <c r="L502">
        <v>158</v>
      </c>
      <c r="M502" t="s">
        <v>1349</v>
      </c>
      <c r="N502" t="s">
        <v>1322</v>
      </c>
      <c r="O502" t="s">
        <v>1323</v>
      </c>
    </row>
    <row r="503" spans="1:15" x14ac:dyDescent="0.25">
      <c r="A503" t="s">
        <v>1477</v>
      </c>
      <c r="B503" s="1">
        <v>44805</v>
      </c>
      <c r="C503" t="s">
        <v>1420</v>
      </c>
      <c r="D503">
        <v>7184</v>
      </c>
      <c r="E503">
        <v>62</v>
      </c>
      <c r="F503">
        <v>13</v>
      </c>
      <c r="G503">
        <v>3</v>
      </c>
      <c r="H503">
        <v>17</v>
      </c>
      <c r="I503">
        <v>314</v>
      </c>
      <c r="J503">
        <v>85</v>
      </c>
      <c r="K503">
        <v>27</v>
      </c>
      <c r="L503">
        <v>81</v>
      </c>
      <c r="M503" t="s">
        <v>981</v>
      </c>
      <c r="N503" t="s">
        <v>1410</v>
      </c>
      <c r="O503" t="s">
        <v>1411</v>
      </c>
    </row>
    <row r="504" spans="1:15" x14ac:dyDescent="0.25">
      <c r="A504" t="s">
        <v>1477</v>
      </c>
      <c r="B504" s="1">
        <v>44805</v>
      </c>
      <c r="C504" t="s">
        <v>1328</v>
      </c>
      <c r="D504">
        <v>10718</v>
      </c>
      <c r="E504">
        <v>37</v>
      </c>
      <c r="F504">
        <v>6</v>
      </c>
      <c r="G504">
        <v>1</v>
      </c>
      <c r="H504">
        <v>4</v>
      </c>
      <c r="I504">
        <v>354</v>
      </c>
      <c r="J504">
        <v>17</v>
      </c>
      <c r="K504">
        <v>11</v>
      </c>
      <c r="L504">
        <v>61</v>
      </c>
      <c r="M504" t="s">
        <v>1616</v>
      </c>
      <c r="N504" t="s">
        <v>1322</v>
      </c>
      <c r="O504" t="s">
        <v>1323</v>
      </c>
    </row>
    <row r="505" spans="1:15" x14ac:dyDescent="0.25">
      <c r="A505" t="s">
        <v>1477</v>
      </c>
      <c r="B505" s="1">
        <v>44805</v>
      </c>
      <c r="C505" t="s">
        <v>1310</v>
      </c>
      <c r="D505">
        <v>11110</v>
      </c>
      <c r="E505">
        <v>47</v>
      </c>
      <c r="F505">
        <v>8</v>
      </c>
      <c r="G505">
        <v>15</v>
      </c>
      <c r="H505">
        <v>36</v>
      </c>
      <c r="I505">
        <v>570</v>
      </c>
      <c r="J505">
        <v>148</v>
      </c>
      <c r="K505">
        <v>101</v>
      </c>
      <c r="L505">
        <v>306</v>
      </c>
      <c r="M505" t="s">
        <v>1311</v>
      </c>
      <c r="N505" t="s">
        <v>1304</v>
      </c>
      <c r="O505" t="s">
        <v>1305</v>
      </c>
    </row>
    <row r="506" spans="1:15" x14ac:dyDescent="0.25">
      <c r="A506" t="s">
        <v>1477</v>
      </c>
      <c r="B506" s="1">
        <v>44805</v>
      </c>
      <c r="C506" t="s">
        <v>1429</v>
      </c>
      <c r="D506">
        <v>16617</v>
      </c>
      <c r="E506">
        <v>106</v>
      </c>
      <c r="F506">
        <v>13</v>
      </c>
      <c r="G506">
        <v>3</v>
      </c>
      <c r="H506">
        <v>17</v>
      </c>
      <c r="I506">
        <v>640</v>
      </c>
      <c r="J506">
        <v>120</v>
      </c>
      <c r="K506">
        <v>50</v>
      </c>
      <c r="L506">
        <v>122</v>
      </c>
      <c r="M506" t="s">
        <v>1430</v>
      </c>
      <c r="N506" t="s">
        <v>1410</v>
      </c>
      <c r="O506" t="s">
        <v>1411</v>
      </c>
    </row>
    <row r="507" spans="1:15" x14ac:dyDescent="0.25">
      <c r="A507" t="s">
        <v>1477</v>
      </c>
      <c r="B507" s="1">
        <v>44805</v>
      </c>
      <c r="C507" t="s">
        <v>1365</v>
      </c>
      <c r="D507">
        <v>2044</v>
      </c>
      <c r="E507">
        <v>20</v>
      </c>
      <c r="F507">
        <v>5</v>
      </c>
      <c r="G507">
        <v>3</v>
      </c>
      <c r="H507">
        <v>13</v>
      </c>
      <c r="I507">
        <v>96</v>
      </c>
      <c r="J507">
        <v>16</v>
      </c>
      <c r="K507">
        <v>15</v>
      </c>
      <c r="L507">
        <v>66</v>
      </c>
      <c r="M507" t="s">
        <v>1366</v>
      </c>
      <c r="N507" t="s">
        <v>1360</v>
      </c>
      <c r="O507" t="s">
        <v>1361</v>
      </c>
    </row>
    <row r="508" spans="1:15" x14ac:dyDescent="0.25">
      <c r="A508" t="s">
        <v>1477</v>
      </c>
      <c r="B508" s="1">
        <v>44805</v>
      </c>
      <c r="C508" t="s">
        <v>1261</v>
      </c>
      <c r="D508">
        <v>6322</v>
      </c>
      <c r="E508">
        <v>72</v>
      </c>
      <c r="F508">
        <v>22</v>
      </c>
      <c r="G508">
        <v>17</v>
      </c>
      <c r="H508">
        <v>34</v>
      </c>
      <c r="I508">
        <v>373</v>
      </c>
      <c r="J508">
        <v>69</v>
      </c>
      <c r="K508">
        <v>30</v>
      </c>
      <c r="L508">
        <v>86</v>
      </c>
      <c r="M508" t="s">
        <v>1262</v>
      </c>
      <c r="N508" t="s">
        <v>1234</v>
      </c>
      <c r="O508" t="s">
        <v>1235</v>
      </c>
    </row>
    <row r="509" spans="1:15" x14ac:dyDescent="0.25">
      <c r="A509" t="s">
        <v>1477</v>
      </c>
      <c r="B509" s="1">
        <v>44835</v>
      </c>
      <c r="C509" t="s">
        <v>1317</v>
      </c>
      <c r="D509">
        <v>15054</v>
      </c>
      <c r="K509">
        <v>5</v>
      </c>
      <c r="L509">
        <v>25</v>
      </c>
      <c r="M509" t="s">
        <v>1318</v>
      </c>
      <c r="N509" t="s">
        <v>1304</v>
      </c>
      <c r="O509" t="s">
        <v>1305</v>
      </c>
    </row>
    <row r="510" spans="1:15" x14ac:dyDescent="0.25">
      <c r="A510" t="s">
        <v>1477</v>
      </c>
      <c r="B510" s="1">
        <v>44835</v>
      </c>
      <c r="C510" t="s">
        <v>1310</v>
      </c>
      <c r="D510">
        <v>11171</v>
      </c>
      <c r="E510">
        <v>48</v>
      </c>
      <c r="F510">
        <v>9</v>
      </c>
      <c r="G510">
        <v>15</v>
      </c>
      <c r="H510">
        <v>38</v>
      </c>
      <c r="I510">
        <v>566</v>
      </c>
      <c r="J510">
        <v>147</v>
      </c>
      <c r="K510">
        <v>116</v>
      </c>
      <c r="L510">
        <v>329</v>
      </c>
      <c r="M510" t="s">
        <v>1311</v>
      </c>
      <c r="N510" t="s">
        <v>1304</v>
      </c>
      <c r="O510" t="s">
        <v>1305</v>
      </c>
    </row>
    <row r="511" spans="1:15" x14ac:dyDescent="0.25">
      <c r="A511" t="s">
        <v>1477</v>
      </c>
      <c r="B511" s="1">
        <v>44835</v>
      </c>
      <c r="C511" t="s">
        <v>1415</v>
      </c>
      <c r="D511">
        <v>8277</v>
      </c>
      <c r="E511">
        <v>34</v>
      </c>
      <c r="F511">
        <v>5</v>
      </c>
      <c r="G511">
        <v>10</v>
      </c>
      <c r="H511">
        <v>31</v>
      </c>
      <c r="I511">
        <v>453</v>
      </c>
      <c r="J511">
        <v>82</v>
      </c>
      <c r="K511">
        <v>69</v>
      </c>
      <c r="L511">
        <v>250</v>
      </c>
      <c r="M511" t="s">
        <v>1501</v>
      </c>
      <c r="N511" t="s">
        <v>1410</v>
      </c>
      <c r="O511" t="s">
        <v>1411</v>
      </c>
    </row>
    <row r="512" spans="1:15" x14ac:dyDescent="0.25">
      <c r="A512" t="s">
        <v>1477</v>
      </c>
      <c r="B512" s="1">
        <v>44835</v>
      </c>
      <c r="C512" t="s">
        <v>1320</v>
      </c>
      <c r="D512">
        <v>14460</v>
      </c>
      <c r="E512">
        <v>106</v>
      </c>
      <c r="F512">
        <v>22</v>
      </c>
      <c r="G512">
        <v>16</v>
      </c>
      <c r="H512">
        <v>45</v>
      </c>
      <c r="I512">
        <v>690</v>
      </c>
      <c r="J512">
        <v>148</v>
      </c>
      <c r="K512">
        <v>115</v>
      </c>
      <c r="L512">
        <v>345</v>
      </c>
      <c r="M512" t="s">
        <v>1321</v>
      </c>
      <c r="N512" t="s">
        <v>1322</v>
      </c>
      <c r="O512" t="s">
        <v>1323</v>
      </c>
    </row>
    <row r="513" spans="1:15" x14ac:dyDescent="0.25">
      <c r="A513" t="s">
        <v>1477</v>
      </c>
      <c r="B513" s="1">
        <v>44835</v>
      </c>
      <c r="C513" t="s">
        <v>1328</v>
      </c>
      <c r="D513">
        <v>10631</v>
      </c>
      <c r="E513">
        <v>38</v>
      </c>
      <c r="F513">
        <v>8</v>
      </c>
      <c r="G513">
        <v>2</v>
      </c>
      <c r="H513">
        <v>8</v>
      </c>
      <c r="I513">
        <v>351</v>
      </c>
      <c r="J513">
        <v>17</v>
      </c>
      <c r="K513">
        <v>14</v>
      </c>
      <c r="L513">
        <v>77</v>
      </c>
      <c r="M513" t="s">
        <v>1616</v>
      </c>
      <c r="N513" t="s">
        <v>1322</v>
      </c>
      <c r="O513" t="s">
        <v>1323</v>
      </c>
    </row>
    <row r="514" spans="1:15" x14ac:dyDescent="0.25">
      <c r="A514" t="s">
        <v>1477</v>
      </c>
      <c r="B514" s="1">
        <v>44835</v>
      </c>
      <c r="C514" t="s">
        <v>1429</v>
      </c>
      <c r="D514">
        <v>16595</v>
      </c>
      <c r="E514">
        <v>107</v>
      </c>
      <c r="F514">
        <v>14</v>
      </c>
      <c r="G514">
        <v>6</v>
      </c>
      <c r="H514">
        <v>31</v>
      </c>
      <c r="I514">
        <v>635</v>
      </c>
      <c r="J514">
        <v>121</v>
      </c>
      <c r="K514">
        <v>68</v>
      </c>
      <c r="L514">
        <v>167</v>
      </c>
      <c r="M514" t="s">
        <v>1430</v>
      </c>
      <c r="N514" t="s">
        <v>1410</v>
      </c>
      <c r="O514" t="s">
        <v>1411</v>
      </c>
    </row>
    <row r="515" spans="1:15" x14ac:dyDescent="0.25">
      <c r="A515" t="s">
        <v>1477</v>
      </c>
      <c r="B515" s="1">
        <v>44835</v>
      </c>
      <c r="C515" t="s">
        <v>1420</v>
      </c>
      <c r="D515">
        <v>7164</v>
      </c>
      <c r="E515">
        <v>63</v>
      </c>
      <c r="F515">
        <v>13</v>
      </c>
      <c r="G515">
        <v>4</v>
      </c>
      <c r="H515">
        <v>19</v>
      </c>
      <c r="I515">
        <v>309</v>
      </c>
      <c r="J515">
        <v>83</v>
      </c>
      <c r="K515">
        <v>34</v>
      </c>
      <c r="L515">
        <v>95</v>
      </c>
      <c r="M515" t="s">
        <v>981</v>
      </c>
      <c r="N515" t="s">
        <v>1410</v>
      </c>
      <c r="O515" t="s">
        <v>1411</v>
      </c>
    </row>
    <row r="516" spans="1:15" x14ac:dyDescent="0.25">
      <c r="A516" t="s">
        <v>1477</v>
      </c>
      <c r="B516" s="1">
        <v>44835</v>
      </c>
      <c r="C516" t="s">
        <v>1276</v>
      </c>
      <c r="D516">
        <v>15991</v>
      </c>
      <c r="G516">
        <v>1</v>
      </c>
      <c r="H516">
        <v>5</v>
      </c>
      <c r="K516">
        <v>4</v>
      </c>
      <c r="L516">
        <v>33</v>
      </c>
      <c r="M516" t="s">
        <v>1277</v>
      </c>
      <c r="N516" t="s">
        <v>1278</v>
      </c>
      <c r="O516" t="s">
        <v>1279</v>
      </c>
    </row>
    <row r="517" spans="1:15" x14ac:dyDescent="0.25">
      <c r="A517" t="s">
        <v>1477</v>
      </c>
      <c r="B517" s="1">
        <v>44835</v>
      </c>
      <c r="C517" t="s">
        <v>1365</v>
      </c>
      <c r="D517">
        <v>2039</v>
      </c>
      <c r="E517">
        <v>20</v>
      </c>
      <c r="F517">
        <v>5</v>
      </c>
      <c r="G517">
        <v>3</v>
      </c>
      <c r="H517">
        <v>13</v>
      </c>
      <c r="I517">
        <v>98</v>
      </c>
      <c r="J517">
        <v>16</v>
      </c>
      <c r="K517">
        <v>18</v>
      </c>
      <c r="L517">
        <v>68</v>
      </c>
      <c r="M517" t="s">
        <v>1366</v>
      </c>
      <c r="N517" t="s">
        <v>1360</v>
      </c>
      <c r="O517" t="s">
        <v>1361</v>
      </c>
    </row>
    <row r="518" spans="1:15" x14ac:dyDescent="0.25">
      <c r="A518" t="s">
        <v>1477</v>
      </c>
      <c r="B518" s="1">
        <v>44835</v>
      </c>
      <c r="C518" t="s">
        <v>1353</v>
      </c>
      <c r="D518">
        <v>9990</v>
      </c>
      <c r="G518">
        <v>2</v>
      </c>
      <c r="H518">
        <v>3</v>
      </c>
      <c r="K518">
        <v>8</v>
      </c>
      <c r="L518">
        <v>28</v>
      </c>
      <c r="M518" t="s">
        <v>1354</v>
      </c>
      <c r="N518" t="s">
        <v>1322</v>
      </c>
      <c r="O518" t="s">
        <v>1323</v>
      </c>
    </row>
    <row r="519" spans="1:15" x14ac:dyDescent="0.25">
      <c r="A519" t="s">
        <v>1477</v>
      </c>
      <c r="B519" s="1">
        <v>44835</v>
      </c>
      <c r="C519" t="s">
        <v>1338</v>
      </c>
      <c r="D519">
        <v>3403</v>
      </c>
      <c r="E519">
        <v>15</v>
      </c>
      <c r="F519">
        <v>2</v>
      </c>
      <c r="G519">
        <v>3</v>
      </c>
      <c r="H519">
        <v>7</v>
      </c>
      <c r="I519">
        <v>118</v>
      </c>
      <c r="J519">
        <v>24</v>
      </c>
      <c r="K519">
        <v>30</v>
      </c>
      <c r="L519">
        <v>105</v>
      </c>
      <c r="M519" t="s">
        <v>1339</v>
      </c>
      <c r="N519" t="s">
        <v>1322</v>
      </c>
      <c r="O519" t="s">
        <v>1323</v>
      </c>
    </row>
    <row r="520" spans="1:15" x14ac:dyDescent="0.25">
      <c r="A520" t="s">
        <v>1477</v>
      </c>
      <c r="B520" s="1">
        <v>44835</v>
      </c>
      <c r="C520" t="s">
        <v>1245</v>
      </c>
      <c r="D520">
        <v>5056</v>
      </c>
      <c r="H520">
        <v>3</v>
      </c>
      <c r="K520">
        <v>1</v>
      </c>
      <c r="L520">
        <v>4</v>
      </c>
      <c r="M520" t="s">
        <v>1246</v>
      </c>
      <c r="N520" t="s">
        <v>1234</v>
      </c>
      <c r="O520" t="s">
        <v>1235</v>
      </c>
    </row>
    <row r="521" spans="1:15" x14ac:dyDescent="0.25">
      <c r="A521" t="s">
        <v>1477</v>
      </c>
      <c r="B521" s="1">
        <v>44835</v>
      </c>
      <c r="C521" t="s">
        <v>1261</v>
      </c>
      <c r="D521">
        <v>6320</v>
      </c>
      <c r="E521">
        <v>72</v>
      </c>
      <c r="F521">
        <v>22</v>
      </c>
      <c r="G521">
        <v>19</v>
      </c>
      <c r="H521">
        <v>40</v>
      </c>
      <c r="I521">
        <v>369</v>
      </c>
      <c r="J521">
        <v>68</v>
      </c>
      <c r="K521">
        <v>45</v>
      </c>
      <c r="L521">
        <v>116</v>
      </c>
      <c r="M521" t="s">
        <v>1262</v>
      </c>
      <c r="N521" t="s">
        <v>1234</v>
      </c>
      <c r="O521" t="s">
        <v>1235</v>
      </c>
    </row>
    <row r="522" spans="1:15" x14ac:dyDescent="0.25">
      <c r="A522" t="s">
        <v>1477</v>
      </c>
      <c r="B522" s="1">
        <v>44835</v>
      </c>
      <c r="C522" t="s">
        <v>1282</v>
      </c>
      <c r="D522">
        <v>9502</v>
      </c>
      <c r="E522">
        <v>113</v>
      </c>
      <c r="F522">
        <v>20</v>
      </c>
      <c r="G522">
        <v>18</v>
      </c>
      <c r="H522">
        <v>64</v>
      </c>
      <c r="I522">
        <v>486</v>
      </c>
      <c r="J522">
        <v>50</v>
      </c>
      <c r="K522">
        <v>30</v>
      </c>
      <c r="L522">
        <v>149</v>
      </c>
      <c r="M522" t="s">
        <v>1283</v>
      </c>
      <c r="N522" t="s">
        <v>1278</v>
      </c>
      <c r="O522" t="s">
        <v>1279</v>
      </c>
    </row>
    <row r="523" spans="1:15" x14ac:dyDescent="0.25">
      <c r="A523" t="s">
        <v>1477</v>
      </c>
      <c r="B523" s="1">
        <v>44835</v>
      </c>
      <c r="C523" t="s">
        <v>1396</v>
      </c>
      <c r="D523">
        <v>7718</v>
      </c>
      <c r="E523">
        <v>84</v>
      </c>
      <c r="F523">
        <v>9</v>
      </c>
      <c r="G523">
        <v>16</v>
      </c>
      <c r="H523">
        <v>51</v>
      </c>
      <c r="I523">
        <v>437</v>
      </c>
      <c r="J523">
        <v>95</v>
      </c>
      <c r="K523">
        <v>95</v>
      </c>
      <c r="L523">
        <v>222</v>
      </c>
      <c r="M523" t="s">
        <v>1619</v>
      </c>
      <c r="N523" t="s">
        <v>1386</v>
      </c>
      <c r="O523" t="s">
        <v>1387</v>
      </c>
    </row>
    <row r="524" spans="1:15" x14ac:dyDescent="0.25">
      <c r="A524" t="s">
        <v>1477</v>
      </c>
      <c r="B524" s="1">
        <v>44835</v>
      </c>
      <c r="C524" t="s">
        <v>1408</v>
      </c>
      <c r="D524">
        <v>6953</v>
      </c>
      <c r="E524">
        <v>58</v>
      </c>
      <c r="F524">
        <v>5</v>
      </c>
      <c r="G524">
        <v>4</v>
      </c>
      <c r="H524">
        <v>25</v>
      </c>
      <c r="I524">
        <v>297</v>
      </c>
      <c r="J524">
        <v>41</v>
      </c>
      <c r="K524">
        <v>24</v>
      </c>
      <c r="L524">
        <v>113</v>
      </c>
      <c r="M524" t="s">
        <v>1409</v>
      </c>
      <c r="N524" t="s">
        <v>1410</v>
      </c>
      <c r="O524" t="s">
        <v>1411</v>
      </c>
    </row>
    <row r="525" spans="1:15" x14ac:dyDescent="0.25">
      <c r="A525" t="s">
        <v>1477</v>
      </c>
      <c r="B525" s="1">
        <v>44835</v>
      </c>
      <c r="C525" t="s">
        <v>1302</v>
      </c>
      <c r="D525">
        <v>9838</v>
      </c>
      <c r="E525">
        <v>95</v>
      </c>
      <c r="F525">
        <v>18</v>
      </c>
      <c r="G525">
        <v>17</v>
      </c>
      <c r="H525">
        <v>61</v>
      </c>
      <c r="I525">
        <v>355</v>
      </c>
      <c r="J525">
        <v>24</v>
      </c>
      <c r="K525">
        <v>29</v>
      </c>
      <c r="L525">
        <v>239</v>
      </c>
      <c r="M525" t="s">
        <v>1303</v>
      </c>
      <c r="N525" t="s">
        <v>1304</v>
      </c>
      <c r="O525" t="s">
        <v>1305</v>
      </c>
    </row>
    <row r="526" spans="1:15" x14ac:dyDescent="0.25">
      <c r="A526" t="s">
        <v>1477</v>
      </c>
      <c r="B526" s="1">
        <v>44835</v>
      </c>
      <c r="C526" t="s">
        <v>1250</v>
      </c>
      <c r="D526">
        <v>9539</v>
      </c>
      <c r="E526">
        <v>103</v>
      </c>
      <c r="F526">
        <v>17</v>
      </c>
      <c r="G526">
        <v>26</v>
      </c>
      <c r="H526">
        <v>105</v>
      </c>
      <c r="I526">
        <v>437</v>
      </c>
      <c r="J526">
        <v>39</v>
      </c>
      <c r="K526">
        <v>39</v>
      </c>
      <c r="L526">
        <v>191</v>
      </c>
      <c r="M526" t="s">
        <v>1611</v>
      </c>
      <c r="N526" t="s">
        <v>1234</v>
      </c>
      <c r="O526" t="s">
        <v>1235</v>
      </c>
    </row>
    <row r="527" spans="1:15" x14ac:dyDescent="0.25">
      <c r="A527" t="s">
        <v>1477</v>
      </c>
      <c r="B527" s="1">
        <v>44835</v>
      </c>
      <c r="C527" t="s">
        <v>1271</v>
      </c>
      <c r="D527">
        <v>7181</v>
      </c>
      <c r="G527">
        <v>1</v>
      </c>
      <c r="H527">
        <v>2</v>
      </c>
      <c r="K527">
        <v>4</v>
      </c>
      <c r="L527">
        <v>19</v>
      </c>
      <c r="M527" t="s">
        <v>1272</v>
      </c>
      <c r="N527" t="s">
        <v>1234</v>
      </c>
      <c r="O527" t="s">
        <v>1235</v>
      </c>
    </row>
    <row r="528" spans="1:15" x14ac:dyDescent="0.25">
      <c r="A528" t="s">
        <v>1477</v>
      </c>
      <c r="B528" s="1">
        <v>44835</v>
      </c>
      <c r="C528" t="s">
        <v>1343</v>
      </c>
      <c r="D528">
        <v>8064</v>
      </c>
      <c r="E528">
        <v>56</v>
      </c>
      <c r="F528">
        <v>16</v>
      </c>
      <c r="G528">
        <v>18</v>
      </c>
      <c r="H528">
        <v>34</v>
      </c>
      <c r="I528">
        <v>386</v>
      </c>
      <c r="J528">
        <v>77</v>
      </c>
      <c r="K528">
        <v>57</v>
      </c>
      <c r="L528">
        <v>208</v>
      </c>
      <c r="M528" t="s">
        <v>1344</v>
      </c>
      <c r="N528" t="s">
        <v>1322</v>
      </c>
      <c r="O528" t="s">
        <v>1323</v>
      </c>
    </row>
    <row r="529" spans="1:15" x14ac:dyDescent="0.25">
      <c r="A529" t="s">
        <v>1477</v>
      </c>
      <c r="B529" s="1">
        <v>44835</v>
      </c>
      <c r="C529" t="s">
        <v>1230</v>
      </c>
      <c r="D529">
        <v>3912</v>
      </c>
      <c r="E529">
        <v>90</v>
      </c>
      <c r="F529">
        <v>9</v>
      </c>
      <c r="G529">
        <v>16</v>
      </c>
      <c r="H529">
        <v>55</v>
      </c>
      <c r="I529">
        <v>242</v>
      </c>
      <c r="J529">
        <v>8</v>
      </c>
      <c r="K529">
        <v>15</v>
      </c>
      <c r="L529">
        <v>167</v>
      </c>
      <c r="M529" t="s">
        <v>1231</v>
      </c>
      <c r="N529" t="s">
        <v>1234</v>
      </c>
      <c r="O529" t="s">
        <v>1235</v>
      </c>
    </row>
    <row r="530" spans="1:15" x14ac:dyDescent="0.25">
      <c r="A530" t="s">
        <v>1477</v>
      </c>
      <c r="B530" s="1">
        <v>44835</v>
      </c>
      <c r="C530" t="s">
        <v>1406</v>
      </c>
      <c r="D530">
        <v>8964</v>
      </c>
      <c r="E530">
        <v>90</v>
      </c>
      <c r="F530">
        <v>11</v>
      </c>
      <c r="G530">
        <v>6</v>
      </c>
      <c r="H530">
        <v>24</v>
      </c>
      <c r="I530">
        <v>405</v>
      </c>
      <c r="J530">
        <v>57</v>
      </c>
      <c r="K530">
        <v>61</v>
      </c>
      <c r="L530">
        <v>265</v>
      </c>
      <c r="M530" t="s">
        <v>1407</v>
      </c>
      <c r="N530" t="s">
        <v>1386</v>
      </c>
      <c r="O530" t="s">
        <v>1387</v>
      </c>
    </row>
    <row r="531" spans="1:15" x14ac:dyDescent="0.25">
      <c r="A531" t="s">
        <v>1477</v>
      </c>
      <c r="B531" s="1">
        <v>44835</v>
      </c>
      <c r="C531" t="s">
        <v>1287</v>
      </c>
      <c r="D531">
        <v>13181</v>
      </c>
      <c r="E531">
        <v>217</v>
      </c>
      <c r="F531">
        <v>39</v>
      </c>
      <c r="G531">
        <v>27</v>
      </c>
      <c r="H531">
        <v>99</v>
      </c>
      <c r="I531">
        <v>825</v>
      </c>
      <c r="J531">
        <v>91</v>
      </c>
      <c r="K531">
        <v>54</v>
      </c>
      <c r="L531">
        <v>391</v>
      </c>
      <c r="M531" t="s">
        <v>1288</v>
      </c>
      <c r="N531" t="s">
        <v>1278</v>
      </c>
      <c r="O531" t="s">
        <v>1279</v>
      </c>
    </row>
    <row r="532" spans="1:15" x14ac:dyDescent="0.25">
      <c r="A532" t="s">
        <v>1477</v>
      </c>
      <c r="B532" s="1">
        <v>44835</v>
      </c>
      <c r="C532" t="s">
        <v>1370</v>
      </c>
      <c r="D532">
        <v>3929</v>
      </c>
      <c r="E532">
        <v>23</v>
      </c>
      <c r="F532">
        <v>4</v>
      </c>
      <c r="G532">
        <v>3</v>
      </c>
      <c r="H532">
        <v>11</v>
      </c>
      <c r="I532">
        <v>162</v>
      </c>
      <c r="J532">
        <v>12</v>
      </c>
      <c r="K532">
        <v>13</v>
      </c>
      <c r="L532">
        <v>68</v>
      </c>
      <c r="M532" t="s">
        <v>1371</v>
      </c>
      <c r="N532" t="s">
        <v>1360</v>
      </c>
      <c r="O532" t="s">
        <v>1361</v>
      </c>
    </row>
    <row r="533" spans="1:15" x14ac:dyDescent="0.25">
      <c r="A533" t="s">
        <v>1477</v>
      </c>
      <c r="B533" s="1">
        <v>44835</v>
      </c>
      <c r="C533" t="s">
        <v>1424</v>
      </c>
      <c r="D533">
        <v>6396</v>
      </c>
      <c r="E533">
        <v>29</v>
      </c>
      <c r="F533">
        <v>9</v>
      </c>
      <c r="G533">
        <v>7</v>
      </c>
      <c r="H533">
        <v>29</v>
      </c>
      <c r="I533">
        <v>282</v>
      </c>
      <c r="J533">
        <v>25</v>
      </c>
      <c r="K533">
        <v>23</v>
      </c>
      <c r="L533">
        <v>166</v>
      </c>
      <c r="M533" t="s">
        <v>1425</v>
      </c>
      <c r="N533" t="s">
        <v>1410</v>
      </c>
      <c r="O533" t="s">
        <v>1411</v>
      </c>
    </row>
    <row r="534" spans="1:15" x14ac:dyDescent="0.25">
      <c r="A534" t="s">
        <v>1477</v>
      </c>
      <c r="B534" s="1">
        <v>44835</v>
      </c>
      <c r="C534" t="s">
        <v>1266</v>
      </c>
      <c r="D534">
        <v>4399</v>
      </c>
      <c r="E534">
        <v>45</v>
      </c>
      <c r="F534">
        <v>7</v>
      </c>
      <c r="G534">
        <v>7</v>
      </c>
      <c r="H534">
        <v>24</v>
      </c>
      <c r="I534">
        <v>200</v>
      </c>
      <c r="J534">
        <v>20</v>
      </c>
      <c r="K534">
        <v>10</v>
      </c>
      <c r="L534">
        <v>108</v>
      </c>
      <c r="M534" t="s">
        <v>1267</v>
      </c>
      <c r="N534" t="s">
        <v>1234</v>
      </c>
      <c r="O534" t="s">
        <v>1235</v>
      </c>
    </row>
    <row r="535" spans="1:15" x14ac:dyDescent="0.25">
      <c r="A535" t="s">
        <v>1477</v>
      </c>
      <c r="B535" s="1">
        <v>44835</v>
      </c>
      <c r="C535" t="s">
        <v>1333</v>
      </c>
      <c r="D535">
        <v>6989</v>
      </c>
      <c r="E535">
        <v>24</v>
      </c>
      <c r="F535">
        <v>4</v>
      </c>
      <c r="G535">
        <v>6</v>
      </c>
      <c r="H535">
        <v>22</v>
      </c>
      <c r="I535">
        <v>273</v>
      </c>
      <c r="J535">
        <v>30</v>
      </c>
      <c r="K535">
        <v>37</v>
      </c>
      <c r="L535">
        <v>240</v>
      </c>
      <c r="M535" t="s">
        <v>1334</v>
      </c>
      <c r="N535" t="s">
        <v>1322</v>
      </c>
      <c r="O535" t="s">
        <v>1323</v>
      </c>
    </row>
    <row r="536" spans="1:15" x14ac:dyDescent="0.25">
      <c r="A536" t="s">
        <v>1477</v>
      </c>
      <c r="B536" s="1">
        <v>44835</v>
      </c>
      <c r="C536" t="s">
        <v>1240</v>
      </c>
      <c r="D536">
        <v>8616</v>
      </c>
      <c r="E536">
        <v>93</v>
      </c>
      <c r="F536">
        <v>19</v>
      </c>
      <c r="G536">
        <v>12</v>
      </c>
      <c r="H536">
        <v>42</v>
      </c>
      <c r="I536">
        <v>373</v>
      </c>
      <c r="J536">
        <v>85</v>
      </c>
      <c r="K536">
        <v>56</v>
      </c>
      <c r="L536">
        <v>149</v>
      </c>
      <c r="M536" t="s">
        <v>1241</v>
      </c>
      <c r="N536" t="s">
        <v>1234</v>
      </c>
      <c r="O536" t="s">
        <v>1235</v>
      </c>
    </row>
    <row r="537" spans="1:15" x14ac:dyDescent="0.25">
      <c r="A537" t="s">
        <v>1477</v>
      </c>
      <c r="B537" s="1">
        <v>44835</v>
      </c>
      <c r="C537" t="s">
        <v>1377</v>
      </c>
      <c r="D537">
        <v>14813</v>
      </c>
      <c r="E537">
        <v>121</v>
      </c>
      <c r="F537">
        <v>25</v>
      </c>
      <c r="G537">
        <v>27</v>
      </c>
      <c r="H537">
        <v>76</v>
      </c>
      <c r="I537">
        <v>676</v>
      </c>
      <c r="J537">
        <v>139</v>
      </c>
      <c r="K537">
        <v>115</v>
      </c>
      <c r="L537">
        <v>378</v>
      </c>
      <c r="M537" t="s">
        <v>1378</v>
      </c>
      <c r="N537" t="s">
        <v>1360</v>
      </c>
      <c r="O537" t="s">
        <v>1361</v>
      </c>
    </row>
    <row r="538" spans="1:15" x14ac:dyDescent="0.25">
      <c r="A538" t="s">
        <v>1477</v>
      </c>
      <c r="B538" s="1">
        <v>44835</v>
      </c>
      <c r="C538" t="s">
        <v>1384</v>
      </c>
      <c r="D538">
        <v>15774</v>
      </c>
      <c r="E538">
        <v>93</v>
      </c>
      <c r="F538">
        <v>24</v>
      </c>
      <c r="G538">
        <v>13</v>
      </c>
      <c r="H538">
        <v>37</v>
      </c>
      <c r="I538">
        <v>809</v>
      </c>
      <c r="J538">
        <v>158</v>
      </c>
      <c r="K538">
        <v>108</v>
      </c>
      <c r="L538">
        <v>343</v>
      </c>
      <c r="M538" t="s">
        <v>1385</v>
      </c>
      <c r="N538" t="s">
        <v>1386</v>
      </c>
      <c r="O538" t="s">
        <v>1387</v>
      </c>
    </row>
    <row r="539" spans="1:15" x14ac:dyDescent="0.25">
      <c r="A539" t="s">
        <v>1477</v>
      </c>
      <c r="B539" s="1">
        <v>44835</v>
      </c>
      <c r="C539" t="s">
        <v>1297</v>
      </c>
      <c r="D539">
        <v>8197</v>
      </c>
      <c r="E539">
        <v>74</v>
      </c>
      <c r="F539">
        <v>27</v>
      </c>
      <c r="G539">
        <v>36</v>
      </c>
      <c r="H539">
        <v>68</v>
      </c>
      <c r="I539">
        <v>436</v>
      </c>
      <c r="J539">
        <v>57</v>
      </c>
      <c r="K539">
        <v>53</v>
      </c>
      <c r="L539">
        <v>194</v>
      </c>
      <c r="M539" t="s">
        <v>1298</v>
      </c>
      <c r="N539" t="s">
        <v>1278</v>
      </c>
      <c r="O539" t="s">
        <v>1279</v>
      </c>
    </row>
    <row r="540" spans="1:15" x14ac:dyDescent="0.25">
      <c r="A540" t="s">
        <v>1477</v>
      </c>
      <c r="B540" s="1">
        <v>44835</v>
      </c>
      <c r="C540" t="s">
        <v>1348</v>
      </c>
      <c r="D540">
        <v>5051</v>
      </c>
      <c r="E540">
        <v>36</v>
      </c>
      <c r="F540">
        <v>5</v>
      </c>
      <c r="G540">
        <v>7</v>
      </c>
      <c r="H540">
        <v>27</v>
      </c>
      <c r="I540">
        <v>256</v>
      </c>
      <c r="J540">
        <v>43</v>
      </c>
      <c r="K540">
        <v>59</v>
      </c>
      <c r="L540">
        <v>165</v>
      </c>
      <c r="M540" t="s">
        <v>1349</v>
      </c>
      <c r="N540" t="s">
        <v>1322</v>
      </c>
      <c r="O540" t="s">
        <v>1323</v>
      </c>
    </row>
    <row r="541" spans="1:15" x14ac:dyDescent="0.25">
      <c r="A541" t="s">
        <v>1477</v>
      </c>
      <c r="B541" s="1">
        <v>44835</v>
      </c>
      <c r="C541" t="s">
        <v>1292</v>
      </c>
      <c r="D541">
        <v>6774</v>
      </c>
      <c r="E541">
        <v>76</v>
      </c>
      <c r="F541">
        <v>13</v>
      </c>
      <c r="G541">
        <v>3</v>
      </c>
      <c r="H541">
        <v>17</v>
      </c>
      <c r="I541">
        <v>344</v>
      </c>
      <c r="J541">
        <v>44</v>
      </c>
      <c r="K541">
        <v>23</v>
      </c>
      <c r="L541">
        <v>123</v>
      </c>
      <c r="M541" t="s">
        <v>1293</v>
      </c>
      <c r="N541" t="s">
        <v>1278</v>
      </c>
      <c r="O541" t="s">
        <v>1279</v>
      </c>
    </row>
    <row r="542" spans="1:15" x14ac:dyDescent="0.25">
      <c r="A542" t="s">
        <v>1477</v>
      </c>
      <c r="B542" s="1">
        <v>44835</v>
      </c>
      <c r="C542" t="s">
        <v>1401</v>
      </c>
      <c r="D542">
        <v>6306</v>
      </c>
      <c r="E542">
        <v>32</v>
      </c>
      <c r="F542">
        <v>10</v>
      </c>
      <c r="G542">
        <v>9</v>
      </c>
      <c r="H542">
        <v>14</v>
      </c>
      <c r="I542">
        <v>267</v>
      </c>
      <c r="J542">
        <v>56</v>
      </c>
      <c r="K542">
        <v>40</v>
      </c>
      <c r="L542">
        <v>116</v>
      </c>
      <c r="M542" t="s">
        <v>1402</v>
      </c>
      <c r="N542" t="s">
        <v>1386</v>
      </c>
      <c r="O542" t="s">
        <v>1387</v>
      </c>
    </row>
    <row r="543" spans="1:15" x14ac:dyDescent="0.25">
      <c r="A543" t="s">
        <v>1477</v>
      </c>
      <c r="B543" s="1">
        <v>44835</v>
      </c>
      <c r="C543" t="s">
        <v>1382</v>
      </c>
      <c r="D543">
        <v>3495</v>
      </c>
      <c r="E543">
        <v>28</v>
      </c>
      <c r="F543">
        <v>4</v>
      </c>
      <c r="G543">
        <v>4</v>
      </c>
      <c r="H543">
        <v>17</v>
      </c>
      <c r="I543">
        <v>115</v>
      </c>
      <c r="J543">
        <v>19</v>
      </c>
      <c r="K543">
        <v>10</v>
      </c>
      <c r="L543">
        <v>39</v>
      </c>
      <c r="M543" t="s">
        <v>1383</v>
      </c>
      <c r="N543" t="s">
        <v>1360</v>
      </c>
      <c r="O543" t="s">
        <v>1361</v>
      </c>
    </row>
    <row r="544" spans="1:15" x14ac:dyDescent="0.25">
      <c r="A544" t="s">
        <v>1477</v>
      </c>
      <c r="B544" s="1">
        <v>44835</v>
      </c>
      <c r="C544" t="s">
        <v>1256</v>
      </c>
      <c r="D544">
        <v>7243</v>
      </c>
      <c r="E544">
        <v>27</v>
      </c>
      <c r="F544">
        <v>6</v>
      </c>
      <c r="G544">
        <v>6</v>
      </c>
      <c r="H544">
        <v>13</v>
      </c>
      <c r="I544">
        <v>237</v>
      </c>
      <c r="J544">
        <v>56</v>
      </c>
      <c r="K544">
        <v>30</v>
      </c>
      <c r="L544">
        <v>102</v>
      </c>
      <c r="M544" t="s">
        <v>1257</v>
      </c>
      <c r="N544" t="s">
        <v>1234</v>
      </c>
      <c r="O544" t="s">
        <v>1235</v>
      </c>
    </row>
    <row r="545" spans="1:15" x14ac:dyDescent="0.25">
      <c r="A545" t="s">
        <v>1477</v>
      </c>
      <c r="B545" s="1">
        <v>44835</v>
      </c>
      <c r="C545" t="s">
        <v>1375</v>
      </c>
      <c r="D545">
        <v>5757</v>
      </c>
      <c r="E545">
        <v>49</v>
      </c>
      <c r="F545">
        <v>8</v>
      </c>
      <c r="G545">
        <v>4</v>
      </c>
      <c r="H545">
        <v>19</v>
      </c>
      <c r="I545">
        <v>253</v>
      </c>
      <c r="J545">
        <v>49</v>
      </c>
      <c r="K545">
        <v>35</v>
      </c>
      <c r="L545">
        <v>142</v>
      </c>
      <c r="M545" t="s">
        <v>1376</v>
      </c>
      <c r="N545" t="s">
        <v>1360</v>
      </c>
      <c r="O545" t="s">
        <v>1361</v>
      </c>
    </row>
    <row r="546" spans="1:15" x14ac:dyDescent="0.25">
      <c r="A546" t="s">
        <v>1477</v>
      </c>
      <c r="B546" s="1">
        <v>44835</v>
      </c>
      <c r="C546" t="s">
        <v>1391</v>
      </c>
      <c r="D546">
        <v>2789</v>
      </c>
      <c r="E546">
        <v>18</v>
      </c>
      <c r="F546">
        <v>7</v>
      </c>
      <c r="G546">
        <v>3</v>
      </c>
      <c r="H546">
        <v>10</v>
      </c>
      <c r="I546">
        <v>177</v>
      </c>
      <c r="J546">
        <v>48</v>
      </c>
      <c r="K546">
        <v>36</v>
      </c>
      <c r="L546">
        <v>84</v>
      </c>
      <c r="M546" t="s">
        <v>1392</v>
      </c>
      <c r="N546" t="s">
        <v>1386</v>
      </c>
      <c r="O546" t="s">
        <v>1387</v>
      </c>
    </row>
    <row r="547" spans="1:15" x14ac:dyDescent="0.25">
      <c r="A547" t="s">
        <v>1477</v>
      </c>
      <c r="B547" s="1">
        <v>44835</v>
      </c>
      <c r="C547" t="s">
        <v>1358</v>
      </c>
      <c r="D547">
        <v>6556</v>
      </c>
      <c r="E547">
        <v>32</v>
      </c>
      <c r="F547">
        <v>6</v>
      </c>
      <c r="G547">
        <v>1</v>
      </c>
      <c r="H547">
        <v>7</v>
      </c>
      <c r="I547">
        <v>285</v>
      </c>
      <c r="J547">
        <v>23</v>
      </c>
      <c r="K547">
        <v>13</v>
      </c>
      <c r="L547">
        <v>110</v>
      </c>
      <c r="M547" t="s">
        <v>1359</v>
      </c>
      <c r="N547" t="s">
        <v>1360</v>
      </c>
      <c r="O547" t="s">
        <v>1361</v>
      </c>
    </row>
    <row r="548" spans="1:15" x14ac:dyDescent="0.25">
      <c r="A548" t="s">
        <v>1477</v>
      </c>
      <c r="B548" s="1">
        <v>44866</v>
      </c>
      <c r="C548" t="s">
        <v>1328</v>
      </c>
      <c r="D548">
        <v>10652</v>
      </c>
      <c r="E548">
        <v>38</v>
      </c>
      <c r="F548">
        <v>8</v>
      </c>
      <c r="G548">
        <v>2</v>
      </c>
      <c r="H548">
        <v>9</v>
      </c>
      <c r="I548">
        <v>355</v>
      </c>
      <c r="J548">
        <v>17</v>
      </c>
      <c r="K548">
        <v>18</v>
      </c>
      <c r="L548">
        <v>91</v>
      </c>
      <c r="M548" t="s">
        <v>1616</v>
      </c>
      <c r="N548" t="s">
        <v>1322</v>
      </c>
      <c r="O548" t="s">
        <v>1323</v>
      </c>
    </row>
    <row r="549" spans="1:15" x14ac:dyDescent="0.25">
      <c r="A549" t="s">
        <v>1477</v>
      </c>
      <c r="B549" s="1">
        <v>44866</v>
      </c>
      <c r="C549" t="s">
        <v>1365</v>
      </c>
      <c r="D549">
        <v>2060</v>
      </c>
      <c r="E549">
        <v>20</v>
      </c>
      <c r="F549">
        <v>5</v>
      </c>
      <c r="G549">
        <v>4</v>
      </c>
      <c r="H549">
        <v>14</v>
      </c>
      <c r="I549">
        <v>100</v>
      </c>
      <c r="J549">
        <v>16</v>
      </c>
      <c r="K549">
        <v>23</v>
      </c>
      <c r="L549">
        <v>81</v>
      </c>
      <c r="M549" t="s">
        <v>1366</v>
      </c>
      <c r="N549" t="s">
        <v>1360</v>
      </c>
      <c r="O549" t="s">
        <v>1361</v>
      </c>
    </row>
    <row r="550" spans="1:15" x14ac:dyDescent="0.25">
      <c r="A550" t="s">
        <v>1477</v>
      </c>
      <c r="B550" s="1">
        <v>44866</v>
      </c>
      <c r="C550" t="s">
        <v>1320</v>
      </c>
      <c r="D550">
        <v>14487</v>
      </c>
      <c r="E550">
        <v>106</v>
      </c>
      <c r="F550">
        <v>22</v>
      </c>
      <c r="G550">
        <v>18</v>
      </c>
      <c r="H550">
        <v>51</v>
      </c>
      <c r="I550">
        <v>694</v>
      </c>
      <c r="J550">
        <v>148</v>
      </c>
      <c r="K550">
        <v>143</v>
      </c>
      <c r="L550">
        <v>421</v>
      </c>
      <c r="M550" t="s">
        <v>1321</v>
      </c>
      <c r="N550" t="s">
        <v>1322</v>
      </c>
      <c r="O550" t="s">
        <v>1323</v>
      </c>
    </row>
    <row r="551" spans="1:15" x14ac:dyDescent="0.25">
      <c r="A551" t="s">
        <v>1477</v>
      </c>
      <c r="B551" s="1">
        <v>44866</v>
      </c>
      <c r="C551" t="s">
        <v>1310</v>
      </c>
      <c r="D551">
        <v>11209</v>
      </c>
      <c r="E551">
        <v>49</v>
      </c>
      <c r="F551">
        <v>9</v>
      </c>
      <c r="G551">
        <v>16</v>
      </c>
      <c r="H551">
        <v>41</v>
      </c>
      <c r="I551">
        <v>564</v>
      </c>
      <c r="J551">
        <v>147</v>
      </c>
      <c r="K551">
        <v>127</v>
      </c>
      <c r="L551">
        <v>356</v>
      </c>
      <c r="M551" t="s">
        <v>1311</v>
      </c>
      <c r="N551" t="s">
        <v>1304</v>
      </c>
      <c r="O551" t="s">
        <v>1305</v>
      </c>
    </row>
    <row r="552" spans="1:15" x14ac:dyDescent="0.25">
      <c r="A552" t="s">
        <v>1477</v>
      </c>
      <c r="B552" s="1">
        <v>44866</v>
      </c>
      <c r="C552" t="s">
        <v>1429</v>
      </c>
      <c r="D552">
        <v>16653</v>
      </c>
      <c r="E552">
        <v>107</v>
      </c>
      <c r="F552">
        <v>14</v>
      </c>
      <c r="G552">
        <v>14</v>
      </c>
      <c r="H552">
        <v>53</v>
      </c>
      <c r="I552">
        <v>640</v>
      </c>
      <c r="J552">
        <v>123</v>
      </c>
      <c r="K552">
        <v>88</v>
      </c>
      <c r="L552">
        <v>267</v>
      </c>
      <c r="M552" t="s">
        <v>1430</v>
      </c>
      <c r="N552" t="s">
        <v>1410</v>
      </c>
      <c r="O552" t="s">
        <v>1411</v>
      </c>
    </row>
    <row r="553" spans="1:15" x14ac:dyDescent="0.25">
      <c r="A553" t="s">
        <v>1477</v>
      </c>
      <c r="B553" s="1">
        <v>44866</v>
      </c>
      <c r="C553" t="s">
        <v>1401</v>
      </c>
      <c r="D553">
        <v>6302</v>
      </c>
      <c r="E553">
        <v>32</v>
      </c>
      <c r="F553">
        <v>10</v>
      </c>
      <c r="G553">
        <v>9</v>
      </c>
      <c r="H553">
        <v>14</v>
      </c>
      <c r="I553">
        <v>266</v>
      </c>
      <c r="J553">
        <v>56</v>
      </c>
      <c r="K553">
        <v>48</v>
      </c>
      <c r="L553">
        <v>122</v>
      </c>
      <c r="M553" t="s">
        <v>1402</v>
      </c>
      <c r="N553" t="s">
        <v>1386</v>
      </c>
      <c r="O553" t="s">
        <v>1387</v>
      </c>
    </row>
    <row r="554" spans="1:15" x14ac:dyDescent="0.25">
      <c r="A554" t="s">
        <v>1477</v>
      </c>
      <c r="B554" s="1">
        <v>44866</v>
      </c>
      <c r="C554" t="s">
        <v>1348</v>
      </c>
      <c r="D554">
        <v>5061</v>
      </c>
      <c r="E554">
        <v>36</v>
      </c>
      <c r="F554">
        <v>5</v>
      </c>
      <c r="G554">
        <v>7</v>
      </c>
      <c r="H554">
        <v>29</v>
      </c>
      <c r="I554">
        <v>257</v>
      </c>
      <c r="J554">
        <v>42</v>
      </c>
      <c r="K554">
        <v>63</v>
      </c>
      <c r="L554">
        <v>174</v>
      </c>
      <c r="M554" t="s">
        <v>1349</v>
      </c>
      <c r="N554" t="s">
        <v>1322</v>
      </c>
      <c r="O554" t="s">
        <v>1323</v>
      </c>
    </row>
    <row r="555" spans="1:15" x14ac:dyDescent="0.25">
      <c r="A555" t="s">
        <v>1477</v>
      </c>
      <c r="B555" s="1">
        <v>44866</v>
      </c>
      <c r="C555" t="s">
        <v>1420</v>
      </c>
      <c r="D555">
        <v>7183</v>
      </c>
      <c r="E555">
        <v>62</v>
      </c>
      <c r="F555">
        <v>13</v>
      </c>
      <c r="G555">
        <v>5</v>
      </c>
      <c r="H555">
        <v>23</v>
      </c>
      <c r="I555">
        <v>308</v>
      </c>
      <c r="J555">
        <v>82</v>
      </c>
      <c r="K555">
        <v>48</v>
      </c>
      <c r="L555">
        <v>123</v>
      </c>
      <c r="M555" t="s">
        <v>981</v>
      </c>
      <c r="N555" t="s">
        <v>1410</v>
      </c>
      <c r="O555" t="s">
        <v>1411</v>
      </c>
    </row>
    <row r="556" spans="1:15" x14ac:dyDescent="0.25">
      <c r="A556" t="s">
        <v>1477</v>
      </c>
      <c r="B556" s="1">
        <v>44866</v>
      </c>
      <c r="C556" t="s">
        <v>1292</v>
      </c>
      <c r="D556">
        <v>6777</v>
      </c>
      <c r="E556">
        <v>76</v>
      </c>
      <c r="F556">
        <v>13</v>
      </c>
      <c r="G556">
        <v>3</v>
      </c>
      <c r="H556">
        <v>19</v>
      </c>
      <c r="I556">
        <v>345</v>
      </c>
      <c r="J556">
        <v>44</v>
      </c>
      <c r="K556">
        <v>35</v>
      </c>
      <c r="L556">
        <v>134</v>
      </c>
      <c r="M556" t="s">
        <v>1293</v>
      </c>
      <c r="N556" t="s">
        <v>1278</v>
      </c>
      <c r="O556" t="s">
        <v>1279</v>
      </c>
    </row>
    <row r="557" spans="1:15" x14ac:dyDescent="0.25">
      <c r="A557" t="s">
        <v>1477</v>
      </c>
      <c r="B557" s="1">
        <v>44866</v>
      </c>
      <c r="C557" t="s">
        <v>1415</v>
      </c>
      <c r="D557">
        <v>8299</v>
      </c>
      <c r="E557">
        <v>34</v>
      </c>
      <c r="F557">
        <v>5</v>
      </c>
      <c r="G557">
        <v>13</v>
      </c>
      <c r="H557">
        <v>32</v>
      </c>
      <c r="I557">
        <v>452</v>
      </c>
      <c r="J557">
        <v>82</v>
      </c>
      <c r="K557">
        <v>86</v>
      </c>
      <c r="L557">
        <v>292</v>
      </c>
      <c r="M557" t="s">
        <v>1501</v>
      </c>
      <c r="N557" t="s">
        <v>1410</v>
      </c>
      <c r="O557" t="s">
        <v>1411</v>
      </c>
    </row>
    <row r="558" spans="1:15" x14ac:dyDescent="0.25">
      <c r="A558" t="s">
        <v>1477</v>
      </c>
      <c r="B558" s="1">
        <v>44866</v>
      </c>
      <c r="C558" t="s">
        <v>1353</v>
      </c>
      <c r="D558">
        <v>9966</v>
      </c>
      <c r="G558">
        <v>2</v>
      </c>
      <c r="H558">
        <v>4</v>
      </c>
      <c r="K558">
        <v>8</v>
      </c>
      <c r="L558">
        <v>34</v>
      </c>
      <c r="M558" t="s">
        <v>1354</v>
      </c>
      <c r="N558" t="s">
        <v>1322</v>
      </c>
      <c r="O558" t="s">
        <v>1323</v>
      </c>
    </row>
    <row r="559" spans="1:15" x14ac:dyDescent="0.25">
      <c r="A559" t="s">
        <v>1477</v>
      </c>
      <c r="B559" s="1">
        <v>44866</v>
      </c>
      <c r="C559" t="s">
        <v>1271</v>
      </c>
      <c r="D559">
        <v>7192</v>
      </c>
      <c r="G559">
        <v>1</v>
      </c>
      <c r="H559">
        <v>2</v>
      </c>
      <c r="K559">
        <v>4</v>
      </c>
      <c r="L559">
        <v>19</v>
      </c>
      <c r="M559" t="s">
        <v>1272</v>
      </c>
      <c r="N559" t="s">
        <v>1234</v>
      </c>
      <c r="O559" t="s">
        <v>1235</v>
      </c>
    </row>
    <row r="560" spans="1:15" x14ac:dyDescent="0.25">
      <c r="A560" t="s">
        <v>1477</v>
      </c>
      <c r="B560" s="1">
        <v>44866</v>
      </c>
      <c r="C560" t="s">
        <v>1276</v>
      </c>
      <c r="D560">
        <v>15992</v>
      </c>
      <c r="G560">
        <v>1</v>
      </c>
      <c r="H560">
        <v>6</v>
      </c>
      <c r="K560">
        <v>5</v>
      </c>
      <c r="L560">
        <v>43</v>
      </c>
      <c r="M560" t="s">
        <v>1277</v>
      </c>
      <c r="N560" t="s">
        <v>1278</v>
      </c>
      <c r="O560" t="s">
        <v>1279</v>
      </c>
    </row>
    <row r="561" spans="1:15" x14ac:dyDescent="0.25">
      <c r="A561" t="s">
        <v>1477</v>
      </c>
      <c r="B561" s="1">
        <v>44866</v>
      </c>
      <c r="C561" t="s">
        <v>1317</v>
      </c>
      <c r="D561">
        <v>15057</v>
      </c>
      <c r="G561">
        <v>1</v>
      </c>
      <c r="H561">
        <v>3</v>
      </c>
      <c r="K561">
        <v>6</v>
      </c>
      <c r="L561">
        <v>28</v>
      </c>
      <c r="M561" t="s">
        <v>1318</v>
      </c>
      <c r="N561" t="s">
        <v>1304</v>
      </c>
      <c r="O561" t="s">
        <v>1305</v>
      </c>
    </row>
    <row r="562" spans="1:15" x14ac:dyDescent="0.25">
      <c r="A562" t="s">
        <v>1477</v>
      </c>
      <c r="B562" s="1">
        <v>44866</v>
      </c>
      <c r="C562" t="s">
        <v>1245</v>
      </c>
      <c r="D562">
        <v>5019</v>
      </c>
      <c r="H562">
        <v>3</v>
      </c>
      <c r="K562">
        <v>1</v>
      </c>
      <c r="L562">
        <v>7</v>
      </c>
      <c r="M562" t="s">
        <v>1246</v>
      </c>
      <c r="N562" t="s">
        <v>1234</v>
      </c>
      <c r="O562" t="s">
        <v>1235</v>
      </c>
    </row>
    <row r="563" spans="1:15" x14ac:dyDescent="0.25">
      <c r="A563" t="s">
        <v>1477</v>
      </c>
      <c r="B563" s="1">
        <v>44866</v>
      </c>
      <c r="C563" t="s">
        <v>1408</v>
      </c>
      <c r="D563">
        <v>6971</v>
      </c>
      <c r="E563">
        <v>58</v>
      </c>
      <c r="F563">
        <v>5</v>
      </c>
      <c r="G563">
        <v>5</v>
      </c>
      <c r="H563">
        <v>28</v>
      </c>
      <c r="I563">
        <v>299</v>
      </c>
      <c r="J563">
        <v>42</v>
      </c>
      <c r="K563">
        <v>29</v>
      </c>
      <c r="L563">
        <v>147</v>
      </c>
      <c r="M563" t="s">
        <v>1409</v>
      </c>
      <c r="N563" t="s">
        <v>1410</v>
      </c>
      <c r="O563" t="s">
        <v>1411</v>
      </c>
    </row>
    <row r="564" spans="1:15" x14ac:dyDescent="0.25">
      <c r="A564" t="s">
        <v>1477</v>
      </c>
      <c r="B564" s="1">
        <v>44866</v>
      </c>
      <c r="C564" t="s">
        <v>1302</v>
      </c>
      <c r="D564">
        <v>9804</v>
      </c>
      <c r="E564">
        <v>96</v>
      </c>
      <c r="F564">
        <v>19</v>
      </c>
      <c r="G564">
        <v>20</v>
      </c>
      <c r="H564">
        <v>70</v>
      </c>
      <c r="I564">
        <v>355</v>
      </c>
      <c r="J564">
        <v>25</v>
      </c>
      <c r="K564">
        <v>40</v>
      </c>
      <c r="L564">
        <v>262</v>
      </c>
      <c r="M564" t="s">
        <v>1303</v>
      </c>
      <c r="N564" t="s">
        <v>1304</v>
      </c>
      <c r="O564" t="s">
        <v>1305</v>
      </c>
    </row>
    <row r="565" spans="1:15" x14ac:dyDescent="0.25">
      <c r="A565" t="s">
        <v>1477</v>
      </c>
      <c r="B565" s="1">
        <v>44866</v>
      </c>
      <c r="C565" t="s">
        <v>1396</v>
      </c>
      <c r="D565">
        <v>7772</v>
      </c>
      <c r="E565">
        <v>83</v>
      </c>
      <c r="F565">
        <v>9</v>
      </c>
      <c r="G565">
        <v>19</v>
      </c>
      <c r="H565">
        <v>52</v>
      </c>
      <c r="I565">
        <v>435</v>
      </c>
      <c r="J565">
        <v>94</v>
      </c>
      <c r="K565">
        <v>101</v>
      </c>
      <c r="L565">
        <v>243</v>
      </c>
      <c r="M565" t="s">
        <v>1619</v>
      </c>
      <c r="N565" t="s">
        <v>1386</v>
      </c>
      <c r="O565" t="s">
        <v>1387</v>
      </c>
    </row>
    <row r="566" spans="1:15" x14ac:dyDescent="0.25">
      <c r="A566" t="s">
        <v>1477</v>
      </c>
      <c r="B566" s="1">
        <v>44866</v>
      </c>
      <c r="C566" t="s">
        <v>1250</v>
      </c>
      <c r="D566">
        <v>9526</v>
      </c>
      <c r="E566">
        <v>102</v>
      </c>
      <c r="F566">
        <v>17</v>
      </c>
      <c r="G566">
        <v>26</v>
      </c>
      <c r="H566">
        <v>106</v>
      </c>
      <c r="I566">
        <v>439</v>
      </c>
      <c r="J566">
        <v>39</v>
      </c>
      <c r="K566">
        <v>49</v>
      </c>
      <c r="L566">
        <v>238</v>
      </c>
      <c r="M566" t="s">
        <v>1611</v>
      </c>
      <c r="N566" t="s">
        <v>1234</v>
      </c>
      <c r="O566" t="s">
        <v>1235</v>
      </c>
    </row>
    <row r="567" spans="1:15" x14ac:dyDescent="0.25">
      <c r="A567" t="s">
        <v>1477</v>
      </c>
      <c r="B567" s="1">
        <v>44866</v>
      </c>
      <c r="C567" t="s">
        <v>1384</v>
      </c>
      <c r="D567">
        <v>15844</v>
      </c>
      <c r="E567">
        <v>94</v>
      </c>
      <c r="F567">
        <v>24</v>
      </c>
      <c r="G567">
        <v>14</v>
      </c>
      <c r="H567">
        <v>39</v>
      </c>
      <c r="I567">
        <v>810</v>
      </c>
      <c r="J567">
        <v>158</v>
      </c>
      <c r="K567">
        <v>124</v>
      </c>
      <c r="L567">
        <v>390</v>
      </c>
      <c r="M567" t="s">
        <v>1385</v>
      </c>
      <c r="N567" t="s">
        <v>1386</v>
      </c>
      <c r="O567" t="s">
        <v>1387</v>
      </c>
    </row>
    <row r="568" spans="1:15" x14ac:dyDescent="0.25">
      <c r="A568" t="s">
        <v>1477</v>
      </c>
      <c r="B568" s="1">
        <v>44866</v>
      </c>
      <c r="C568" t="s">
        <v>1230</v>
      </c>
      <c r="D568">
        <v>3868</v>
      </c>
      <c r="E568">
        <v>87</v>
      </c>
      <c r="F568">
        <v>8</v>
      </c>
      <c r="G568">
        <v>19</v>
      </c>
      <c r="H568">
        <v>67</v>
      </c>
      <c r="I568">
        <v>237</v>
      </c>
      <c r="J568">
        <v>8</v>
      </c>
      <c r="K568">
        <v>15</v>
      </c>
      <c r="L568">
        <v>185</v>
      </c>
      <c r="M568" t="s">
        <v>1231</v>
      </c>
      <c r="N568" t="s">
        <v>1234</v>
      </c>
      <c r="O568" t="s">
        <v>1235</v>
      </c>
    </row>
    <row r="569" spans="1:15" x14ac:dyDescent="0.25">
      <c r="A569" t="s">
        <v>1477</v>
      </c>
      <c r="B569" s="1">
        <v>44866</v>
      </c>
      <c r="C569" t="s">
        <v>1370</v>
      </c>
      <c r="D569">
        <v>3930</v>
      </c>
      <c r="E569">
        <v>23</v>
      </c>
      <c r="F569">
        <v>4</v>
      </c>
      <c r="G569">
        <v>3</v>
      </c>
      <c r="H569">
        <v>14</v>
      </c>
      <c r="I569">
        <v>164</v>
      </c>
      <c r="J569">
        <v>12</v>
      </c>
      <c r="K569">
        <v>14</v>
      </c>
      <c r="L569">
        <v>77</v>
      </c>
      <c r="M569" t="s">
        <v>1371</v>
      </c>
      <c r="N569" t="s">
        <v>1360</v>
      </c>
      <c r="O569" t="s">
        <v>1361</v>
      </c>
    </row>
    <row r="570" spans="1:15" x14ac:dyDescent="0.25">
      <c r="A570" t="s">
        <v>1477</v>
      </c>
      <c r="B570" s="1">
        <v>44866</v>
      </c>
      <c r="C570" t="s">
        <v>1266</v>
      </c>
      <c r="D570">
        <v>4402</v>
      </c>
      <c r="E570">
        <v>45</v>
      </c>
      <c r="F570">
        <v>6</v>
      </c>
      <c r="G570">
        <v>7</v>
      </c>
      <c r="H570">
        <v>24</v>
      </c>
      <c r="I570">
        <v>201</v>
      </c>
      <c r="J570">
        <v>19</v>
      </c>
      <c r="K570">
        <v>13</v>
      </c>
      <c r="L570">
        <v>122</v>
      </c>
      <c r="M570" t="s">
        <v>1267</v>
      </c>
      <c r="N570" t="s">
        <v>1234</v>
      </c>
      <c r="O570" t="s">
        <v>1235</v>
      </c>
    </row>
    <row r="571" spans="1:15" x14ac:dyDescent="0.25">
      <c r="A571" t="s">
        <v>1477</v>
      </c>
      <c r="B571" s="1">
        <v>44866</v>
      </c>
      <c r="C571" t="s">
        <v>1333</v>
      </c>
      <c r="D571">
        <v>7009</v>
      </c>
      <c r="E571">
        <v>24</v>
      </c>
      <c r="F571">
        <v>4</v>
      </c>
      <c r="G571">
        <v>6</v>
      </c>
      <c r="H571">
        <v>22</v>
      </c>
      <c r="I571">
        <v>277</v>
      </c>
      <c r="J571">
        <v>32</v>
      </c>
      <c r="K571">
        <v>42</v>
      </c>
      <c r="L571">
        <v>243</v>
      </c>
      <c r="M571" t="s">
        <v>1334</v>
      </c>
      <c r="N571" t="s">
        <v>1322</v>
      </c>
      <c r="O571" t="s">
        <v>1323</v>
      </c>
    </row>
    <row r="572" spans="1:15" x14ac:dyDescent="0.25">
      <c r="A572" t="s">
        <v>1477</v>
      </c>
      <c r="B572" s="1">
        <v>44866</v>
      </c>
      <c r="C572" t="s">
        <v>1382</v>
      </c>
      <c r="D572">
        <v>3484</v>
      </c>
      <c r="E572">
        <v>27</v>
      </c>
      <c r="F572">
        <v>4</v>
      </c>
      <c r="G572">
        <v>4</v>
      </c>
      <c r="H572">
        <v>17</v>
      </c>
      <c r="I572">
        <v>118</v>
      </c>
      <c r="J572">
        <v>18</v>
      </c>
      <c r="K572">
        <v>10</v>
      </c>
      <c r="L572">
        <v>45</v>
      </c>
      <c r="M572" t="s">
        <v>1383</v>
      </c>
      <c r="N572" t="s">
        <v>1360</v>
      </c>
      <c r="O572" t="s">
        <v>1361</v>
      </c>
    </row>
    <row r="573" spans="1:15" x14ac:dyDescent="0.25">
      <c r="A573" t="s">
        <v>1477</v>
      </c>
      <c r="B573" s="1">
        <v>44866</v>
      </c>
      <c r="C573" t="s">
        <v>1282</v>
      </c>
      <c r="D573">
        <v>9547</v>
      </c>
      <c r="E573">
        <v>116</v>
      </c>
      <c r="F573">
        <v>20</v>
      </c>
      <c r="G573">
        <v>18</v>
      </c>
      <c r="H573">
        <v>64</v>
      </c>
      <c r="I573">
        <v>500</v>
      </c>
      <c r="J573">
        <v>52</v>
      </c>
      <c r="K573">
        <v>32</v>
      </c>
      <c r="L573">
        <v>179</v>
      </c>
      <c r="M573" t="s">
        <v>1283</v>
      </c>
      <c r="N573" t="s">
        <v>1278</v>
      </c>
      <c r="O573" t="s">
        <v>1279</v>
      </c>
    </row>
    <row r="574" spans="1:15" x14ac:dyDescent="0.25">
      <c r="A574" t="s">
        <v>1477</v>
      </c>
      <c r="B574" s="1">
        <v>44866</v>
      </c>
      <c r="C574" t="s">
        <v>1261</v>
      </c>
      <c r="D574">
        <v>6382</v>
      </c>
      <c r="E574">
        <v>73</v>
      </c>
      <c r="F574">
        <v>22</v>
      </c>
      <c r="G574">
        <v>24</v>
      </c>
      <c r="H574">
        <v>45</v>
      </c>
      <c r="I574">
        <v>367</v>
      </c>
      <c r="J574">
        <v>68</v>
      </c>
      <c r="K574">
        <v>55</v>
      </c>
      <c r="L574">
        <v>139</v>
      </c>
      <c r="M574" t="s">
        <v>1262</v>
      </c>
      <c r="N574" t="s">
        <v>1234</v>
      </c>
      <c r="O574" t="s">
        <v>1235</v>
      </c>
    </row>
    <row r="575" spans="1:15" x14ac:dyDescent="0.25">
      <c r="A575" t="s">
        <v>1477</v>
      </c>
      <c r="B575" s="1">
        <v>44866</v>
      </c>
      <c r="C575" t="s">
        <v>1391</v>
      </c>
      <c r="D575">
        <v>2809</v>
      </c>
      <c r="E575">
        <v>18</v>
      </c>
      <c r="F575">
        <v>7</v>
      </c>
      <c r="G575">
        <v>3</v>
      </c>
      <c r="H575">
        <v>10</v>
      </c>
      <c r="I575">
        <v>178</v>
      </c>
      <c r="J575">
        <v>48</v>
      </c>
      <c r="K575">
        <v>36</v>
      </c>
      <c r="L575">
        <v>88</v>
      </c>
      <c r="M575" t="s">
        <v>1392</v>
      </c>
      <c r="N575" t="s">
        <v>1386</v>
      </c>
      <c r="O575" t="s">
        <v>1387</v>
      </c>
    </row>
    <row r="576" spans="1:15" x14ac:dyDescent="0.25">
      <c r="A576" t="s">
        <v>1477</v>
      </c>
      <c r="B576" s="1">
        <v>44866</v>
      </c>
      <c r="C576" t="s">
        <v>1338</v>
      </c>
      <c r="D576">
        <v>3441</v>
      </c>
      <c r="E576">
        <v>15</v>
      </c>
      <c r="F576">
        <v>2</v>
      </c>
      <c r="G576">
        <v>4</v>
      </c>
      <c r="H576">
        <v>11</v>
      </c>
      <c r="I576">
        <v>121</v>
      </c>
      <c r="J576">
        <v>24</v>
      </c>
      <c r="K576">
        <v>33</v>
      </c>
      <c r="L576">
        <v>111</v>
      </c>
      <c r="M576" t="s">
        <v>1339</v>
      </c>
      <c r="N576" t="s">
        <v>1322</v>
      </c>
      <c r="O576" t="s">
        <v>1323</v>
      </c>
    </row>
    <row r="577" spans="1:15" x14ac:dyDescent="0.25">
      <c r="A577" t="s">
        <v>1477</v>
      </c>
      <c r="B577" s="1">
        <v>44866</v>
      </c>
      <c r="C577" t="s">
        <v>1424</v>
      </c>
      <c r="D577">
        <v>6405</v>
      </c>
      <c r="E577">
        <v>29</v>
      </c>
      <c r="F577">
        <v>9</v>
      </c>
      <c r="G577">
        <v>7</v>
      </c>
      <c r="H577">
        <v>29</v>
      </c>
      <c r="I577">
        <v>294</v>
      </c>
      <c r="J577">
        <v>25</v>
      </c>
      <c r="K577">
        <v>27</v>
      </c>
      <c r="L577">
        <v>184</v>
      </c>
      <c r="M577" t="s">
        <v>1425</v>
      </c>
      <c r="N577" t="s">
        <v>1410</v>
      </c>
      <c r="O577" t="s">
        <v>1411</v>
      </c>
    </row>
    <row r="578" spans="1:15" x14ac:dyDescent="0.25">
      <c r="A578" t="s">
        <v>1477</v>
      </c>
      <c r="B578" s="1">
        <v>44866</v>
      </c>
      <c r="C578" t="s">
        <v>1375</v>
      </c>
      <c r="D578">
        <v>5748</v>
      </c>
      <c r="E578">
        <v>49</v>
      </c>
      <c r="F578">
        <v>9</v>
      </c>
      <c r="G578">
        <v>4</v>
      </c>
      <c r="H578">
        <v>25</v>
      </c>
      <c r="I578">
        <v>255</v>
      </c>
      <c r="J578">
        <v>50</v>
      </c>
      <c r="K578">
        <v>49</v>
      </c>
      <c r="L578">
        <v>164</v>
      </c>
      <c r="M578" t="s">
        <v>1376</v>
      </c>
      <c r="N578" t="s">
        <v>1360</v>
      </c>
      <c r="O578" t="s">
        <v>1361</v>
      </c>
    </row>
    <row r="579" spans="1:15" x14ac:dyDescent="0.25">
      <c r="A579" t="s">
        <v>1477</v>
      </c>
      <c r="B579" s="1">
        <v>44866</v>
      </c>
      <c r="C579" t="s">
        <v>1256</v>
      </c>
      <c r="D579">
        <v>7295</v>
      </c>
      <c r="E579">
        <v>27</v>
      </c>
      <c r="F579">
        <v>6</v>
      </c>
      <c r="G579">
        <v>6</v>
      </c>
      <c r="H579">
        <v>16</v>
      </c>
      <c r="I579">
        <v>240</v>
      </c>
      <c r="J579">
        <v>55</v>
      </c>
      <c r="K579">
        <v>34</v>
      </c>
      <c r="L579">
        <v>115</v>
      </c>
      <c r="M579" t="s">
        <v>1257</v>
      </c>
      <c r="N579" t="s">
        <v>1234</v>
      </c>
      <c r="O579" t="s">
        <v>1235</v>
      </c>
    </row>
    <row r="580" spans="1:15" x14ac:dyDescent="0.25">
      <c r="A580" t="s">
        <v>1477</v>
      </c>
      <c r="B580" s="1">
        <v>44866</v>
      </c>
      <c r="C580" t="s">
        <v>1297</v>
      </c>
      <c r="D580">
        <v>8231</v>
      </c>
      <c r="E580">
        <v>77</v>
      </c>
      <c r="F580">
        <v>27</v>
      </c>
      <c r="G580">
        <v>39</v>
      </c>
      <c r="H580">
        <v>72</v>
      </c>
      <c r="I580">
        <v>436</v>
      </c>
      <c r="J580">
        <v>56</v>
      </c>
      <c r="K580">
        <v>66</v>
      </c>
      <c r="L580">
        <v>228</v>
      </c>
      <c r="M580" t="s">
        <v>1298</v>
      </c>
      <c r="N580" t="s">
        <v>1278</v>
      </c>
      <c r="O580" t="s">
        <v>1279</v>
      </c>
    </row>
    <row r="581" spans="1:15" x14ac:dyDescent="0.25">
      <c r="A581" t="s">
        <v>1477</v>
      </c>
      <c r="B581" s="1">
        <v>44866</v>
      </c>
      <c r="C581" t="s">
        <v>1358</v>
      </c>
      <c r="D581">
        <v>6600</v>
      </c>
      <c r="E581">
        <v>33</v>
      </c>
      <c r="F581">
        <v>6</v>
      </c>
      <c r="G581">
        <v>2</v>
      </c>
      <c r="H581">
        <v>9</v>
      </c>
      <c r="I581">
        <v>279</v>
      </c>
      <c r="J581">
        <v>21</v>
      </c>
      <c r="K581">
        <v>13</v>
      </c>
      <c r="L581">
        <v>120</v>
      </c>
      <c r="M581" t="s">
        <v>1359</v>
      </c>
      <c r="N581" t="s">
        <v>1360</v>
      </c>
      <c r="O581" t="s">
        <v>1361</v>
      </c>
    </row>
    <row r="582" spans="1:15" x14ac:dyDescent="0.25">
      <c r="A582" t="s">
        <v>1477</v>
      </c>
      <c r="B582" s="1">
        <v>44866</v>
      </c>
      <c r="C582" t="s">
        <v>1287</v>
      </c>
      <c r="D582">
        <v>13172</v>
      </c>
      <c r="E582">
        <v>218</v>
      </c>
      <c r="F582">
        <v>39</v>
      </c>
      <c r="G582">
        <v>36</v>
      </c>
      <c r="H582">
        <v>113</v>
      </c>
      <c r="I582">
        <v>820</v>
      </c>
      <c r="J582">
        <v>90</v>
      </c>
      <c r="K582">
        <v>62</v>
      </c>
      <c r="L582">
        <v>424</v>
      </c>
      <c r="M582" t="s">
        <v>1288</v>
      </c>
      <c r="N582" t="s">
        <v>1278</v>
      </c>
      <c r="O582" t="s">
        <v>1279</v>
      </c>
    </row>
    <row r="583" spans="1:15" x14ac:dyDescent="0.25">
      <c r="A583" t="s">
        <v>1477</v>
      </c>
      <c r="B583" s="1">
        <v>44866</v>
      </c>
      <c r="C583" t="s">
        <v>1240</v>
      </c>
      <c r="D583">
        <v>8537</v>
      </c>
      <c r="E583">
        <v>93</v>
      </c>
      <c r="F583">
        <v>19</v>
      </c>
      <c r="G583">
        <v>15</v>
      </c>
      <c r="H583">
        <v>46</v>
      </c>
      <c r="I583">
        <v>371</v>
      </c>
      <c r="J583">
        <v>83</v>
      </c>
      <c r="K583">
        <v>65</v>
      </c>
      <c r="L583">
        <v>171</v>
      </c>
      <c r="M583" t="s">
        <v>1241</v>
      </c>
      <c r="N583" t="s">
        <v>1234</v>
      </c>
      <c r="O583" t="s">
        <v>1235</v>
      </c>
    </row>
    <row r="584" spans="1:15" x14ac:dyDescent="0.25">
      <c r="A584" t="s">
        <v>1477</v>
      </c>
      <c r="B584" s="1">
        <v>44866</v>
      </c>
      <c r="C584" t="s">
        <v>1377</v>
      </c>
      <c r="D584">
        <v>14767</v>
      </c>
      <c r="E584">
        <v>124</v>
      </c>
      <c r="F584">
        <v>25</v>
      </c>
      <c r="G584">
        <v>29</v>
      </c>
      <c r="H584">
        <v>89</v>
      </c>
      <c r="I584">
        <v>678</v>
      </c>
      <c r="J584">
        <v>137</v>
      </c>
      <c r="K584">
        <v>138</v>
      </c>
      <c r="L584">
        <v>426</v>
      </c>
      <c r="M584" t="s">
        <v>1378</v>
      </c>
      <c r="N584" t="s">
        <v>1360</v>
      </c>
      <c r="O584" t="s">
        <v>1361</v>
      </c>
    </row>
    <row r="585" spans="1:15" x14ac:dyDescent="0.25">
      <c r="A585" t="s">
        <v>1477</v>
      </c>
      <c r="B585" s="1">
        <v>44866</v>
      </c>
      <c r="C585" t="s">
        <v>1406</v>
      </c>
      <c r="D585">
        <v>8978</v>
      </c>
      <c r="E585">
        <v>90</v>
      </c>
      <c r="F585">
        <v>11</v>
      </c>
      <c r="G585">
        <v>6</v>
      </c>
      <c r="H585">
        <v>30</v>
      </c>
      <c r="I585">
        <v>411</v>
      </c>
      <c r="J585">
        <v>57</v>
      </c>
      <c r="K585">
        <v>70</v>
      </c>
      <c r="L585">
        <v>285</v>
      </c>
      <c r="M585" t="s">
        <v>1407</v>
      </c>
      <c r="N585" t="s">
        <v>1386</v>
      </c>
      <c r="O585" t="s">
        <v>1387</v>
      </c>
    </row>
    <row r="586" spans="1:15" x14ac:dyDescent="0.25">
      <c r="A586" t="s">
        <v>1477</v>
      </c>
      <c r="B586" s="1">
        <v>44866</v>
      </c>
      <c r="C586" t="s">
        <v>1343</v>
      </c>
      <c r="D586">
        <v>8086</v>
      </c>
      <c r="E586">
        <v>56</v>
      </c>
      <c r="F586">
        <v>16</v>
      </c>
      <c r="G586">
        <v>20</v>
      </c>
      <c r="H586">
        <v>38</v>
      </c>
      <c r="I586">
        <v>387</v>
      </c>
      <c r="J586">
        <v>77</v>
      </c>
      <c r="K586">
        <v>70</v>
      </c>
      <c r="L586">
        <v>242</v>
      </c>
      <c r="M586" t="s">
        <v>1344</v>
      </c>
      <c r="N586" t="s">
        <v>1322</v>
      </c>
      <c r="O586" t="s">
        <v>1323</v>
      </c>
    </row>
    <row r="587" spans="1:15" x14ac:dyDescent="0.25">
      <c r="A587" t="s">
        <v>1477</v>
      </c>
      <c r="B587" s="1">
        <v>44896</v>
      </c>
      <c r="C587" t="s">
        <v>1375</v>
      </c>
      <c r="D587">
        <v>5733</v>
      </c>
      <c r="E587">
        <v>51</v>
      </c>
      <c r="F587">
        <v>9</v>
      </c>
      <c r="G587">
        <v>5</v>
      </c>
      <c r="H587">
        <v>27</v>
      </c>
      <c r="I587">
        <v>255</v>
      </c>
      <c r="J587">
        <v>50</v>
      </c>
      <c r="K587">
        <v>60</v>
      </c>
      <c r="L587">
        <v>182</v>
      </c>
      <c r="M587" t="s">
        <v>1376</v>
      </c>
      <c r="N587" t="s">
        <v>1360</v>
      </c>
      <c r="O587" t="s">
        <v>1361</v>
      </c>
    </row>
    <row r="588" spans="1:15" x14ac:dyDescent="0.25">
      <c r="A588" t="s">
        <v>1477</v>
      </c>
      <c r="B588" s="1">
        <v>44896</v>
      </c>
      <c r="C588" t="s">
        <v>1358</v>
      </c>
      <c r="D588">
        <v>6651</v>
      </c>
      <c r="E588">
        <v>34</v>
      </c>
      <c r="F588">
        <v>6</v>
      </c>
      <c r="G588">
        <v>6</v>
      </c>
      <c r="H588">
        <v>16</v>
      </c>
      <c r="I588">
        <v>286</v>
      </c>
      <c r="J588">
        <v>22</v>
      </c>
      <c r="K588">
        <v>22</v>
      </c>
      <c r="L588">
        <v>160</v>
      </c>
      <c r="M588" t="s">
        <v>1359</v>
      </c>
      <c r="N588" t="s">
        <v>1360</v>
      </c>
      <c r="O588" t="s">
        <v>1361</v>
      </c>
    </row>
    <row r="589" spans="1:15" x14ac:dyDescent="0.25">
      <c r="A589" t="s">
        <v>1477</v>
      </c>
      <c r="B589" s="1">
        <v>44896</v>
      </c>
      <c r="C589" t="s">
        <v>1256</v>
      </c>
      <c r="D589">
        <v>7350</v>
      </c>
      <c r="E589">
        <v>27</v>
      </c>
      <c r="F589">
        <v>6</v>
      </c>
      <c r="G589">
        <v>6</v>
      </c>
      <c r="H589">
        <v>16</v>
      </c>
      <c r="I589">
        <v>250</v>
      </c>
      <c r="J589">
        <v>56</v>
      </c>
      <c r="K589">
        <v>45</v>
      </c>
      <c r="L589">
        <v>134</v>
      </c>
      <c r="M589" t="s">
        <v>1257</v>
      </c>
      <c r="N589" t="s">
        <v>1234</v>
      </c>
      <c r="O589" t="s">
        <v>1235</v>
      </c>
    </row>
    <row r="590" spans="1:15" x14ac:dyDescent="0.25">
      <c r="A590" t="s">
        <v>1477</v>
      </c>
      <c r="B590" s="1">
        <v>44896</v>
      </c>
      <c r="C590" t="s">
        <v>1406</v>
      </c>
      <c r="D590">
        <v>8989</v>
      </c>
      <c r="E590">
        <v>89</v>
      </c>
      <c r="F590">
        <v>10</v>
      </c>
      <c r="G590">
        <v>8</v>
      </c>
      <c r="H590">
        <v>33</v>
      </c>
      <c r="I590">
        <v>410</v>
      </c>
      <c r="J590">
        <v>56</v>
      </c>
      <c r="K590">
        <v>80</v>
      </c>
      <c r="L590">
        <v>303</v>
      </c>
      <c r="M590" t="s">
        <v>1407</v>
      </c>
      <c r="N590" t="s">
        <v>1386</v>
      </c>
      <c r="O590" t="s">
        <v>1387</v>
      </c>
    </row>
    <row r="591" spans="1:15" x14ac:dyDescent="0.25">
      <c r="A591" t="s">
        <v>1477</v>
      </c>
      <c r="B591" s="1">
        <v>44896</v>
      </c>
      <c r="C591" t="s">
        <v>1287</v>
      </c>
      <c r="D591">
        <v>13175</v>
      </c>
      <c r="E591">
        <v>215</v>
      </c>
      <c r="F591">
        <v>39</v>
      </c>
      <c r="G591">
        <v>41</v>
      </c>
      <c r="H591">
        <v>128</v>
      </c>
      <c r="I591">
        <v>826</v>
      </c>
      <c r="J591">
        <v>88</v>
      </c>
      <c r="K591">
        <v>78</v>
      </c>
      <c r="L591">
        <v>508</v>
      </c>
      <c r="M591" t="s">
        <v>1288</v>
      </c>
      <c r="N591" t="s">
        <v>1278</v>
      </c>
      <c r="O591" t="s">
        <v>1279</v>
      </c>
    </row>
    <row r="592" spans="1:15" x14ac:dyDescent="0.25">
      <c r="A592" t="s">
        <v>1477</v>
      </c>
      <c r="B592" s="1">
        <v>44896</v>
      </c>
      <c r="C592" t="s">
        <v>1297</v>
      </c>
      <c r="D592">
        <v>8242</v>
      </c>
      <c r="E592">
        <v>76</v>
      </c>
      <c r="F592">
        <v>28</v>
      </c>
      <c r="G592">
        <v>40</v>
      </c>
      <c r="H592">
        <v>72</v>
      </c>
      <c r="I592">
        <v>436</v>
      </c>
      <c r="J592">
        <v>56</v>
      </c>
      <c r="K592">
        <v>72</v>
      </c>
      <c r="L592">
        <v>266</v>
      </c>
      <c r="M592" t="s">
        <v>1298</v>
      </c>
      <c r="N592" t="s">
        <v>1278</v>
      </c>
      <c r="O592" t="s">
        <v>1279</v>
      </c>
    </row>
    <row r="593" spans="1:15" x14ac:dyDescent="0.25">
      <c r="A593" t="s">
        <v>1477</v>
      </c>
      <c r="B593" s="1">
        <v>44896</v>
      </c>
      <c r="C593" t="s">
        <v>1292</v>
      </c>
      <c r="D593">
        <v>6779</v>
      </c>
      <c r="E593">
        <v>78</v>
      </c>
      <c r="F593">
        <v>13</v>
      </c>
      <c r="G593">
        <v>5</v>
      </c>
      <c r="H593">
        <v>22</v>
      </c>
      <c r="I593">
        <v>359</v>
      </c>
      <c r="J593">
        <v>44</v>
      </c>
      <c r="K593">
        <v>47</v>
      </c>
      <c r="L593">
        <v>172</v>
      </c>
      <c r="M593" t="s">
        <v>1293</v>
      </c>
      <c r="N593" t="s">
        <v>1278</v>
      </c>
      <c r="O593" t="s">
        <v>1279</v>
      </c>
    </row>
    <row r="594" spans="1:15" x14ac:dyDescent="0.25">
      <c r="A594" t="s">
        <v>1477</v>
      </c>
      <c r="B594" s="1">
        <v>44896</v>
      </c>
      <c r="C594" t="s">
        <v>1420</v>
      </c>
      <c r="D594">
        <v>7180</v>
      </c>
      <c r="E594">
        <v>62</v>
      </c>
      <c r="F594">
        <v>13</v>
      </c>
      <c r="G594">
        <v>7</v>
      </c>
      <c r="H594">
        <v>29</v>
      </c>
      <c r="I594">
        <v>305</v>
      </c>
      <c r="J594">
        <v>83</v>
      </c>
      <c r="K594">
        <v>61</v>
      </c>
      <c r="L594">
        <v>151</v>
      </c>
      <c r="M594" t="s">
        <v>981</v>
      </c>
      <c r="N594" t="s">
        <v>1410</v>
      </c>
      <c r="O594" t="s">
        <v>1411</v>
      </c>
    </row>
    <row r="595" spans="1:15" x14ac:dyDescent="0.25">
      <c r="A595" t="s">
        <v>1477</v>
      </c>
      <c r="B595" s="1">
        <v>44896</v>
      </c>
      <c r="C595" t="s">
        <v>1401</v>
      </c>
      <c r="D595">
        <v>6321</v>
      </c>
      <c r="E595">
        <v>31</v>
      </c>
      <c r="F595">
        <v>9</v>
      </c>
      <c r="G595">
        <v>10</v>
      </c>
      <c r="H595">
        <v>17</v>
      </c>
      <c r="I595">
        <v>262</v>
      </c>
      <c r="J595">
        <v>56</v>
      </c>
      <c r="K595">
        <v>53</v>
      </c>
      <c r="L595">
        <v>139</v>
      </c>
      <c r="M595" t="s">
        <v>1402</v>
      </c>
      <c r="N595" t="s">
        <v>1386</v>
      </c>
      <c r="O595" t="s">
        <v>1387</v>
      </c>
    </row>
    <row r="596" spans="1:15" x14ac:dyDescent="0.25">
      <c r="A596" t="s">
        <v>1477</v>
      </c>
      <c r="B596" s="1">
        <v>44896</v>
      </c>
      <c r="C596" t="s">
        <v>1384</v>
      </c>
      <c r="D596">
        <v>15863</v>
      </c>
      <c r="E596">
        <v>93</v>
      </c>
      <c r="F596">
        <v>23</v>
      </c>
      <c r="G596">
        <v>20</v>
      </c>
      <c r="H596">
        <v>49</v>
      </c>
      <c r="I596">
        <v>803</v>
      </c>
      <c r="J596">
        <v>158</v>
      </c>
      <c r="K596">
        <v>150</v>
      </c>
      <c r="L596">
        <v>447</v>
      </c>
      <c r="M596" t="s">
        <v>1385</v>
      </c>
      <c r="N596" t="s">
        <v>1386</v>
      </c>
      <c r="O596" t="s">
        <v>1387</v>
      </c>
    </row>
    <row r="597" spans="1:15" x14ac:dyDescent="0.25">
      <c r="A597" t="s">
        <v>1477</v>
      </c>
      <c r="B597" s="1">
        <v>44896</v>
      </c>
      <c r="C597" t="s">
        <v>1348</v>
      </c>
      <c r="D597">
        <v>5057</v>
      </c>
      <c r="E597">
        <v>37</v>
      </c>
      <c r="F597">
        <v>5</v>
      </c>
      <c r="G597">
        <v>7</v>
      </c>
      <c r="H597">
        <v>29</v>
      </c>
      <c r="I597">
        <v>259</v>
      </c>
      <c r="J597">
        <v>43</v>
      </c>
      <c r="K597">
        <v>73</v>
      </c>
      <c r="L597">
        <v>186</v>
      </c>
      <c r="M597" t="s">
        <v>1349</v>
      </c>
      <c r="N597" t="s">
        <v>1322</v>
      </c>
      <c r="O597" t="s">
        <v>1323</v>
      </c>
    </row>
    <row r="598" spans="1:15" x14ac:dyDescent="0.25">
      <c r="A598" t="s">
        <v>1477</v>
      </c>
      <c r="B598" s="1">
        <v>44896</v>
      </c>
      <c r="C598" t="s">
        <v>1343</v>
      </c>
      <c r="D598">
        <v>8065</v>
      </c>
      <c r="E598">
        <v>55</v>
      </c>
      <c r="F598">
        <v>15</v>
      </c>
      <c r="G598">
        <v>21</v>
      </c>
      <c r="H598">
        <v>40</v>
      </c>
      <c r="I598">
        <v>384</v>
      </c>
      <c r="J598">
        <v>76</v>
      </c>
      <c r="K598">
        <v>80</v>
      </c>
      <c r="L598">
        <v>277</v>
      </c>
      <c r="M598" t="s">
        <v>1344</v>
      </c>
      <c r="N598" t="s">
        <v>1322</v>
      </c>
      <c r="O598" t="s">
        <v>1323</v>
      </c>
    </row>
    <row r="599" spans="1:15" x14ac:dyDescent="0.25">
      <c r="A599" t="s">
        <v>1477</v>
      </c>
      <c r="B599" s="1">
        <v>44896</v>
      </c>
      <c r="C599" t="s">
        <v>1382</v>
      </c>
      <c r="D599">
        <v>3477</v>
      </c>
      <c r="E599">
        <v>26</v>
      </c>
      <c r="F599">
        <v>4</v>
      </c>
      <c r="G599">
        <v>4</v>
      </c>
      <c r="H599">
        <v>17</v>
      </c>
      <c r="I599">
        <v>120</v>
      </c>
      <c r="J599">
        <v>18</v>
      </c>
      <c r="K599">
        <v>13</v>
      </c>
      <c r="L599">
        <v>54</v>
      </c>
      <c r="M599" t="s">
        <v>1383</v>
      </c>
      <c r="N599" t="s">
        <v>1360</v>
      </c>
      <c r="O599" t="s">
        <v>1361</v>
      </c>
    </row>
    <row r="600" spans="1:15" x14ac:dyDescent="0.25">
      <c r="A600" t="s">
        <v>1477</v>
      </c>
      <c r="B600" s="1">
        <v>44896</v>
      </c>
      <c r="C600" t="s">
        <v>1370</v>
      </c>
      <c r="D600">
        <v>3946</v>
      </c>
      <c r="E600">
        <v>23</v>
      </c>
      <c r="F600">
        <v>4</v>
      </c>
      <c r="G600">
        <v>8</v>
      </c>
      <c r="H600">
        <v>23</v>
      </c>
      <c r="I600">
        <v>167</v>
      </c>
      <c r="J600">
        <v>12</v>
      </c>
      <c r="K600">
        <v>16</v>
      </c>
      <c r="L600">
        <v>100</v>
      </c>
      <c r="M600" t="s">
        <v>1371</v>
      </c>
      <c r="N600" t="s">
        <v>1360</v>
      </c>
      <c r="O600" t="s">
        <v>1361</v>
      </c>
    </row>
    <row r="601" spans="1:15" x14ac:dyDescent="0.25">
      <c r="A601" t="s">
        <v>1477</v>
      </c>
      <c r="B601" s="1">
        <v>44896</v>
      </c>
      <c r="C601" t="s">
        <v>1391</v>
      </c>
      <c r="D601">
        <v>2834</v>
      </c>
      <c r="E601">
        <v>18</v>
      </c>
      <c r="F601">
        <v>7</v>
      </c>
      <c r="G601">
        <v>3</v>
      </c>
      <c r="H601">
        <v>11</v>
      </c>
      <c r="I601">
        <v>175</v>
      </c>
      <c r="J601">
        <v>48</v>
      </c>
      <c r="K601">
        <v>40</v>
      </c>
      <c r="L601">
        <v>100</v>
      </c>
      <c r="M601" t="s">
        <v>1392</v>
      </c>
      <c r="N601" t="s">
        <v>1386</v>
      </c>
      <c r="O601" t="s">
        <v>1387</v>
      </c>
    </row>
    <row r="602" spans="1:15" x14ac:dyDescent="0.25">
      <c r="A602" t="s">
        <v>1477</v>
      </c>
      <c r="B602" s="1">
        <v>44896</v>
      </c>
      <c r="C602" t="s">
        <v>1282</v>
      </c>
      <c r="D602">
        <v>9554</v>
      </c>
      <c r="E602">
        <v>113</v>
      </c>
      <c r="F602">
        <v>20</v>
      </c>
      <c r="G602">
        <v>24</v>
      </c>
      <c r="H602">
        <v>82</v>
      </c>
      <c r="I602">
        <v>508</v>
      </c>
      <c r="J602">
        <v>53</v>
      </c>
      <c r="K602">
        <v>47</v>
      </c>
      <c r="L602">
        <v>291</v>
      </c>
      <c r="M602" t="s">
        <v>1283</v>
      </c>
      <c r="N602" t="s">
        <v>1278</v>
      </c>
      <c r="O602" t="s">
        <v>1279</v>
      </c>
    </row>
    <row r="603" spans="1:15" x14ac:dyDescent="0.25">
      <c r="A603" t="s">
        <v>1477</v>
      </c>
      <c r="B603" s="1">
        <v>44896</v>
      </c>
      <c r="C603" t="s">
        <v>1338</v>
      </c>
      <c r="D603">
        <v>3452</v>
      </c>
      <c r="E603">
        <v>15</v>
      </c>
      <c r="F603">
        <v>2</v>
      </c>
      <c r="G603">
        <v>5</v>
      </c>
      <c r="H603">
        <v>14</v>
      </c>
      <c r="I603">
        <v>119</v>
      </c>
      <c r="J603">
        <v>23</v>
      </c>
      <c r="K603">
        <v>36</v>
      </c>
      <c r="L603">
        <v>114</v>
      </c>
      <c r="M603" t="s">
        <v>1339</v>
      </c>
      <c r="N603" t="s">
        <v>1322</v>
      </c>
      <c r="O603" t="s">
        <v>1323</v>
      </c>
    </row>
    <row r="604" spans="1:15" x14ac:dyDescent="0.25">
      <c r="A604" t="s">
        <v>1477</v>
      </c>
      <c r="B604" s="1">
        <v>44896</v>
      </c>
      <c r="C604" t="s">
        <v>1230</v>
      </c>
      <c r="D604">
        <v>3848</v>
      </c>
      <c r="E604">
        <v>87</v>
      </c>
      <c r="F604">
        <v>7</v>
      </c>
      <c r="G604">
        <v>20</v>
      </c>
      <c r="H604">
        <v>76</v>
      </c>
      <c r="I604">
        <v>234</v>
      </c>
      <c r="J604">
        <v>9</v>
      </c>
      <c r="K604">
        <v>19</v>
      </c>
      <c r="L604">
        <v>197</v>
      </c>
      <c r="M604" t="s">
        <v>1231</v>
      </c>
      <c r="N604" t="s">
        <v>1234</v>
      </c>
      <c r="O604" t="s">
        <v>1235</v>
      </c>
    </row>
    <row r="605" spans="1:15" x14ac:dyDescent="0.25">
      <c r="A605" t="s">
        <v>1477</v>
      </c>
      <c r="B605" s="1">
        <v>44896</v>
      </c>
      <c r="C605" t="s">
        <v>1377</v>
      </c>
      <c r="D605">
        <v>14828</v>
      </c>
      <c r="E605">
        <v>125</v>
      </c>
      <c r="F605">
        <v>25</v>
      </c>
      <c r="G605">
        <v>33</v>
      </c>
      <c r="H605">
        <v>95</v>
      </c>
      <c r="I605">
        <v>688</v>
      </c>
      <c r="J605">
        <v>136</v>
      </c>
      <c r="K605">
        <v>168</v>
      </c>
      <c r="L605">
        <v>506</v>
      </c>
      <c r="M605" t="s">
        <v>1378</v>
      </c>
      <c r="N605" t="s">
        <v>1360</v>
      </c>
      <c r="O605" t="s">
        <v>1361</v>
      </c>
    </row>
    <row r="606" spans="1:15" x14ac:dyDescent="0.25">
      <c r="A606" t="s">
        <v>1477</v>
      </c>
      <c r="B606" s="1">
        <v>44896</v>
      </c>
      <c r="C606" t="s">
        <v>1240</v>
      </c>
      <c r="D606">
        <v>8544</v>
      </c>
      <c r="E606">
        <v>91</v>
      </c>
      <c r="F606">
        <v>19</v>
      </c>
      <c r="G606">
        <v>19</v>
      </c>
      <c r="H606">
        <v>53</v>
      </c>
      <c r="I606">
        <v>369</v>
      </c>
      <c r="J606">
        <v>83</v>
      </c>
      <c r="K606">
        <v>73</v>
      </c>
      <c r="L606">
        <v>196</v>
      </c>
      <c r="M606" t="s">
        <v>1241</v>
      </c>
      <c r="N606" t="s">
        <v>1234</v>
      </c>
      <c r="O606" t="s">
        <v>1235</v>
      </c>
    </row>
    <row r="607" spans="1:15" x14ac:dyDescent="0.25">
      <c r="A607" t="s">
        <v>1477</v>
      </c>
      <c r="B607" s="1">
        <v>44896</v>
      </c>
      <c r="C607" t="s">
        <v>1424</v>
      </c>
      <c r="D607">
        <v>6409</v>
      </c>
      <c r="E607">
        <v>29</v>
      </c>
      <c r="F607">
        <v>9</v>
      </c>
      <c r="G607">
        <v>7</v>
      </c>
      <c r="H607">
        <v>29</v>
      </c>
      <c r="I607">
        <v>293</v>
      </c>
      <c r="J607">
        <v>24</v>
      </c>
      <c r="K607">
        <v>30</v>
      </c>
      <c r="L607">
        <v>218</v>
      </c>
      <c r="M607" t="s">
        <v>1425</v>
      </c>
      <c r="N607" t="s">
        <v>1410</v>
      </c>
      <c r="O607" t="s">
        <v>1411</v>
      </c>
    </row>
    <row r="608" spans="1:15" x14ac:dyDescent="0.25">
      <c r="A608" t="s">
        <v>1477</v>
      </c>
      <c r="B608" s="1">
        <v>44896</v>
      </c>
      <c r="C608" t="s">
        <v>1333</v>
      </c>
      <c r="D608">
        <v>7106</v>
      </c>
      <c r="E608">
        <v>23</v>
      </c>
      <c r="F608">
        <v>3</v>
      </c>
      <c r="G608">
        <v>6</v>
      </c>
      <c r="H608">
        <v>23</v>
      </c>
      <c r="I608">
        <v>287</v>
      </c>
      <c r="J608">
        <v>33</v>
      </c>
      <c r="K608">
        <v>47</v>
      </c>
      <c r="L608">
        <v>248</v>
      </c>
      <c r="M608" t="s">
        <v>1334</v>
      </c>
      <c r="N608" t="s">
        <v>1322</v>
      </c>
      <c r="O608" t="s">
        <v>1323</v>
      </c>
    </row>
    <row r="609" spans="1:15" x14ac:dyDescent="0.25">
      <c r="A609" t="s">
        <v>1477</v>
      </c>
      <c r="B609" s="1">
        <v>44896</v>
      </c>
      <c r="C609" t="s">
        <v>1266</v>
      </c>
      <c r="D609">
        <v>4410</v>
      </c>
      <c r="E609">
        <v>45</v>
      </c>
      <c r="F609">
        <v>6</v>
      </c>
      <c r="G609">
        <v>8</v>
      </c>
      <c r="H609">
        <v>28</v>
      </c>
      <c r="I609">
        <v>197</v>
      </c>
      <c r="J609">
        <v>18</v>
      </c>
      <c r="K609">
        <v>16</v>
      </c>
      <c r="L609">
        <v>132</v>
      </c>
      <c r="M609" t="s">
        <v>1267</v>
      </c>
      <c r="N609" t="s">
        <v>1234</v>
      </c>
      <c r="O609" t="s">
        <v>1235</v>
      </c>
    </row>
    <row r="610" spans="1:15" x14ac:dyDescent="0.25">
      <c r="A610" t="s">
        <v>1477</v>
      </c>
      <c r="B610" s="1">
        <v>44896</v>
      </c>
      <c r="C610" t="s">
        <v>1408</v>
      </c>
      <c r="D610">
        <v>6999</v>
      </c>
      <c r="E610">
        <v>58</v>
      </c>
      <c r="F610">
        <v>5</v>
      </c>
      <c r="G610">
        <v>7</v>
      </c>
      <c r="H610">
        <v>43</v>
      </c>
      <c r="I610">
        <v>299</v>
      </c>
      <c r="J610">
        <v>41</v>
      </c>
      <c r="K610">
        <v>48</v>
      </c>
      <c r="L610">
        <v>234</v>
      </c>
      <c r="M610" t="s">
        <v>1409</v>
      </c>
      <c r="N610" t="s">
        <v>1410</v>
      </c>
      <c r="O610" t="s">
        <v>1411</v>
      </c>
    </row>
    <row r="611" spans="1:15" x14ac:dyDescent="0.25">
      <c r="A611" t="s">
        <v>1477</v>
      </c>
      <c r="B611" s="1">
        <v>44896</v>
      </c>
      <c r="C611" t="s">
        <v>1250</v>
      </c>
      <c r="D611">
        <v>9499</v>
      </c>
      <c r="E611">
        <v>102</v>
      </c>
      <c r="F611">
        <v>17</v>
      </c>
      <c r="G611">
        <v>27</v>
      </c>
      <c r="H611">
        <v>106</v>
      </c>
      <c r="I611">
        <v>428</v>
      </c>
      <c r="J611">
        <v>39</v>
      </c>
      <c r="K611">
        <v>53</v>
      </c>
      <c r="L611">
        <v>280</v>
      </c>
      <c r="M611" t="s">
        <v>1611</v>
      </c>
      <c r="N611" t="s">
        <v>1234</v>
      </c>
      <c r="O611" t="s">
        <v>1235</v>
      </c>
    </row>
    <row r="612" spans="1:15" x14ac:dyDescent="0.25">
      <c r="A612" t="s">
        <v>1477</v>
      </c>
      <c r="B612" s="1">
        <v>44896</v>
      </c>
      <c r="C612" t="s">
        <v>1302</v>
      </c>
      <c r="D612">
        <v>9799</v>
      </c>
      <c r="E612">
        <v>95</v>
      </c>
      <c r="F612">
        <v>18</v>
      </c>
      <c r="G612">
        <v>22</v>
      </c>
      <c r="H612">
        <v>75</v>
      </c>
      <c r="I612">
        <v>346</v>
      </c>
      <c r="J612">
        <v>25</v>
      </c>
      <c r="K612">
        <v>45</v>
      </c>
      <c r="L612">
        <v>284</v>
      </c>
      <c r="M612" t="s">
        <v>1303</v>
      </c>
      <c r="N612" t="s">
        <v>1304</v>
      </c>
      <c r="O612" t="s">
        <v>1305</v>
      </c>
    </row>
    <row r="613" spans="1:15" x14ac:dyDescent="0.25">
      <c r="A613" t="s">
        <v>1477</v>
      </c>
      <c r="B613" s="1">
        <v>44896</v>
      </c>
      <c r="C613" t="s">
        <v>1320</v>
      </c>
      <c r="D613">
        <v>14453</v>
      </c>
      <c r="E613">
        <v>104</v>
      </c>
      <c r="F613">
        <v>21</v>
      </c>
      <c r="G613">
        <v>25</v>
      </c>
      <c r="H613">
        <v>73</v>
      </c>
      <c r="I613">
        <v>681</v>
      </c>
      <c r="J613">
        <v>145</v>
      </c>
      <c r="K613">
        <v>154</v>
      </c>
      <c r="L613">
        <v>452</v>
      </c>
      <c r="M613" t="s">
        <v>1321</v>
      </c>
      <c r="N613" t="s">
        <v>1322</v>
      </c>
      <c r="O613" t="s">
        <v>1323</v>
      </c>
    </row>
    <row r="614" spans="1:15" x14ac:dyDescent="0.25">
      <c r="A614" t="s">
        <v>1477</v>
      </c>
      <c r="B614" s="1">
        <v>44896</v>
      </c>
      <c r="C614" t="s">
        <v>1415</v>
      </c>
      <c r="D614">
        <v>8324</v>
      </c>
      <c r="E614">
        <v>34</v>
      </c>
      <c r="F614">
        <v>5</v>
      </c>
      <c r="G614">
        <v>14</v>
      </c>
      <c r="H614">
        <v>32</v>
      </c>
      <c r="I614">
        <v>456</v>
      </c>
      <c r="J614">
        <v>81</v>
      </c>
      <c r="K614">
        <v>97</v>
      </c>
      <c r="L614">
        <v>343</v>
      </c>
      <c r="M614" t="s">
        <v>1501</v>
      </c>
      <c r="N614" t="s">
        <v>1410</v>
      </c>
      <c r="O614" t="s">
        <v>1411</v>
      </c>
    </row>
    <row r="615" spans="1:15" x14ac:dyDescent="0.25">
      <c r="A615" t="s">
        <v>1477</v>
      </c>
      <c r="B615" s="1">
        <v>44896</v>
      </c>
      <c r="C615" t="s">
        <v>1396</v>
      </c>
      <c r="D615">
        <v>7868</v>
      </c>
      <c r="E615">
        <v>83</v>
      </c>
      <c r="F615">
        <v>9</v>
      </c>
      <c r="G615">
        <v>19</v>
      </c>
      <c r="H615">
        <v>54</v>
      </c>
      <c r="I615">
        <v>438</v>
      </c>
      <c r="J615">
        <v>93</v>
      </c>
      <c r="K615">
        <v>107</v>
      </c>
      <c r="L615">
        <v>263</v>
      </c>
      <c r="M615" t="s">
        <v>1619</v>
      </c>
      <c r="N615" t="s">
        <v>1386</v>
      </c>
      <c r="O615" t="s">
        <v>1387</v>
      </c>
    </row>
    <row r="616" spans="1:15" x14ac:dyDescent="0.25">
      <c r="A616" t="s">
        <v>1477</v>
      </c>
      <c r="B616" s="1">
        <v>44896</v>
      </c>
      <c r="C616" t="s">
        <v>1317</v>
      </c>
      <c r="D616">
        <v>15087</v>
      </c>
      <c r="G616">
        <v>2</v>
      </c>
      <c r="H616">
        <v>4</v>
      </c>
      <c r="K616">
        <v>8</v>
      </c>
      <c r="L616">
        <v>30</v>
      </c>
      <c r="M616" t="s">
        <v>1318</v>
      </c>
      <c r="N616" t="s">
        <v>1304</v>
      </c>
      <c r="O616" t="s">
        <v>1305</v>
      </c>
    </row>
    <row r="617" spans="1:15" x14ac:dyDescent="0.25">
      <c r="A617" t="s">
        <v>1477</v>
      </c>
      <c r="B617" s="1">
        <v>44896</v>
      </c>
      <c r="C617" t="s">
        <v>1276</v>
      </c>
      <c r="D617">
        <v>15980</v>
      </c>
      <c r="G617">
        <v>1</v>
      </c>
      <c r="H617">
        <v>7</v>
      </c>
      <c r="K617">
        <v>5</v>
      </c>
      <c r="L617">
        <v>53</v>
      </c>
      <c r="M617" t="s">
        <v>1277</v>
      </c>
      <c r="N617" t="s">
        <v>1278</v>
      </c>
      <c r="O617" t="s">
        <v>1279</v>
      </c>
    </row>
    <row r="618" spans="1:15" x14ac:dyDescent="0.25">
      <c r="A618" t="s">
        <v>1477</v>
      </c>
      <c r="B618" s="1">
        <v>44896</v>
      </c>
      <c r="C618" t="s">
        <v>1353</v>
      </c>
      <c r="D618">
        <v>9832</v>
      </c>
      <c r="G618">
        <v>4</v>
      </c>
      <c r="H618">
        <v>7</v>
      </c>
      <c r="K618">
        <v>10</v>
      </c>
      <c r="L618">
        <v>55</v>
      </c>
      <c r="M618" t="s">
        <v>1354</v>
      </c>
      <c r="N618" t="s">
        <v>1322</v>
      </c>
      <c r="O618" t="s">
        <v>1323</v>
      </c>
    </row>
    <row r="619" spans="1:15" x14ac:dyDescent="0.25">
      <c r="A619" t="s">
        <v>1477</v>
      </c>
      <c r="B619" s="1">
        <v>44896</v>
      </c>
      <c r="C619" t="s">
        <v>1245</v>
      </c>
      <c r="D619">
        <v>5002</v>
      </c>
      <c r="H619">
        <v>3</v>
      </c>
      <c r="K619">
        <v>1</v>
      </c>
      <c r="L619">
        <v>10</v>
      </c>
      <c r="M619" t="s">
        <v>1246</v>
      </c>
      <c r="N619" t="s">
        <v>1234</v>
      </c>
      <c r="O619" t="s">
        <v>1235</v>
      </c>
    </row>
    <row r="620" spans="1:15" x14ac:dyDescent="0.25">
      <c r="A620" t="s">
        <v>1477</v>
      </c>
      <c r="B620" s="1">
        <v>44896</v>
      </c>
      <c r="C620" t="s">
        <v>1271</v>
      </c>
      <c r="D620">
        <v>7183</v>
      </c>
      <c r="G620">
        <v>1</v>
      </c>
      <c r="H620">
        <v>2</v>
      </c>
      <c r="K620">
        <v>4</v>
      </c>
      <c r="L620">
        <v>18</v>
      </c>
      <c r="M620" t="s">
        <v>1272</v>
      </c>
      <c r="N620" t="s">
        <v>1234</v>
      </c>
      <c r="O620" t="s">
        <v>1235</v>
      </c>
    </row>
    <row r="621" spans="1:15" x14ac:dyDescent="0.25">
      <c r="A621" t="s">
        <v>1477</v>
      </c>
      <c r="B621" s="1">
        <v>44896</v>
      </c>
      <c r="C621" t="s">
        <v>1310</v>
      </c>
      <c r="D621">
        <v>11189</v>
      </c>
      <c r="E621">
        <v>49</v>
      </c>
      <c r="F621">
        <v>9</v>
      </c>
      <c r="G621">
        <v>17</v>
      </c>
      <c r="H621">
        <v>48</v>
      </c>
      <c r="I621">
        <v>552</v>
      </c>
      <c r="J621">
        <v>146</v>
      </c>
      <c r="K621">
        <v>137</v>
      </c>
      <c r="L621">
        <v>388</v>
      </c>
      <c r="M621" t="s">
        <v>1311</v>
      </c>
      <c r="N621" t="s">
        <v>1304</v>
      </c>
      <c r="O621" t="s">
        <v>1305</v>
      </c>
    </row>
    <row r="622" spans="1:15" x14ac:dyDescent="0.25">
      <c r="A622" t="s">
        <v>1477</v>
      </c>
      <c r="B622" s="1">
        <v>44896</v>
      </c>
      <c r="C622" t="s">
        <v>1261</v>
      </c>
      <c r="D622">
        <v>6483</v>
      </c>
      <c r="E622">
        <v>72</v>
      </c>
      <c r="F622">
        <v>22</v>
      </c>
      <c r="G622">
        <v>28</v>
      </c>
      <c r="H622">
        <v>48</v>
      </c>
      <c r="I622">
        <v>383</v>
      </c>
      <c r="J622">
        <v>68</v>
      </c>
      <c r="K622">
        <v>65</v>
      </c>
      <c r="L622">
        <v>167</v>
      </c>
      <c r="M622" t="s">
        <v>1262</v>
      </c>
      <c r="N622" t="s">
        <v>1234</v>
      </c>
      <c r="O622" t="s">
        <v>1235</v>
      </c>
    </row>
    <row r="623" spans="1:15" x14ac:dyDescent="0.25">
      <c r="A623" t="s">
        <v>1477</v>
      </c>
      <c r="B623" s="1">
        <v>44896</v>
      </c>
      <c r="C623" t="s">
        <v>1328</v>
      </c>
      <c r="D623">
        <v>10556</v>
      </c>
      <c r="E623">
        <v>38</v>
      </c>
      <c r="F623">
        <v>7</v>
      </c>
      <c r="G623">
        <v>2</v>
      </c>
      <c r="H623">
        <v>9</v>
      </c>
      <c r="I623">
        <v>348</v>
      </c>
      <c r="J623">
        <v>16</v>
      </c>
      <c r="K623">
        <v>22</v>
      </c>
      <c r="L623">
        <v>103</v>
      </c>
      <c r="M623" t="s">
        <v>1616</v>
      </c>
      <c r="N623" t="s">
        <v>1322</v>
      </c>
      <c r="O623" t="s">
        <v>1323</v>
      </c>
    </row>
    <row r="624" spans="1:15" x14ac:dyDescent="0.25">
      <c r="A624" t="s">
        <v>1477</v>
      </c>
      <c r="B624" s="1">
        <v>44896</v>
      </c>
      <c r="C624" t="s">
        <v>1429</v>
      </c>
      <c r="D624">
        <v>16283</v>
      </c>
      <c r="E624">
        <v>103</v>
      </c>
      <c r="F624">
        <v>14</v>
      </c>
      <c r="G624">
        <v>16</v>
      </c>
      <c r="H624">
        <v>66</v>
      </c>
      <c r="I624">
        <v>636</v>
      </c>
      <c r="J624">
        <v>121</v>
      </c>
      <c r="K624">
        <v>102</v>
      </c>
      <c r="L624">
        <v>300</v>
      </c>
      <c r="M624" t="s">
        <v>1430</v>
      </c>
      <c r="N624" t="s">
        <v>1410</v>
      </c>
      <c r="O624" t="s">
        <v>1411</v>
      </c>
    </row>
    <row r="625" spans="1:15" x14ac:dyDescent="0.25">
      <c r="A625" t="s">
        <v>1477</v>
      </c>
      <c r="B625" s="1">
        <v>44896</v>
      </c>
      <c r="C625" t="s">
        <v>1365</v>
      </c>
      <c r="D625">
        <v>2050</v>
      </c>
      <c r="E625">
        <v>19</v>
      </c>
      <c r="F625">
        <v>4</v>
      </c>
      <c r="G625">
        <v>4</v>
      </c>
      <c r="H625">
        <v>17</v>
      </c>
      <c r="I625">
        <v>99</v>
      </c>
      <c r="J625">
        <v>17</v>
      </c>
      <c r="K625">
        <v>25</v>
      </c>
      <c r="L625">
        <v>89</v>
      </c>
      <c r="M625" t="s">
        <v>1366</v>
      </c>
      <c r="N625" t="s">
        <v>1360</v>
      </c>
      <c r="O625" t="s">
        <v>1361</v>
      </c>
    </row>
    <row r="626" spans="1:15" x14ac:dyDescent="0.25">
      <c r="A626" t="s">
        <v>1477</v>
      </c>
      <c r="B626" s="1">
        <v>44927</v>
      </c>
      <c r="C626" t="s">
        <v>1240</v>
      </c>
      <c r="D626">
        <v>8562</v>
      </c>
      <c r="E626">
        <v>92</v>
      </c>
      <c r="F626">
        <v>19</v>
      </c>
      <c r="G626">
        <v>21</v>
      </c>
      <c r="H626">
        <v>56</v>
      </c>
      <c r="I626">
        <v>376</v>
      </c>
      <c r="J626">
        <v>84</v>
      </c>
      <c r="K626">
        <v>83</v>
      </c>
      <c r="L626">
        <v>219</v>
      </c>
      <c r="M626" t="s">
        <v>1241</v>
      </c>
      <c r="N626" t="s">
        <v>1234</v>
      </c>
      <c r="O626" t="s">
        <v>1235</v>
      </c>
    </row>
    <row r="627" spans="1:15" x14ac:dyDescent="0.25">
      <c r="A627" t="s">
        <v>1477</v>
      </c>
      <c r="B627" s="1">
        <v>44927</v>
      </c>
      <c r="C627" t="s">
        <v>1250</v>
      </c>
      <c r="D627">
        <v>9518</v>
      </c>
      <c r="E627">
        <v>102</v>
      </c>
      <c r="F627">
        <v>17</v>
      </c>
      <c r="G627">
        <v>29</v>
      </c>
      <c r="H627">
        <v>107</v>
      </c>
      <c r="I627">
        <v>434</v>
      </c>
      <c r="J627">
        <v>40</v>
      </c>
      <c r="K627">
        <v>59</v>
      </c>
      <c r="L627">
        <v>318</v>
      </c>
      <c r="M627" t="s">
        <v>1611</v>
      </c>
      <c r="N627" t="s">
        <v>1234</v>
      </c>
      <c r="O627" t="s">
        <v>1235</v>
      </c>
    </row>
    <row r="628" spans="1:15" x14ac:dyDescent="0.25">
      <c r="A628" t="s">
        <v>1477</v>
      </c>
      <c r="B628" s="1">
        <v>44927</v>
      </c>
      <c r="C628" t="s">
        <v>1408</v>
      </c>
      <c r="D628">
        <v>7010</v>
      </c>
      <c r="E628">
        <v>58</v>
      </c>
      <c r="F628">
        <v>5</v>
      </c>
      <c r="G628">
        <v>7</v>
      </c>
      <c r="H628">
        <v>47</v>
      </c>
      <c r="I628">
        <v>304</v>
      </c>
      <c r="J628">
        <v>41</v>
      </c>
      <c r="K628">
        <v>57</v>
      </c>
      <c r="L628">
        <v>246</v>
      </c>
      <c r="M628" t="s">
        <v>1409</v>
      </c>
      <c r="N628" t="s">
        <v>1410</v>
      </c>
      <c r="O628" t="s">
        <v>1411</v>
      </c>
    </row>
    <row r="629" spans="1:15" x14ac:dyDescent="0.25">
      <c r="A629" t="s">
        <v>1477</v>
      </c>
      <c r="B629" s="1">
        <v>44927</v>
      </c>
      <c r="C629" t="s">
        <v>1343</v>
      </c>
      <c r="D629">
        <v>8047</v>
      </c>
      <c r="E629">
        <v>55</v>
      </c>
      <c r="F629">
        <v>16</v>
      </c>
      <c r="G629">
        <v>22</v>
      </c>
      <c r="H629">
        <v>42</v>
      </c>
      <c r="I629">
        <v>386</v>
      </c>
      <c r="J629">
        <v>77</v>
      </c>
      <c r="K629">
        <v>86</v>
      </c>
      <c r="L629">
        <v>301</v>
      </c>
      <c r="M629" t="s">
        <v>1344</v>
      </c>
      <c r="N629" t="s">
        <v>1322</v>
      </c>
      <c r="O629" t="s">
        <v>1323</v>
      </c>
    </row>
    <row r="630" spans="1:15" x14ac:dyDescent="0.25">
      <c r="A630" t="s">
        <v>1477</v>
      </c>
      <c r="B630" s="1">
        <v>44927</v>
      </c>
      <c r="C630" t="s">
        <v>1420</v>
      </c>
      <c r="D630">
        <v>7176</v>
      </c>
      <c r="E630">
        <v>64</v>
      </c>
      <c r="F630">
        <v>13</v>
      </c>
      <c r="G630">
        <v>7</v>
      </c>
      <c r="H630">
        <v>30</v>
      </c>
      <c r="I630">
        <v>305</v>
      </c>
      <c r="J630">
        <v>83</v>
      </c>
      <c r="K630">
        <v>70</v>
      </c>
      <c r="L630">
        <v>179</v>
      </c>
      <c r="M630" t="s">
        <v>981</v>
      </c>
      <c r="N630" t="s">
        <v>1410</v>
      </c>
      <c r="O630" t="s">
        <v>1411</v>
      </c>
    </row>
    <row r="631" spans="1:15" x14ac:dyDescent="0.25">
      <c r="A631" t="s">
        <v>1477</v>
      </c>
      <c r="B631" s="1">
        <v>44927</v>
      </c>
      <c r="C631" t="s">
        <v>1424</v>
      </c>
      <c r="D631">
        <v>6413</v>
      </c>
      <c r="E631">
        <v>31</v>
      </c>
      <c r="F631">
        <v>9</v>
      </c>
      <c r="G631">
        <v>9</v>
      </c>
      <c r="H631">
        <v>31</v>
      </c>
      <c r="I631">
        <v>298</v>
      </c>
      <c r="J631">
        <v>25</v>
      </c>
      <c r="K631">
        <v>35</v>
      </c>
      <c r="L631">
        <v>252</v>
      </c>
      <c r="M631" t="s">
        <v>1425</v>
      </c>
      <c r="N631" t="s">
        <v>1410</v>
      </c>
      <c r="O631" t="s">
        <v>1411</v>
      </c>
    </row>
    <row r="632" spans="1:15" x14ac:dyDescent="0.25">
      <c r="A632" t="s">
        <v>1477</v>
      </c>
      <c r="B632" s="1">
        <v>44927</v>
      </c>
      <c r="C632" t="s">
        <v>1266</v>
      </c>
      <c r="D632">
        <v>4412</v>
      </c>
      <c r="E632">
        <v>42</v>
      </c>
      <c r="F632">
        <v>6</v>
      </c>
      <c r="G632">
        <v>9</v>
      </c>
      <c r="H632">
        <v>32</v>
      </c>
      <c r="I632">
        <v>200</v>
      </c>
      <c r="J632">
        <v>18</v>
      </c>
      <c r="K632">
        <v>18</v>
      </c>
      <c r="L632">
        <v>146</v>
      </c>
      <c r="M632" t="s">
        <v>1267</v>
      </c>
      <c r="N632" t="s">
        <v>1234</v>
      </c>
      <c r="O632" t="s">
        <v>1235</v>
      </c>
    </row>
    <row r="633" spans="1:15" x14ac:dyDescent="0.25">
      <c r="A633" t="s">
        <v>1477</v>
      </c>
      <c r="B633" s="1">
        <v>44927</v>
      </c>
      <c r="C633" t="s">
        <v>1365</v>
      </c>
      <c r="D633">
        <v>2046</v>
      </c>
      <c r="E633">
        <v>19</v>
      </c>
      <c r="F633">
        <v>4</v>
      </c>
      <c r="G633">
        <v>4</v>
      </c>
      <c r="H633">
        <v>18</v>
      </c>
      <c r="I633">
        <v>97</v>
      </c>
      <c r="J633">
        <v>16</v>
      </c>
      <c r="K633">
        <v>26</v>
      </c>
      <c r="L633">
        <v>94</v>
      </c>
      <c r="M633" t="s">
        <v>1366</v>
      </c>
      <c r="N633" t="s">
        <v>1360</v>
      </c>
      <c r="O633" t="s">
        <v>1361</v>
      </c>
    </row>
    <row r="634" spans="1:15" x14ac:dyDescent="0.25">
      <c r="A634" t="s">
        <v>1477</v>
      </c>
      <c r="B634" s="1">
        <v>44927</v>
      </c>
      <c r="C634" t="s">
        <v>1328</v>
      </c>
      <c r="D634">
        <v>10502</v>
      </c>
      <c r="E634">
        <v>37</v>
      </c>
      <c r="F634">
        <v>7</v>
      </c>
      <c r="G634">
        <v>4</v>
      </c>
      <c r="H634">
        <v>11</v>
      </c>
      <c r="I634">
        <v>355</v>
      </c>
      <c r="J634">
        <v>17</v>
      </c>
      <c r="K634">
        <v>25</v>
      </c>
      <c r="L634">
        <v>118</v>
      </c>
      <c r="M634" t="s">
        <v>1616</v>
      </c>
      <c r="N634" t="s">
        <v>1322</v>
      </c>
      <c r="O634" t="s">
        <v>1323</v>
      </c>
    </row>
    <row r="635" spans="1:15" x14ac:dyDescent="0.25">
      <c r="A635" t="s">
        <v>1477</v>
      </c>
      <c r="B635" s="1">
        <v>44927</v>
      </c>
      <c r="C635" t="s">
        <v>1377</v>
      </c>
      <c r="D635">
        <v>14864</v>
      </c>
      <c r="E635">
        <v>124</v>
      </c>
      <c r="F635">
        <v>25</v>
      </c>
      <c r="G635">
        <v>40</v>
      </c>
      <c r="H635">
        <v>115</v>
      </c>
      <c r="I635">
        <v>684</v>
      </c>
      <c r="J635">
        <v>135</v>
      </c>
      <c r="K635">
        <v>185</v>
      </c>
      <c r="L635">
        <v>536</v>
      </c>
      <c r="M635" t="s">
        <v>1378</v>
      </c>
      <c r="N635" t="s">
        <v>1360</v>
      </c>
      <c r="O635" t="s">
        <v>1361</v>
      </c>
    </row>
    <row r="636" spans="1:15" x14ac:dyDescent="0.25">
      <c r="A636" t="s">
        <v>1477</v>
      </c>
      <c r="B636" s="1">
        <v>44927</v>
      </c>
      <c r="C636" t="s">
        <v>1429</v>
      </c>
      <c r="D636">
        <v>16267</v>
      </c>
      <c r="E636">
        <v>103</v>
      </c>
      <c r="F636">
        <v>13</v>
      </c>
      <c r="G636">
        <v>17</v>
      </c>
      <c r="H636">
        <v>72</v>
      </c>
      <c r="I636">
        <v>642</v>
      </c>
      <c r="J636">
        <v>121</v>
      </c>
      <c r="K636">
        <v>128</v>
      </c>
      <c r="L636">
        <v>351</v>
      </c>
      <c r="M636" t="s">
        <v>1430</v>
      </c>
      <c r="N636" t="s">
        <v>1410</v>
      </c>
      <c r="O636" t="s">
        <v>1411</v>
      </c>
    </row>
    <row r="637" spans="1:15" x14ac:dyDescent="0.25">
      <c r="A637" t="s">
        <v>1477</v>
      </c>
      <c r="B637" s="1">
        <v>44927</v>
      </c>
      <c r="C637" t="s">
        <v>1358</v>
      </c>
      <c r="D637">
        <v>6688</v>
      </c>
      <c r="E637">
        <v>34</v>
      </c>
      <c r="F637">
        <v>6</v>
      </c>
      <c r="G637">
        <v>6</v>
      </c>
      <c r="H637">
        <v>16</v>
      </c>
      <c r="I637">
        <v>284</v>
      </c>
      <c r="J637">
        <v>22</v>
      </c>
      <c r="K637">
        <v>24</v>
      </c>
      <c r="L637">
        <v>179</v>
      </c>
      <c r="M637" t="s">
        <v>1359</v>
      </c>
      <c r="N637" t="s">
        <v>1360</v>
      </c>
      <c r="O637" t="s">
        <v>1361</v>
      </c>
    </row>
    <row r="638" spans="1:15" x14ac:dyDescent="0.25">
      <c r="A638" t="s">
        <v>1477</v>
      </c>
      <c r="B638" s="1">
        <v>44927</v>
      </c>
      <c r="C638" t="s">
        <v>1310</v>
      </c>
      <c r="D638">
        <v>11194</v>
      </c>
      <c r="E638">
        <v>51</v>
      </c>
      <c r="F638">
        <v>9</v>
      </c>
      <c r="G638">
        <v>19</v>
      </c>
      <c r="H638">
        <v>53</v>
      </c>
      <c r="I638">
        <v>556</v>
      </c>
      <c r="J638">
        <v>146</v>
      </c>
      <c r="K638">
        <v>154</v>
      </c>
      <c r="L638">
        <v>419</v>
      </c>
      <c r="M638" t="s">
        <v>1311</v>
      </c>
      <c r="N638" t="s">
        <v>1304</v>
      </c>
      <c r="O638" t="s">
        <v>1305</v>
      </c>
    </row>
    <row r="639" spans="1:15" x14ac:dyDescent="0.25">
      <c r="A639" t="s">
        <v>1477</v>
      </c>
      <c r="B639" s="1">
        <v>44927</v>
      </c>
      <c r="C639" t="s">
        <v>1415</v>
      </c>
      <c r="D639">
        <v>8330</v>
      </c>
      <c r="E639">
        <v>32</v>
      </c>
      <c r="F639">
        <v>5</v>
      </c>
      <c r="G639">
        <v>14</v>
      </c>
      <c r="H639">
        <v>32</v>
      </c>
      <c r="I639">
        <v>461</v>
      </c>
      <c r="J639">
        <v>81</v>
      </c>
      <c r="K639">
        <v>109</v>
      </c>
      <c r="L639">
        <v>358</v>
      </c>
      <c r="M639" t="s">
        <v>1501</v>
      </c>
      <c r="N639" t="s">
        <v>1410</v>
      </c>
      <c r="O639" t="s">
        <v>1411</v>
      </c>
    </row>
    <row r="640" spans="1:15" x14ac:dyDescent="0.25">
      <c r="A640" t="s">
        <v>1477</v>
      </c>
      <c r="B640" s="1">
        <v>44927</v>
      </c>
      <c r="C640" t="s">
        <v>1348</v>
      </c>
      <c r="D640">
        <v>5072</v>
      </c>
      <c r="E640">
        <v>37</v>
      </c>
      <c r="F640">
        <v>5</v>
      </c>
      <c r="G640">
        <v>10</v>
      </c>
      <c r="H640">
        <v>30</v>
      </c>
      <c r="I640">
        <v>258</v>
      </c>
      <c r="J640">
        <v>43</v>
      </c>
      <c r="K640">
        <v>73</v>
      </c>
      <c r="L640">
        <v>191</v>
      </c>
      <c r="M640" t="s">
        <v>1349</v>
      </c>
      <c r="N640" t="s">
        <v>1322</v>
      </c>
      <c r="O640" t="s">
        <v>1323</v>
      </c>
    </row>
    <row r="641" spans="1:15" x14ac:dyDescent="0.25">
      <c r="A641" t="s">
        <v>1477</v>
      </c>
      <c r="B641" s="1">
        <v>44927</v>
      </c>
      <c r="C641" t="s">
        <v>1384</v>
      </c>
      <c r="D641">
        <v>15894</v>
      </c>
      <c r="E641">
        <v>93</v>
      </c>
      <c r="F641">
        <v>23</v>
      </c>
      <c r="G641">
        <v>20</v>
      </c>
      <c r="H641">
        <v>49</v>
      </c>
      <c r="I641">
        <v>813</v>
      </c>
      <c r="J641">
        <v>156</v>
      </c>
      <c r="K641">
        <v>167</v>
      </c>
      <c r="L641">
        <v>493</v>
      </c>
      <c r="M641" t="s">
        <v>1385</v>
      </c>
      <c r="N641" t="s">
        <v>1386</v>
      </c>
      <c r="O641" t="s">
        <v>1387</v>
      </c>
    </row>
    <row r="642" spans="1:15" x14ac:dyDescent="0.25">
      <c r="A642" t="s">
        <v>1477</v>
      </c>
      <c r="B642" s="1">
        <v>44927</v>
      </c>
      <c r="C642" t="s">
        <v>1320</v>
      </c>
      <c r="D642">
        <v>14418</v>
      </c>
      <c r="E642">
        <v>106</v>
      </c>
      <c r="F642">
        <v>21</v>
      </c>
      <c r="G642">
        <v>27</v>
      </c>
      <c r="H642">
        <v>76</v>
      </c>
      <c r="I642">
        <v>683</v>
      </c>
      <c r="J642">
        <v>145</v>
      </c>
      <c r="K642">
        <v>169</v>
      </c>
      <c r="L642">
        <v>464</v>
      </c>
      <c r="M642" t="s">
        <v>1321</v>
      </c>
      <c r="N642" t="s">
        <v>1322</v>
      </c>
      <c r="O642" t="s">
        <v>1323</v>
      </c>
    </row>
    <row r="643" spans="1:15" x14ac:dyDescent="0.25">
      <c r="A643" t="s">
        <v>1477</v>
      </c>
      <c r="B643" s="1">
        <v>44927</v>
      </c>
      <c r="C643" t="s">
        <v>1297</v>
      </c>
      <c r="D643">
        <v>8266</v>
      </c>
      <c r="E643">
        <v>72</v>
      </c>
      <c r="F643">
        <v>24</v>
      </c>
      <c r="G643">
        <v>41</v>
      </c>
      <c r="H643">
        <v>73</v>
      </c>
      <c r="I643">
        <v>434</v>
      </c>
      <c r="J643">
        <v>56</v>
      </c>
      <c r="K643">
        <v>78</v>
      </c>
      <c r="L643">
        <v>323</v>
      </c>
      <c r="M643" t="s">
        <v>1298</v>
      </c>
      <c r="N643" t="s">
        <v>1278</v>
      </c>
      <c r="O643" t="s">
        <v>1279</v>
      </c>
    </row>
    <row r="644" spans="1:15" x14ac:dyDescent="0.25">
      <c r="A644" t="s">
        <v>1477</v>
      </c>
      <c r="B644" s="1">
        <v>44927</v>
      </c>
      <c r="C644" t="s">
        <v>1287</v>
      </c>
      <c r="D644">
        <v>13163</v>
      </c>
      <c r="E644">
        <v>212</v>
      </c>
      <c r="F644">
        <v>39</v>
      </c>
      <c r="G644">
        <v>51</v>
      </c>
      <c r="H644">
        <v>147</v>
      </c>
      <c r="I644">
        <v>826</v>
      </c>
      <c r="J644">
        <v>89</v>
      </c>
      <c r="K644">
        <v>95</v>
      </c>
      <c r="L644">
        <v>566</v>
      </c>
      <c r="M644" t="s">
        <v>1288</v>
      </c>
      <c r="N644" t="s">
        <v>1278</v>
      </c>
      <c r="O644" t="s">
        <v>1279</v>
      </c>
    </row>
    <row r="645" spans="1:15" x14ac:dyDescent="0.25">
      <c r="A645" t="s">
        <v>1477</v>
      </c>
      <c r="B645" s="1">
        <v>44927</v>
      </c>
      <c r="C645" t="s">
        <v>1292</v>
      </c>
      <c r="D645">
        <v>6800</v>
      </c>
      <c r="E645">
        <v>80</v>
      </c>
      <c r="F645">
        <v>13</v>
      </c>
      <c r="G645">
        <v>8</v>
      </c>
      <c r="H645">
        <v>46</v>
      </c>
      <c r="I645">
        <v>362</v>
      </c>
      <c r="J645">
        <v>44</v>
      </c>
      <c r="K645">
        <v>48</v>
      </c>
      <c r="L645">
        <v>203</v>
      </c>
      <c r="M645" t="s">
        <v>1293</v>
      </c>
      <c r="N645" t="s">
        <v>1278</v>
      </c>
      <c r="O645" t="s">
        <v>1279</v>
      </c>
    </row>
    <row r="646" spans="1:15" x14ac:dyDescent="0.25">
      <c r="A646" t="s">
        <v>1477</v>
      </c>
      <c r="B646" s="1">
        <v>44927</v>
      </c>
      <c r="C646" t="s">
        <v>1406</v>
      </c>
      <c r="D646">
        <v>9053</v>
      </c>
      <c r="E646">
        <v>90</v>
      </c>
      <c r="F646">
        <v>10</v>
      </c>
      <c r="G646">
        <v>13</v>
      </c>
      <c r="H646">
        <v>65</v>
      </c>
      <c r="I646">
        <v>416</v>
      </c>
      <c r="J646">
        <v>58</v>
      </c>
      <c r="K646">
        <v>92</v>
      </c>
      <c r="L646">
        <v>325</v>
      </c>
      <c r="M646" t="s">
        <v>1407</v>
      </c>
      <c r="N646" t="s">
        <v>1386</v>
      </c>
      <c r="O646" t="s">
        <v>1387</v>
      </c>
    </row>
    <row r="647" spans="1:15" x14ac:dyDescent="0.25">
      <c r="A647" t="s">
        <v>1477</v>
      </c>
      <c r="B647" s="1">
        <v>44927</v>
      </c>
      <c r="C647" t="s">
        <v>1302</v>
      </c>
      <c r="D647">
        <v>9823</v>
      </c>
      <c r="E647">
        <v>92</v>
      </c>
      <c r="F647">
        <v>18</v>
      </c>
      <c r="G647">
        <v>26</v>
      </c>
      <c r="H647">
        <v>83</v>
      </c>
      <c r="I647">
        <v>350</v>
      </c>
      <c r="J647">
        <v>24</v>
      </c>
      <c r="K647">
        <v>49</v>
      </c>
      <c r="L647">
        <v>320</v>
      </c>
      <c r="M647" t="s">
        <v>1303</v>
      </c>
      <c r="N647" t="s">
        <v>1304</v>
      </c>
      <c r="O647" t="s">
        <v>1305</v>
      </c>
    </row>
    <row r="648" spans="1:15" x14ac:dyDescent="0.25">
      <c r="A648" t="s">
        <v>1477</v>
      </c>
      <c r="B648" s="1">
        <v>44927</v>
      </c>
      <c r="C648" t="s">
        <v>1375</v>
      </c>
      <c r="D648">
        <v>5709</v>
      </c>
      <c r="E648">
        <v>52</v>
      </c>
      <c r="F648">
        <v>9</v>
      </c>
      <c r="G648">
        <v>6</v>
      </c>
      <c r="H648">
        <v>32</v>
      </c>
      <c r="I648">
        <v>253</v>
      </c>
      <c r="J648">
        <v>50</v>
      </c>
      <c r="K648">
        <v>71</v>
      </c>
      <c r="L648">
        <v>188</v>
      </c>
      <c r="M648" t="s">
        <v>1376</v>
      </c>
      <c r="N648" t="s">
        <v>1360</v>
      </c>
      <c r="O648" t="s">
        <v>1361</v>
      </c>
    </row>
    <row r="649" spans="1:15" x14ac:dyDescent="0.25">
      <c r="A649" t="s">
        <v>1477</v>
      </c>
      <c r="B649" s="1">
        <v>44927</v>
      </c>
      <c r="C649" t="s">
        <v>1401</v>
      </c>
      <c r="D649">
        <v>6360</v>
      </c>
      <c r="E649">
        <v>31</v>
      </c>
      <c r="F649">
        <v>9</v>
      </c>
      <c r="G649">
        <v>13</v>
      </c>
      <c r="H649">
        <v>22</v>
      </c>
      <c r="I649">
        <v>267</v>
      </c>
      <c r="J649">
        <v>55</v>
      </c>
      <c r="K649">
        <v>54</v>
      </c>
      <c r="L649">
        <v>155</v>
      </c>
      <c r="M649" t="s">
        <v>1402</v>
      </c>
      <c r="N649" t="s">
        <v>1386</v>
      </c>
      <c r="O649" t="s">
        <v>1387</v>
      </c>
    </row>
    <row r="650" spans="1:15" x14ac:dyDescent="0.25">
      <c r="A650" t="s">
        <v>1477</v>
      </c>
      <c r="B650" s="1">
        <v>44927</v>
      </c>
      <c r="C650" t="s">
        <v>1256</v>
      </c>
      <c r="D650">
        <v>7391</v>
      </c>
      <c r="E650">
        <v>27</v>
      </c>
      <c r="F650">
        <v>6</v>
      </c>
      <c r="G650">
        <v>7</v>
      </c>
      <c r="H650">
        <v>17</v>
      </c>
      <c r="I650">
        <v>254</v>
      </c>
      <c r="J650">
        <v>54</v>
      </c>
      <c r="K650">
        <v>50</v>
      </c>
      <c r="L650">
        <v>142</v>
      </c>
      <c r="M650" t="s">
        <v>1257</v>
      </c>
      <c r="N650" t="s">
        <v>1234</v>
      </c>
      <c r="O650" t="s">
        <v>1235</v>
      </c>
    </row>
    <row r="651" spans="1:15" x14ac:dyDescent="0.25">
      <c r="A651" t="s">
        <v>1477</v>
      </c>
      <c r="B651" s="1">
        <v>44927</v>
      </c>
      <c r="C651" t="s">
        <v>1333</v>
      </c>
      <c r="D651">
        <v>7099</v>
      </c>
      <c r="E651">
        <v>24</v>
      </c>
      <c r="F651">
        <v>3</v>
      </c>
      <c r="G651">
        <v>6</v>
      </c>
      <c r="H651">
        <v>23</v>
      </c>
      <c r="I651">
        <v>286</v>
      </c>
      <c r="J651">
        <v>33</v>
      </c>
      <c r="K651">
        <v>51</v>
      </c>
      <c r="L651">
        <v>250</v>
      </c>
      <c r="M651" t="s">
        <v>1334</v>
      </c>
      <c r="N651" t="s">
        <v>1322</v>
      </c>
      <c r="O651" t="s">
        <v>1323</v>
      </c>
    </row>
    <row r="652" spans="1:15" x14ac:dyDescent="0.25">
      <c r="A652" t="s">
        <v>1477</v>
      </c>
      <c r="B652" s="1">
        <v>44927</v>
      </c>
      <c r="C652" t="s">
        <v>1271</v>
      </c>
      <c r="D652">
        <v>7089</v>
      </c>
      <c r="G652">
        <v>1</v>
      </c>
      <c r="H652">
        <v>2</v>
      </c>
      <c r="K652">
        <v>7</v>
      </c>
      <c r="L652">
        <v>20</v>
      </c>
      <c r="M652" t="s">
        <v>1272</v>
      </c>
      <c r="N652" t="s">
        <v>1234</v>
      </c>
      <c r="O652" t="s">
        <v>1235</v>
      </c>
    </row>
    <row r="653" spans="1:15" x14ac:dyDescent="0.25">
      <c r="A653" t="s">
        <v>1477</v>
      </c>
      <c r="B653" s="1">
        <v>44927</v>
      </c>
      <c r="C653" t="s">
        <v>1370</v>
      </c>
      <c r="D653">
        <v>3938</v>
      </c>
      <c r="E653">
        <v>23</v>
      </c>
      <c r="F653">
        <v>4</v>
      </c>
      <c r="G653">
        <v>8</v>
      </c>
      <c r="H653">
        <v>23</v>
      </c>
      <c r="I653">
        <v>170</v>
      </c>
      <c r="J653">
        <v>11</v>
      </c>
      <c r="K653">
        <v>21</v>
      </c>
      <c r="L653">
        <v>123</v>
      </c>
      <c r="M653" t="s">
        <v>1371</v>
      </c>
      <c r="N653" t="s">
        <v>1360</v>
      </c>
      <c r="O653" t="s">
        <v>1361</v>
      </c>
    </row>
    <row r="654" spans="1:15" x14ac:dyDescent="0.25">
      <c r="A654" t="s">
        <v>1477</v>
      </c>
      <c r="B654" s="1">
        <v>44927</v>
      </c>
      <c r="C654" t="s">
        <v>1282</v>
      </c>
      <c r="D654">
        <v>9594</v>
      </c>
      <c r="E654">
        <v>113</v>
      </c>
      <c r="F654">
        <v>20</v>
      </c>
      <c r="G654">
        <v>27</v>
      </c>
      <c r="H654">
        <v>90</v>
      </c>
      <c r="I654">
        <v>516</v>
      </c>
      <c r="J654">
        <v>53</v>
      </c>
      <c r="K654">
        <v>53</v>
      </c>
      <c r="L654">
        <v>343</v>
      </c>
      <c r="M654" t="s">
        <v>1283</v>
      </c>
      <c r="N654" t="s">
        <v>1278</v>
      </c>
      <c r="O654" t="s">
        <v>1279</v>
      </c>
    </row>
    <row r="655" spans="1:15" x14ac:dyDescent="0.25">
      <c r="A655" t="s">
        <v>1477</v>
      </c>
      <c r="B655" s="1">
        <v>44927</v>
      </c>
      <c r="C655" t="s">
        <v>1245</v>
      </c>
      <c r="D655">
        <v>4991</v>
      </c>
      <c r="H655">
        <v>4</v>
      </c>
      <c r="K655">
        <v>1</v>
      </c>
      <c r="L655">
        <v>15</v>
      </c>
      <c r="M655" t="s">
        <v>1246</v>
      </c>
      <c r="N655" t="s">
        <v>1234</v>
      </c>
      <c r="O655" t="s">
        <v>1235</v>
      </c>
    </row>
    <row r="656" spans="1:15" x14ac:dyDescent="0.25">
      <c r="A656" t="s">
        <v>1477</v>
      </c>
      <c r="B656" s="1">
        <v>44927</v>
      </c>
      <c r="C656" t="s">
        <v>1338</v>
      </c>
      <c r="D656">
        <v>3468</v>
      </c>
      <c r="E656">
        <v>15</v>
      </c>
      <c r="F656">
        <v>2</v>
      </c>
      <c r="G656">
        <v>5</v>
      </c>
      <c r="H656">
        <v>14</v>
      </c>
      <c r="I656">
        <v>121</v>
      </c>
      <c r="J656">
        <v>23</v>
      </c>
      <c r="K656">
        <v>37</v>
      </c>
      <c r="L656">
        <v>115</v>
      </c>
      <c r="M656" t="s">
        <v>1339</v>
      </c>
      <c r="N656" t="s">
        <v>1322</v>
      </c>
      <c r="O656" t="s">
        <v>1323</v>
      </c>
    </row>
    <row r="657" spans="1:15" x14ac:dyDescent="0.25">
      <c r="A657" t="s">
        <v>1477</v>
      </c>
      <c r="B657" s="1">
        <v>44927</v>
      </c>
      <c r="C657" t="s">
        <v>1317</v>
      </c>
      <c r="D657">
        <v>15067</v>
      </c>
      <c r="G657">
        <v>2</v>
      </c>
      <c r="H657">
        <v>4</v>
      </c>
      <c r="K657">
        <v>11</v>
      </c>
      <c r="L657">
        <v>33</v>
      </c>
      <c r="M657" t="s">
        <v>1318</v>
      </c>
      <c r="N657" t="s">
        <v>1304</v>
      </c>
      <c r="O657" t="s">
        <v>1305</v>
      </c>
    </row>
    <row r="658" spans="1:15" x14ac:dyDescent="0.25">
      <c r="A658" t="s">
        <v>1477</v>
      </c>
      <c r="B658" s="1">
        <v>44927</v>
      </c>
      <c r="C658" t="s">
        <v>1396</v>
      </c>
      <c r="D658">
        <v>7985</v>
      </c>
      <c r="E658">
        <v>81</v>
      </c>
      <c r="F658">
        <v>8</v>
      </c>
      <c r="G658">
        <v>19</v>
      </c>
      <c r="H658">
        <v>54</v>
      </c>
      <c r="I658">
        <v>442</v>
      </c>
      <c r="J658">
        <v>90</v>
      </c>
      <c r="K658">
        <v>113</v>
      </c>
      <c r="L658">
        <v>278</v>
      </c>
      <c r="M658" t="s">
        <v>1619</v>
      </c>
      <c r="N658" t="s">
        <v>1386</v>
      </c>
      <c r="O658" t="s">
        <v>1387</v>
      </c>
    </row>
    <row r="659" spans="1:15" x14ac:dyDescent="0.25">
      <c r="A659" t="s">
        <v>1477</v>
      </c>
      <c r="B659" s="1">
        <v>44927</v>
      </c>
      <c r="C659" t="s">
        <v>1391</v>
      </c>
      <c r="D659">
        <v>2825</v>
      </c>
      <c r="E659">
        <v>19</v>
      </c>
      <c r="F659">
        <v>7</v>
      </c>
      <c r="G659">
        <v>3</v>
      </c>
      <c r="H659">
        <v>11</v>
      </c>
      <c r="I659">
        <v>173</v>
      </c>
      <c r="J659">
        <v>48</v>
      </c>
      <c r="K659">
        <v>43</v>
      </c>
      <c r="L659">
        <v>102</v>
      </c>
      <c r="M659" t="s">
        <v>1392</v>
      </c>
      <c r="N659" t="s">
        <v>1386</v>
      </c>
      <c r="O659" t="s">
        <v>1387</v>
      </c>
    </row>
    <row r="660" spans="1:15" x14ac:dyDescent="0.25">
      <c r="A660" t="s">
        <v>1477</v>
      </c>
      <c r="B660" s="1">
        <v>44927</v>
      </c>
      <c r="C660" t="s">
        <v>1382</v>
      </c>
      <c r="D660">
        <v>3469</v>
      </c>
      <c r="E660">
        <v>26</v>
      </c>
      <c r="F660">
        <v>4</v>
      </c>
      <c r="G660">
        <v>4</v>
      </c>
      <c r="H660">
        <v>17</v>
      </c>
      <c r="I660">
        <v>123</v>
      </c>
      <c r="J660">
        <v>18</v>
      </c>
      <c r="K660">
        <v>13</v>
      </c>
      <c r="L660">
        <v>59</v>
      </c>
      <c r="M660" t="s">
        <v>1383</v>
      </c>
      <c r="N660" t="s">
        <v>1360</v>
      </c>
      <c r="O660" t="s">
        <v>1361</v>
      </c>
    </row>
    <row r="661" spans="1:15" x14ac:dyDescent="0.25">
      <c r="A661" t="s">
        <v>1477</v>
      </c>
      <c r="B661" s="1">
        <v>44927</v>
      </c>
      <c r="C661" t="s">
        <v>1261</v>
      </c>
      <c r="D661">
        <v>6508</v>
      </c>
      <c r="E661">
        <v>73</v>
      </c>
      <c r="F661">
        <v>22</v>
      </c>
      <c r="G661">
        <v>30</v>
      </c>
      <c r="H661">
        <v>54</v>
      </c>
      <c r="I661">
        <v>391</v>
      </c>
      <c r="J661">
        <v>70</v>
      </c>
      <c r="K661">
        <v>88</v>
      </c>
      <c r="L661">
        <v>218</v>
      </c>
      <c r="M661" t="s">
        <v>1262</v>
      </c>
      <c r="N661" t="s">
        <v>1234</v>
      </c>
      <c r="O661" t="s">
        <v>1235</v>
      </c>
    </row>
    <row r="662" spans="1:15" x14ac:dyDescent="0.25">
      <c r="A662" t="s">
        <v>1477</v>
      </c>
      <c r="B662" s="1">
        <v>44927</v>
      </c>
      <c r="C662" t="s">
        <v>1353</v>
      </c>
      <c r="D662">
        <v>9797</v>
      </c>
      <c r="G662">
        <v>4</v>
      </c>
      <c r="H662">
        <v>8</v>
      </c>
      <c r="K662">
        <v>12</v>
      </c>
      <c r="L662">
        <v>57</v>
      </c>
      <c r="M662" t="s">
        <v>1354</v>
      </c>
      <c r="N662" t="s">
        <v>1322</v>
      </c>
      <c r="O662" t="s">
        <v>1323</v>
      </c>
    </row>
    <row r="663" spans="1:15" x14ac:dyDescent="0.25">
      <c r="A663" t="s">
        <v>1477</v>
      </c>
      <c r="B663" s="1">
        <v>44927</v>
      </c>
      <c r="C663" t="s">
        <v>1276</v>
      </c>
      <c r="D663">
        <v>15995</v>
      </c>
      <c r="G663">
        <v>1</v>
      </c>
      <c r="H663">
        <v>12</v>
      </c>
      <c r="K663">
        <v>7</v>
      </c>
      <c r="L663">
        <v>58</v>
      </c>
      <c r="M663" t="s">
        <v>1277</v>
      </c>
      <c r="N663" t="s">
        <v>1278</v>
      </c>
      <c r="O663" t="s">
        <v>1279</v>
      </c>
    </row>
    <row r="664" spans="1:15" x14ac:dyDescent="0.25">
      <c r="A664" t="s">
        <v>1477</v>
      </c>
      <c r="B664" s="1">
        <v>44927</v>
      </c>
      <c r="C664" t="s">
        <v>1230</v>
      </c>
      <c r="D664">
        <v>3855</v>
      </c>
      <c r="E664">
        <v>85</v>
      </c>
      <c r="F664">
        <v>6</v>
      </c>
      <c r="G664">
        <v>23</v>
      </c>
      <c r="H664">
        <v>83</v>
      </c>
      <c r="I664">
        <v>244</v>
      </c>
      <c r="J664">
        <v>10</v>
      </c>
      <c r="K664">
        <v>23</v>
      </c>
      <c r="L664">
        <v>220</v>
      </c>
      <c r="M664" t="s">
        <v>1231</v>
      </c>
      <c r="N664" t="s">
        <v>1234</v>
      </c>
      <c r="O664" t="s">
        <v>1235</v>
      </c>
    </row>
    <row r="665" spans="1:15" x14ac:dyDescent="0.25">
      <c r="A665" t="s">
        <v>1477</v>
      </c>
      <c r="B665" s="1">
        <v>44958</v>
      </c>
      <c r="C665" t="s">
        <v>1353</v>
      </c>
      <c r="D665">
        <v>9816</v>
      </c>
      <c r="G665">
        <v>4</v>
      </c>
      <c r="H665">
        <v>13</v>
      </c>
      <c r="K665">
        <v>13</v>
      </c>
      <c r="L665">
        <v>70</v>
      </c>
      <c r="M665" t="s">
        <v>1354</v>
      </c>
      <c r="N665" t="s">
        <v>1322</v>
      </c>
      <c r="O665" t="s">
        <v>1323</v>
      </c>
    </row>
    <row r="666" spans="1:15" x14ac:dyDescent="0.25">
      <c r="A666" t="s">
        <v>1477</v>
      </c>
      <c r="B666" s="1">
        <v>44958</v>
      </c>
      <c r="C666" t="s">
        <v>1317</v>
      </c>
      <c r="D666">
        <v>15086</v>
      </c>
      <c r="G666">
        <v>2</v>
      </c>
      <c r="H666">
        <v>6</v>
      </c>
      <c r="K666">
        <v>13</v>
      </c>
      <c r="L666">
        <v>34</v>
      </c>
      <c r="M666" t="s">
        <v>1318</v>
      </c>
      <c r="N666" t="s">
        <v>1304</v>
      </c>
      <c r="O666" t="s">
        <v>1305</v>
      </c>
    </row>
    <row r="667" spans="1:15" x14ac:dyDescent="0.25">
      <c r="A667" t="s">
        <v>1477</v>
      </c>
      <c r="B667" s="1">
        <v>44958</v>
      </c>
      <c r="C667" t="s">
        <v>1328</v>
      </c>
      <c r="D667">
        <v>10511</v>
      </c>
      <c r="E667">
        <v>38</v>
      </c>
      <c r="F667">
        <v>7</v>
      </c>
      <c r="G667">
        <v>7</v>
      </c>
      <c r="H667">
        <v>19</v>
      </c>
      <c r="I667">
        <v>358</v>
      </c>
      <c r="J667">
        <v>19</v>
      </c>
      <c r="K667">
        <v>30</v>
      </c>
      <c r="L667">
        <v>158</v>
      </c>
      <c r="M667" t="s">
        <v>1616</v>
      </c>
      <c r="N667" t="s">
        <v>1322</v>
      </c>
      <c r="O667" t="s">
        <v>1323</v>
      </c>
    </row>
    <row r="668" spans="1:15" x14ac:dyDescent="0.25">
      <c r="A668" t="s">
        <v>1477</v>
      </c>
      <c r="B668" s="1">
        <v>44958</v>
      </c>
      <c r="C668" t="s">
        <v>1391</v>
      </c>
      <c r="D668">
        <v>2813</v>
      </c>
      <c r="E668">
        <v>19</v>
      </c>
      <c r="F668">
        <v>7</v>
      </c>
      <c r="G668">
        <v>5</v>
      </c>
      <c r="H668">
        <v>15</v>
      </c>
      <c r="I668">
        <v>174</v>
      </c>
      <c r="J668">
        <v>48</v>
      </c>
      <c r="K668">
        <v>55</v>
      </c>
      <c r="L668">
        <v>133</v>
      </c>
      <c r="M668" t="s">
        <v>1392</v>
      </c>
      <c r="N668" t="s">
        <v>1386</v>
      </c>
      <c r="O668" t="s">
        <v>1387</v>
      </c>
    </row>
    <row r="669" spans="1:15" x14ac:dyDescent="0.25">
      <c r="A669" t="s">
        <v>1477</v>
      </c>
      <c r="B669" s="1">
        <v>44958</v>
      </c>
      <c r="C669" t="s">
        <v>1256</v>
      </c>
      <c r="D669">
        <v>7426</v>
      </c>
      <c r="E669">
        <v>27</v>
      </c>
      <c r="F669">
        <v>6</v>
      </c>
      <c r="G669">
        <v>7</v>
      </c>
      <c r="H669">
        <v>18</v>
      </c>
      <c r="I669">
        <v>258</v>
      </c>
      <c r="J669">
        <v>53</v>
      </c>
      <c r="K669">
        <v>67</v>
      </c>
      <c r="L669">
        <v>194</v>
      </c>
      <c r="M669" t="s">
        <v>1257</v>
      </c>
      <c r="N669" t="s">
        <v>1234</v>
      </c>
      <c r="O669" t="s">
        <v>1235</v>
      </c>
    </row>
    <row r="670" spans="1:15" x14ac:dyDescent="0.25">
      <c r="A670" t="s">
        <v>1477</v>
      </c>
      <c r="B670" s="1">
        <v>44958</v>
      </c>
      <c r="C670" t="s">
        <v>1375</v>
      </c>
      <c r="D670">
        <v>5721</v>
      </c>
      <c r="E670">
        <v>53</v>
      </c>
      <c r="F670">
        <v>9</v>
      </c>
      <c r="G670">
        <v>10</v>
      </c>
      <c r="H670">
        <v>36</v>
      </c>
      <c r="I670">
        <v>256</v>
      </c>
      <c r="J670">
        <v>51</v>
      </c>
      <c r="K670">
        <v>76</v>
      </c>
      <c r="L670">
        <v>192</v>
      </c>
      <c r="M670" t="s">
        <v>1376</v>
      </c>
      <c r="N670" t="s">
        <v>1360</v>
      </c>
      <c r="O670" t="s">
        <v>1361</v>
      </c>
    </row>
    <row r="671" spans="1:15" x14ac:dyDescent="0.25">
      <c r="A671" t="s">
        <v>1477</v>
      </c>
      <c r="B671" s="1">
        <v>44958</v>
      </c>
      <c r="C671" t="s">
        <v>1310</v>
      </c>
      <c r="D671">
        <v>11172</v>
      </c>
      <c r="E671">
        <v>51</v>
      </c>
      <c r="F671">
        <v>9</v>
      </c>
      <c r="G671">
        <v>21</v>
      </c>
      <c r="H671">
        <v>54</v>
      </c>
      <c r="I671">
        <v>555</v>
      </c>
      <c r="J671">
        <v>144</v>
      </c>
      <c r="K671">
        <v>159</v>
      </c>
      <c r="L671">
        <v>445</v>
      </c>
      <c r="M671" t="s">
        <v>1311</v>
      </c>
      <c r="N671" t="s">
        <v>1304</v>
      </c>
      <c r="O671" t="s">
        <v>1305</v>
      </c>
    </row>
    <row r="672" spans="1:15" x14ac:dyDescent="0.25">
      <c r="A672" t="s">
        <v>1477</v>
      </c>
      <c r="B672" s="1">
        <v>44958</v>
      </c>
      <c r="C672" t="s">
        <v>1358</v>
      </c>
      <c r="D672">
        <v>6709</v>
      </c>
      <c r="E672">
        <v>34</v>
      </c>
      <c r="F672">
        <v>6</v>
      </c>
      <c r="G672">
        <v>7</v>
      </c>
      <c r="H672">
        <v>17</v>
      </c>
      <c r="I672">
        <v>290</v>
      </c>
      <c r="J672">
        <v>22</v>
      </c>
      <c r="K672">
        <v>28</v>
      </c>
      <c r="L672">
        <v>198</v>
      </c>
      <c r="M672" t="s">
        <v>1359</v>
      </c>
      <c r="N672" t="s">
        <v>1360</v>
      </c>
      <c r="O672" t="s">
        <v>1361</v>
      </c>
    </row>
    <row r="673" spans="1:15" x14ac:dyDescent="0.25">
      <c r="A673" t="s">
        <v>1477</v>
      </c>
      <c r="B673" s="1">
        <v>44958</v>
      </c>
      <c r="C673" t="s">
        <v>1348</v>
      </c>
      <c r="D673">
        <v>5100</v>
      </c>
      <c r="E673">
        <v>37</v>
      </c>
      <c r="F673">
        <v>5</v>
      </c>
      <c r="G673">
        <v>11</v>
      </c>
      <c r="H673">
        <v>30</v>
      </c>
      <c r="I673">
        <v>260</v>
      </c>
      <c r="J673">
        <v>43</v>
      </c>
      <c r="K673">
        <v>75</v>
      </c>
      <c r="L673">
        <v>196</v>
      </c>
      <c r="M673" t="s">
        <v>1349</v>
      </c>
      <c r="N673" t="s">
        <v>1322</v>
      </c>
      <c r="O673" t="s">
        <v>1323</v>
      </c>
    </row>
    <row r="674" spans="1:15" x14ac:dyDescent="0.25">
      <c r="A674" t="s">
        <v>1477</v>
      </c>
      <c r="B674" s="1">
        <v>44958</v>
      </c>
      <c r="C674" t="s">
        <v>1420</v>
      </c>
      <c r="D674">
        <v>7185</v>
      </c>
      <c r="E674">
        <v>64</v>
      </c>
      <c r="F674">
        <v>13</v>
      </c>
      <c r="G674">
        <v>7</v>
      </c>
      <c r="H674">
        <v>35</v>
      </c>
      <c r="I674">
        <v>303</v>
      </c>
      <c r="J674">
        <v>82</v>
      </c>
      <c r="K674">
        <v>75</v>
      </c>
      <c r="L674">
        <v>197</v>
      </c>
      <c r="M674" t="s">
        <v>981</v>
      </c>
      <c r="N674" t="s">
        <v>1410</v>
      </c>
      <c r="O674" t="s">
        <v>1411</v>
      </c>
    </row>
    <row r="675" spans="1:15" x14ac:dyDescent="0.25">
      <c r="A675" t="s">
        <v>1477</v>
      </c>
      <c r="B675" s="1">
        <v>44958</v>
      </c>
      <c r="C675" t="s">
        <v>1282</v>
      </c>
      <c r="D675">
        <v>9601</v>
      </c>
      <c r="E675">
        <v>114</v>
      </c>
      <c r="F675">
        <v>21</v>
      </c>
      <c r="G675">
        <v>31</v>
      </c>
      <c r="H675">
        <v>97</v>
      </c>
      <c r="I675">
        <v>528</v>
      </c>
      <c r="J675">
        <v>53</v>
      </c>
      <c r="K675">
        <v>60</v>
      </c>
      <c r="L675">
        <v>368</v>
      </c>
      <c r="M675" t="s">
        <v>1283</v>
      </c>
      <c r="N675" t="s">
        <v>1278</v>
      </c>
      <c r="O675" t="s">
        <v>1279</v>
      </c>
    </row>
    <row r="676" spans="1:15" x14ac:dyDescent="0.25">
      <c r="A676" t="s">
        <v>1477</v>
      </c>
      <c r="B676" s="1">
        <v>44958</v>
      </c>
      <c r="C676" t="s">
        <v>1261</v>
      </c>
      <c r="D676">
        <v>6571</v>
      </c>
      <c r="E676">
        <v>73</v>
      </c>
      <c r="F676">
        <v>20</v>
      </c>
      <c r="G676">
        <v>30</v>
      </c>
      <c r="H676">
        <v>54</v>
      </c>
      <c r="I676">
        <v>389</v>
      </c>
      <c r="J676">
        <v>69</v>
      </c>
      <c r="K676">
        <v>105</v>
      </c>
      <c r="L676">
        <v>246</v>
      </c>
      <c r="M676" t="s">
        <v>1262</v>
      </c>
      <c r="N676" t="s">
        <v>1234</v>
      </c>
      <c r="O676" t="s">
        <v>1235</v>
      </c>
    </row>
    <row r="677" spans="1:15" x14ac:dyDescent="0.25">
      <c r="A677" t="s">
        <v>1477</v>
      </c>
      <c r="B677" s="1">
        <v>44958</v>
      </c>
      <c r="C677" t="s">
        <v>1401</v>
      </c>
      <c r="D677">
        <v>6348</v>
      </c>
      <c r="E677">
        <v>32</v>
      </c>
      <c r="F677">
        <v>9</v>
      </c>
      <c r="G677">
        <v>13</v>
      </c>
      <c r="H677">
        <v>25</v>
      </c>
      <c r="I677">
        <v>267</v>
      </c>
      <c r="J677">
        <v>53</v>
      </c>
      <c r="K677">
        <v>68</v>
      </c>
      <c r="L677">
        <v>195</v>
      </c>
      <c r="M677" t="s">
        <v>1402</v>
      </c>
      <c r="N677" t="s">
        <v>1386</v>
      </c>
      <c r="O677" t="s">
        <v>1387</v>
      </c>
    </row>
    <row r="678" spans="1:15" x14ac:dyDescent="0.25">
      <c r="A678" t="s">
        <v>1477</v>
      </c>
      <c r="B678" s="1">
        <v>44958</v>
      </c>
      <c r="C678" t="s">
        <v>1292</v>
      </c>
      <c r="D678">
        <v>6793</v>
      </c>
      <c r="E678">
        <v>81</v>
      </c>
      <c r="F678">
        <v>12</v>
      </c>
      <c r="G678">
        <v>12</v>
      </c>
      <c r="H678">
        <v>56</v>
      </c>
      <c r="I678">
        <v>364</v>
      </c>
      <c r="J678">
        <v>44</v>
      </c>
      <c r="K678">
        <v>58</v>
      </c>
      <c r="L678">
        <v>231</v>
      </c>
      <c r="M678" t="s">
        <v>1293</v>
      </c>
      <c r="N678" t="s">
        <v>1278</v>
      </c>
      <c r="O678" t="s">
        <v>1279</v>
      </c>
    </row>
    <row r="679" spans="1:15" x14ac:dyDescent="0.25">
      <c r="A679" t="s">
        <v>1477</v>
      </c>
      <c r="B679" s="1">
        <v>44958</v>
      </c>
      <c r="C679" t="s">
        <v>1297</v>
      </c>
      <c r="D679">
        <v>8285</v>
      </c>
      <c r="E679">
        <v>73</v>
      </c>
      <c r="F679">
        <v>25</v>
      </c>
      <c r="G679">
        <v>44</v>
      </c>
      <c r="H679">
        <v>75</v>
      </c>
      <c r="I679">
        <v>440</v>
      </c>
      <c r="J679">
        <v>57</v>
      </c>
      <c r="K679">
        <v>86</v>
      </c>
      <c r="L679">
        <v>352</v>
      </c>
      <c r="M679" t="s">
        <v>1298</v>
      </c>
      <c r="N679" t="s">
        <v>1278</v>
      </c>
      <c r="O679" t="s">
        <v>1279</v>
      </c>
    </row>
    <row r="680" spans="1:15" x14ac:dyDescent="0.25">
      <c r="A680" t="s">
        <v>1477</v>
      </c>
      <c r="B680" s="1">
        <v>44958</v>
      </c>
      <c r="C680" t="s">
        <v>1365</v>
      </c>
      <c r="D680">
        <v>2038</v>
      </c>
      <c r="E680">
        <v>18</v>
      </c>
      <c r="F680">
        <v>4</v>
      </c>
      <c r="G680">
        <v>4</v>
      </c>
      <c r="H680">
        <v>20</v>
      </c>
      <c r="I680">
        <v>97</v>
      </c>
      <c r="J680">
        <v>16</v>
      </c>
      <c r="K680">
        <v>28</v>
      </c>
      <c r="L680">
        <v>97</v>
      </c>
      <c r="M680" t="s">
        <v>1366</v>
      </c>
      <c r="N680" t="s">
        <v>1360</v>
      </c>
      <c r="O680" t="s">
        <v>1361</v>
      </c>
    </row>
    <row r="681" spans="1:15" x14ac:dyDescent="0.25">
      <c r="A681" t="s">
        <v>1477</v>
      </c>
      <c r="B681" s="1">
        <v>44958</v>
      </c>
      <c r="C681" t="s">
        <v>1338</v>
      </c>
      <c r="D681">
        <v>3478</v>
      </c>
      <c r="E681">
        <v>15</v>
      </c>
      <c r="F681">
        <v>2</v>
      </c>
      <c r="G681">
        <v>5</v>
      </c>
      <c r="H681">
        <v>14</v>
      </c>
      <c r="I681">
        <v>127</v>
      </c>
      <c r="J681">
        <v>24</v>
      </c>
      <c r="K681">
        <v>37</v>
      </c>
      <c r="L681">
        <v>121</v>
      </c>
      <c r="M681" t="s">
        <v>1339</v>
      </c>
      <c r="N681" t="s">
        <v>1322</v>
      </c>
      <c r="O681" t="s">
        <v>1323</v>
      </c>
    </row>
    <row r="682" spans="1:15" x14ac:dyDescent="0.25">
      <c r="A682" t="s">
        <v>1477</v>
      </c>
      <c r="B682" s="1">
        <v>44958</v>
      </c>
      <c r="C682" t="s">
        <v>1384</v>
      </c>
      <c r="D682">
        <v>15926</v>
      </c>
      <c r="E682">
        <v>90</v>
      </c>
      <c r="F682">
        <v>22</v>
      </c>
      <c r="G682">
        <v>22</v>
      </c>
      <c r="H682">
        <v>59</v>
      </c>
      <c r="I682">
        <v>824</v>
      </c>
      <c r="J682">
        <v>152</v>
      </c>
      <c r="K682">
        <v>178</v>
      </c>
      <c r="L682">
        <v>534</v>
      </c>
      <c r="M682" t="s">
        <v>1385</v>
      </c>
      <c r="N682" t="s">
        <v>1386</v>
      </c>
      <c r="O682" t="s">
        <v>1387</v>
      </c>
    </row>
    <row r="683" spans="1:15" x14ac:dyDescent="0.25">
      <c r="A683" t="s">
        <v>1477</v>
      </c>
      <c r="B683" s="1">
        <v>44958</v>
      </c>
      <c r="C683" t="s">
        <v>1276</v>
      </c>
      <c r="D683">
        <v>16026</v>
      </c>
      <c r="G683">
        <v>1</v>
      </c>
      <c r="H683">
        <v>18</v>
      </c>
      <c r="K683">
        <v>9</v>
      </c>
      <c r="L683">
        <v>69</v>
      </c>
      <c r="M683" t="s">
        <v>1277</v>
      </c>
      <c r="N683" t="s">
        <v>1278</v>
      </c>
      <c r="O683" t="s">
        <v>1279</v>
      </c>
    </row>
    <row r="684" spans="1:15" x14ac:dyDescent="0.25">
      <c r="A684" t="s">
        <v>1477</v>
      </c>
      <c r="B684" s="1">
        <v>44958</v>
      </c>
      <c r="C684" t="s">
        <v>1429</v>
      </c>
      <c r="D684">
        <v>16131</v>
      </c>
      <c r="E684">
        <v>103</v>
      </c>
      <c r="F684">
        <v>12</v>
      </c>
      <c r="G684">
        <v>19</v>
      </c>
      <c r="H684">
        <v>85</v>
      </c>
      <c r="I684">
        <v>646</v>
      </c>
      <c r="J684">
        <v>121</v>
      </c>
      <c r="K684">
        <v>153</v>
      </c>
      <c r="L684">
        <v>401</v>
      </c>
      <c r="M684" t="s">
        <v>1430</v>
      </c>
      <c r="N684" t="s">
        <v>1410</v>
      </c>
      <c r="O684" t="s">
        <v>1411</v>
      </c>
    </row>
    <row r="685" spans="1:15" x14ac:dyDescent="0.25">
      <c r="A685" t="s">
        <v>1477</v>
      </c>
      <c r="B685" s="1">
        <v>44958</v>
      </c>
      <c r="C685" t="s">
        <v>1287</v>
      </c>
      <c r="D685">
        <v>13170</v>
      </c>
      <c r="E685">
        <v>210</v>
      </c>
      <c r="F685">
        <v>40</v>
      </c>
      <c r="G685">
        <v>59</v>
      </c>
      <c r="H685">
        <v>176</v>
      </c>
      <c r="I685">
        <v>822</v>
      </c>
      <c r="J685">
        <v>88</v>
      </c>
      <c r="K685">
        <v>113</v>
      </c>
      <c r="L685">
        <v>628</v>
      </c>
      <c r="M685" t="s">
        <v>1288</v>
      </c>
      <c r="N685" t="s">
        <v>1278</v>
      </c>
      <c r="O685" t="s">
        <v>1279</v>
      </c>
    </row>
    <row r="686" spans="1:15" x14ac:dyDescent="0.25">
      <c r="A686" t="s">
        <v>1477</v>
      </c>
      <c r="B686" s="1">
        <v>44958</v>
      </c>
      <c r="C686" t="s">
        <v>1370</v>
      </c>
      <c r="D686">
        <v>3927</v>
      </c>
      <c r="E686">
        <v>23</v>
      </c>
      <c r="F686">
        <v>4</v>
      </c>
      <c r="G686">
        <v>9</v>
      </c>
      <c r="H686">
        <v>24</v>
      </c>
      <c r="I686">
        <v>172</v>
      </c>
      <c r="J686">
        <v>11</v>
      </c>
      <c r="K686">
        <v>24</v>
      </c>
      <c r="L686">
        <v>143</v>
      </c>
      <c r="M686" t="s">
        <v>1371</v>
      </c>
      <c r="N686" t="s">
        <v>1360</v>
      </c>
      <c r="O686" t="s">
        <v>1361</v>
      </c>
    </row>
    <row r="687" spans="1:15" x14ac:dyDescent="0.25">
      <c r="A687" t="s">
        <v>1477</v>
      </c>
      <c r="B687" s="1">
        <v>44958</v>
      </c>
      <c r="C687" t="s">
        <v>1240</v>
      </c>
      <c r="D687">
        <v>8625</v>
      </c>
      <c r="E687">
        <v>94</v>
      </c>
      <c r="F687">
        <v>19</v>
      </c>
      <c r="G687">
        <v>22</v>
      </c>
      <c r="H687">
        <v>58</v>
      </c>
      <c r="I687">
        <v>378</v>
      </c>
      <c r="J687">
        <v>83</v>
      </c>
      <c r="K687">
        <v>95</v>
      </c>
      <c r="L687">
        <v>258</v>
      </c>
      <c r="M687" t="s">
        <v>1241</v>
      </c>
      <c r="N687" t="s">
        <v>1234</v>
      </c>
      <c r="O687" t="s">
        <v>1235</v>
      </c>
    </row>
    <row r="688" spans="1:15" x14ac:dyDescent="0.25">
      <c r="A688" t="s">
        <v>1477</v>
      </c>
      <c r="B688" s="1">
        <v>44958</v>
      </c>
      <c r="C688" t="s">
        <v>1302</v>
      </c>
      <c r="D688">
        <v>9798</v>
      </c>
      <c r="E688">
        <v>91</v>
      </c>
      <c r="F688">
        <v>18</v>
      </c>
      <c r="G688">
        <v>32</v>
      </c>
      <c r="H688">
        <v>88</v>
      </c>
      <c r="I688">
        <v>350</v>
      </c>
      <c r="J688">
        <v>23</v>
      </c>
      <c r="K688">
        <v>54</v>
      </c>
      <c r="L688">
        <v>337</v>
      </c>
      <c r="M688" t="s">
        <v>1303</v>
      </c>
      <c r="N688" t="s">
        <v>1304</v>
      </c>
      <c r="O688" t="s">
        <v>1305</v>
      </c>
    </row>
    <row r="689" spans="1:15" x14ac:dyDescent="0.25">
      <c r="A689" t="s">
        <v>1477</v>
      </c>
      <c r="B689" s="1">
        <v>44958</v>
      </c>
      <c r="C689" t="s">
        <v>1266</v>
      </c>
      <c r="D689">
        <v>4413</v>
      </c>
      <c r="E689">
        <v>41</v>
      </c>
      <c r="F689">
        <v>6</v>
      </c>
      <c r="G689">
        <v>11</v>
      </c>
      <c r="H689">
        <v>39</v>
      </c>
      <c r="I689">
        <v>195</v>
      </c>
      <c r="J689">
        <v>18</v>
      </c>
      <c r="K689">
        <v>19</v>
      </c>
      <c r="L689">
        <v>154</v>
      </c>
      <c r="M689" t="s">
        <v>1267</v>
      </c>
      <c r="N689" t="s">
        <v>1234</v>
      </c>
      <c r="O689" t="s">
        <v>1235</v>
      </c>
    </row>
    <row r="690" spans="1:15" x14ac:dyDescent="0.25">
      <c r="A690" t="s">
        <v>1477</v>
      </c>
      <c r="B690" s="1">
        <v>44958</v>
      </c>
      <c r="C690" t="s">
        <v>1424</v>
      </c>
      <c r="D690">
        <v>6368</v>
      </c>
      <c r="E690">
        <v>31</v>
      </c>
      <c r="F690">
        <v>9</v>
      </c>
      <c r="G690">
        <v>10</v>
      </c>
      <c r="H690">
        <v>31</v>
      </c>
      <c r="I690">
        <v>298</v>
      </c>
      <c r="J690">
        <v>25</v>
      </c>
      <c r="K690">
        <v>43</v>
      </c>
      <c r="L690">
        <v>270</v>
      </c>
      <c r="M690" t="s">
        <v>1425</v>
      </c>
      <c r="N690" t="s">
        <v>1410</v>
      </c>
      <c r="O690" t="s">
        <v>1411</v>
      </c>
    </row>
    <row r="691" spans="1:15" x14ac:dyDescent="0.25">
      <c r="A691" t="s">
        <v>1477</v>
      </c>
      <c r="B691" s="1">
        <v>44958</v>
      </c>
      <c r="C691" t="s">
        <v>1245</v>
      </c>
      <c r="D691">
        <v>4985</v>
      </c>
      <c r="H691">
        <v>4</v>
      </c>
      <c r="K691">
        <v>1</v>
      </c>
      <c r="L691">
        <v>17</v>
      </c>
      <c r="M691" t="s">
        <v>1246</v>
      </c>
      <c r="N691" t="s">
        <v>1234</v>
      </c>
      <c r="O691" t="s">
        <v>1235</v>
      </c>
    </row>
    <row r="692" spans="1:15" x14ac:dyDescent="0.25">
      <c r="A692" t="s">
        <v>1477</v>
      </c>
      <c r="B692" s="1">
        <v>44958</v>
      </c>
      <c r="C692" t="s">
        <v>1230</v>
      </c>
      <c r="D692">
        <v>3877</v>
      </c>
      <c r="E692">
        <v>85</v>
      </c>
      <c r="F692">
        <v>6</v>
      </c>
      <c r="G692">
        <v>23</v>
      </c>
      <c r="H692">
        <v>87</v>
      </c>
      <c r="I692">
        <v>247</v>
      </c>
      <c r="J692">
        <v>10</v>
      </c>
      <c r="K692">
        <v>24</v>
      </c>
      <c r="L692">
        <v>244</v>
      </c>
      <c r="M692" t="s">
        <v>1231</v>
      </c>
      <c r="N692" t="s">
        <v>1234</v>
      </c>
      <c r="O692" t="s">
        <v>1235</v>
      </c>
    </row>
    <row r="693" spans="1:15" x14ac:dyDescent="0.25">
      <c r="A693" t="s">
        <v>1477</v>
      </c>
      <c r="B693" s="1">
        <v>44958</v>
      </c>
      <c r="C693" t="s">
        <v>1377</v>
      </c>
      <c r="D693">
        <v>14806</v>
      </c>
      <c r="E693">
        <v>122</v>
      </c>
      <c r="F693">
        <v>26</v>
      </c>
      <c r="G693">
        <v>41</v>
      </c>
      <c r="H693">
        <v>122</v>
      </c>
      <c r="I693">
        <v>683</v>
      </c>
      <c r="J693">
        <v>132</v>
      </c>
      <c r="K693">
        <v>211</v>
      </c>
      <c r="L693">
        <v>585</v>
      </c>
      <c r="M693" t="s">
        <v>1378</v>
      </c>
      <c r="N693" t="s">
        <v>1360</v>
      </c>
      <c r="O693" t="s">
        <v>1361</v>
      </c>
    </row>
    <row r="694" spans="1:15" x14ac:dyDescent="0.25">
      <c r="A694" t="s">
        <v>1477</v>
      </c>
      <c r="B694" s="1">
        <v>44958</v>
      </c>
      <c r="C694" t="s">
        <v>1408</v>
      </c>
      <c r="D694">
        <v>7021</v>
      </c>
      <c r="E694">
        <v>58</v>
      </c>
      <c r="F694">
        <v>5</v>
      </c>
      <c r="G694">
        <v>8</v>
      </c>
      <c r="H694">
        <v>51</v>
      </c>
      <c r="I694">
        <v>309</v>
      </c>
      <c r="J694">
        <v>41</v>
      </c>
      <c r="K694">
        <v>64</v>
      </c>
      <c r="L694">
        <v>251</v>
      </c>
      <c r="M694" t="s">
        <v>1409</v>
      </c>
      <c r="N694" t="s">
        <v>1410</v>
      </c>
      <c r="O694" t="s">
        <v>1411</v>
      </c>
    </row>
    <row r="695" spans="1:15" x14ac:dyDescent="0.25">
      <c r="A695" t="s">
        <v>1477</v>
      </c>
      <c r="B695" s="1">
        <v>44958</v>
      </c>
      <c r="C695" t="s">
        <v>1250</v>
      </c>
      <c r="D695">
        <v>9538</v>
      </c>
      <c r="E695">
        <v>103</v>
      </c>
      <c r="F695">
        <v>17</v>
      </c>
      <c r="G695">
        <v>31</v>
      </c>
      <c r="H695">
        <v>108</v>
      </c>
      <c r="I695">
        <v>423</v>
      </c>
      <c r="J695">
        <v>40</v>
      </c>
      <c r="K695">
        <v>62</v>
      </c>
      <c r="L695">
        <v>338</v>
      </c>
      <c r="M695" t="s">
        <v>1611</v>
      </c>
      <c r="N695" t="s">
        <v>1234</v>
      </c>
      <c r="O695" t="s">
        <v>1235</v>
      </c>
    </row>
    <row r="696" spans="1:15" x14ac:dyDescent="0.25">
      <c r="A696" t="s">
        <v>1477</v>
      </c>
      <c r="B696" s="1">
        <v>44958</v>
      </c>
      <c r="C696" t="s">
        <v>1343</v>
      </c>
      <c r="D696">
        <v>8040</v>
      </c>
      <c r="E696">
        <v>55</v>
      </c>
      <c r="F696">
        <v>16</v>
      </c>
      <c r="G696">
        <v>23</v>
      </c>
      <c r="H696">
        <v>42</v>
      </c>
      <c r="I696">
        <v>389</v>
      </c>
      <c r="J696">
        <v>77</v>
      </c>
      <c r="K696">
        <v>94</v>
      </c>
      <c r="L696">
        <v>311</v>
      </c>
      <c r="M696" t="s">
        <v>1344</v>
      </c>
      <c r="N696" t="s">
        <v>1322</v>
      </c>
      <c r="O696" t="s">
        <v>1323</v>
      </c>
    </row>
    <row r="697" spans="1:15" x14ac:dyDescent="0.25">
      <c r="A697" t="s">
        <v>1477</v>
      </c>
      <c r="B697" s="1">
        <v>44958</v>
      </c>
      <c r="C697" t="s">
        <v>1320</v>
      </c>
      <c r="D697">
        <v>14424</v>
      </c>
      <c r="E697">
        <v>105</v>
      </c>
      <c r="F697">
        <v>21</v>
      </c>
      <c r="G697">
        <v>29</v>
      </c>
      <c r="H697">
        <v>77</v>
      </c>
      <c r="I697">
        <v>677</v>
      </c>
      <c r="J697">
        <v>143</v>
      </c>
      <c r="K697">
        <v>176</v>
      </c>
      <c r="L697">
        <v>480</v>
      </c>
      <c r="M697" t="s">
        <v>1321</v>
      </c>
      <c r="N697" t="s">
        <v>1322</v>
      </c>
      <c r="O697" t="s">
        <v>1323</v>
      </c>
    </row>
    <row r="698" spans="1:15" x14ac:dyDescent="0.25">
      <c r="A698" t="s">
        <v>1477</v>
      </c>
      <c r="B698" s="1">
        <v>44958</v>
      </c>
      <c r="C698" t="s">
        <v>1333</v>
      </c>
      <c r="D698">
        <v>7135</v>
      </c>
      <c r="E698">
        <v>23</v>
      </c>
      <c r="F698">
        <v>3</v>
      </c>
      <c r="G698">
        <v>6</v>
      </c>
      <c r="H698">
        <v>23</v>
      </c>
      <c r="I698">
        <v>284</v>
      </c>
      <c r="J698">
        <v>33</v>
      </c>
      <c r="K698">
        <v>55</v>
      </c>
      <c r="L698">
        <v>254</v>
      </c>
      <c r="M698" t="s">
        <v>1334</v>
      </c>
      <c r="N698" t="s">
        <v>1322</v>
      </c>
      <c r="O698" t="s">
        <v>1323</v>
      </c>
    </row>
    <row r="699" spans="1:15" x14ac:dyDescent="0.25">
      <c r="A699" t="s">
        <v>1477</v>
      </c>
      <c r="B699" s="1">
        <v>44958</v>
      </c>
      <c r="C699" t="s">
        <v>1382</v>
      </c>
      <c r="D699">
        <v>3466</v>
      </c>
      <c r="E699">
        <v>26</v>
      </c>
      <c r="F699">
        <v>4</v>
      </c>
      <c r="G699">
        <v>4</v>
      </c>
      <c r="H699">
        <v>19</v>
      </c>
      <c r="I699">
        <v>124</v>
      </c>
      <c r="J699">
        <v>18</v>
      </c>
      <c r="K699">
        <v>21</v>
      </c>
      <c r="L699">
        <v>99</v>
      </c>
      <c r="M699" t="s">
        <v>1383</v>
      </c>
      <c r="N699" t="s">
        <v>1360</v>
      </c>
      <c r="O699" t="s">
        <v>1361</v>
      </c>
    </row>
    <row r="700" spans="1:15" x14ac:dyDescent="0.25">
      <c r="A700" t="s">
        <v>1477</v>
      </c>
      <c r="B700" s="1">
        <v>44958</v>
      </c>
      <c r="C700" t="s">
        <v>1406</v>
      </c>
      <c r="D700">
        <v>9031</v>
      </c>
      <c r="E700">
        <v>89</v>
      </c>
      <c r="F700">
        <v>10</v>
      </c>
      <c r="G700">
        <v>15</v>
      </c>
      <c r="H700">
        <v>72</v>
      </c>
      <c r="I700">
        <v>416</v>
      </c>
      <c r="J700">
        <v>59</v>
      </c>
      <c r="K700">
        <v>111</v>
      </c>
      <c r="L700">
        <v>352</v>
      </c>
      <c r="M700" t="s">
        <v>1407</v>
      </c>
      <c r="N700" t="s">
        <v>1386</v>
      </c>
      <c r="O700" t="s">
        <v>1387</v>
      </c>
    </row>
    <row r="701" spans="1:15" x14ac:dyDescent="0.25">
      <c r="A701" t="s">
        <v>1477</v>
      </c>
      <c r="B701" s="1">
        <v>44958</v>
      </c>
      <c r="C701" t="s">
        <v>1271</v>
      </c>
      <c r="D701">
        <v>7085</v>
      </c>
      <c r="G701">
        <v>2</v>
      </c>
      <c r="H701">
        <v>4</v>
      </c>
      <c r="K701">
        <v>9</v>
      </c>
      <c r="L701">
        <v>24</v>
      </c>
      <c r="M701" t="s">
        <v>1272</v>
      </c>
      <c r="N701" t="s">
        <v>1234</v>
      </c>
      <c r="O701" t="s">
        <v>1235</v>
      </c>
    </row>
    <row r="702" spans="1:15" x14ac:dyDescent="0.25">
      <c r="A702" t="s">
        <v>1477</v>
      </c>
      <c r="B702" s="1">
        <v>44958</v>
      </c>
      <c r="C702" t="s">
        <v>1396</v>
      </c>
      <c r="D702">
        <v>8152</v>
      </c>
      <c r="E702">
        <v>82</v>
      </c>
      <c r="F702">
        <v>8</v>
      </c>
      <c r="G702">
        <v>20</v>
      </c>
      <c r="H702">
        <v>55</v>
      </c>
      <c r="I702">
        <v>450</v>
      </c>
      <c r="J702">
        <v>90</v>
      </c>
      <c r="K702">
        <v>124</v>
      </c>
      <c r="L702">
        <v>299</v>
      </c>
      <c r="M702" t="s">
        <v>1619</v>
      </c>
      <c r="N702" t="s">
        <v>1386</v>
      </c>
      <c r="O702" t="s">
        <v>1387</v>
      </c>
    </row>
    <row r="703" spans="1:15" x14ac:dyDescent="0.25">
      <c r="A703" t="s">
        <v>1477</v>
      </c>
      <c r="B703" s="1">
        <v>44958</v>
      </c>
      <c r="C703" t="s">
        <v>1415</v>
      </c>
      <c r="D703">
        <v>8328</v>
      </c>
      <c r="E703">
        <v>32</v>
      </c>
      <c r="F703">
        <v>5</v>
      </c>
      <c r="G703">
        <v>14</v>
      </c>
      <c r="H703">
        <v>32</v>
      </c>
      <c r="I703">
        <v>460</v>
      </c>
      <c r="J703">
        <v>81</v>
      </c>
      <c r="K703">
        <v>122</v>
      </c>
      <c r="L703">
        <v>382</v>
      </c>
      <c r="M703" t="s">
        <v>1501</v>
      </c>
      <c r="N703" t="s">
        <v>1410</v>
      </c>
      <c r="O703" t="s">
        <v>1411</v>
      </c>
    </row>
    <row r="704" spans="1:15" x14ac:dyDescent="0.25">
      <c r="A704" t="s">
        <v>1477</v>
      </c>
      <c r="B704" s="1">
        <v>44986</v>
      </c>
      <c r="C704" t="s">
        <v>1250</v>
      </c>
      <c r="D704">
        <v>9520</v>
      </c>
      <c r="E704">
        <v>103</v>
      </c>
      <c r="F704">
        <v>17</v>
      </c>
      <c r="G704">
        <v>32</v>
      </c>
      <c r="H704">
        <v>109</v>
      </c>
      <c r="I704">
        <v>418</v>
      </c>
      <c r="J704">
        <v>39</v>
      </c>
      <c r="K704">
        <v>62</v>
      </c>
      <c r="L704">
        <v>350</v>
      </c>
      <c r="M704" t="s">
        <v>1611</v>
      </c>
      <c r="N704" t="s">
        <v>1234</v>
      </c>
      <c r="O704" t="s">
        <v>1235</v>
      </c>
    </row>
    <row r="705" spans="1:15" x14ac:dyDescent="0.25">
      <c r="A705" t="s">
        <v>1477</v>
      </c>
      <c r="B705" s="1">
        <v>44986</v>
      </c>
      <c r="C705" t="s">
        <v>1261</v>
      </c>
      <c r="D705">
        <v>6587</v>
      </c>
      <c r="E705">
        <v>73</v>
      </c>
      <c r="F705">
        <v>20</v>
      </c>
      <c r="G705">
        <v>33</v>
      </c>
      <c r="H705">
        <v>58</v>
      </c>
      <c r="I705">
        <v>388</v>
      </c>
      <c r="J705">
        <v>70</v>
      </c>
      <c r="K705">
        <v>118</v>
      </c>
      <c r="L705">
        <v>266</v>
      </c>
      <c r="M705" t="s">
        <v>1262</v>
      </c>
      <c r="N705" t="s">
        <v>1234</v>
      </c>
      <c r="O705" t="s">
        <v>1235</v>
      </c>
    </row>
    <row r="706" spans="1:15" x14ac:dyDescent="0.25">
      <c r="A706" t="s">
        <v>1477</v>
      </c>
      <c r="B706" s="1">
        <v>44986</v>
      </c>
      <c r="C706" t="s">
        <v>1320</v>
      </c>
      <c r="D706">
        <v>14354</v>
      </c>
      <c r="E706">
        <v>104</v>
      </c>
      <c r="F706">
        <v>20</v>
      </c>
      <c r="G706">
        <v>29</v>
      </c>
      <c r="H706">
        <v>77</v>
      </c>
      <c r="I706">
        <v>681</v>
      </c>
      <c r="J706">
        <v>144</v>
      </c>
      <c r="K706">
        <v>182</v>
      </c>
      <c r="L706">
        <v>500</v>
      </c>
      <c r="M706" t="s">
        <v>1321</v>
      </c>
      <c r="N706" t="s">
        <v>1322</v>
      </c>
      <c r="O706" t="s">
        <v>1323</v>
      </c>
    </row>
    <row r="707" spans="1:15" x14ac:dyDescent="0.25">
      <c r="A707" t="s">
        <v>1477</v>
      </c>
      <c r="B707" s="1">
        <v>44986</v>
      </c>
      <c r="C707" t="s">
        <v>1230</v>
      </c>
      <c r="D707">
        <v>3863</v>
      </c>
      <c r="E707">
        <v>85</v>
      </c>
      <c r="F707">
        <v>6</v>
      </c>
      <c r="G707">
        <v>24</v>
      </c>
      <c r="H707">
        <v>87</v>
      </c>
      <c r="I707">
        <v>249</v>
      </c>
      <c r="J707">
        <v>10</v>
      </c>
      <c r="K707">
        <v>24</v>
      </c>
      <c r="L707">
        <v>248</v>
      </c>
      <c r="M707" t="s">
        <v>1231</v>
      </c>
      <c r="N707" t="s">
        <v>1234</v>
      </c>
      <c r="O707" t="s">
        <v>1235</v>
      </c>
    </row>
    <row r="708" spans="1:15" x14ac:dyDescent="0.25">
      <c r="A708" t="s">
        <v>1477</v>
      </c>
      <c r="B708" s="1">
        <v>44986</v>
      </c>
      <c r="C708" t="s">
        <v>1292</v>
      </c>
      <c r="D708">
        <v>6804</v>
      </c>
      <c r="E708">
        <v>81</v>
      </c>
      <c r="F708">
        <v>12</v>
      </c>
      <c r="G708">
        <v>12</v>
      </c>
      <c r="H708">
        <v>60</v>
      </c>
      <c r="I708">
        <v>371</v>
      </c>
      <c r="J708">
        <v>44</v>
      </c>
      <c r="K708">
        <v>63</v>
      </c>
      <c r="L708">
        <v>239</v>
      </c>
      <c r="M708" t="s">
        <v>1293</v>
      </c>
      <c r="N708" t="s">
        <v>1278</v>
      </c>
      <c r="O708" t="s">
        <v>1279</v>
      </c>
    </row>
    <row r="709" spans="1:15" x14ac:dyDescent="0.25">
      <c r="A709" t="s">
        <v>1477</v>
      </c>
      <c r="B709" s="1">
        <v>44986</v>
      </c>
      <c r="C709" t="s">
        <v>1420</v>
      </c>
      <c r="D709">
        <v>7218</v>
      </c>
      <c r="E709">
        <v>64</v>
      </c>
      <c r="F709">
        <v>13</v>
      </c>
      <c r="G709">
        <v>10</v>
      </c>
      <c r="H709">
        <v>48</v>
      </c>
      <c r="I709">
        <v>303</v>
      </c>
      <c r="J709">
        <v>82</v>
      </c>
      <c r="K709">
        <v>84</v>
      </c>
      <c r="L709">
        <v>243</v>
      </c>
      <c r="M709" t="s">
        <v>981</v>
      </c>
      <c r="N709" t="s">
        <v>1410</v>
      </c>
      <c r="O709" t="s">
        <v>1411</v>
      </c>
    </row>
    <row r="710" spans="1:15" x14ac:dyDescent="0.25">
      <c r="A710" t="s">
        <v>1477</v>
      </c>
      <c r="B710" s="1">
        <v>44986</v>
      </c>
      <c r="C710" t="s">
        <v>1245</v>
      </c>
      <c r="D710">
        <v>4974</v>
      </c>
      <c r="H710">
        <v>5</v>
      </c>
      <c r="K710">
        <v>1</v>
      </c>
      <c r="L710">
        <v>17</v>
      </c>
      <c r="M710" t="s">
        <v>1246</v>
      </c>
      <c r="N710" t="s">
        <v>1234</v>
      </c>
      <c r="O710" t="s">
        <v>1235</v>
      </c>
    </row>
    <row r="711" spans="1:15" x14ac:dyDescent="0.25">
      <c r="A711" t="s">
        <v>1477</v>
      </c>
      <c r="B711" s="1">
        <v>44986</v>
      </c>
      <c r="C711" t="s">
        <v>1396</v>
      </c>
      <c r="D711">
        <v>8311</v>
      </c>
      <c r="E711">
        <v>81</v>
      </c>
      <c r="F711">
        <v>7</v>
      </c>
      <c r="G711">
        <v>27</v>
      </c>
      <c r="H711">
        <v>71</v>
      </c>
      <c r="I711">
        <v>457</v>
      </c>
      <c r="J711">
        <v>93</v>
      </c>
      <c r="K711">
        <v>136</v>
      </c>
      <c r="L711">
        <v>332</v>
      </c>
      <c r="M711" t="s">
        <v>1619</v>
      </c>
      <c r="N711" t="s">
        <v>1386</v>
      </c>
      <c r="O711" t="s">
        <v>1387</v>
      </c>
    </row>
    <row r="712" spans="1:15" x14ac:dyDescent="0.25">
      <c r="A712" t="s">
        <v>1477</v>
      </c>
      <c r="B712" s="1">
        <v>44986</v>
      </c>
      <c r="C712" t="s">
        <v>1317</v>
      </c>
      <c r="D712">
        <v>15086</v>
      </c>
      <c r="G712">
        <v>2</v>
      </c>
      <c r="H712">
        <v>6</v>
      </c>
      <c r="K712">
        <v>14</v>
      </c>
      <c r="L712">
        <v>36</v>
      </c>
      <c r="M712" t="s">
        <v>1318</v>
      </c>
      <c r="N712" t="s">
        <v>1304</v>
      </c>
      <c r="O712" t="s">
        <v>1305</v>
      </c>
    </row>
    <row r="713" spans="1:15" x14ac:dyDescent="0.25">
      <c r="A713" t="s">
        <v>1477</v>
      </c>
      <c r="B713" s="1">
        <v>44986</v>
      </c>
      <c r="C713" t="s">
        <v>1328</v>
      </c>
      <c r="D713">
        <v>10515</v>
      </c>
      <c r="E713">
        <v>39</v>
      </c>
      <c r="F713">
        <v>7</v>
      </c>
      <c r="G713">
        <v>8</v>
      </c>
      <c r="H713">
        <v>21</v>
      </c>
      <c r="I713">
        <v>352</v>
      </c>
      <c r="J713">
        <v>19</v>
      </c>
      <c r="K713">
        <v>32</v>
      </c>
      <c r="L713">
        <v>172</v>
      </c>
      <c r="M713" t="s">
        <v>1616</v>
      </c>
      <c r="N713" t="s">
        <v>1322</v>
      </c>
      <c r="O713" t="s">
        <v>1323</v>
      </c>
    </row>
    <row r="714" spans="1:15" x14ac:dyDescent="0.25">
      <c r="A714" t="s">
        <v>1477</v>
      </c>
      <c r="B714" s="1">
        <v>44986</v>
      </c>
      <c r="C714" t="s">
        <v>1310</v>
      </c>
      <c r="D714">
        <v>11112</v>
      </c>
      <c r="E714">
        <v>51</v>
      </c>
      <c r="F714">
        <v>9</v>
      </c>
      <c r="G714">
        <v>21</v>
      </c>
      <c r="H714">
        <v>55</v>
      </c>
      <c r="I714">
        <v>549</v>
      </c>
      <c r="J714">
        <v>144</v>
      </c>
      <c r="K714">
        <v>175</v>
      </c>
      <c r="L714">
        <v>483</v>
      </c>
      <c r="M714" t="s">
        <v>1311</v>
      </c>
      <c r="N714" t="s">
        <v>1304</v>
      </c>
      <c r="O714" t="s">
        <v>1305</v>
      </c>
    </row>
    <row r="715" spans="1:15" x14ac:dyDescent="0.25">
      <c r="A715" t="s">
        <v>1477</v>
      </c>
      <c r="B715" s="1">
        <v>44986</v>
      </c>
      <c r="C715" t="s">
        <v>1353</v>
      </c>
      <c r="D715">
        <v>9806</v>
      </c>
      <c r="G715">
        <v>4</v>
      </c>
      <c r="H715">
        <v>13</v>
      </c>
      <c r="K715">
        <v>16</v>
      </c>
      <c r="L715">
        <v>75</v>
      </c>
      <c r="M715" t="s">
        <v>1354</v>
      </c>
      <c r="N715" t="s">
        <v>1322</v>
      </c>
      <c r="O715" t="s">
        <v>1323</v>
      </c>
    </row>
    <row r="716" spans="1:15" x14ac:dyDescent="0.25">
      <c r="A716" t="s">
        <v>1477</v>
      </c>
      <c r="B716" s="1">
        <v>44986</v>
      </c>
      <c r="C716" t="s">
        <v>1415</v>
      </c>
      <c r="D716">
        <v>8289</v>
      </c>
      <c r="E716">
        <v>32</v>
      </c>
      <c r="F716">
        <v>5</v>
      </c>
      <c r="G716">
        <v>14</v>
      </c>
      <c r="H716">
        <v>32</v>
      </c>
      <c r="I716">
        <v>457</v>
      </c>
      <c r="J716">
        <v>81</v>
      </c>
      <c r="K716">
        <v>130</v>
      </c>
      <c r="L716">
        <v>395</v>
      </c>
      <c r="M716" t="s">
        <v>1501</v>
      </c>
      <c r="N716" t="s">
        <v>1410</v>
      </c>
      <c r="O716" t="s">
        <v>1411</v>
      </c>
    </row>
    <row r="717" spans="1:15" x14ac:dyDescent="0.25">
      <c r="A717" t="s">
        <v>1477</v>
      </c>
      <c r="B717" s="1">
        <v>44986</v>
      </c>
      <c r="C717" t="s">
        <v>1302</v>
      </c>
      <c r="D717">
        <v>9816</v>
      </c>
      <c r="E717">
        <v>89</v>
      </c>
      <c r="F717">
        <v>18</v>
      </c>
      <c r="G717">
        <v>33</v>
      </c>
      <c r="H717">
        <v>89</v>
      </c>
      <c r="I717">
        <v>354</v>
      </c>
      <c r="J717">
        <v>24</v>
      </c>
      <c r="K717">
        <v>59</v>
      </c>
      <c r="L717">
        <v>346</v>
      </c>
      <c r="M717" t="s">
        <v>1303</v>
      </c>
      <c r="N717" t="s">
        <v>1304</v>
      </c>
      <c r="O717" t="s">
        <v>1305</v>
      </c>
    </row>
    <row r="718" spans="1:15" x14ac:dyDescent="0.25">
      <c r="A718" t="s">
        <v>1477</v>
      </c>
      <c r="B718" s="1">
        <v>44986</v>
      </c>
      <c r="C718" t="s">
        <v>1276</v>
      </c>
      <c r="D718">
        <v>16026</v>
      </c>
      <c r="G718">
        <v>1</v>
      </c>
      <c r="H718">
        <v>19</v>
      </c>
      <c r="K718">
        <v>9</v>
      </c>
      <c r="L718">
        <v>80</v>
      </c>
      <c r="M718" t="s">
        <v>1277</v>
      </c>
      <c r="N718" t="s">
        <v>1278</v>
      </c>
      <c r="O718" t="s">
        <v>1279</v>
      </c>
    </row>
    <row r="719" spans="1:15" x14ac:dyDescent="0.25">
      <c r="A719" t="s">
        <v>1477</v>
      </c>
      <c r="B719" s="1">
        <v>44986</v>
      </c>
      <c r="C719" t="s">
        <v>1429</v>
      </c>
      <c r="D719">
        <v>16038</v>
      </c>
      <c r="E719">
        <v>103</v>
      </c>
      <c r="F719">
        <v>12</v>
      </c>
      <c r="G719">
        <v>23</v>
      </c>
      <c r="H719">
        <v>94</v>
      </c>
      <c r="I719">
        <v>640</v>
      </c>
      <c r="J719">
        <v>121</v>
      </c>
      <c r="K719">
        <v>173</v>
      </c>
      <c r="L719">
        <v>492</v>
      </c>
      <c r="M719" t="s">
        <v>1430</v>
      </c>
      <c r="N719" t="s">
        <v>1410</v>
      </c>
      <c r="O719" t="s">
        <v>1411</v>
      </c>
    </row>
    <row r="720" spans="1:15" x14ac:dyDescent="0.25">
      <c r="A720" t="s">
        <v>1477</v>
      </c>
      <c r="B720" s="1">
        <v>44986</v>
      </c>
      <c r="C720" t="s">
        <v>1365</v>
      </c>
      <c r="D720">
        <v>2039</v>
      </c>
      <c r="E720">
        <v>18</v>
      </c>
      <c r="F720">
        <v>4</v>
      </c>
      <c r="G720">
        <v>4</v>
      </c>
      <c r="H720">
        <v>20</v>
      </c>
      <c r="I720">
        <v>98</v>
      </c>
      <c r="J720">
        <v>16</v>
      </c>
      <c r="K720">
        <v>30</v>
      </c>
      <c r="L720">
        <v>101</v>
      </c>
      <c r="M720" t="s">
        <v>1366</v>
      </c>
      <c r="N720" t="s">
        <v>1360</v>
      </c>
      <c r="O720" t="s">
        <v>1361</v>
      </c>
    </row>
    <row r="721" spans="1:15" x14ac:dyDescent="0.25">
      <c r="A721" t="s">
        <v>1477</v>
      </c>
      <c r="B721" s="1">
        <v>44986</v>
      </c>
      <c r="C721" t="s">
        <v>1271</v>
      </c>
      <c r="D721">
        <v>7117</v>
      </c>
      <c r="G721">
        <v>2</v>
      </c>
      <c r="H721">
        <v>5</v>
      </c>
      <c r="K721">
        <v>9</v>
      </c>
      <c r="L721">
        <v>25</v>
      </c>
      <c r="M721" t="s">
        <v>1272</v>
      </c>
      <c r="N721" t="s">
        <v>1234</v>
      </c>
      <c r="O721" t="s">
        <v>1235</v>
      </c>
    </row>
    <row r="722" spans="1:15" x14ac:dyDescent="0.25">
      <c r="A722" t="s">
        <v>1477</v>
      </c>
      <c r="B722" s="1">
        <v>44986</v>
      </c>
      <c r="C722" t="s">
        <v>1408</v>
      </c>
      <c r="D722">
        <v>7064</v>
      </c>
      <c r="E722">
        <v>56</v>
      </c>
      <c r="F722">
        <v>5</v>
      </c>
      <c r="G722">
        <v>9</v>
      </c>
      <c r="H722">
        <v>52</v>
      </c>
      <c r="I722">
        <v>311</v>
      </c>
      <c r="J722">
        <v>41</v>
      </c>
      <c r="K722">
        <v>71</v>
      </c>
      <c r="L722">
        <v>264</v>
      </c>
      <c r="M722" t="s">
        <v>1409</v>
      </c>
      <c r="N722" t="s">
        <v>1410</v>
      </c>
      <c r="O722" t="s">
        <v>1411</v>
      </c>
    </row>
    <row r="723" spans="1:15" x14ac:dyDescent="0.25">
      <c r="A723" t="s">
        <v>1477</v>
      </c>
      <c r="B723" s="1">
        <v>44986</v>
      </c>
      <c r="C723" t="s">
        <v>1370</v>
      </c>
      <c r="D723">
        <v>3966</v>
      </c>
      <c r="E723">
        <v>24</v>
      </c>
      <c r="F723">
        <v>4</v>
      </c>
      <c r="G723">
        <v>9</v>
      </c>
      <c r="H723">
        <v>25</v>
      </c>
      <c r="I723">
        <v>172</v>
      </c>
      <c r="J723">
        <v>11</v>
      </c>
      <c r="K723">
        <v>27</v>
      </c>
      <c r="L723">
        <v>162</v>
      </c>
      <c r="M723" t="s">
        <v>1371</v>
      </c>
      <c r="N723" t="s">
        <v>1360</v>
      </c>
      <c r="O723" t="s">
        <v>1361</v>
      </c>
    </row>
    <row r="724" spans="1:15" x14ac:dyDescent="0.25">
      <c r="A724" t="s">
        <v>1477</v>
      </c>
      <c r="B724" s="1">
        <v>44986</v>
      </c>
      <c r="C724" t="s">
        <v>1377</v>
      </c>
      <c r="D724">
        <v>14896</v>
      </c>
      <c r="E724">
        <v>122</v>
      </c>
      <c r="F724">
        <v>26</v>
      </c>
      <c r="G724">
        <v>43</v>
      </c>
      <c r="H724">
        <v>123</v>
      </c>
      <c r="I724">
        <v>694</v>
      </c>
      <c r="J724">
        <v>132</v>
      </c>
      <c r="K724">
        <v>221</v>
      </c>
      <c r="L724">
        <v>611</v>
      </c>
      <c r="M724" t="s">
        <v>1378</v>
      </c>
      <c r="N724" t="s">
        <v>1360</v>
      </c>
      <c r="O724" t="s">
        <v>1361</v>
      </c>
    </row>
    <row r="725" spans="1:15" x14ac:dyDescent="0.25">
      <c r="A725" t="s">
        <v>1477</v>
      </c>
      <c r="B725" s="1">
        <v>44986</v>
      </c>
      <c r="C725" t="s">
        <v>1338</v>
      </c>
      <c r="D725">
        <v>3480</v>
      </c>
      <c r="E725">
        <v>15</v>
      </c>
      <c r="F725">
        <v>2</v>
      </c>
      <c r="G725">
        <v>5</v>
      </c>
      <c r="H725">
        <v>14</v>
      </c>
      <c r="I725">
        <v>127</v>
      </c>
      <c r="J725">
        <v>22</v>
      </c>
      <c r="K725">
        <v>39</v>
      </c>
      <c r="L725">
        <v>127</v>
      </c>
      <c r="M725" t="s">
        <v>1339</v>
      </c>
      <c r="N725" t="s">
        <v>1322</v>
      </c>
      <c r="O725" t="s">
        <v>1323</v>
      </c>
    </row>
    <row r="726" spans="1:15" x14ac:dyDescent="0.25">
      <c r="A726" t="s">
        <v>1477</v>
      </c>
      <c r="B726" s="1">
        <v>44986</v>
      </c>
      <c r="C726" t="s">
        <v>1424</v>
      </c>
      <c r="D726">
        <v>6371</v>
      </c>
      <c r="E726">
        <v>30</v>
      </c>
      <c r="F726">
        <v>9</v>
      </c>
      <c r="G726">
        <v>11</v>
      </c>
      <c r="H726">
        <v>32</v>
      </c>
      <c r="I726">
        <v>305</v>
      </c>
      <c r="J726">
        <v>25</v>
      </c>
      <c r="K726">
        <v>48</v>
      </c>
      <c r="L726">
        <v>300</v>
      </c>
      <c r="M726" t="s">
        <v>1425</v>
      </c>
      <c r="N726" t="s">
        <v>1410</v>
      </c>
      <c r="O726" t="s">
        <v>1411</v>
      </c>
    </row>
    <row r="727" spans="1:15" x14ac:dyDescent="0.25">
      <c r="A727" t="s">
        <v>1477</v>
      </c>
      <c r="B727" s="1">
        <v>44986</v>
      </c>
      <c r="C727" t="s">
        <v>1240</v>
      </c>
      <c r="D727">
        <v>8598</v>
      </c>
      <c r="E727">
        <v>92</v>
      </c>
      <c r="F727">
        <v>19</v>
      </c>
      <c r="G727">
        <v>28</v>
      </c>
      <c r="H727">
        <v>67</v>
      </c>
      <c r="I727">
        <v>370</v>
      </c>
      <c r="J727">
        <v>83</v>
      </c>
      <c r="K727">
        <v>111</v>
      </c>
      <c r="L727">
        <v>284</v>
      </c>
      <c r="M727" t="s">
        <v>1241</v>
      </c>
      <c r="N727" t="s">
        <v>1234</v>
      </c>
      <c r="O727" t="s">
        <v>1235</v>
      </c>
    </row>
    <row r="728" spans="1:15" x14ac:dyDescent="0.25">
      <c r="A728" t="s">
        <v>1477</v>
      </c>
      <c r="B728" s="1">
        <v>44986</v>
      </c>
      <c r="C728" t="s">
        <v>1297</v>
      </c>
      <c r="D728">
        <v>8314</v>
      </c>
      <c r="E728">
        <v>75</v>
      </c>
      <c r="F728">
        <v>25</v>
      </c>
      <c r="G728">
        <v>44</v>
      </c>
      <c r="H728">
        <v>78</v>
      </c>
      <c r="I728">
        <v>447</v>
      </c>
      <c r="J728">
        <v>58</v>
      </c>
      <c r="K728">
        <v>90</v>
      </c>
      <c r="L728">
        <v>367</v>
      </c>
      <c r="M728" t="s">
        <v>1298</v>
      </c>
      <c r="N728" t="s">
        <v>1278</v>
      </c>
      <c r="O728" t="s">
        <v>1279</v>
      </c>
    </row>
    <row r="729" spans="1:15" x14ac:dyDescent="0.25">
      <c r="A729" t="s">
        <v>1477</v>
      </c>
      <c r="B729" s="1">
        <v>44986</v>
      </c>
      <c r="C729" t="s">
        <v>1391</v>
      </c>
      <c r="D729">
        <v>2815</v>
      </c>
      <c r="E729">
        <v>19</v>
      </c>
      <c r="F729">
        <v>7</v>
      </c>
      <c r="G729">
        <v>6</v>
      </c>
      <c r="H729">
        <v>17</v>
      </c>
      <c r="I729">
        <v>177</v>
      </c>
      <c r="J729">
        <v>48</v>
      </c>
      <c r="K729">
        <v>61</v>
      </c>
      <c r="L729">
        <v>159</v>
      </c>
      <c r="M729" t="s">
        <v>1392</v>
      </c>
      <c r="N729" t="s">
        <v>1386</v>
      </c>
      <c r="O729" t="s">
        <v>1387</v>
      </c>
    </row>
    <row r="730" spans="1:15" x14ac:dyDescent="0.25">
      <c r="A730" t="s">
        <v>1477</v>
      </c>
      <c r="B730" s="1">
        <v>44986</v>
      </c>
      <c r="C730" t="s">
        <v>1375</v>
      </c>
      <c r="D730">
        <v>5705</v>
      </c>
      <c r="E730">
        <v>54</v>
      </c>
      <c r="F730">
        <v>8</v>
      </c>
      <c r="G730">
        <v>12</v>
      </c>
      <c r="H730">
        <v>40</v>
      </c>
      <c r="I730">
        <v>255</v>
      </c>
      <c r="J730">
        <v>51</v>
      </c>
      <c r="K730">
        <v>80</v>
      </c>
      <c r="L730">
        <v>195</v>
      </c>
      <c r="M730" t="s">
        <v>1376</v>
      </c>
      <c r="N730" t="s">
        <v>1360</v>
      </c>
      <c r="O730" t="s">
        <v>1361</v>
      </c>
    </row>
    <row r="731" spans="1:15" x14ac:dyDescent="0.25">
      <c r="A731" t="s">
        <v>1477</v>
      </c>
      <c r="B731" s="1">
        <v>44986</v>
      </c>
      <c r="C731" t="s">
        <v>1343</v>
      </c>
      <c r="D731">
        <v>7987</v>
      </c>
      <c r="E731">
        <v>54</v>
      </c>
      <c r="F731">
        <v>16</v>
      </c>
      <c r="G731">
        <v>25</v>
      </c>
      <c r="H731">
        <v>47</v>
      </c>
      <c r="I731">
        <v>387</v>
      </c>
      <c r="J731">
        <v>76</v>
      </c>
      <c r="K731">
        <v>99</v>
      </c>
      <c r="L731">
        <v>332</v>
      </c>
      <c r="M731" t="s">
        <v>1344</v>
      </c>
      <c r="N731" t="s">
        <v>1322</v>
      </c>
      <c r="O731" t="s">
        <v>1323</v>
      </c>
    </row>
    <row r="732" spans="1:15" x14ac:dyDescent="0.25">
      <c r="A732" t="s">
        <v>1477</v>
      </c>
      <c r="B732" s="1">
        <v>44986</v>
      </c>
      <c r="C732" t="s">
        <v>1358</v>
      </c>
      <c r="D732">
        <v>6746</v>
      </c>
      <c r="E732">
        <v>34</v>
      </c>
      <c r="F732">
        <v>6</v>
      </c>
      <c r="G732">
        <v>9</v>
      </c>
      <c r="H732">
        <v>26</v>
      </c>
      <c r="I732">
        <v>292</v>
      </c>
      <c r="J732">
        <v>22</v>
      </c>
      <c r="K732">
        <v>30</v>
      </c>
      <c r="L732">
        <v>216</v>
      </c>
      <c r="M732" t="s">
        <v>1359</v>
      </c>
      <c r="N732" t="s">
        <v>1360</v>
      </c>
      <c r="O732" t="s">
        <v>1361</v>
      </c>
    </row>
    <row r="733" spans="1:15" x14ac:dyDescent="0.25">
      <c r="A733" t="s">
        <v>1477</v>
      </c>
      <c r="B733" s="1">
        <v>44986</v>
      </c>
      <c r="C733" t="s">
        <v>1256</v>
      </c>
      <c r="D733">
        <v>7453</v>
      </c>
      <c r="E733">
        <v>26</v>
      </c>
      <c r="F733">
        <v>6</v>
      </c>
      <c r="G733">
        <v>8</v>
      </c>
      <c r="H733">
        <v>24</v>
      </c>
      <c r="I733">
        <v>271</v>
      </c>
      <c r="J733">
        <v>54</v>
      </c>
      <c r="K733">
        <v>73</v>
      </c>
      <c r="L733">
        <v>202</v>
      </c>
      <c r="M733" t="s">
        <v>1257</v>
      </c>
      <c r="N733" t="s">
        <v>1234</v>
      </c>
      <c r="O733" t="s">
        <v>1235</v>
      </c>
    </row>
    <row r="734" spans="1:15" x14ac:dyDescent="0.25">
      <c r="A734" t="s">
        <v>1477</v>
      </c>
      <c r="B734" s="1">
        <v>44986</v>
      </c>
      <c r="C734" t="s">
        <v>1401</v>
      </c>
      <c r="D734">
        <v>6389</v>
      </c>
      <c r="E734">
        <v>32</v>
      </c>
      <c r="F734">
        <v>9</v>
      </c>
      <c r="G734">
        <v>16</v>
      </c>
      <c r="H734">
        <v>30</v>
      </c>
      <c r="I734">
        <v>267</v>
      </c>
      <c r="J734">
        <v>53</v>
      </c>
      <c r="K734">
        <v>77</v>
      </c>
      <c r="L734">
        <v>228</v>
      </c>
      <c r="M734" t="s">
        <v>1402</v>
      </c>
      <c r="N734" t="s">
        <v>1386</v>
      </c>
      <c r="O734" t="s">
        <v>1387</v>
      </c>
    </row>
    <row r="735" spans="1:15" x14ac:dyDescent="0.25">
      <c r="A735" t="s">
        <v>1477</v>
      </c>
      <c r="B735" s="1">
        <v>44986</v>
      </c>
      <c r="C735" t="s">
        <v>1406</v>
      </c>
      <c r="D735">
        <v>9082</v>
      </c>
      <c r="E735">
        <v>89</v>
      </c>
      <c r="F735">
        <v>10</v>
      </c>
      <c r="G735">
        <v>16</v>
      </c>
      <c r="H735">
        <v>74</v>
      </c>
      <c r="I735">
        <v>427</v>
      </c>
      <c r="J735">
        <v>60</v>
      </c>
      <c r="K735">
        <v>117</v>
      </c>
      <c r="L735">
        <v>364</v>
      </c>
      <c r="M735" t="s">
        <v>1407</v>
      </c>
      <c r="N735" t="s">
        <v>1386</v>
      </c>
      <c r="O735" t="s">
        <v>1387</v>
      </c>
    </row>
    <row r="736" spans="1:15" x14ac:dyDescent="0.25">
      <c r="A736" t="s">
        <v>1477</v>
      </c>
      <c r="B736" s="1">
        <v>44986</v>
      </c>
      <c r="C736" t="s">
        <v>1266</v>
      </c>
      <c r="D736">
        <v>4392</v>
      </c>
      <c r="E736">
        <v>41</v>
      </c>
      <c r="F736">
        <v>6</v>
      </c>
      <c r="G736">
        <v>11</v>
      </c>
      <c r="H736">
        <v>39</v>
      </c>
      <c r="I736">
        <v>196</v>
      </c>
      <c r="J736">
        <v>18</v>
      </c>
      <c r="K736">
        <v>21</v>
      </c>
      <c r="L736">
        <v>163</v>
      </c>
      <c r="M736" t="s">
        <v>1267</v>
      </c>
      <c r="N736" t="s">
        <v>1234</v>
      </c>
      <c r="O736" t="s">
        <v>1235</v>
      </c>
    </row>
    <row r="737" spans="1:15" x14ac:dyDescent="0.25">
      <c r="A737" t="s">
        <v>1477</v>
      </c>
      <c r="B737" s="1">
        <v>44986</v>
      </c>
      <c r="C737" t="s">
        <v>1333</v>
      </c>
      <c r="D737">
        <v>7105</v>
      </c>
      <c r="E737">
        <v>22</v>
      </c>
      <c r="F737">
        <v>3</v>
      </c>
      <c r="G737">
        <v>6</v>
      </c>
      <c r="H737">
        <v>23</v>
      </c>
      <c r="I737">
        <v>283</v>
      </c>
      <c r="J737">
        <v>32</v>
      </c>
      <c r="K737">
        <v>57</v>
      </c>
      <c r="L737">
        <v>257</v>
      </c>
      <c r="M737" t="s">
        <v>1334</v>
      </c>
      <c r="N737" t="s">
        <v>1322</v>
      </c>
      <c r="O737" t="s">
        <v>1323</v>
      </c>
    </row>
    <row r="738" spans="1:15" x14ac:dyDescent="0.25">
      <c r="A738" t="s">
        <v>1477</v>
      </c>
      <c r="B738" s="1">
        <v>44986</v>
      </c>
      <c r="C738" t="s">
        <v>1282</v>
      </c>
      <c r="D738">
        <v>9670</v>
      </c>
      <c r="E738">
        <v>111</v>
      </c>
      <c r="F738">
        <v>21</v>
      </c>
      <c r="G738">
        <v>31</v>
      </c>
      <c r="H738">
        <v>98</v>
      </c>
      <c r="I738">
        <v>529</v>
      </c>
      <c r="J738">
        <v>53</v>
      </c>
      <c r="K738">
        <v>65</v>
      </c>
      <c r="L738">
        <v>395</v>
      </c>
      <c r="M738" t="s">
        <v>1283</v>
      </c>
      <c r="N738" t="s">
        <v>1278</v>
      </c>
      <c r="O738" t="s">
        <v>1279</v>
      </c>
    </row>
    <row r="739" spans="1:15" x14ac:dyDescent="0.25">
      <c r="A739" t="s">
        <v>1477</v>
      </c>
      <c r="B739" s="1">
        <v>44986</v>
      </c>
      <c r="C739" t="s">
        <v>1382</v>
      </c>
      <c r="D739">
        <v>3471</v>
      </c>
      <c r="E739">
        <v>27</v>
      </c>
      <c r="F739">
        <v>4</v>
      </c>
      <c r="G739">
        <v>5</v>
      </c>
      <c r="H739">
        <v>22</v>
      </c>
      <c r="I739">
        <v>127</v>
      </c>
      <c r="J739">
        <v>18</v>
      </c>
      <c r="K739">
        <v>22</v>
      </c>
      <c r="L739">
        <v>109</v>
      </c>
      <c r="M739" t="s">
        <v>1383</v>
      </c>
      <c r="N739" t="s">
        <v>1360</v>
      </c>
      <c r="O739" t="s">
        <v>1361</v>
      </c>
    </row>
    <row r="740" spans="1:15" x14ac:dyDescent="0.25">
      <c r="A740" t="s">
        <v>1477</v>
      </c>
      <c r="B740" s="1">
        <v>44986</v>
      </c>
      <c r="C740" t="s">
        <v>1384</v>
      </c>
      <c r="D740">
        <v>16053</v>
      </c>
      <c r="E740">
        <v>91</v>
      </c>
      <c r="F740">
        <v>22</v>
      </c>
      <c r="G740">
        <v>33</v>
      </c>
      <c r="H740">
        <v>88</v>
      </c>
      <c r="I740">
        <v>832</v>
      </c>
      <c r="J740">
        <v>152</v>
      </c>
      <c r="K740">
        <v>203</v>
      </c>
      <c r="L740">
        <v>682</v>
      </c>
      <c r="M740" t="s">
        <v>1385</v>
      </c>
      <c r="N740" t="s">
        <v>1386</v>
      </c>
      <c r="O740" t="s">
        <v>1387</v>
      </c>
    </row>
    <row r="741" spans="1:15" x14ac:dyDescent="0.25">
      <c r="A741" t="s">
        <v>1477</v>
      </c>
      <c r="B741" s="1">
        <v>44986</v>
      </c>
      <c r="C741" t="s">
        <v>1287</v>
      </c>
      <c r="D741">
        <v>13199</v>
      </c>
      <c r="E741">
        <v>210</v>
      </c>
      <c r="F741">
        <v>40</v>
      </c>
      <c r="G741">
        <v>68</v>
      </c>
      <c r="H741">
        <v>197</v>
      </c>
      <c r="I741">
        <v>823</v>
      </c>
      <c r="J741">
        <v>87</v>
      </c>
      <c r="K741">
        <v>129</v>
      </c>
      <c r="L741">
        <v>676</v>
      </c>
      <c r="M741" t="s">
        <v>1288</v>
      </c>
      <c r="N741" t="s">
        <v>1278</v>
      </c>
      <c r="O741" t="s">
        <v>1279</v>
      </c>
    </row>
    <row r="742" spans="1:15" x14ac:dyDescent="0.25">
      <c r="A742" t="s">
        <v>1477</v>
      </c>
      <c r="B742" s="1">
        <v>44986</v>
      </c>
      <c r="C742" t="s">
        <v>1348</v>
      </c>
      <c r="D742">
        <v>5102</v>
      </c>
      <c r="E742">
        <v>35</v>
      </c>
      <c r="F742">
        <v>5</v>
      </c>
      <c r="G742">
        <v>11</v>
      </c>
      <c r="H742">
        <v>30</v>
      </c>
      <c r="I742">
        <v>258</v>
      </c>
      <c r="J742">
        <v>43</v>
      </c>
      <c r="K742">
        <v>81</v>
      </c>
      <c r="L742">
        <v>201</v>
      </c>
      <c r="M742" t="s">
        <v>1349</v>
      </c>
      <c r="N742" t="s">
        <v>1322</v>
      </c>
      <c r="O742" t="s">
        <v>1323</v>
      </c>
    </row>
    <row r="743" spans="1:15" x14ac:dyDescent="0.25">
      <c r="A743" t="s">
        <v>1477</v>
      </c>
      <c r="B743" s="1">
        <v>45017</v>
      </c>
      <c r="C743" t="s">
        <v>1370</v>
      </c>
      <c r="D743">
        <v>4010</v>
      </c>
      <c r="E743">
        <v>24</v>
      </c>
      <c r="F743">
        <v>4</v>
      </c>
      <c r="G743">
        <v>9</v>
      </c>
      <c r="H743">
        <v>25</v>
      </c>
      <c r="I743">
        <v>172</v>
      </c>
      <c r="J743">
        <v>11</v>
      </c>
      <c r="K743">
        <v>31</v>
      </c>
      <c r="L743">
        <v>173</v>
      </c>
      <c r="M743" t="s">
        <v>1371</v>
      </c>
      <c r="N743" t="s">
        <v>1360</v>
      </c>
      <c r="O743" t="s">
        <v>1361</v>
      </c>
    </row>
    <row r="744" spans="1:15" x14ac:dyDescent="0.25">
      <c r="A744" t="s">
        <v>1477</v>
      </c>
      <c r="B744" s="1">
        <v>45017</v>
      </c>
      <c r="C744" t="s">
        <v>1343</v>
      </c>
      <c r="D744">
        <v>7953</v>
      </c>
      <c r="E744">
        <v>55</v>
      </c>
      <c r="F744">
        <v>16</v>
      </c>
      <c r="G744">
        <v>26</v>
      </c>
      <c r="H744">
        <v>48</v>
      </c>
      <c r="I744">
        <v>394</v>
      </c>
      <c r="J744">
        <v>76</v>
      </c>
      <c r="K744">
        <v>106</v>
      </c>
      <c r="L744">
        <v>349</v>
      </c>
      <c r="M744" t="s">
        <v>1344</v>
      </c>
      <c r="N744" t="s">
        <v>1322</v>
      </c>
      <c r="O744" t="s">
        <v>1323</v>
      </c>
    </row>
    <row r="745" spans="1:15" x14ac:dyDescent="0.25">
      <c r="A745" t="s">
        <v>1477</v>
      </c>
      <c r="B745" s="1">
        <v>45017</v>
      </c>
      <c r="C745" t="s">
        <v>1406</v>
      </c>
      <c r="D745">
        <v>9083</v>
      </c>
      <c r="E745">
        <v>88</v>
      </c>
      <c r="F745">
        <v>10</v>
      </c>
      <c r="G745">
        <v>19</v>
      </c>
      <c r="H745">
        <v>82</v>
      </c>
      <c r="I745">
        <v>430</v>
      </c>
      <c r="J745">
        <v>59</v>
      </c>
      <c r="K745">
        <v>130</v>
      </c>
      <c r="L745">
        <v>383</v>
      </c>
      <c r="M745" t="s">
        <v>1407</v>
      </c>
      <c r="N745" t="s">
        <v>1386</v>
      </c>
      <c r="O745" t="s">
        <v>1387</v>
      </c>
    </row>
    <row r="746" spans="1:15" x14ac:dyDescent="0.25">
      <c r="A746" t="s">
        <v>1477</v>
      </c>
      <c r="B746" s="1">
        <v>45017</v>
      </c>
      <c r="C746" t="s">
        <v>1302</v>
      </c>
      <c r="D746">
        <v>9774</v>
      </c>
      <c r="E746">
        <v>87</v>
      </c>
      <c r="F746">
        <v>18</v>
      </c>
      <c r="G746">
        <v>33</v>
      </c>
      <c r="H746">
        <v>92</v>
      </c>
      <c r="I746">
        <v>352</v>
      </c>
      <c r="J746">
        <v>23</v>
      </c>
      <c r="K746">
        <v>66</v>
      </c>
      <c r="L746">
        <v>365</v>
      </c>
      <c r="M746" t="s">
        <v>1303</v>
      </c>
      <c r="N746" t="s">
        <v>1304</v>
      </c>
      <c r="O746" t="s">
        <v>1305</v>
      </c>
    </row>
    <row r="747" spans="1:15" x14ac:dyDescent="0.25">
      <c r="A747" t="s">
        <v>1477</v>
      </c>
      <c r="B747" s="1">
        <v>45017</v>
      </c>
      <c r="C747" t="s">
        <v>1266</v>
      </c>
      <c r="D747">
        <v>4367</v>
      </c>
      <c r="E747">
        <v>40</v>
      </c>
      <c r="F747">
        <v>6</v>
      </c>
      <c r="G747">
        <v>11</v>
      </c>
      <c r="H747">
        <v>39</v>
      </c>
      <c r="I747">
        <v>193</v>
      </c>
      <c r="J747">
        <v>18</v>
      </c>
      <c r="K747">
        <v>21</v>
      </c>
      <c r="L747">
        <v>175</v>
      </c>
      <c r="M747" t="s">
        <v>1267</v>
      </c>
      <c r="N747" t="s">
        <v>1234</v>
      </c>
      <c r="O747" t="s">
        <v>1235</v>
      </c>
    </row>
    <row r="748" spans="1:15" x14ac:dyDescent="0.25">
      <c r="A748" t="s">
        <v>1477</v>
      </c>
      <c r="B748" s="1">
        <v>45017</v>
      </c>
      <c r="C748" t="s">
        <v>1424</v>
      </c>
      <c r="D748">
        <v>6412</v>
      </c>
      <c r="E748">
        <v>31</v>
      </c>
      <c r="F748">
        <v>10</v>
      </c>
      <c r="G748">
        <v>12</v>
      </c>
      <c r="H748">
        <v>33</v>
      </c>
      <c r="I748">
        <v>307</v>
      </c>
      <c r="J748">
        <v>25</v>
      </c>
      <c r="K748">
        <v>53</v>
      </c>
      <c r="L748">
        <v>307</v>
      </c>
      <c r="M748" t="s">
        <v>1425</v>
      </c>
      <c r="N748" t="s">
        <v>1410</v>
      </c>
      <c r="O748" t="s">
        <v>1411</v>
      </c>
    </row>
    <row r="749" spans="1:15" x14ac:dyDescent="0.25">
      <c r="A749" t="s">
        <v>1477</v>
      </c>
      <c r="B749" s="1">
        <v>45017</v>
      </c>
      <c r="C749" t="s">
        <v>1250</v>
      </c>
      <c r="D749">
        <v>9530</v>
      </c>
      <c r="E749">
        <v>104</v>
      </c>
      <c r="F749">
        <v>18</v>
      </c>
      <c r="G749">
        <v>29</v>
      </c>
      <c r="H749">
        <v>108</v>
      </c>
      <c r="I749">
        <v>422</v>
      </c>
      <c r="J749">
        <v>38</v>
      </c>
      <c r="K749">
        <v>54</v>
      </c>
      <c r="L749">
        <v>358</v>
      </c>
      <c r="M749" t="s">
        <v>1611</v>
      </c>
      <c r="N749" t="s">
        <v>1234</v>
      </c>
      <c r="O749" t="s">
        <v>1235</v>
      </c>
    </row>
    <row r="750" spans="1:15" x14ac:dyDescent="0.25">
      <c r="A750" t="s">
        <v>1477</v>
      </c>
      <c r="B750" s="1">
        <v>45017</v>
      </c>
      <c r="C750" t="s">
        <v>1333</v>
      </c>
      <c r="D750">
        <v>7132</v>
      </c>
      <c r="E750">
        <v>22</v>
      </c>
      <c r="F750">
        <v>3</v>
      </c>
      <c r="G750">
        <v>6</v>
      </c>
      <c r="H750">
        <v>23</v>
      </c>
      <c r="I750">
        <v>291</v>
      </c>
      <c r="J750">
        <v>32</v>
      </c>
      <c r="K750">
        <v>57</v>
      </c>
      <c r="L750">
        <v>263</v>
      </c>
      <c r="M750" t="s">
        <v>1334</v>
      </c>
      <c r="N750" t="s">
        <v>1322</v>
      </c>
      <c r="O750" t="s">
        <v>1323</v>
      </c>
    </row>
    <row r="751" spans="1:15" x14ac:dyDescent="0.25">
      <c r="A751" t="s">
        <v>1477</v>
      </c>
      <c r="B751" s="1">
        <v>45017</v>
      </c>
      <c r="C751" t="s">
        <v>1396</v>
      </c>
      <c r="D751">
        <v>8444</v>
      </c>
      <c r="E751">
        <v>81</v>
      </c>
      <c r="F751">
        <v>8</v>
      </c>
      <c r="G751">
        <v>29</v>
      </c>
      <c r="H751">
        <v>72</v>
      </c>
      <c r="I751">
        <v>461</v>
      </c>
      <c r="J751">
        <v>94</v>
      </c>
      <c r="K751">
        <v>148</v>
      </c>
      <c r="L751">
        <v>367</v>
      </c>
      <c r="M751" t="s">
        <v>1619</v>
      </c>
      <c r="N751" t="s">
        <v>1386</v>
      </c>
      <c r="O751" t="s">
        <v>1387</v>
      </c>
    </row>
    <row r="752" spans="1:15" x14ac:dyDescent="0.25">
      <c r="A752" t="s">
        <v>1477</v>
      </c>
      <c r="B752" s="1">
        <v>45017</v>
      </c>
      <c r="C752" t="s">
        <v>1245</v>
      </c>
      <c r="D752">
        <v>4942</v>
      </c>
      <c r="H752">
        <v>5</v>
      </c>
      <c r="K752">
        <v>3</v>
      </c>
      <c r="L752">
        <v>20</v>
      </c>
      <c r="M752" t="s">
        <v>1246</v>
      </c>
      <c r="N752" t="s">
        <v>1234</v>
      </c>
      <c r="O752" t="s">
        <v>1235</v>
      </c>
    </row>
    <row r="753" spans="1:15" x14ac:dyDescent="0.25">
      <c r="A753" t="s">
        <v>1477</v>
      </c>
      <c r="B753" s="1">
        <v>45017</v>
      </c>
      <c r="C753" t="s">
        <v>1408</v>
      </c>
      <c r="D753">
        <v>7082</v>
      </c>
      <c r="E753">
        <v>55</v>
      </c>
      <c r="F753">
        <v>5</v>
      </c>
      <c r="G753">
        <v>9</v>
      </c>
      <c r="H753">
        <v>52</v>
      </c>
      <c r="I753">
        <v>306</v>
      </c>
      <c r="J753">
        <v>39</v>
      </c>
      <c r="K753">
        <v>79</v>
      </c>
      <c r="L753">
        <v>285</v>
      </c>
      <c r="M753" t="s">
        <v>1409</v>
      </c>
      <c r="N753" t="s">
        <v>1410</v>
      </c>
      <c r="O753" t="s">
        <v>1411</v>
      </c>
    </row>
    <row r="754" spans="1:15" x14ac:dyDescent="0.25">
      <c r="A754" t="s">
        <v>1477</v>
      </c>
      <c r="B754" s="1">
        <v>45017</v>
      </c>
      <c r="C754" t="s">
        <v>1271</v>
      </c>
      <c r="D754">
        <v>7048</v>
      </c>
      <c r="G754">
        <v>2</v>
      </c>
      <c r="H754">
        <v>5</v>
      </c>
      <c r="K754">
        <v>9</v>
      </c>
      <c r="L754">
        <v>29</v>
      </c>
      <c r="M754" t="s">
        <v>1272</v>
      </c>
      <c r="N754" t="s">
        <v>1234</v>
      </c>
      <c r="O754" t="s">
        <v>1235</v>
      </c>
    </row>
    <row r="755" spans="1:15" x14ac:dyDescent="0.25">
      <c r="A755" t="s">
        <v>1477</v>
      </c>
      <c r="B755" s="1">
        <v>45017</v>
      </c>
      <c r="C755" t="s">
        <v>1240</v>
      </c>
      <c r="D755">
        <v>8579</v>
      </c>
      <c r="E755">
        <v>93</v>
      </c>
      <c r="F755">
        <v>20</v>
      </c>
      <c r="G755">
        <v>37</v>
      </c>
      <c r="H755">
        <v>85</v>
      </c>
      <c r="I755">
        <v>363</v>
      </c>
      <c r="J755">
        <v>83</v>
      </c>
      <c r="K755">
        <v>122</v>
      </c>
      <c r="L755">
        <v>310</v>
      </c>
      <c r="M755" t="s">
        <v>1241</v>
      </c>
      <c r="N755" t="s">
        <v>1234</v>
      </c>
      <c r="O755" t="s">
        <v>1235</v>
      </c>
    </row>
    <row r="756" spans="1:15" x14ac:dyDescent="0.25">
      <c r="A756" t="s">
        <v>1477</v>
      </c>
      <c r="B756" s="1">
        <v>45017</v>
      </c>
      <c r="C756" t="s">
        <v>1377</v>
      </c>
      <c r="D756">
        <v>14945</v>
      </c>
      <c r="E756">
        <v>122</v>
      </c>
      <c r="F756">
        <v>27</v>
      </c>
      <c r="G756">
        <v>46</v>
      </c>
      <c r="H756">
        <v>131</v>
      </c>
      <c r="I756">
        <v>694</v>
      </c>
      <c r="J756">
        <v>131</v>
      </c>
      <c r="K756">
        <v>235</v>
      </c>
      <c r="L756">
        <v>635</v>
      </c>
      <c r="M756" t="s">
        <v>1378</v>
      </c>
      <c r="N756" t="s">
        <v>1360</v>
      </c>
      <c r="O756" t="s">
        <v>1361</v>
      </c>
    </row>
    <row r="757" spans="1:15" x14ac:dyDescent="0.25">
      <c r="A757" t="s">
        <v>1477</v>
      </c>
      <c r="B757" s="1">
        <v>45017</v>
      </c>
      <c r="C757" t="s">
        <v>1230</v>
      </c>
      <c r="D757">
        <v>3845</v>
      </c>
      <c r="E757">
        <v>84</v>
      </c>
      <c r="F757">
        <v>6</v>
      </c>
      <c r="G757">
        <v>25</v>
      </c>
      <c r="H757">
        <v>87</v>
      </c>
      <c r="I757">
        <v>249</v>
      </c>
      <c r="J757">
        <v>10</v>
      </c>
      <c r="K757">
        <v>26</v>
      </c>
      <c r="L757">
        <v>252</v>
      </c>
      <c r="M757" t="s">
        <v>1231</v>
      </c>
      <c r="N757" t="s">
        <v>1234</v>
      </c>
      <c r="O757" t="s">
        <v>1235</v>
      </c>
    </row>
    <row r="758" spans="1:15" x14ac:dyDescent="0.25">
      <c r="A758" t="s">
        <v>1477</v>
      </c>
      <c r="B758" s="1">
        <v>45017</v>
      </c>
      <c r="C758" t="s">
        <v>1415</v>
      </c>
      <c r="D758">
        <v>8280</v>
      </c>
      <c r="E758">
        <v>31</v>
      </c>
      <c r="F758">
        <v>5</v>
      </c>
      <c r="G758">
        <v>14</v>
      </c>
      <c r="H758">
        <v>32</v>
      </c>
      <c r="I758">
        <v>461</v>
      </c>
      <c r="J758">
        <v>80</v>
      </c>
      <c r="K758">
        <v>144</v>
      </c>
      <c r="L758">
        <v>400</v>
      </c>
      <c r="M758" t="s">
        <v>1501</v>
      </c>
      <c r="N758" t="s">
        <v>1410</v>
      </c>
      <c r="O758" t="s">
        <v>1411</v>
      </c>
    </row>
    <row r="759" spans="1:15" x14ac:dyDescent="0.25">
      <c r="A759" t="s">
        <v>1477</v>
      </c>
      <c r="B759" s="1">
        <v>45017</v>
      </c>
      <c r="C759" t="s">
        <v>1384</v>
      </c>
      <c r="D759">
        <v>16152</v>
      </c>
      <c r="E759">
        <v>90</v>
      </c>
      <c r="F759">
        <v>22</v>
      </c>
      <c r="G759">
        <v>37</v>
      </c>
      <c r="H759">
        <v>97</v>
      </c>
      <c r="I759">
        <v>831</v>
      </c>
      <c r="J759">
        <v>150</v>
      </c>
      <c r="K759">
        <v>227</v>
      </c>
      <c r="L759">
        <v>767</v>
      </c>
      <c r="M759" t="s">
        <v>1385</v>
      </c>
      <c r="N759" t="s">
        <v>1386</v>
      </c>
      <c r="O759" t="s">
        <v>1387</v>
      </c>
    </row>
    <row r="760" spans="1:15" x14ac:dyDescent="0.25">
      <c r="A760" t="s">
        <v>1477</v>
      </c>
      <c r="B760" s="1">
        <v>45017</v>
      </c>
      <c r="C760" t="s">
        <v>1429</v>
      </c>
      <c r="D760">
        <v>15867</v>
      </c>
      <c r="E760">
        <v>105</v>
      </c>
      <c r="F760">
        <v>12</v>
      </c>
      <c r="G760">
        <v>25</v>
      </c>
      <c r="H760">
        <v>95</v>
      </c>
      <c r="I760">
        <v>635</v>
      </c>
      <c r="J760">
        <v>118</v>
      </c>
      <c r="K760">
        <v>182</v>
      </c>
      <c r="L760">
        <v>506</v>
      </c>
      <c r="M760" t="s">
        <v>1430</v>
      </c>
      <c r="N760" t="s">
        <v>1410</v>
      </c>
      <c r="O760" t="s">
        <v>1411</v>
      </c>
    </row>
    <row r="761" spans="1:15" x14ac:dyDescent="0.25">
      <c r="A761" t="s">
        <v>1477</v>
      </c>
      <c r="B761" s="1">
        <v>45017</v>
      </c>
      <c r="C761" t="s">
        <v>1338</v>
      </c>
      <c r="D761">
        <v>3433</v>
      </c>
      <c r="E761">
        <v>16</v>
      </c>
      <c r="F761">
        <v>2</v>
      </c>
      <c r="G761">
        <v>5</v>
      </c>
      <c r="H761">
        <v>14</v>
      </c>
      <c r="I761">
        <v>123</v>
      </c>
      <c r="J761">
        <v>22</v>
      </c>
      <c r="K761">
        <v>40</v>
      </c>
      <c r="L761">
        <v>130</v>
      </c>
      <c r="M761" t="s">
        <v>1339</v>
      </c>
      <c r="N761" t="s">
        <v>1322</v>
      </c>
      <c r="O761" t="s">
        <v>1323</v>
      </c>
    </row>
    <row r="762" spans="1:15" x14ac:dyDescent="0.25">
      <c r="A762" t="s">
        <v>1477</v>
      </c>
      <c r="B762" s="1">
        <v>45017</v>
      </c>
      <c r="C762" t="s">
        <v>1365</v>
      </c>
      <c r="D762">
        <v>2032</v>
      </c>
      <c r="E762">
        <v>18</v>
      </c>
      <c r="F762">
        <v>4</v>
      </c>
      <c r="G762">
        <v>4</v>
      </c>
      <c r="H762">
        <v>20</v>
      </c>
      <c r="I762">
        <v>100</v>
      </c>
      <c r="J762">
        <v>16</v>
      </c>
      <c r="K762">
        <v>31</v>
      </c>
      <c r="L762">
        <v>102</v>
      </c>
      <c r="M762" t="s">
        <v>1366</v>
      </c>
      <c r="N762" t="s">
        <v>1360</v>
      </c>
      <c r="O762" t="s">
        <v>1361</v>
      </c>
    </row>
    <row r="763" spans="1:15" x14ac:dyDescent="0.25">
      <c r="A763" t="s">
        <v>1477</v>
      </c>
      <c r="B763" s="1">
        <v>45017</v>
      </c>
      <c r="C763" t="s">
        <v>1276</v>
      </c>
      <c r="D763">
        <v>16049</v>
      </c>
      <c r="G763">
        <v>1</v>
      </c>
      <c r="H763">
        <v>20</v>
      </c>
      <c r="K763">
        <v>10</v>
      </c>
      <c r="L763">
        <v>91</v>
      </c>
      <c r="M763" t="s">
        <v>1277</v>
      </c>
      <c r="N763" t="s">
        <v>1278</v>
      </c>
      <c r="O763" t="s">
        <v>1279</v>
      </c>
    </row>
    <row r="764" spans="1:15" x14ac:dyDescent="0.25">
      <c r="A764" t="s">
        <v>1477</v>
      </c>
      <c r="B764" s="1">
        <v>45017</v>
      </c>
      <c r="C764" t="s">
        <v>1348</v>
      </c>
      <c r="D764">
        <v>5098</v>
      </c>
      <c r="E764">
        <v>35</v>
      </c>
      <c r="F764">
        <v>5</v>
      </c>
      <c r="G764">
        <v>11</v>
      </c>
      <c r="H764">
        <v>30</v>
      </c>
      <c r="I764">
        <v>251</v>
      </c>
      <c r="J764">
        <v>42</v>
      </c>
      <c r="K764">
        <v>82</v>
      </c>
      <c r="L764">
        <v>205</v>
      </c>
      <c r="M764" t="s">
        <v>1349</v>
      </c>
      <c r="N764" t="s">
        <v>1322</v>
      </c>
      <c r="O764" t="s">
        <v>1323</v>
      </c>
    </row>
    <row r="765" spans="1:15" x14ac:dyDescent="0.25">
      <c r="A765" t="s">
        <v>1477</v>
      </c>
      <c r="B765" s="1">
        <v>45017</v>
      </c>
      <c r="C765" t="s">
        <v>1401</v>
      </c>
      <c r="D765">
        <v>6398</v>
      </c>
      <c r="E765">
        <v>31</v>
      </c>
      <c r="F765">
        <v>9</v>
      </c>
      <c r="G765">
        <v>16</v>
      </c>
      <c r="H765">
        <v>31</v>
      </c>
      <c r="I765">
        <v>269</v>
      </c>
      <c r="J765">
        <v>53</v>
      </c>
      <c r="K765">
        <v>86</v>
      </c>
      <c r="L765">
        <v>249</v>
      </c>
      <c r="M765" t="s">
        <v>1402</v>
      </c>
      <c r="N765" t="s">
        <v>1386</v>
      </c>
      <c r="O765" t="s">
        <v>1387</v>
      </c>
    </row>
    <row r="766" spans="1:15" x14ac:dyDescent="0.25">
      <c r="A766" t="s">
        <v>1477</v>
      </c>
      <c r="B766" s="1">
        <v>45017</v>
      </c>
      <c r="C766" t="s">
        <v>1292</v>
      </c>
      <c r="D766">
        <v>6811</v>
      </c>
      <c r="E766">
        <v>80</v>
      </c>
      <c r="F766">
        <v>12</v>
      </c>
      <c r="G766">
        <v>13</v>
      </c>
      <c r="H766">
        <v>61</v>
      </c>
      <c r="I766">
        <v>369</v>
      </c>
      <c r="J766">
        <v>44</v>
      </c>
      <c r="K766">
        <v>75</v>
      </c>
      <c r="L766">
        <v>270</v>
      </c>
      <c r="M766" t="s">
        <v>1293</v>
      </c>
      <c r="N766" t="s">
        <v>1278</v>
      </c>
      <c r="O766" t="s">
        <v>1279</v>
      </c>
    </row>
    <row r="767" spans="1:15" x14ac:dyDescent="0.25">
      <c r="A767" t="s">
        <v>1477</v>
      </c>
      <c r="B767" s="1">
        <v>45017</v>
      </c>
      <c r="C767" t="s">
        <v>1282</v>
      </c>
      <c r="D767">
        <v>9699</v>
      </c>
      <c r="E767">
        <v>109</v>
      </c>
      <c r="F767">
        <v>19</v>
      </c>
      <c r="G767">
        <v>31</v>
      </c>
      <c r="H767">
        <v>100</v>
      </c>
      <c r="I767">
        <v>522</v>
      </c>
      <c r="J767">
        <v>53</v>
      </c>
      <c r="K767">
        <v>77</v>
      </c>
      <c r="L767">
        <v>509</v>
      </c>
      <c r="M767" t="s">
        <v>1283</v>
      </c>
      <c r="N767" t="s">
        <v>1278</v>
      </c>
      <c r="O767" t="s">
        <v>1279</v>
      </c>
    </row>
    <row r="768" spans="1:15" x14ac:dyDescent="0.25">
      <c r="A768" t="s">
        <v>1477</v>
      </c>
      <c r="B768" s="1">
        <v>45017</v>
      </c>
      <c r="C768" t="s">
        <v>1420</v>
      </c>
      <c r="D768">
        <v>7220</v>
      </c>
      <c r="E768">
        <v>63</v>
      </c>
      <c r="F768">
        <v>13</v>
      </c>
      <c r="G768">
        <v>14</v>
      </c>
      <c r="H768">
        <v>56</v>
      </c>
      <c r="I768">
        <v>308</v>
      </c>
      <c r="J768">
        <v>83</v>
      </c>
      <c r="K768">
        <v>93</v>
      </c>
      <c r="L768">
        <v>261</v>
      </c>
      <c r="M768" t="s">
        <v>981</v>
      </c>
      <c r="N768" t="s">
        <v>1410</v>
      </c>
      <c r="O768" t="s">
        <v>1411</v>
      </c>
    </row>
    <row r="769" spans="1:15" x14ac:dyDescent="0.25">
      <c r="A769" t="s">
        <v>1477</v>
      </c>
      <c r="B769" s="1">
        <v>45017</v>
      </c>
      <c r="C769" t="s">
        <v>1261</v>
      </c>
      <c r="D769">
        <v>6601</v>
      </c>
      <c r="E769">
        <v>72</v>
      </c>
      <c r="F769">
        <v>20</v>
      </c>
      <c r="G769">
        <v>39</v>
      </c>
      <c r="H769">
        <v>68</v>
      </c>
      <c r="I769">
        <v>391</v>
      </c>
      <c r="J769">
        <v>71</v>
      </c>
      <c r="K769">
        <v>128</v>
      </c>
      <c r="L769">
        <v>299</v>
      </c>
      <c r="M769" t="s">
        <v>1262</v>
      </c>
      <c r="N769" t="s">
        <v>1234</v>
      </c>
      <c r="O769" t="s">
        <v>1235</v>
      </c>
    </row>
    <row r="770" spans="1:15" x14ac:dyDescent="0.25">
      <c r="A770" t="s">
        <v>1477</v>
      </c>
      <c r="B770" s="1">
        <v>45017</v>
      </c>
      <c r="C770" t="s">
        <v>1297</v>
      </c>
      <c r="D770">
        <v>8351</v>
      </c>
      <c r="E770">
        <v>77</v>
      </c>
      <c r="F770">
        <v>25</v>
      </c>
      <c r="G770">
        <v>44</v>
      </c>
      <c r="H770">
        <v>80</v>
      </c>
      <c r="I770">
        <v>448</v>
      </c>
      <c r="J770">
        <v>58</v>
      </c>
      <c r="K770">
        <v>95</v>
      </c>
      <c r="L770">
        <v>377</v>
      </c>
      <c r="M770" t="s">
        <v>1298</v>
      </c>
      <c r="N770" t="s">
        <v>1278</v>
      </c>
      <c r="O770" t="s">
        <v>1279</v>
      </c>
    </row>
    <row r="771" spans="1:15" x14ac:dyDescent="0.25">
      <c r="A771" t="s">
        <v>1477</v>
      </c>
      <c r="B771" s="1">
        <v>45017</v>
      </c>
      <c r="C771" t="s">
        <v>1382</v>
      </c>
      <c r="D771">
        <v>3447</v>
      </c>
      <c r="E771">
        <v>26</v>
      </c>
      <c r="F771">
        <v>4</v>
      </c>
      <c r="G771">
        <v>6</v>
      </c>
      <c r="H771">
        <v>23</v>
      </c>
      <c r="I771">
        <v>123</v>
      </c>
      <c r="J771">
        <v>18</v>
      </c>
      <c r="K771">
        <v>25</v>
      </c>
      <c r="L771">
        <v>118</v>
      </c>
      <c r="M771" t="s">
        <v>1383</v>
      </c>
      <c r="N771" t="s">
        <v>1360</v>
      </c>
      <c r="O771" t="s">
        <v>1361</v>
      </c>
    </row>
    <row r="772" spans="1:15" x14ac:dyDescent="0.25">
      <c r="A772" t="s">
        <v>1477</v>
      </c>
      <c r="B772" s="1">
        <v>45017</v>
      </c>
      <c r="C772" t="s">
        <v>1256</v>
      </c>
      <c r="D772">
        <v>7441</v>
      </c>
      <c r="E772">
        <v>25</v>
      </c>
      <c r="F772">
        <v>6</v>
      </c>
      <c r="G772">
        <v>10</v>
      </c>
      <c r="H772">
        <v>26</v>
      </c>
      <c r="I772">
        <v>270</v>
      </c>
      <c r="J772">
        <v>54</v>
      </c>
      <c r="K772">
        <v>81</v>
      </c>
      <c r="L772">
        <v>224</v>
      </c>
      <c r="M772" t="s">
        <v>1257</v>
      </c>
      <c r="N772" t="s">
        <v>1234</v>
      </c>
      <c r="O772" t="s">
        <v>1235</v>
      </c>
    </row>
    <row r="773" spans="1:15" x14ac:dyDescent="0.25">
      <c r="A773" t="s">
        <v>1477</v>
      </c>
      <c r="B773" s="1">
        <v>45017</v>
      </c>
      <c r="C773" t="s">
        <v>1320</v>
      </c>
      <c r="D773">
        <v>14350</v>
      </c>
      <c r="E773">
        <v>103</v>
      </c>
      <c r="F773">
        <v>20</v>
      </c>
      <c r="G773">
        <v>33</v>
      </c>
      <c r="H773">
        <v>91</v>
      </c>
      <c r="I773">
        <v>675</v>
      </c>
      <c r="J773">
        <v>143</v>
      </c>
      <c r="K773">
        <v>200</v>
      </c>
      <c r="L773">
        <v>528</v>
      </c>
      <c r="M773" t="s">
        <v>1321</v>
      </c>
      <c r="N773" t="s">
        <v>1322</v>
      </c>
      <c r="O773" t="s">
        <v>1323</v>
      </c>
    </row>
    <row r="774" spans="1:15" x14ac:dyDescent="0.25">
      <c r="A774" t="s">
        <v>1477</v>
      </c>
      <c r="B774" s="1">
        <v>45017</v>
      </c>
      <c r="C774" t="s">
        <v>1353</v>
      </c>
      <c r="D774">
        <v>9817</v>
      </c>
      <c r="G774">
        <v>4</v>
      </c>
      <c r="H774">
        <v>12</v>
      </c>
      <c r="K774">
        <v>16</v>
      </c>
      <c r="L774">
        <v>77</v>
      </c>
      <c r="M774" t="s">
        <v>1354</v>
      </c>
      <c r="N774" t="s">
        <v>1322</v>
      </c>
      <c r="O774" t="s">
        <v>1323</v>
      </c>
    </row>
    <row r="775" spans="1:15" x14ac:dyDescent="0.25">
      <c r="A775" t="s">
        <v>1477</v>
      </c>
      <c r="B775" s="1">
        <v>45017</v>
      </c>
      <c r="C775" t="s">
        <v>1287</v>
      </c>
      <c r="D775">
        <v>13171</v>
      </c>
      <c r="E775">
        <v>208</v>
      </c>
      <c r="F775">
        <v>39</v>
      </c>
      <c r="G775">
        <v>71</v>
      </c>
      <c r="H775">
        <v>202</v>
      </c>
      <c r="I775">
        <v>818</v>
      </c>
      <c r="J775">
        <v>86</v>
      </c>
      <c r="K775">
        <v>153</v>
      </c>
      <c r="L775">
        <v>709</v>
      </c>
      <c r="M775" t="s">
        <v>1288</v>
      </c>
      <c r="N775" t="s">
        <v>1278</v>
      </c>
      <c r="O775" t="s">
        <v>1279</v>
      </c>
    </row>
    <row r="776" spans="1:15" x14ac:dyDescent="0.25">
      <c r="A776" t="s">
        <v>1477</v>
      </c>
      <c r="B776" s="1">
        <v>45017</v>
      </c>
      <c r="C776" t="s">
        <v>1375</v>
      </c>
      <c r="D776">
        <v>5726</v>
      </c>
      <c r="E776">
        <v>55</v>
      </c>
      <c r="F776">
        <v>8</v>
      </c>
      <c r="G776">
        <v>15</v>
      </c>
      <c r="H776">
        <v>44</v>
      </c>
      <c r="I776">
        <v>250</v>
      </c>
      <c r="J776">
        <v>50</v>
      </c>
      <c r="K776">
        <v>80</v>
      </c>
      <c r="L776">
        <v>198</v>
      </c>
      <c r="M776" t="s">
        <v>1376</v>
      </c>
      <c r="N776" t="s">
        <v>1360</v>
      </c>
      <c r="O776" t="s">
        <v>1361</v>
      </c>
    </row>
    <row r="777" spans="1:15" x14ac:dyDescent="0.25">
      <c r="A777" t="s">
        <v>1477</v>
      </c>
      <c r="B777">
        <v>45017</v>
      </c>
      <c r="C777" t="s">
        <v>1328</v>
      </c>
      <c r="D777">
        <v>10497</v>
      </c>
      <c r="E777">
        <v>39</v>
      </c>
      <c r="F777">
        <v>7</v>
      </c>
      <c r="G777">
        <v>9</v>
      </c>
      <c r="H777">
        <v>28</v>
      </c>
      <c r="I777">
        <v>352</v>
      </c>
      <c r="J777">
        <v>19</v>
      </c>
      <c r="K777">
        <v>37</v>
      </c>
      <c r="L777">
        <v>188</v>
      </c>
      <c r="M777" t="s">
        <v>1616</v>
      </c>
      <c r="N777" t="s">
        <v>1322</v>
      </c>
      <c r="O777" t="s">
        <v>1323</v>
      </c>
    </row>
    <row r="778" spans="1:15" x14ac:dyDescent="0.25">
      <c r="A778" t="s">
        <v>1477</v>
      </c>
      <c r="B778">
        <v>45017</v>
      </c>
      <c r="C778" t="s">
        <v>1358</v>
      </c>
      <c r="D778">
        <v>6805</v>
      </c>
      <c r="E778">
        <v>34</v>
      </c>
      <c r="F778">
        <v>6</v>
      </c>
      <c r="G778">
        <v>9</v>
      </c>
      <c r="H778">
        <v>31</v>
      </c>
      <c r="I778">
        <v>291</v>
      </c>
      <c r="J778">
        <v>21</v>
      </c>
      <c r="K778">
        <v>35</v>
      </c>
      <c r="L778">
        <v>253</v>
      </c>
      <c r="M778" t="s">
        <v>1359</v>
      </c>
      <c r="N778" t="s">
        <v>1360</v>
      </c>
      <c r="O778" t="s">
        <v>1361</v>
      </c>
    </row>
    <row r="779" spans="1:15" x14ac:dyDescent="0.25">
      <c r="A779" t="s">
        <v>1477</v>
      </c>
      <c r="B779">
        <v>45017</v>
      </c>
      <c r="C779" t="s">
        <v>1391</v>
      </c>
      <c r="D779">
        <v>2843</v>
      </c>
      <c r="E779">
        <v>19</v>
      </c>
      <c r="F779">
        <v>7</v>
      </c>
      <c r="G779">
        <v>6</v>
      </c>
      <c r="H779">
        <v>18</v>
      </c>
      <c r="I779">
        <v>177</v>
      </c>
      <c r="J779">
        <v>48</v>
      </c>
      <c r="K779">
        <v>65</v>
      </c>
      <c r="L779">
        <v>163</v>
      </c>
      <c r="M779" t="s">
        <v>1392</v>
      </c>
      <c r="N779" t="s">
        <v>1386</v>
      </c>
      <c r="O779" t="s">
        <v>1387</v>
      </c>
    </row>
    <row r="780" spans="1:15" x14ac:dyDescent="0.25">
      <c r="A780" t="s">
        <v>1477</v>
      </c>
      <c r="B780">
        <v>45017</v>
      </c>
      <c r="C780" t="s">
        <v>1310</v>
      </c>
      <c r="D780">
        <v>11059</v>
      </c>
      <c r="E780">
        <v>49</v>
      </c>
      <c r="F780">
        <v>9</v>
      </c>
      <c r="G780">
        <v>21</v>
      </c>
      <c r="H780">
        <v>55</v>
      </c>
      <c r="I780">
        <v>554</v>
      </c>
      <c r="J780">
        <v>144</v>
      </c>
      <c r="K780">
        <v>184</v>
      </c>
      <c r="L780">
        <v>507</v>
      </c>
      <c r="M780" t="s">
        <v>1311</v>
      </c>
      <c r="N780" t="s">
        <v>1304</v>
      </c>
      <c r="O780" t="s">
        <v>1305</v>
      </c>
    </row>
    <row r="781" spans="1:15" x14ac:dyDescent="0.25">
      <c r="A781" t="s">
        <v>1477</v>
      </c>
      <c r="B781">
        <v>45017</v>
      </c>
      <c r="C781" t="s">
        <v>1317</v>
      </c>
      <c r="D781">
        <v>15069</v>
      </c>
      <c r="G781">
        <v>2</v>
      </c>
      <c r="H781">
        <v>7</v>
      </c>
      <c r="K781">
        <v>16</v>
      </c>
      <c r="L781">
        <v>38</v>
      </c>
      <c r="M781" t="s">
        <v>1318</v>
      </c>
      <c r="N781" t="s">
        <v>1304</v>
      </c>
      <c r="O781" t="s">
        <v>1305</v>
      </c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A2:L16"/>
  <sheetViews>
    <sheetView workbookViewId="0">
      <selection activeCell="H26" sqref="H26"/>
    </sheetView>
  </sheetViews>
  <sheetFormatPr defaultRowHeight="15" x14ac:dyDescent="0.25"/>
  <cols>
    <col min="1" max="2" width="10.7109375" bestFit="1" customWidth="1"/>
    <col min="5" max="5" width="10.7109375" bestFit="1" customWidth="1"/>
    <col min="11" max="11" width="9.7109375" bestFit="1" customWidth="1"/>
    <col min="12" max="12" width="11" bestFit="1" customWidth="1"/>
  </cols>
  <sheetData>
    <row r="2" spans="1:12" x14ac:dyDescent="0.25">
      <c r="A2" s="2" t="s">
        <v>1504</v>
      </c>
      <c r="B2" s="1">
        <v>44652</v>
      </c>
    </row>
    <row r="3" spans="1:12" x14ac:dyDescent="0.25">
      <c r="A3" s="2" t="s">
        <v>1515</v>
      </c>
      <c r="B3" s="1">
        <v>44682</v>
      </c>
    </row>
    <row r="4" spans="1:12" x14ac:dyDescent="0.25">
      <c r="A4" s="102" t="s">
        <v>1516</v>
      </c>
      <c r="B4" s="1">
        <v>44713</v>
      </c>
      <c r="D4" t="str">
        <f>VLOOKUP($D$6,$A$2:$B$14,1,0)</f>
        <v>01/04/2023</v>
      </c>
      <c r="K4" t="s">
        <v>1448</v>
      </c>
      <c r="L4" t="s">
        <v>1449</v>
      </c>
    </row>
    <row r="5" spans="1:12" x14ac:dyDescent="0.25">
      <c r="A5" s="102" t="s">
        <v>1517</v>
      </c>
      <c r="B5" s="1">
        <v>44743</v>
      </c>
      <c r="K5" t="str">
        <f>INDEX(Practice!$A$2:$A$40,MATCH(Summary!$B$6,Practice!$B$2:$B$40,0))</f>
        <v>F86018</v>
      </c>
    </row>
    <row r="6" spans="1:12" x14ac:dyDescent="0.25">
      <c r="A6" s="2" t="s">
        <v>1518</v>
      </c>
      <c r="B6" s="1">
        <v>44774</v>
      </c>
      <c r="D6" t="s">
        <v>1514</v>
      </c>
    </row>
    <row r="7" spans="1:12" x14ac:dyDescent="0.25">
      <c r="A7" s="2" t="s">
        <v>1519</v>
      </c>
      <c r="B7" s="1">
        <v>44805</v>
      </c>
    </row>
    <row r="8" spans="1:12" x14ac:dyDescent="0.25">
      <c r="A8" s="102" t="s">
        <v>1520</v>
      </c>
      <c r="B8" s="1">
        <v>44835</v>
      </c>
    </row>
    <row r="9" spans="1:12" x14ac:dyDescent="0.25">
      <c r="A9" s="2" t="s">
        <v>1521</v>
      </c>
      <c r="B9" s="1">
        <v>44866</v>
      </c>
    </row>
    <row r="10" spans="1:12" x14ac:dyDescent="0.25">
      <c r="A10" s="102" t="s">
        <v>1522</v>
      </c>
      <c r="B10" s="1">
        <v>44896</v>
      </c>
    </row>
    <row r="11" spans="1:12" x14ac:dyDescent="0.25">
      <c r="A11" s="2" t="s">
        <v>1511</v>
      </c>
      <c r="B11" s="1">
        <v>44927</v>
      </c>
    </row>
    <row r="12" spans="1:12" x14ac:dyDescent="0.25">
      <c r="A12" s="102" t="s">
        <v>1512</v>
      </c>
      <c r="B12" s="1">
        <v>44958</v>
      </c>
    </row>
    <row r="13" spans="1:12" x14ac:dyDescent="0.25">
      <c r="A13" s="2" t="s">
        <v>1513</v>
      </c>
      <c r="B13" s="1">
        <v>44986</v>
      </c>
    </row>
    <row r="14" spans="1:12" x14ac:dyDescent="0.25">
      <c r="A14" s="102" t="s">
        <v>1514</v>
      </c>
      <c r="B14" s="1">
        <v>45017</v>
      </c>
    </row>
    <row r="15" spans="1:12" x14ac:dyDescent="0.25">
      <c r="E15" t="s">
        <v>1481</v>
      </c>
    </row>
    <row r="16" spans="1:12" x14ac:dyDescent="0.25">
      <c r="E16" s="1">
        <v>44652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6"/>
  <dimension ref="A1:Z45"/>
  <sheetViews>
    <sheetView topLeftCell="A25" workbookViewId="0">
      <selection activeCell="K33" sqref="K33"/>
    </sheetView>
  </sheetViews>
  <sheetFormatPr defaultRowHeight="15" x14ac:dyDescent="0.25"/>
  <sheetData>
    <row r="1" spans="1:26" x14ac:dyDescent="0.25">
      <c r="B1" t="s">
        <v>1454</v>
      </c>
      <c r="P1" t="s">
        <v>1455</v>
      </c>
    </row>
    <row r="4" spans="1:26" x14ac:dyDescent="0.25">
      <c r="A4" t="s">
        <v>1451</v>
      </c>
      <c r="B4" s="22">
        <f>Summary!$G$6</f>
        <v>0.18181818181818182</v>
      </c>
      <c r="O4" t="s">
        <v>1456</v>
      </c>
      <c r="P4" s="22">
        <f>Summary!$K$6</f>
        <v>9.6385542168674704E-2</v>
      </c>
    </row>
    <row r="5" spans="1:26" x14ac:dyDescent="0.25">
      <c r="A5" t="s">
        <v>1452</v>
      </c>
      <c r="B5" s="22">
        <v>0.1</v>
      </c>
      <c r="C5" s="22">
        <v>0.1</v>
      </c>
      <c r="D5" s="22">
        <v>0.1</v>
      </c>
      <c r="E5" s="22">
        <v>0.1</v>
      </c>
      <c r="F5" s="22">
        <v>0.04</v>
      </c>
      <c r="G5" s="22">
        <v>0.06</v>
      </c>
      <c r="H5" s="22">
        <v>0.1</v>
      </c>
      <c r="I5" s="22">
        <v>0.1</v>
      </c>
      <c r="J5" s="22">
        <v>0.1</v>
      </c>
      <c r="K5" s="22">
        <v>0.1</v>
      </c>
      <c r="L5" s="22">
        <v>0.1</v>
      </c>
      <c r="M5" s="22"/>
      <c r="O5" t="s">
        <v>1452</v>
      </c>
      <c r="P5" s="22">
        <v>0.1</v>
      </c>
      <c r="Q5" s="22">
        <v>0.1</v>
      </c>
      <c r="R5" s="22">
        <v>0.1</v>
      </c>
      <c r="S5" s="22">
        <v>0.1</v>
      </c>
      <c r="T5" s="22">
        <v>0.04</v>
      </c>
      <c r="U5" s="22">
        <v>0.06</v>
      </c>
      <c r="V5" s="22">
        <v>0.1</v>
      </c>
      <c r="W5" s="22">
        <v>0.1</v>
      </c>
      <c r="X5" s="22">
        <v>0.1</v>
      </c>
      <c r="Y5" s="22">
        <v>0.1</v>
      </c>
      <c r="Z5" s="22">
        <v>0.1</v>
      </c>
    </row>
    <row r="6" spans="1:26" x14ac:dyDescent="0.25">
      <c r="A6" t="s">
        <v>1453</v>
      </c>
      <c r="B6" s="22">
        <f>(B4-(C6/2))</f>
        <v>0.16681818181818181</v>
      </c>
      <c r="C6" s="22">
        <v>0.03</v>
      </c>
      <c r="D6" s="22">
        <f>1-SUM(B6:C6)</f>
        <v>0.80318181818181822</v>
      </c>
      <c r="O6" t="s">
        <v>1453</v>
      </c>
      <c r="P6" s="22">
        <f>P4-(Q6/2)</f>
        <v>8.1385542168674704E-2</v>
      </c>
      <c r="Q6" s="22">
        <v>0.03</v>
      </c>
      <c r="R6" s="22">
        <f>1-SUM(P6:Q6)</f>
        <v>0.88861445783132531</v>
      </c>
    </row>
    <row r="21" spans="1:26" x14ac:dyDescent="0.25">
      <c r="A21" t="s">
        <v>1447</v>
      </c>
      <c r="B21" t="s">
        <v>1450</v>
      </c>
    </row>
    <row r="23" spans="1:26" x14ac:dyDescent="0.25">
      <c r="A23" t="s">
        <v>1451</v>
      </c>
      <c r="B23" s="22">
        <f>Summary!$G$8</f>
        <v>1.1604938271604939</v>
      </c>
      <c r="O23" t="s">
        <v>1456</v>
      </c>
      <c r="P23" s="22">
        <f>Summary!K8</f>
        <v>1.0611439842209074</v>
      </c>
    </row>
    <row r="24" spans="1:26" x14ac:dyDescent="0.25">
      <c r="A24" t="s">
        <v>1452</v>
      </c>
      <c r="B24" s="22">
        <v>0.1</v>
      </c>
      <c r="C24" s="22">
        <v>0.1</v>
      </c>
      <c r="D24" s="22">
        <v>0.1</v>
      </c>
      <c r="E24" s="22">
        <v>0.1</v>
      </c>
      <c r="F24" s="22">
        <v>0.04</v>
      </c>
      <c r="G24" s="22">
        <v>0.06</v>
      </c>
      <c r="H24" s="22">
        <v>0.1</v>
      </c>
      <c r="I24" s="22">
        <v>0.1</v>
      </c>
      <c r="J24" s="22">
        <v>0.1</v>
      </c>
      <c r="K24" s="22">
        <v>0.1</v>
      </c>
      <c r="L24" s="22">
        <v>0.1</v>
      </c>
      <c r="O24" t="s">
        <v>1452</v>
      </c>
      <c r="P24" s="22">
        <v>0.1</v>
      </c>
      <c r="Q24" s="22">
        <v>0.1</v>
      </c>
      <c r="R24" s="22">
        <v>0.1</v>
      </c>
      <c r="S24" s="22">
        <v>0.1</v>
      </c>
      <c r="T24" s="22">
        <v>0.04</v>
      </c>
      <c r="U24" s="22">
        <v>0.06</v>
      </c>
      <c r="V24" s="22">
        <v>0.1</v>
      </c>
      <c r="W24" s="22">
        <v>0.1</v>
      </c>
      <c r="X24" s="22">
        <v>0.1</v>
      </c>
      <c r="Y24" s="22">
        <v>0.1</v>
      </c>
      <c r="Z24" s="22">
        <v>0.1</v>
      </c>
    </row>
    <row r="25" spans="1:26" x14ac:dyDescent="0.25">
      <c r="A25" t="s">
        <v>1453</v>
      </c>
      <c r="B25" s="22">
        <f>(B23-(C25/2))</f>
        <v>1.145493827160494</v>
      </c>
      <c r="C25" s="22">
        <v>0.03</v>
      </c>
      <c r="D25" s="22">
        <f>1-SUM(B25:C25)</f>
        <v>-0.175493827160494</v>
      </c>
      <c r="O25" t="s">
        <v>1453</v>
      </c>
      <c r="P25" s="22">
        <f>P23-(Q25/2)</f>
        <v>1.0461439842209075</v>
      </c>
      <c r="Q25" s="22">
        <v>0.03</v>
      </c>
      <c r="R25" s="22">
        <f>1-SUM(P25:Q25)</f>
        <v>-7.6143984220907512E-2</v>
      </c>
    </row>
    <row r="39" spans="1:26" ht="18.75" x14ac:dyDescent="0.25">
      <c r="W39" s="25" t="s">
        <v>1458</v>
      </c>
    </row>
    <row r="41" spans="1:26" x14ac:dyDescent="0.25">
      <c r="A41" t="s">
        <v>1457</v>
      </c>
    </row>
    <row r="43" spans="1:26" x14ac:dyDescent="0.25">
      <c r="A43" t="s">
        <v>1451</v>
      </c>
      <c r="B43" s="22">
        <f>Summary!$G$10</f>
        <v>1.3231046931407942</v>
      </c>
      <c r="O43" t="s">
        <v>1456</v>
      </c>
      <c r="P43" s="22">
        <f>Summary!$K$10</f>
        <v>1.1121589760862243</v>
      </c>
    </row>
    <row r="44" spans="1:26" x14ac:dyDescent="0.25">
      <c r="A44" t="s">
        <v>1452</v>
      </c>
      <c r="B44" s="22">
        <v>0.1</v>
      </c>
      <c r="C44" s="22">
        <v>0.1</v>
      </c>
      <c r="D44" s="22">
        <v>0.1</v>
      </c>
      <c r="E44" s="22">
        <v>0.1</v>
      </c>
      <c r="F44" s="22">
        <v>0.04</v>
      </c>
      <c r="G44" s="22">
        <v>0.06</v>
      </c>
      <c r="H44" s="22">
        <v>0.1</v>
      </c>
      <c r="I44" s="22">
        <v>0.1</v>
      </c>
      <c r="J44" s="22">
        <v>0.1</v>
      </c>
      <c r="K44" s="22">
        <v>0.1</v>
      </c>
      <c r="L44" s="22">
        <v>0.1</v>
      </c>
      <c r="O44" t="s">
        <v>1452</v>
      </c>
      <c r="P44" s="22">
        <v>0.1</v>
      </c>
      <c r="Q44" s="22">
        <v>0.1</v>
      </c>
      <c r="R44" s="22">
        <v>0.1</v>
      </c>
      <c r="S44" s="22">
        <v>0.1</v>
      </c>
      <c r="T44" s="22">
        <v>0.04</v>
      </c>
      <c r="U44" s="22">
        <v>0.06</v>
      </c>
      <c r="V44" s="22">
        <v>0.1</v>
      </c>
      <c r="W44" s="22">
        <v>0.1</v>
      </c>
      <c r="X44" s="22">
        <v>0.1</v>
      </c>
      <c r="Y44" s="22">
        <v>0.1</v>
      </c>
      <c r="Z44" s="22">
        <v>0.1</v>
      </c>
    </row>
    <row r="45" spans="1:26" x14ac:dyDescent="0.25">
      <c r="A45" t="s">
        <v>1453</v>
      </c>
      <c r="B45" s="22">
        <f>B43-(C45/2)</f>
        <v>1.3081046931407943</v>
      </c>
      <c r="C45" s="22">
        <v>0.03</v>
      </c>
      <c r="D45" s="22">
        <f>1-SUM(B45:C45)</f>
        <v>-0.33810469314079428</v>
      </c>
      <c r="O45" t="s">
        <v>1453</v>
      </c>
      <c r="P45" s="22">
        <f>P43 - (Q45/2)</f>
        <v>1.0971589760862244</v>
      </c>
      <c r="Q45" s="22">
        <v>0.03</v>
      </c>
      <c r="R45" s="22">
        <f>1-SUM(P45:Q45)</f>
        <v>-0.1271589760862244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EB0D7345-23F1-4368-9C1D-B92480B15483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CC36C0A2-879F-4CF0-A51D-DA281510FD0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B29B968-E74B-453E-B1B2-B834B2F1AD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3A3B97EC-9EC5-4541-BA2C-A085F0607D25}">
  <ds:schemaRefs>
    <ds:schemaRef ds:uri="http://purl.org/dc/terms/"/>
    <ds:schemaRef ds:uri="http://purl.org/dc/dcmitype/"/>
    <ds:schemaRef ds:uri="http://schemas.microsoft.com/office/2006/documentManagement/types"/>
    <ds:schemaRef ds:uri="http://www.w3.org/XML/1998/namespace"/>
    <ds:schemaRef ds:uri="d5efd484-15aa-41a0-83f6-0646502cb6d6"/>
    <ds:schemaRef ds:uri="http://purl.org/dc/elements/1.1/"/>
    <ds:schemaRef ds:uri="http://schemas.microsoft.com/sharepoint/v3"/>
    <ds:schemaRef ds:uri="http://schemas.microsoft.com/office/infopath/2007/PartnerControls"/>
    <ds:schemaRef ds:uri="http://schemas.openxmlformats.org/package/2006/metadata/core-properties"/>
    <ds:schemaRef ds:uri="45ae7f3d-bcd0-4e4b-af93-f03a9fbb19b5"/>
    <ds:schemaRef ds:uri="http://schemas.microsoft.com/office/2006/metadata/properties"/>
  </ds:schemaRefs>
</ds:datastoreItem>
</file>

<file path=customXml/itemProps5.xml><?xml version="1.0" encoding="utf-8"?>
<ds:datastoreItem xmlns:ds="http://schemas.openxmlformats.org/officeDocument/2006/customXml" ds:itemID="{563239ED-5C3C-4375-91B8-F6466563215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Summary</vt:lpstr>
      <vt:lpstr>REPORT</vt:lpstr>
      <vt:lpstr>WF HEADERS</vt:lpstr>
      <vt:lpstr>Practice Table</vt:lpstr>
      <vt:lpstr>Practice</vt:lpstr>
      <vt:lpstr>WF LTC COPD-ASTHMA DATA</vt:lpstr>
      <vt:lpstr>Control</vt:lpstr>
      <vt:lpstr>Graph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hmy512</dc:creator>
  <cp:lastModifiedBy>Thomas Bradshaw</cp:lastModifiedBy>
  <dcterms:created xsi:type="dcterms:W3CDTF">2019-11-19T17:28:30Z</dcterms:created>
  <dcterms:modified xsi:type="dcterms:W3CDTF">2023-04-12T09:35:57Z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