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activeX/activeX2.xml" ContentType="application/vnd.ms-office.activeX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WF T2 Diabetes/"/>
    </mc:Choice>
  </mc:AlternateContent>
  <xr:revisionPtr revIDLastSave="401" documentId="11_DADD70C18836F27A2D47938CCC7249412AC8BA63" xr6:coauthVersionLast="47" xr6:coauthVersionMax="47" xr10:uidLastSave="{396E033B-7611-42E1-8F52-012972A89113}"/>
  <bookViews>
    <workbookView xWindow="-120" yWindow="-120" windowWidth="29040" windowHeight="15840" xr2:uid="{00000000-000D-0000-FFFF-FFFF00000000}"/>
  </bookViews>
  <sheets>
    <sheet name="Home" sheetId="4" r:id="rId1"/>
    <sheet name="Report" sheetId="3" r:id="rId2"/>
    <sheet name="Control" sheetId="9" state="hidden" r:id="rId3"/>
    <sheet name="Practice" sheetId="8" state="hidden" r:id="rId4"/>
    <sheet name="Sheet2" sheetId="5" state="hidden" r:id="rId5"/>
    <sheet name="PracticeTable" sheetId="6" state="hidden" r:id="rId6"/>
    <sheet name="DATA" sheetId="7" state="hidden" r:id="rId7"/>
    <sheet name="Sheet1" sheetId="10" state="hidden" r:id="rId8"/>
  </sheets>
  <definedNames>
    <definedName name="Data">#REF!</definedName>
    <definedName name="ExternalData_1" localSheetId="6" hidden="1">DATA!$A$1:$N$742</definedName>
    <definedName name="ExternalData_1" localSheetId="5" hidden="1">PracticeTable!$A$1:$R$270</definedName>
    <definedName name="ExternalData_1" localSheetId="4" hidden="1">Sheet2!$A$1:$G$5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" i="9" l="1"/>
  <c r="O3" i="9" s="1"/>
  <c r="A3" i="10" s="1"/>
  <c r="G9" i="10" l="1"/>
  <c r="E16" i="10" l="1"/>
  <c r="I6" i="10" s="1"/>
  <c r="E20" i="10"/>
  <c r="M6" i="10" s="1"/>
  <c r="E24" i="10"/>
  <c r="Q6" i="10" s="1"/>
  <c r="C19" i="10"/>
  <c r="C23" i="10"/>
  <c r="B18" i="10"/>
  <c r="B22" i="10"/>
  <c r="E17" i="10"/>
  <c r="J6" i="10" s="1"/>
  <c r="E21" i="10"/>
  <c r="N6" i="10" s="1"/>
  <c r="C16" i="10"/>
  <c r="C20" i="10"/>
  <c r="C24" i="10"/>
  <c r="B19" i="10"/>
  <c r="B23" i="10"/>
  <c r="E18" i="10"/>
  <c r="K6" i="10" s="1"/>
  <c r="E22" i="10"/>
  <c r="O6" i="10" s="1"/>
  <c r="C17" i="10"/>
  <c r="C21" i="10"/>
  <c r="B16" i="10"/>
  <c r="B20" i="10"/>
  <c r="B24" i="10"/>
  <c r="E19" i="10"/>
  <c r="L6" i="10" s="1"/>
  <c r="E23" i="10"/>
  <c r="P6" i="10" s="1"/>
  <c r="C18" i="10"/>
  <c r="C22" i="10"/>
  <c r="B17" i="10"/>
  <c r="B21" i="10"/>
  <c r="E14" i="10"/>
  <c r="B15" i="10"/>
  <c r="E15" i="10"/>
  <c r="E13" i="10"/>
  <c r="B14" i="10"/>
  <c r="C13" i="10"/>
  <c r="C15" i="10"/>
  <c r="B13" i="10"/>
  <c r="C14" i="10"/>
  <c r="C54" i="3"/>
  <c r="E9" i="3" s="1"/>
  <c r="G2" i="9"/>
  <c r="B23" i="4" s="1"/>
  <c r="O5" i="10" l="1"/>
  <c r="H5" i="10"/>
  <c r="N5" i="10"/>
  <c r="F5" i="10"/>
  <c r="K5" i="10"/>
  <c r="I5" i="10"/>
  <c r="P5" i="10"/>
  <c r="G5" i="10"/>
  <c r="Q5" i="10"/>
  <c r="L5" i="10"/>
  <c r="M5" i="10"/>
  <c r="J5" i="10"/>
  <c r="B7" i="4"/>
  <c r="M17" i="3" l="1"/>
  <c r="M18" i="3"/>
  <c r="M19" i="3"/>
  <c r="M20" i="3"/>
  <c r="M23" i="3"/>
  <c r="M24" i="3"/>
  <c r="M27" i="3"/>
  <c r="M28" i="3"/>
  <c r="M29" i="3"/>
  <c r="M30" i="3"/>
  <c r="M31" i="3"/>
  <c r="M32" i="3"/>
  <c r="M35" i="3"/>
  <c r="M36" i="3"/>
  <c r="M37" i="3"/>
  <c r="M38" i="3"/>
  <c r="M39" i="3"/>
  <c r="M42" i="3"/>
  <c r="M43" i="3"/>
  <c r="M44" i="3"/>
  <c r="M45" i="3"/>
  <c r="M48" i="3"/>
  <c r="M49" i="3"/>
  <c r="M50" i="3"/>
  <c r="M51" i="3"/>
  <c r="M47" i="3"/>
  <c r="M41" i="3"/>
  <c r="M34" i="3"/>
  <c r="M26" i="3"/>
  <c r="M22" i="3"/>
  <c r="K23" i="3"/>
  <c r="K24" i="3"/>
  <c r="K27" i="3"/>
  <c r="K28" i="3"/>
  <c r="K29" i="3"/>
  <c r="K30" i="3"/>
  <c r="K31" i="3"/>
  <c r="K32" i="3"/>
  <c r="K35" i="3"/>
  <c r="K36" i="3"/>
  <c r="K37" i="3"/>
  <c r="K38" i="3"/>
  <c r="K39" i="3"/>
  <c r="K42" i="3"/>
  <c r="K43" i="3"/>
  <c r="K44" i="3"/>
  <c r="K45" i="3"/>
  <c r="K48" i="3"/>
  <c r="K49" i="3"/>
  <c r="K50" i="3"/>
  <c r="K51" i="3"/>
  <c r="K47" i="3"/>
  <c r="K41" i="3"/>
  <c r="K34" i="3"/>
  <c r="K26" i="3"/>
  <c r="K22" i="3"/>
  <c r="J23" i="3"/>
  <c r="J24" i="3"/>
  <c r="J22" i="3"/>
  <c r="J27" i="3"/>
  <c r="J28" i="3"/>
  <c r="J29" i="3"/>
  <c r="J30" i="3"/>
  <c r="J31" i="3"/>
  <c r="J32" i="3"/>
  <c r="J35" i="3"/>
  <c r="J36" i="3"/>
  <c r="J37" i="3"/>
  <c r="J38" i="3"/>
  <c r="J39" i="3"/>
  <c r="J42" i="3"/>
  <c r="J43" i="3"/>
  <c r="J44" i="3"/>
  <c r="J45" i="3"/>
  <c r="J48" i="3"/>
  <c r="J49" i="3"/>
  <c r="J50" i="3"/>
  <c r="J51" i="3"/>
  <c r="J47" i="3"/>
  <c r="J41" i="3"/>
  <c r="J34" i="3"/>
  <c r="J26" i="3"/>
  <c r="H17" i="3"/>
  <c r="H18" i="3"/>
  <c r="H19" i="3"/>
  <c r="H20" i="3"/>
  <c r="H23" i="3"/>
  <c r="H24" i="3"/>
  <c r="H32" i="3"/>
  <c r="H27" i="3"/>
  <c r="H28" i="3"/>
  <c r="H29" i="3"/>
  <c r="H30" i="3"/>
  <c r="H31" i="3"/>
  <c r="H35" i="3"/>
  <c r="H36" i="3"/>
  <c r="H37" i="3"/>
  <c r="H38" i="3"/>
  <c r="H39" i="3"/>
  <c r="H42" i="3"/>
  <c r="H43" i="3"/>
  <c r="H44" i="3"/>
  <c r="H45" i="3"/>
  <c r="H48" i="3"/>
  <c r="H49" i="3"/>
  <c r="H50" i="3"/>
  <c r="H51" i="3"/>
  <c r="H47" i="3"/>
  <c r="H41" i="3"/>
  <c r="H34" i="3"/>
  <c r="H26" i="3"/>
  <c r="H22" i="3"/>
  <c r="F17" i="3"/>
  <c r="F18" i="3"/>
  <c r="F19" i="3"/>
  <c r="F20" i="3"/>
  <c r="F23" i="3"/>
  <c r="F24" i="3"/>
  <c r="F27" i="3"/>
  <c r="F28" i="3"/>
  <c r="F29" i="3"/>
  <c r="F30" i="3"/>
  <c r="F31" i="3"/>
  <c r="F32" i="3"/>
  <c r="F35" i="3"/>
  <c r="F36" i="3"/>
  <c r="F37" i="3"/>
  <c r="F38" i="3"/>
  <c r="F39" i="3"/>
  <c r="F42" i="3"/>
  <c r="F43" i="3"/>
  <c r="F44" i="3"/>
  <c r="F45" i="3"/>
  <c r="F48" i="3"/>
  <c r="F49" i="3"/>
  <c r="F50" i="3"/>
  <c r="F51" i="3"/>
  <c r="F47" i="3"/>
  <c r="F41" i="3"/>
  <c r="F34" i="3"/>
  <c r="F26" i="3"/>
  <c r="F22" i="3"/>
  <c r="F16" i="3"/>
  <c r="E48" i="3"/>
  <c r="E49" i="3"/>
  <c r="E50" i="3"/>
  <c r="E51" i="3"/>
  <c r="E42" i="3"/>
  <c r="E43" i="3"/>
  <c r="E44" i="3"/>
  <c r="E45" i="3"/>
  <c r="E35" i="3"/>
  <c r="E36" i="3"/>
  <c r="E37" i="3"/>
  <c r="E38" i="3"/>
  <c r="E39" i="3"/>
  <c r="E27" i="3"/>
  <c r="E28" i="3"/>
  <c r="E29" i="3"/>
  <c r="E30" i="3"/>
  <c r="E31" i="3"/>
  <c r="E32" i="3"/>
  <c r="E47" i="3"/>
  <c r="E41" i="3"/>
  <c r="E34" i="3"/>
  <c r="E26" i="3"/>
  <c r="E23" i="3"/>
  <c r="E24" i="3"/>
  <c r="E22" i="3"/>
  <c r="E33" i="3" l="1"/>
  <c r="F25" i="3"/>
  <c r="F52" i="3"/>
  <c r="G48" i="3"/>
  <c r="G42" i="3"/>
  <c r="G36" i="3"/>
  <c r="G30" i="3"/>
  <c r="G24" i="3"/>
  <c r="I34" i="3"/>
  <c r="I50" i="3"/>
  <c r="I44" i="3"/>
  <c r="I38" i="3"/>
  <c r="I31" i="3"/>
  <c r="I27" i="3"/>
  <c r="I20" i="3"/>
  <c r="J33" i="3"/>
  <c r="K40" i="3"/>
  <c r="L50" i="3"/>
  <c r="L44" i="3"/>
  <c r="L38" i="3"/>
  <c r="L32" i="3"/>
  <c r="L28" i="3"/>
  <c r="M25" i="3"/>
  <c r="M52" i="3"/>
  <c r="N48" i="3"/>
  <c r="N42" i="3"/>
  <c r="N36" i="3"/>
  <c r="N30" i="3"/>
  <c r="N24" i="3"/>
  <c r="G49" i="3"/>
  <c r="E25" i="3"/>
  <c r="E40" i="3"/>
  <c r="G26" i="3"/>
  <c r="G51" i="3"/>
  <c r="G45" i="3"/>
  <c r="G39" i="3"/>
  <c r="G35" i="3"/>
  <c r="G29" i="3"/>
  <c r="G23" i="3"/>
  <c r="H46" i="3"/>
  <c r="I49" i="3"/>
  <c r="I43" i="3"/>
  <c r="I37" i="3"/>
  <c r="I30" i="3"/>
  <c r="I32" i="3"/>
  <c r="I19" i="3"/>
  <c r="J40" i="3"/>
  <c r="L41" i="3"/>
  <c r="L49" i="3"/>
  <c r="L43" i="3"/>
  <c r="L37" i="3"/>
  <c r="L31" i="3"/>
  <c r="L27" i="3"/>
  <c r="N26" i="3"/>
  <c r="N51" i="3"/>
  <c r="N45" i="3"/>
  <c r="N39" i="3"/>
  <c r="N35" i="3"/>
  <c r="N29" i="3"/>
  <c r="N23" i="3"/>
  <c r="E46" i="3"/>
  <c r="F40" i="3"/>
  <c r="G50" i="3"/>
  <c r="G44" i="3"/>
  <c r="G38" i="3"/>
  <c r="G32" i="3"/>
  <c r="G28" i="3"/>
  <c r="I22" i="3"/>
  <c r="I47" i="3"/>
  <c r="I48" i="3"/>
  <c r="I42" i="3"/>
  <c r="I36" i="3"/>
  <c r="I29" i="3"/>
  <c r="I24" i="3"/>
  <c r="I18" i="3"/>
  <c r="J46" i="3"/>
  <c r="L22" i="3"/>
  <c r="K52" i="3"/>
  <c r="L48" i="3"/>
  <c r="L42" i="3"/>
  <c r="L36" i="3"/>
  <c r="L30" i="3"/>
  <c r="L24" i="3"/>
  <c r="M40" i="3"/>
  <c r="N50" i="3"/>
  <c r="N44" i="3"/>
  <c r="N38" i="3"/>
  <c r="N32" i="3"/>
  <c r="N28" i="3"/>
  <c r="E52" i="3"/>
  <c r="G41" i="3"/>
  <c r="G43" i="3"/>
  <c r="G37" i="3"/>
  <c r="G31" i="3"/>
  <c r="G27" i="3"/>
  <c r="H33" i="3"/>
  <c r="I51" i="3"/>
  <c r="I45" i="3"/>
  <c r="I39" i="3"/>
  <c r="I35" i="3"/>
  <c r="I28" i="3"/>
  <c r="I23" i="3"/>
  <c r="I17" i="3"/>
  <c r="J52" i="3"/>
  <c r="J25" i="3"/>
  <c r="L26" i="3"/>
  <c r="L51" i="3"/>
  <c r="L45" i="3"/>
  <c r="L39" i="3"/>
  <c r="L35" i="3"/>
  <c r="L29" i="3"/>
  <c r="L23" i="3"/>
  <c r="M46" i="3"/>
  <c r="N49" i="3"/>
  <c r="N43" i="3"/>
  <c r="N37" i="3"/>
  <c r="N31" i="3"/>
  <c r="N27" i="3"/>
  <c r="G47" i="3"/>
  <c r="I26" i="3"/>
  <c r="N22" i="3"/>
  <c r="N41" i="3"/>
  <c r="H25" i="3"/>
  <c r="K33" i="3"/>
  <c r="H40" i="3"/>
  <c r="K46" i="3"/>
  <c r="H52" i="3"/>
  <c r="G22" i="3"/>
  <c r="G34" i="3"/>
  <c r="L47" i="3"/>
  <c r="N47" i="3"/>
  <c r="F21" i="3"/>
  <c r="F33" i="3"/>
  <c r="M33" i="3"/>
  <c r="F46" i="3"/>
  <c r="I41" i="3"/>
  <c r="L34" i="3"/>
  <c r="N34" i="3"/>
  <c r="K25" i="3"/>
  <c r="M16" i="3"/>
  <c r="K17" i="3"/>
  <c r="K18" i="3"/>
  <c r="N18" i="3" s="1"/>
  <c r="K19" i="3"/>
  <c r="N19" i="3" s="1"/>
  <c r="K20" i="3"/>
  <c r="K16" i="3"/>
  <c r="J17" i="3"/>
  <c r="J18" i="3"/>
  <c r="J19" i="3"/>
  <c r="J20" i="3"/>
  <c r="J16" i="3"/>
  <c r="H16" i="3"/>
  <c r="E17" i="3"/>
  <c r="G17" i="3" s="1"/>
  <c r="E18" i="3"/>
  <c r="G18" i="3" s="1"/>
  <c r="E19" i="3"/>
  <c r="G19" i="3" s="1"/>
  <c r="E20" i="3"/>
  <c r="G20" i="3" s="1"/>
  <c r="E16" i="3"/>
  <c r="M8" i="3"/>
  <c r="M9" i="3"/>
  <c r="M10" i="3"/>
  <c r="M11" i="3"/>
  <c r="M12" i="3"/>
  <c r="M13" i="3"/>
  <c r="M14" i="3"/>
  <c r="M7" i="3"/>
  <c r="K8" i="3"/>
  <c r="K9" i="3"/>
  <c r="K10" i="3"/>
  <c r="K11" i="3"/>
  <c r="K12" i="3"/>
  <c r="K13" i="3"/>
  <c r="K14" i="3"/>
  <c r="K7" i="3"/>
  <c r="J8" i="3"/>
  <c r="J9" i="3"/>
  <c r="J10" i="3"/>
  <c r="J11" i="3"/>
  <c r="J12" i="3"/>
  <c r="J13" i="3"/>
  <c r="J14" i="3"/>
  <c r="J7" i="3"/>
  <c r="H8" i="3"/>
  <c r="H9" i="3"/>
  <c r="H10" i="3"/>
  <c r="H11" i="3"/>
  <c r="H12" i="3"/>
  <c r="H13" i="3"/>
  <c r="H14" i="3"/>
  <c r="H7" i="3"/>
  <c r="F8" i="3"/>
  <c r="F9" i="3"/>
  <c r="F10" i="3"/>
  <c r="F11" i="3"/>
  <c r="F12" i="3"/>
  <c r="F13" i="3"/>
  <c r="F14" i="3"/>
  <c r="F7" i="3"/>
  <c r="E14" i="3"/>
  <c r="E8" i="3"/>
  <c r="E10" i="3"/>
  <c r="E11" i="3"/>
  <c r="E12" i="3"/>
  <c r="E13" i="3"/>
  <c r="E7" i="3"/>
  <c r="G33" i="3" l="1"/>
  <c r="C6" i="4"/>
  <c r="D6" i="4"/>
  <c r="E6" i="4"/>
  <c r="G6" i="4"/>
  <c r="H6" i="4"/>
  <c r="I6" i="4"/>
  <c r="I25" i="3"/>
  <c r="L40" i="3"/>
  <c r="I40" i="3"/>
  <c r="N52" i="3"/>
  <c r="G40" i="3"/>
  <c r="N40" i="3"/>
  <c r="I52" i="3"/>
  <c r="G52" i="3"/>
  <c r="L33" i="3"/>
  <c r="L46" i="3"/>
  <c r="G25" i="3"/>
  <c r="L25" i="3"/>
  <c r="L52" i="3"/>
  <c r="G46" i="3"/>
  <c r="L17" i="3"/>
  <c r="N33" i="3"/>
  <c r="G12" i="3"/>
  <c r="G8" i="3"/>
  <c r="I12" i="3"/>
  <c r="I8" i="3"/>
  <c r="L12" i="3"/>
  <c r="L8" i="3"/>
  <c r="N12" i="3"/>
  <c r="N8" i="3"/>
  <c r="L16" i="3"/>
  <c r="K21" i="3"/>
  <c r="F15" i="3"/>
  <c r="D7" i="4" s="1"/>
  <c r="G7" i="3"/>
  <c r="G11" i="3"/>
  <c r="I7" i="3"/>
  <c r="H15" i="3"/>
  <c r="I11" i="3"/>
  <c r="J15" i="3"/>
  <c r="K15" i="3"/>
  <c r="H7" i="4" s="1"/>
  <c r="L7" i="3"/>
  <c r="L11" i="3"/>
  <c r="M15" i="3"/>
  <c r="N7" i="3"/>
  <c r="N11" i="3"/>
  <c r="E21" i="3"/>
  <c r="G21" i="3" s="1"/>
  <c r="L20" i="3"/>
  <c r="N16" i="3"/>
  <c r="M21" i="3"/>
  <c r="G16" i="3"/>
  <c r="G14" i="3"/>
  <c r="G10" i="3"/>
  <c r="I14" i="3"/>
  <c r="I10" i="3"/>
  <c r="L14" i="3"/>
  <c r="L10" i="3"/>
  <c r="N14" i="3"/>
  <c r="N10" i="3"/>
  <c r="H21" i="3"/>
  <c r="I21" i="3" s="1"/>
  <c r="I16" i="3"/>
  <c r="L19" i="3"/>
  <c r="N46" i="3"/>
  <c r="I46" i="3"/>
  <c r="N25" i="3"/>
  <c r="E15" i="3"/>
  <c r="G13" i="3"/>
  <c r="G9" i="3"/>
  <c r="I13" i="3"/>
  <c r="I9" i="3"/>
  <c r="L13" i="3"/>
  <c r="L9" i="3"/>
  <c r="N13" i="3"/>
  <c r="N9" i="3"/>
  <c r="J21" i="3"/>
  <c r="L18" i="3"/>
  <c r="I33" i="3"/>
  <c r="N20" i="3"/>
  <c r="N17" i="3"/>
  <c r="I7" i="4" l="1"/>
  <c r="J7" i="4" s="1"/>
  <c r="G7" i="4"/>
  <c r="C7" i="4"/>
  <c r="E7" i="4"/>
  <c r="F7" i="4" s="1"/>
  <c r="F6" i="4"/>
  <c r="J6" i="4"/>
  <c r="N21" i="3"/>
  <c r="L21" i="3"/>
  <c r="E53" i="3"/>
  <c r="C8" i="4" s="1"/>
  <c r="H53" i="3"/>
  <c r="E8" i="4" s="1"/>
  <c r="I15" i="3"/>
  <c r="G15" i="3"/>
  <c r="F53" i="3"/>
  <c r="D8" i="4" s="1"/>
  <c r="L15" i="3"/>
  <c r="K53" i="3"/>
  <c r="H8" i="4" s="1"/>
  <c r="M53" i="3"/>
  <c r="I8" i="4" s="1"/>
  <c r="N15" i="3"/>
  <c r="J53" i="3"/>
  <c r="G8" i="4" s="1"/>
  <c r="J8" i="4" l="1"/>
  <c r="F8" i="4"/>
  <c r="G53" i="3"/>
  <c r="N53" i="3"/>
  <c r="L53" i="3"/>
  <c r="I53" i="3"/>
  <c r="F6" i="10"/>
  <c r="H6" i="10"/>
  <c r="G6" i="1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racticeTABLE" description="Connection to the 'PracticeTABLE' query in the workbook." type="5" refreshedVersion="8" background="1" saveData="1">
    <dbPr connection="Provider=Microsoft.Mashup.OleDb.1;Data Source=$Workbook$;Location=PracticeTABLE;Extended Properties=&quot;&quot;" command="SELECT * FROM [PracticeTABLE]"/>
  </connection>
  <connection id="2" xr16:uid="{00000000-0015-0000-FFFF-FFFF01000000}" keepAlive="1" name="Query - WF T2 Diabetes HEADERS" description="Connection to the 'WF T2 Diabetes HEADERS' query in the workbook." type="5" refreshedVersion="8" background="1" saveData="1">
    <dbPr connection="Provider=Microsoft.Mashup.OleDb.1;Data Source=$Workbook$;Location=&quot;WF T2 Diabetes HEADERS&quot;;Extended Properties=&quot;&quot;" command="SELECT * FROM [WF T2 Diabetes HEADERS]"/>
  </connection>
  <connection id="3" xr16:uid="{00000000-0015-0000-FFFF-FFFF02000000}" keepAlive="1" name="Query - WF_T2_DM_DATA" description="Connection to the 'WF_T2_DM_DATA' query in the workbook." type="5" refreshedVersion="8" background="1" saveData="1">
    <dbPr connection="Provider=Microsoft.Mashup.OleDb.1;Data Source=$Workbook$;Location=WF_T2_DM_DATA;Extended Properties=&quot;&quot;" command="SELECT * FROM [WF_T2_DM_DATA]"/>
  </connection>
</connections>
</file>

<file path=xl/sharedStrings.xml><?xml version="1.0" encoding="utf-8"?>
<sst xmlns="http://schemas.openxmlformats.org/spreadsheetml/2006/main" count="8526" uniqueCount="1599">
  <si>
    <t>F86001</t>
  </si>
  <si>
    <t>F86005</t>
  </si>
  <si>
    <t>F86006</t>
  </si>
  <si>
    <t>F86011</t>
  </si>
  <si>
    <t>F86030</t>
  </si>
  <si>
    <t>F86036</t>
  </si>
  <si>
    <t>F86038</t>
  </si>
  <si>
    <t>F86044</t>
  </si>
  <si>
    <t>F86045</t>
  </si>
  <si>
    <t>F86058</t>
  </si>
  <si>
    <t>F86062</t>
  </si>
  <si>
    <t>F86078</t>
  </si>
  <si>
    <t>F86086</t>
  </si>
  <si>
    <t>F86088</t>
  </si>
  <si>
    <t>F86607</t>
  </si>
  <si>
    <t>F86616</t>
  </si>
  <si>
    <t>F86621</t>
  </si>
  <si>
    <t>F86625</t>
  </si>
  <si>
    <t>F86626</t>
  </si>
  <si>
    <t>F86627</t>
  </si>
  <si>
    <t>F86644</t>
  </si>
  <si>
    <t>F86650</t>
  </si>
  <si>
    <t>F86664</t>
  </si>
  <si>
    <t>F86666</t>
  </si>
  <si>
    <t>F86679</t>
  </si>
  <si>
    <t>F86689</t>
  </si>
  <si>
    <t>F86696</t>
  </si>
  <si>
    <t>F86700</t>
  </si>
  <si>
    <t>F86701</t>
  </si>
  <si>
    <t>F86705</t>
  </si>
  <si>
    <t>F86708</t>
  </si>
  <si>
    <t>F86712</t>
  </si>
  <si>
    <t>Y01291</t>
  </si>
  <si>
    <t>Y01839</t>
  </si>
  <si>
    <t>Total</t>
  </si>
  <si>
    <t>Practice</t>
  </si>
  <si>
    <t>NACS</t>
  </si>
  <si>
    <t>Locality</t>
  </si>
  <si>
    <t>Kings Head Medical Practice</t>
  </si>
  <si>
    <t>WF-1</t>
  </si>
  <si>
    <t>Larkshall Medical Centre</t>
  </si>
  <si>
    <t>The Microfaculty **</t>
  </si>
  <si>
    <t>F86638</t>
  </si>
  <si>
    <t xml:space="preserve"> The Penryhn Surgery</t>
  </si>
  <si>
    <t>Dr Shantir Practice</t>
  </si>
  <si>
    <t>Lime Tree &amp; Sinnott Healthcare Ltd</t>
  </si>
  <si>
    <t>The Bailey Practice</t>
  </si>
  <si>
    <t>Forest Surgery **</t>
  </si>
  <si>
    <t>F86026</t>
  </si>
  <si>
    <t>Chingford/ Walthamstow</t>
  </si>
  <si>
    <t>Chingford Medical Practice</t>
  </si>
  <si>
    <t>WF-2</t>
  </si>
  <si>
    <t>Churchill Medical Centre</t>
  </si>
  <si>
    <t>Handsworth Medical Centre **</t>
  </si>
  <si>
    <t>F86004</t>
  </si>
  <si>
    <t>The Ridgeway Surgery</t>
  </si>
  <si>
    <t>Old Church Surgery</t>
  </si>
  <si>
    <t>Chingford E4</t>
  </si>
  <si>
    <t>The Manor Practice</t>
  </si>
  <si>
    <t>WF-3</t>
  </si>
  <si>
    <t>Sma Medical Centre</t>
  </si>
  <si>
    <t>Leyton Healthcare (Oliver Road) **</t>
  </si>
  <si>
    <t>F86074</t>
  </si>
  <si>
    <t>Leyton Collaborative</t>
  </si>
  <si>
    <t>The Allum Medical Centre</t>
  </si>
  <si>
    <t>WF-4</t>
  </si>
  <si>
    <t xml:space="preserve"> Crawley Road Medical Centre</t>
  </si>
  <si>
    <t>Francis Road Medical Centre</t>
  </si>
  <si>
    <t>Hampton Medical Centre</t>
  </si>
  <si>
    <t>Lime Tree Surgery</t>
  </si>
  <si>
    <t>The Lyndhurst Surgery</t>
  </si>
  <si>
    <t>The Ecclesbourne Practice **</t>
  </si>
  <si>
    <t>F86018</t>
  </si>
  <si>
    <t>Forest Integrated Health</t>
  </si>
  <si>
    <t>Green Man Medical Centre</t>
  </si>
  <si>
    <t>WF-5</t>
  </si>
  <si>
    <t>High Road Surgery</t>
  </si>
  <si>
    <t>Kiyani Medical Practice</t>
  </si>
  <si>
    <t>LL Medical Care (Agarwal &amp; Agrwal Practice)</t>
  </si>
  <si>
    <t>The Harrow Road Surgery</t>
  </si>
  <si>
    <t>The Langthorne Sharma Family Practice</t>
  </si>
  <si>
    <t>South Leytonstone</t>
  </si>
  <si>
    <t>Addison Road Medical Practice</t>
  </si>
  <si>
    <t>WF-6</t>
  </si>
  <si>
    <t>Claremont Medical Centre</t>
  </si>
  <si>
    <t xml:space="preserve"> The Firs</t>
  </si>
  <si>
    <t>Dr Dhital Practice</t>
  </si>
  <si>
    <t>Waltham Forest Community &amp; Family Health Services Ltd</t>
  </si>
  <si>
    <t>Central Walthamstow</t>
  </si>
  <si>
    <t>Seymour Medical Centre</t>
  </si>
  <si>
    <t>WF-7</t>
  </si>
  <si>
    <t xml:space="preserve"> Queens Road Medical Centre</t>
  </si>
  <si>
    <t>Grove Surgery</t>
  </si>
  <si>
    <t>Higham Hill Medical Centre</t>
  </si>
  <si>
    <t>St James Medical Practice Ltd</t>
  </si>
  <si>
    <t>Walthamstow West</t>
  </si>
  <si>
    <t>%</t>
  </si>
  <si>
    <t>Waltham Forest Total</t>
  </si>
  <si>
    <t>T2 Diabetes (currently registered)</t>
  </si>
  <si>
    <t>Diabetes Care Plan Agreed (currently registered)</t>
  </si>
  <si>
    <t>Population Age 18 + (L/D)</t>
  </si>
  <si>
    <t>T2 Diabetes (L/D)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</si>
  <si>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</si>
  <si>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</si>
  <si>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</si>
  <si>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</si>
  <si>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</si>
  <si>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</si>
  <si>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</si>
  <si>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</si>
  <si>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Column10</t>
  </si>
  <si>
    <t>Column11</t>
  </si>
  <si>
    <t>Column12</t>
  </si>
  <si>
    <t>Column13</t>
  </si>
  <si>
    <t>Column14</t>
  </si>
  <si>
    <t>Column15</t>
  </si>
  <si>
    <t>Search</t>
  </si>
  <si>
    <t>OrgID</t>
  </si>
  <si>
    <t>Patient over the age of 18 (L/D)</t>
  </si>
  <si>
    <t>Diabetes care plan agreed (L/D)</t>
  </si>
  <si>
    <t>Diabetes care plan agreed (currently registered)</t>
  </si>
  <si>
    <t>Practice ID</t>
  </si>
  <si>
    <t>Locality ID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</si>
  <si>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</si>
  <si>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</si>
  <si>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</si>
  <si>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</si>
  <si>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</si>
  <si>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</si>
  <si>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</si>
  <si>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</si>
  <si>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</si>
  <si>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</si>
  <si>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</si>
  <si>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</si>
  <si>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</si>
  <si>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</si>
  <si>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</si>
  <si>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</si>
  <si>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</si>
  <si>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</si>
  <si>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</si>
  <si>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</si>
  <si>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</si>
  <si>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</si>
  <si>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</si>
  <si>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</si>
  <si>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</si>
  <si>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</si>
  <si>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</si>
  <si>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</si>
  <si>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</si>
  <si>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</si>
  <si>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</si>
  <si>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</si>
  <si>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</si>
  <si>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</si>
  <si>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</si>
  <si>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</si>
  <si>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</si>
  <si>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</si>
  <si>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</si>
  <si>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</si>
  <si>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</si>
  <si>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</si>
  <si>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</si>
  <si>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</si>
  <si>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</si>
  <si>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</si>
  <si>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</si>
  <si>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</si>
  <si>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</si>
  <si>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</si>
  <si>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</si>
  <si>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</si>
  <si>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</si>
  <si>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</si>
  <si>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</si>
  <si>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</si>
  <si>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</si>
  <si>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</si>
  <si>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</si>
  <si>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</si>
  <si>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</si>
  <si>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</si>
  <si>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</si>
  <si>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</si>
  <si>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</si>
  <si>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</si>
  <si>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</si>
  <si>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</si>
  <si>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</si>
  <si>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</si>
  <si>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</si>
  <si>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</si>
  <si>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</si>
  <si>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</si>
  <si>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</si>
  <si>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</si>
  <si>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</si>
  <si>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</si>
  <si>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</si>
  <si>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</si>
  <si>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</si>
  <si>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</si>
  <si>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</si>
  <si>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</si>
  <si>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</si>
  <si>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</si>
  <si>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</si>
  <si>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</si>
  <si>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</si>
  <si>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</si>
  <si>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</si>
  <si>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</si>
  <si>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</si>
  <si>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</si>
  <si>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</si>
  <si>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</si>
  <si>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</si>
  <si>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</si>
  <si>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</si>
  <si>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</si>
  <si>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</si>
  <si>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</si>
  <si>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</si>
  <si>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</si>
  <si>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</si>
  <si>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</si>
  <si>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</si>
  <si>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</si>
  <si>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</si>
  <si>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</si>
  <si>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</si>
  <si>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</si>
  <si>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</si>
  <si>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</si>
  <si>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</si>
  <si>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</si>
  <si>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</si>
  <si>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</si>
  <si>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</si>
  <si>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</si>
  <si>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</si>
  <si>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</si>
  <si>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</si>
  <si>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</si>
  <si>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</si>
  <si>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</si>
  <si>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</si>
  <si>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</si>
  <si>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</si>
  <si>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</si>
  <si>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</si>
  <si>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</si>
  <si>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</si>
  <si>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</si>
  <si>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</si>
  <si>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</si>
  <si>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</si>
  <si>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</si>
  <si>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</si>
  <si>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</si>
  <si>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</si>
  <si>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</si>
  <si>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</si>
  <si>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</si>
  <si>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</si>
  <si>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</si>
  <si>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</si>
  <si>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</si>
  <si>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</si>
  <si>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</si>
  <si>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</si>
  <si>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</si>
  <si>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</si>
  <si>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</si>
  <si>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</si>
  <si>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</si>
  <si>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</si>
  <si>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</si>
  <si>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</si>
  <si>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69 Oval Road North</t>
  </si>
  <si>
    <t>RM10 9ET</t>
  </si>
  <si>
    <t>TQ 49697 83763</t>
  </si>
  <si>
    <t>F82604</t>
  </si>
  <si>
    <t>Marks Gate Medical Practice</t>
  </si>
  <si>
    <t>BK-6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</si>
  <si>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</si>
  <si>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</si>
  <si>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</si>
  <si>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</si>
  <si>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</si>
  <si>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</si>
  <si>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</si>
  <si>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</si>
  <si>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</si>
  <si>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</si>
  <si>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</si>
  <si>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</si>
  <si>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</si>
  <si>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</si>
  <si>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</si>
  <si>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</si>
  <si>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</si>
  <si>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</si>
  <si>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</si>
  <si>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</si>
  <si>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</si>
  <si>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</si>
  <si>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</si>
  <si>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</si>
  <si>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</si>
  <si>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</si>
  <si>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</si>
  <si>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</si>
  <si>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</si>
  <si>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</si>
  <si>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</si>
  <si>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</si>
  <si>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</si>
  <si>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</si>
  <si>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</si>
  <si>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</si>
  <si>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</si>
  <si>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</si>
  <si>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</si>
  <si>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</si>
  <si>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</si>
  <si>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</si>
  <si>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</si>
  <si>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</si>
  <si>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</si>
  <si>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</si>
  <si>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</si>
  <si>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</si>
  <si>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</si>
  <si>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</si>
  <si>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</si>
  <si>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</si>
  <si>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</si>
  <si>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</si>
  <si>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</si>
  <si>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</si>
  <si>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</si>
  <si>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</si>
  <si>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</si>
  <si>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</si>
  <si>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</si>
  <si>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</si>
  <si>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</si>
  <si>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</si>
  <si>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</si>
  <si>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</si>
  <si>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</si>
  <si>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</si>
  <si>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</si>
  <si>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</si>
  <si>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</si>
  <si>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</si>
  <si>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</si>
  <si>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</si>
  <si>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</si>
  <si>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</si>
  <si>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</si>
  <si>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</si>
  <si>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</si>
  <si>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</si>
  <si>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</si>
  <si>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</si>
  <si>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</si>
  <si>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</si>
  <si>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</si>
  <si>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</si>
  <si>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</si>
  <si>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</si>
  <si>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</si>
  <si>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</si>
  <si>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</si>
  <si>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</si>
  <si>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</si>
  <si>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</si>
  <si>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</si>
  <si>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</si>
  <si>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</si>
  <si>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</si>
  <si>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</si>
  <si>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</si>
  <si>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</si>
  <si>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</si>
  <si>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</si>
  <si>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</si>
  <si>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</si>
  <si>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</si>
  <si>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</si>
  <si>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</si>
  <si>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</si>
  <si>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</si>
  <si>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</si>
  <si>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</si>
  <si>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</si>
  <si>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</si>
  <si>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</si>
  <si>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</si>
  <si>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</si>
  <si>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</si>
  <si>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</si>
  <si>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</si>
  <si>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</si>
  <si>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</si>
  <si>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</si>
  <si>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</si>
  <si>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</si>
  <si>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</si>
  <si>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</si>
  <si>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</si>
  <si>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</si>
  <si>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</si>
  <si>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</si>
  <si>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</si>
  <si>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</si>
  <si>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</si>
  <si>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</si>
  <si>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</si>
  <si>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</si>
  <si>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</si>
  <si>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</si>
  <si>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</si>
  <si>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</si>
  <si>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</si>
  <si>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</si>
  <si>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</si>
  <si>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</si>
  <si>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</si>
  <si>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</si>
  <si>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</si>
  <si>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</si>
  <si>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</si>
  <si>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</si>
  <si>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</si>
  <si>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</si>
  <si>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</si>
  <si>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</si>
  <si>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</si>
  <si>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</si>
  <si>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</si>
  <si>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</si>
  <si>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</si>
  <si>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</si>
  <si>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</si>
  <si>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</si>
  <si>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</si>
  <si>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</si>
  <si>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</si>
  <si>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</si>
  <si>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</si>
  <si>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</si>
  <si>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</si>
  <si>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</si>
  <si>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</si>
  <si>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</si>
  <si>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</si>
  <si>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</si>
  <si>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</si>
  <si>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</si>
  <si>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</si>
  <si>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</si>
  <si>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</si>
  <si>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</si>
  <si>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</si>
  <si>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</si>
  <si>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</si>
  <si>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</si>
  <si>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</si>
  <si>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</si>
  <si>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</si>
  <si>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</si>
  <si>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</si>
  <si>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</si>
  <si>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</si>
  <si>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</si>
  <si>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</si>
  <si>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</si>
  <si>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</si>
  <si>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</si>
  <si>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</si>
  <si>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</si>
  <si>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</si>
  <si>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</si>
  <si>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</si>
  <si>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</si>
  <si>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</si>
  <si>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</si>
  <si>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</si>
  <si>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</si>
  <si>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</si>
  <si>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</si>
  <si>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</si>
  <si>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</si>
  <si>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</si>
  <si>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</si>
  <si>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</si>
  <si>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</si>
  <si>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</si>
  <si>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</si>
  <si>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</si>
  <si>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</si>
  <si>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</si>
  <si>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</si>
  <si>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</si>
  <si>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</si>
  <si>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</si>
  <si>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</si>
  <si>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</si>
  <si>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</si>
  <si>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</si>
  <si>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</si>
  <si>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</si>
  <si>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</si>
  <si>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</si>
  <si>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</si>
  <si>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</si>
  <si>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</si>
  <si>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</si>
  <si>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</si>
  <si>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</si>
  <si>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</si>
  <si>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</si>
  <si>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</si>
  <si>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</si>
  <si>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</si>
  <si>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</si>
  <si>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</si>
  <si>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</si>
  <si>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</si>
  <si>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</si>
  <si>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</si>
  <si>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</si>
  <si>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</si>
  <si>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</si>
  <si>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</si>
  <si>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</si>
  <si>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</si>
  <si>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</si>
  <si>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</si>
  <si>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</si>
  <si>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</si>
  <si>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</si>
  <si>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</si>
  <si>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</si>
  <si>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</si>
  <si>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</si>
  <si>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</si>
  <si>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</si>
  <si>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</si>
  <si>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</si>
  <si>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</si>
  <si>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</si>
  <si>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</si>
  <si>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</si>
  <si>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</si>
  <si>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</si>
  <si>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</si>
  <si>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</si>
  <si>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</si>
  <si>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</si>
  <si>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</si>
  <si>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</si>
  <si>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</si>
  <si>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</si>
  <si>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</si>
  <si>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</si>
  <si>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</si>
  <si>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</si>
  <si>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</si>
  <si>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</si>
  <si>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</si>
  <si>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</si>
  <si>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</si>
  <si>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</si>
  <si>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</si>
  <si>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</si>
  <si>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</si>
  <si>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</si>
  <si>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</si>
  <si>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</si>
  <si>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</si>
  <si>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</si>
  <si>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</si>
  <si>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</si>
  <si>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</si>
  <si>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</si>
  <si>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</si>
  <si>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</si>
  <si>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</si>
  <si>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</si>
  <si>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</si>
  <si>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</si>
  <si>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</si>
  <si>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</si>
  <si>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</si>
  <si>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</si>
  <si>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</si>
  <si>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</si>
  <si>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</si>
  <si>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</si>
  <si>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</si>
  <si>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</si>
  <si>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</si>
  <si>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</si>
  <si>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</si>
  <si>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</si>
  <si>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</si>
  <si>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</si>
  <si>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</si>
  <si>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</si>
  <si>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</si>
  <si>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</si>
  <si>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</si>
  <si>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</si>
  <si>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</si>
  <si>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</si>
  <si>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</si>
  <si>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</si>
  <si>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</si>
  <si>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</si>
  <si>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</si>
  <si>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</si>
  <si>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</si>
  <si>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</si>
  <si>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</si>
  <si>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</si>
  <si>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</si>
  <si>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</si>
  <si>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</si>
  <si>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</si>
  <si>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</si>
  <si>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</si>
  <si>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</si>
  <si>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</si>
  <si>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</si>
  <si>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</si>
  <si>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</si>
  <si>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</si>
  <si>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</si>
  <si>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</si>
  <si>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</si>
  <si>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</si>
  <si>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</si>
  <si>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</si>
  <si>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</si>
  <si>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</si>
  <si>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</si>
  <si>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</si>
  <si>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</si>
  <si>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</si>
  <si>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</si>
  <si>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</si>
  <si>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</si>
  <si>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</si>
  <si>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</si>
  <si>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</si>
  <si>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</si>
  <si>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</si>
  <si>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</si>
  <si>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</si>
  <si>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</si>
  <si>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</si>
  <si>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</si>
  <si>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</si>
  <si>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</si>
  <si>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</si>
  <si>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</si>
  <si>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</si>
  <si>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</si>
  <si>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</si>
  <si>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</si>
  <si>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</si>
  <si>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</si>
  <si>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</si>
  <si>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</si>
  <si>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</si>
  <si>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</si>
  <si>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</si>
  <si>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</si>
  <si>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</si>
  <si>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</si>
  <si>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</si>
  <si>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</si>
  <si>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</si>
  <si>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</si>
  <si>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</si>
  <si>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</si>
  <si>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</si>
  <si>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</si>
  <si>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</si>
  <si>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</si>
  <si>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</si>
  <si>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</si>
  <si>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</si>
  <si>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</si>
  <si>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</si>
  <si>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</si>
  <si>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</si>
  <si>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</si>
  <si>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</si>
  <si>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</si>
  <si>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</si>
  <si>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</si>
  <si>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</si>
  <si>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</si>
  <si>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</si>
  <si>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</si>
  <si>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</si>
  <si>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</si>
  <si>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</si>
  <si>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</si>
  <si>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</si>
  <si>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</si>
  <si>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</si>
  <si>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</si>
  <si>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</si>
  <si>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</si>
  <si>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</si>
  <si>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</si>
  <si>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</si>
  <si>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</si>
  <si>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</si>
  <si>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</si>
  <si>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</si>
  <si>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</si>
  <si>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</si>
  <si>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</si>
  <si>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</si>
  <si>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</si>
  <si>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</si>
  <si>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</si>
  <si>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</si>
  <si>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</si>
  <si>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</si>
  <si>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</si>
  <si>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</si>
  <si>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</si>
  <si>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</si>
  <si>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</si>
  <si>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</si>
  <si>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</si>
  <si>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</si>
  <si>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</si>
  <si>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</si>
  <si>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</si>
  <si>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</si>
  <si>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</si>
  <si>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</si>
  <si>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</si>
  <si>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</si>
  <si>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</si>
  <si>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</si>
  <si>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</si>
  <si>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</si>
  <si>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</si>
  <si>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</si>
  <si>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</si>
  <si>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</si>
  <si>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</si>
  <si>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</si>
  <si>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</si>
  <si>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</si>
  <si>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</si>
  <si>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</si>
  <si>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</si>
  <si>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</si>
  <si>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</si>
  <si>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</si>
  <si>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</si>
  <si>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</si>
  <si>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</si>
  <si>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</si>
  <si>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</si>
  <si>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</si>
  <si>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</si>
  <si>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</si>
  <si>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</si>
  <si>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</si>
  <si>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</si>
  <si>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</si>
  <si>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</si>
  <si>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</si>
  <si>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</si>
  <si>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</si>
  <si>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</si>
  <si>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</si>
  <si>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</si>
  <si>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</si>
  <si>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</si>
  <si>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</si>
  <si>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</si>
  <si>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</si>
  <si>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</si>
  <si>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</si>
  <si>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</si>
  <si>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</si>
  <si>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</si>
  <si>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</si>
  <si>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</si>
  <si>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</si>
  <si>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</si>
  <si>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</si>
  <si>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</si>
  <si>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</si>
  <si>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</si>
  <si>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</si>
  <si>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</si>
  <si>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</si>
  <si>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</si>
  <si>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</si>
  <si>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</si>
  <si>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</si>
  <si>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</si>
  <si>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</si>
  <si>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</si>
  <si>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</si>
  <si>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</si>
  <si>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</si>
  <si>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</si>
  <si>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</si>
  <si>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</si>
  <si>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</si>
  <si>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</si>
  <si>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</si>
  <si>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</si>
  <si>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</si>
  <si>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</si>
  <si>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</si>
  <si>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</si>
  <si>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</si>
  <si>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</si>
  <si>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</si>
  <si>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</si>
  <si>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</si>
  <si>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</si>
  <si>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</si>
  <si>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</si>
  <si>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</si>
  <si>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</si>
  <si>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</si>
  <si>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</si>
  <si>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</si>
  <si>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</si>
  <si>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</si>
  <si>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</si>
  <si>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</si>
  <si>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</si>
  <si>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</si>
  <si>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</si>
  <si>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</si>
  <si>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</si>
  <si>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</si>
  <si>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</si>
  <si>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</si>
  <si>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</si>
  <si>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</si>
  <si>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</si>
  <si>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</si>
  <si>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</si>
  <si>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</si>
  <si>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</si>
  <si>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</si>
  <si>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</si>
  <si>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</si>
  <si>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</si>
  <si>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</si>
  <si>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</si>
  <si>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</si>
  <si>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</si>
  <si>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</si>
  <si>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</si>
  <si>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</si>
  <si>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</si>
  <si>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</si>
  <si>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</si>
  <si>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</si>
  <si>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</si>
  <si>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</si>
  <si>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</si>
  <si>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</si>
  <si>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</si>
  <si>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</si>
  <si>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</si>
  <si>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</si>
  <si>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</si>
  <si>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</si>
  <si>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</si>
  <si>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</si>
  <si>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</si>
  <si>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</si>
  <si>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</si>
  <si>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</si>
  <si>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</si>
  <si>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</si>
  <si>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</si>
  <si>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</si>
  <si>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</si>
  <si>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</si>
  <si>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</si>
  <si>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</si>
  <si>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</si>
  <si>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</si>
  <si>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</si>
  <si>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</si>
  <si>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</si>
  <si>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</si>
  <si>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</si>
  <si>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</si>
  <si>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</si>
  <si>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</si>
  <si>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</si>
  <si>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</si>
  <si>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</si>
  <si>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</si>
  <si>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</si>
  <si>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</si>
  <si>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</si>
  <si>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</si>
  <si>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</si>
  <si>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</si>
  <si>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</si>
  <si>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</si>
  <si>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</si>
  <si>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</si>
  <si>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</si>
  <si>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</si>
  <si>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</si>
  <si>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</si>
  <si>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</si>
  <si>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</si>
  <si>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</si>
  <si>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</si>
  <si>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</si>
  <si>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</si>
  <si>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</si>
  <si>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</si>
  <si>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</si>
  <si>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</si>
  <si>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</si>
  <si>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</si>
  <si>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</si>
  <si>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</si>
  <si>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</si>
  <si>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</si>
  <si>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</si>
  <si>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</si>
  <si>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</si>
  <si>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</si>
  <si>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</si>
  <si>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</si>
  <si>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</si>
  <si>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</si>
  <si>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</si>
  <si>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</si>
  <si>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</si>
  <si>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</si>
  <si>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</si>
  <si>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</si>
  <si>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</si>
  <si>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</si>
  <si>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</si>
  <si>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</si>
  <si>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</si>
  <si>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</si>
  <si>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</si>
  <si>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</si>
  <si>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</si>
  <si>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</si>
  <si>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</si>
  <si>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</si>
  <si>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</si>
  <si>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</si>
  <si>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</si>
  <si>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</si>
  <si>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</si>
  <si>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</si>
  <si>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</si>
  <si>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</si>
  <si>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</si>
  <si>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</si>
  <si>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</si>
  <si>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</si>
  <si>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</si>
  <si>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</si>
  <si>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</si>
  <si>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</si>
  <si>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</si>
  <si>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</si>
  <si>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</si>
  <si>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</si>
  <si>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</si>
  <si>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</si>
  <si>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</si>
  <si>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</si>
  <si>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</si>
  <si>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</si>
  <si>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</si>
  <si>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</si>
  <si>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</si>
  <si>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</si>
  <si>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</si>
  <si>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</si>
  <si>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</si>
  <si>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</si>
  <si>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</si>
  <si>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</si>
  <si>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</si>
  <si>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</si>
  <si>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</si>
  <si>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</si>
  <si>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</si>
  <si>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</si>
  <si>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</si>
  <si>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</si>
  <si>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</si>
  <si>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</si>
  <si>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</si>
  <si>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</si>
  <si>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</si>
  <si>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</si>
  <si>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</si>
  <si>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</si>
  <si>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</si>
  <si>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</si>
  <si>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</si>
  <si>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</si>
  <si>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</si>
  <si>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</si>
  <si>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</si>
  <si>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</si>
  <si>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</si>
  <si>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</si>
  <si>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</si>
  <si>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</si>
  <si>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</si>
  <si>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</si>
  <si>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</si>
  <si>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</si>
  <si>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</si>
  <si>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</si>
  <si>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</si>
  <si>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</si>
  <si>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</si>
  <si>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</si>
  <si>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</si>
  <si>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</si>
  <si>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</si>
  <si>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</si>
  <si>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</si>
  <si>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</si>
  <si>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</si>
  <si>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</si>
  <si>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</si>
  <si>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</si>
  <si>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</si>
  <si>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</si>
  <si>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</si>
  <si>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</si>
  <si>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</si>
  <si>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</si>
  <si>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</si>
  <si>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</si>
  <si>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</si>
  <si>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</si>
  <si>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</si>
  <si>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</si>
  <si>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</si>
  <si>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</si>
  <si>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</si>
  <si>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</si>
  <si>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</si>
  <si>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</si>
  <si>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</si>
  <si>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</si>
  <si>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</si>
  <si>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</si>
  <si>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</si>
  <si>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</si>
  <si>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</si>
  <si>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</si>
  <si>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</si>
  <si>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</si>
  <si>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</si>
  <si>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</si>
  <si>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</si>
  <si>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</si>
  <si>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</si>
  <si>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</si>
  <si>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</si>
  <si>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</si>
  <si>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</si>
  <si>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</si>
  <si>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</si>
  <si>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</si>
  <si>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</si>
  <si>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</si>
  <si>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</si>
  <si>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</si>
  <si>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</si>
  <si>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</si>
  <si>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</si>
  <si>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</si>
  <si>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</si>
  <si>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</si>
  <si>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</si>
  <si>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</si>
  <si>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</si>
  <si>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</si>
  <si>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</si>
  <si>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</si>
  <si>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</si>
  <si>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</si>
  <si>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</si>
  <si>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</si>
  <si>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</si>
  <si>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</si>
  <si>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</si>
  <si>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</si>
  <si>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</si>
  <si>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</si>
  <si>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</si>
  <si>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</si>
  <si>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</si>
  <si>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</si>
  <si>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</si>
  <si>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</si>
  <si>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</si>
  <si>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</si>
  <si>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</si>
  <si>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</si>
  <si>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</si>
  <si>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</si>
  <si>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</si>
  <si>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</si>
  <si>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</si>
  <si>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</si>
  <si>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</si>
  <si>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</si>
  <si>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</si>
  <si>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</si>
  <si>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</si>
  <si>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</si>
  <si>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</si>
  <si>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</si>
  <si>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</si>
  <si>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</si>
  <si>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</si>
  <si>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</si>
  <si>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</si>
  <si>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</si>
  <si>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</si>
  <si>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</si>
  <si>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</si>
  <si>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</si>
  <si>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</si>
  <si>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</si>
  <si>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</si>
  <si>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</si>
  <si>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</si>
  <si>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</si>
  <si>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</si>
  <si>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</si>
  <si>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</si>
  <si>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</si>
  <si>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</si>
  <si>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</si>
  <si>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</si>
  <si>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</si>
  <si>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</si>
  <si>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</si>
  <si>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</si>
  <si>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</si>
  <si>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</si>
  <si>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</si>
  <si>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</si>
  <si>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</si>
  <si>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</si>
  <si>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</si>
  <si>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</si>
  <si>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</si>
  <si>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</si>
  <si>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</si>
  <si>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</si>
  <si>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</si>
  <si>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</si>
  <si>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</si>
  <si>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</si>
  <si>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</si>
  <si>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</si>
  <si>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</si>
  <si>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</si>
  <si>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</si>
  <si>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</si>
  <si>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</si>
  <si>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</si>
  <si>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</si>
  <si>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</si>
  <si>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</si>
  <si>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</si>
  <si>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</si>
  <si>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</si>
  <si>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</si>
  <si>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</si>
  <si>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</si>
  <si>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</si>
  <si>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</si>
  <si>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</si>
  <si>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</si>
  <si>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</si>
  <si>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</si>
  <si>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</si>
  <si>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</si>
  <si>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</si>
  <si>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</si>
  <si>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</si>
  <si>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</si>
  <si>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</si>
  <si>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</si>
  <si>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</si>
  <si>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</si>
  <si>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</si>
  <si>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</si>
  <si>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</si>
  <si>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</si>
  <si>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</si>
  <si>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</si>
  <si>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</si>
  <si>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</si>
  <si>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</si>
  <si>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</si>
  <si>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</si>
  <si>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</si>
  <si>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</si>
  <si>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</si>
  <si>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</si>
  <si>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</si>
  <si>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</si>
  <si>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</si>
  <si>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</si>
  <si>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</si>
  <si>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</si>
  <si>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</si>
  <si>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TH-NW6</t>
  </si>
  <si>
    <t>Mile End East and Bromley by Bow Network</t>
  </si>
  <si>
    <t>Y03023</t>
  </si>
  <si>
    <t>St Andrews Health Centre</t>
  </si>
  <si>
    <t>2 Hannaford Way</t>
  </si>
  <si>
    <t>E3 3FF</t>
  </si>
  <si>
    <t>TQ 37837 82418</t>
  </si>
  <si>
    <t>F84118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</si>
  <si>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</si>
  <si>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</si>
  <si>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</si>
  <si>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</si>
  <si>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</si>
  <si>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</si>
  <si>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</si>
  <si>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</si>
  <si>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</si>
  <si>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</si>
  <si>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</si>
  <si>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</si>
  <si>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</si>
  <si>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</si>
  <si>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</si>
  <si>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</si>
  <si>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</si>
  <si>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</si>
  <si>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</si>
  <si>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</si>
  <si>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</si>
  <si>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</si>
  <si>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</si>
  <si>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</si>
  <si>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</si>
  <si>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</si>
  <si>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</si>
  <si>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</si>
  <si>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</si>
  <si>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</si>
  <si>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</si>
  <si>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</si>
  <si>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</si>
  <si>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</si>
  <si>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</si>
  <si>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</si>
  <si>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</si>
  <si>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</si>
  <si>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</si>
  <si>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</si>
  <si>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</si>
  <si>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</si>
  <si>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</si>
  <si>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</si>
  <si>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</si>
  <si>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</si>
  <si>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</si>
  <si>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</si>
  <si>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</si>
  <si>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</si>
  <si>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</si>
  <si>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</si>
  <si>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</si>
  <si>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</si>
  <si>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</si>
  <si>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WF</t>
  </si>
  <si>
    <t>Waltham Forest</t>
  </si>
  <si>
    <t>178 Kings Head Hill</t>
  </si>
  <si>
    <t>Chingford</t>
  </si>
  <si>
    <t>E4 7NX</t>
  </si>
  <si>
    <t>TQ 37715 94859</t>
  </si>
  <si>
    <t>1 Larkshall Road</t>
  </si>
  <si>
    <t>E4 7HS</t>
  </si>
  <si>
    <t>TQ 38739 93914</t>
  </si>
  <si>
    <t>The Microfaculty</t>
  </si>
  <si>
    <t>107 Chingford Mount Road</t>
  </si>
  <si>
    <t>E4 8LT</t>
  </si>
  <si>
    <t>TQ 37307 92314</t>
  </si>
  <si>
    <t>2a Penryn Avenue</t>
  </si>
  <si>
    <t>Walthamstow</t>
  </si>
  <si>
    <t>E17 5DB</t>
  </si>
  <si>
    <t>TQ 36985 90544</t>
  </si>
  <si>
    <t>354-358 Forest Rd</t>
  </si>
  <si>
    <t>E17 5JG</t>
  </si>
  <si>
    <t>TQ 36694 89687</t>
  </si>
  <si>
    <t>Lime Tree &amp; Sinnott Healthcare Ltd</t>
  </si>
  <si>
    <t>12b Sinnott Road</t>
  </si>
  <si>
    <t>E17 5QB</t>
  </si>
  <si>
    <t>TQ 35891 90652</t>
  </si>
  <si>
    <t>107 Shernhall Street</t>
  </si>
  <si>
    <t>E17 9HS</t>
  </si>
  <si>
    <t>TQ 38167 89081</t>
  </si>
  <si>
    <t>Forest Surgery</t>
  </si>
  <si>
    <t>2 Macdonald Road</t>
  </si>
  <si>
    <t>E17 4BA</t>
  </si>
  <si>
    <t>TQ 38283 90316</t>
  </si>
  <si>
    <t>Handsworth Medical Centre</t>
  </si>
  <si>
    <t>Highams Park, Handsworth Avenue</t>
  </si>
  <si>
    <t>E4 9PD</t>
  </si>
  <si>
    <t>109 York Road</t>
  </si>
  <si>
    <t>E4 8LF</t>
  </si>
  <si>
    <t>TQ 37006 92657</t>
  </si>
  <si>
    <t>1 Churchill Terrace</t>
  </si>
  <si>
    <t>E4 8DG</t>
  </si>
  <si>
    <t>TQ 37293 92913</t>
  </si>
  <si>
    <t>1 Mount Echo Avenue</t>
  </si>
  <si>
    <t>E4 7JX</t>
  </si>
  <si>
    <t>TQ 37765 94083</t>
  </si>
  <si>
    <t>99 Chingford Avenue</t>
  </si>
  <si>
    <t>E4 6RG</t>
  </si>
  <si>
    <t>TQ 37534 93450</t>
  </si>
  <si>
    <t>454 Lea Bridge Road</t>
  </si>
  <si>
    <t>Leyton</t>
  </si>
  <si>
    <t>E10 7DY</t>
  </si>
  <si>
    <t>TQ 37179 87682</t>
  </si>
  <si>
    <t>693-695 High Road</t>
  </si>
  <si>
    <t>E10 6RA</t>
  </si>
  <si>
    <t>TQ 38108 87688</t>
  </si>
  <si>
    <t>E10 5LG</t>
  </si>
  <si>
    <t>TQ 37815 86429</t>
  </si>
  <si>
    <t>Leyton Healthcare (Oliver Road)</t>
  </si>
  <si>
    <t>Leyton Orient Football Club (West Stand), 75 Oliver Road</t>
  </si>
  <si>
    <t>Fairlop Road</t>
  </si>
  <si>
    <t>Leytonstone</t>
  </si>
  <si>
    <t>E11 1BN</t>
  </si>
  <si>
    <t>TQ 38947 87574</t>
  </si>
  <si>
    <t>479 High Road</t>
  </si>
  <si>
    <t>E10 5EL</t>
  </si>
  <si>
    <t>TQ 37940 86918</t>
  </si>
  <si>
    <t>94 Francis Road</t>
  </si>
  <si>
    <t>E10 6PP</t>
  </si>
  <si>
    <t>TQ 38466 86672</t>
  </si>
  <si>
    <t>1 Pretoria Road</t>
  </si>
  <si>
    <t>E11 4BB</t>
  </si>
  <si>
    <t>TQ 38721 87186</t>
  </si>
  <si>
    <t>38 Cann Hall Road</t>
  </si>
  <si>
    <t>E11 3HZ</t>
  </si>
  <si>
    <t>TQ 39258 85734</t>
  </si>
  <si>
    <t>53 Lyndhurst Drive</t>
  </si>
  <si>
    <t>E10 6JB</t>
  </si>
  <si>
    <t>TQ 38433 87787</t>
  </si>
  <si>
    <t>The Ecclesbourne Practice</t>
  </si>
  <si>
    <t>Ecclesbourne Warwick Terrace, Leabridge Rd</t>
  </si>
  <si>
    <t>E17 9DP</t>
  </si>
  <si>
    <t>TQ 38574 88755</t>
  </si>
  <si>
    <t>1 Hanbury Drive</t>
  </si>
  <si>
    <t>E11 1HR</t>
  </si>
  <si>
    <t>TQ 39685 87696</t>
  </si>
  <si>
    <t>287 High Road</t>
  </si>
  <si>
    <t>E11 4HH</t>
  </si>
  <si>
    <t>TQ 39101 85749</t>
  </si>
  <si>
    <t>13 Langthorne Rd</t>
  </si>
  <si>
    <t>E11 4HX</t>
  </si>
  <si>
    <t>TQ 38897 85957</t>
  </si>
  <si>
    <t>2-8 Harrow Road</t>
  </si>
  <si>
    <t>E11 3QF</t>
  </si>
  <si>
    <t>TQ 39369 86366</t>
  </si>
  <si>
    <t>Comely Bank Clinic</t>
  </si>
  <si>
    <t>E17 9LY</t>
  </si>
  <si>
    <t>TQ 38040 89024</t>
  </si>
  <si>
    <t>29-31 Claremont Medical Centre</t>
  </si>
  <si>
    <t>E17 5RJ</t>
  </si>
  <si>
    <t>TQ 36291 90221</t>
  </si>
  <si>
    <t>26 Stephenson Road</t>
  </si>
  <si>
    <t>E17 7JT</t>
  </si>
  <si>
    <t>TQ 36241 88655</t>
  </si>
  <si>
    <t>6 Linford Rd</t>
  </si>
  <si>
    <t>E17 3LA</t>
  </si>
  <si>
    <t>TQ 38444 89544</t>
  </si>
  <si>
    <t>266 Lea Bridge Road</t>
  </si>
  <si>
    <t>E10 7LD</t>
  </si>
  <si>
    <t>TQ 36763 87420</t>
  </si>
  <si>
    <t>48 Queens Road</t>
  </si>
  <si>
    <t>E17 8PX</t>
  </si>
  <si>
    <t>TQ 37259 88627</t>
  </si>
  <si>
    <t>103-105 Grove Road</t>
  </si>
  <si>
    <t>E17 9BU</t>
  </si>
  <si>
    <t>TQ 37919 88578</t>
  </si>
  <si>
    <t>258-260 Higham Hill Road</t>
  </si>
  <si>
    <t>E17 5RQ</t>
  </si>
  <si>
    <t>TQ 36234 90272</t>
  </si>
  <si>
    <t>47 St James St</t>
  </si>
  <si>
    <t>E17 7NH</t>
  </si>
  <si>
    <t>TQ 36455 88670</t>
  </si>
  <si>
    <t>{two} T2 Diabetes (currently registered)</t>
  </si>
  <si>
    <t>{three} Diabetes care plan agreed (currently registered)</t>
  </si>
  <si>
    <t>{four} Patient over the age of 18 (L/D)</t>
  </si>
  <si>
    <t>{five} T2 Diabetes (L/D)</t>
  </si>
  <si>
    <t>{six} Diabetes care plan agreed (L/D)</t>
  </si>
  <si>
    <t>ProjectID</t>
  </si>
  <si>
    <t>Rel_D</t>
  </si>
  <si>
    <t>Run_D</t>
  </si>
  <si>
    <t>WF_T2_DM</t>
  </si>
  <si>
    <t>Date</t>
  </si>
  <si>
    <t>Network</t>
  </si>
  <si>
    <t xml:space="preserve">Waltham Forest </t>
  </si>
  <si>
    <t>&lt;&lt; Select Date</t>
  </si>
  <si>
    <t>Select Date &gt;&gt;</t>
  </si>
  <si>
    <t>T2 Diabetes</t>
  </si>
  <si>
    <t>Plan Agreed</t>
  </si>
  <si>
    <t>Currently</t>
  </si>
  <si>
    <t>L/d</t>
  </si>
  <si>
    <t>T2 diabetes</t>
  </si>
  <si>
    <t>Dates</t>
  </si>
  <si>
    <t>Coverage</t>
  </si>
  <si>
    <t>Activity</t>
  </si>
  <si>
    <t>Select a Practice &gt;&gt;</t>
  </si>
  <si>
    <t>Max relative run date</t>
  </si>
  <si>
    <t>Population Age 17 + (currently registered)</t>
  </si>
  <si>
    <t>Diabetes Care Plan Agreed (L/D, age over 17 +)</t>
  </si>
  <si>
    <t>Currently registered over the age of 17</t>
  </si>
  <si>
    <t>Diabetes Care Plan Agreed (L/D, age 17+)</t>
  </si>
  <si>
    <t>CEG Website:</t>
  </si>
  <si>
    <t>Visit CEG website</t>
  </si>
  <si>
    <t>CEG WF Facilitator:</t>
  </si>
  <si>
    <t>Fae Wilkins</t>
  </si>
  <si>
    <t>Email:</t>
  </si>
  <si>
    <t>Contact Fae</t>
  </si>
  <si>
    <t>Data Date:</t>
  </si>
  <si>
    <t>For information only</t>
  </si>
  <si>
    <t>For Payment</t>
  </si>
  <si>
    <t>{one} Currently registered over the age of 17</t>
  </si>
  <si>
    <t>Clinical System</t>
  </si>
  <si>
    <t>Barking and Dagenham</t>
  </si>
  <si>
    <t>EMISweb</t>
  </si>
  <si>
    <t>Aurora Medcare</t>
  </si>
  <si>
    <t>SystmOne</t>
  </si>
  <si>
    <t>Central</t>
  </si>
  <si>
    <t>AbbaMoor Surgery</t>
  </si>
  <si>
    <t>Kings Park Surgery</t>
  </si>
  <si>
    <t>Wood Lane Medical Centre</t>
  </si>
  <si>
    <t>Harlow Road Surgery (Dr N Tariq)</t>
  </si>
  <si>
    <t>Rainham Health Centre</t>
  </si>
  <si>
    <t>South Hornchurch Medical Practice</t>
  </si>
  <si>
    <t>Dr V M Patel Surgery</t>
  </si>
  <si>
    <t>E16 Health</t>
  </si>
  <si>
    <t>Carpenter's Practice</t>
  </si>
  <si>
    <t>E7 Health - First 4 Health Group</t>
  </si>
  <si>
    <t>The Vicarage Lane Surgery</t>
  </si>
  <si>
    <t>RB-6</t>
  </si>
  <si>
    <t>NewCross Alliance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</si>
  <si>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</si>
  <si>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</si>
  <si>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</si>
  <si>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</si>
  <si>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</si>
  <si>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</si>
  <si>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</si>
  <si>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Waltham Forest - T2 Diabetes Care Plan   (1st April 2022 - 31 March 2023)</t>
  </si>
  <si>
    <t>Coverage from 1st April 2022 - 31 March 2023</t>
  </si>
  <si>
    <t>Activity from 1st April 2022 - 31 March 2023</t>
  </si>
  <si>
    <t>01/01/2023</t>
  </si>
  <si>
    <t>01/02/2023</t>
  </si>
  <si>
    <t>01/03/2023</t>
  </si>
  <si>
    <t>01/04/2023</t>
  </si>
  <si>
    <t>01/05/2022</t>
  </si>
  <si>
    <t>01/06/2022</t>
  </si>
  <si>
    <t>01/07/2022</t>
  </si>
  <si>
    <t>01/08/2022</t>
  </si>
  <si>
    <t>01/09/2022</t>
  </si>
  <si>
    <t>01/10/2022</t>
  </si>
  <si>
    <t>01/11/2022</t>
  </si>
  <si>
    <t>01/12/2022</t>
  </si>
  <si>
    <t>Status</t>
  </si>
  <si>
    <t>PCN/Network</t>
  </si>
  <si>
    <t>PCN code</t>
  </si>
  <si>
    <t>Active</t>
  </si>
  <si>
    <t>Network East</t>
  </si>
  <si>
    <t>U86967</t>
  </si>
  <si>
    <t>U86968</t>
  </si>
  <si>
    <t>U86969</t>
  </si>
  <si>
    <t>Network East One</t>
  </si>
  <si>
    <t>U27362</t>
  </si>
  <si>
    <t>U26744</t>
  </si>
  <si>
    <t>Network West One</t>
  </si>
  <si>
    <t>U11211</t>
  </si>
  <si>
    <t>Network North</t>
  </si>
  <si>
    <t>U55387</t>
  </si>
  <si>
    <t>U55388</t>
  </si>
  <si>
    <t>U55389</t>
  </si>
  <si>
    <t>Network Central</t>
  </si>
  <si>
    <t>U92874</t>
  </si>
  <si>
    <t>U89154</t>
  </si>
  <si>
    <t>U21268</t>
  </si>
  <si>
    <t>U46293</t>
  </si>
  <si>
    <t>U51492</t>
  </si>
  <si>
    <t>U05451</t>
  </si>
  <si>
    <t>U58256</t>
  </si>
  <si>
    <t>U40100</t>
  </si>
  <si>
    <t>U07169</t>
  </si>
  <si>
    <t>Havering Crest Network</t>
  </si>
  <si>
    <t>U29424</t>
  </si>
  <si>
    <t>Marshall Network</t>
  </si>
  <si>
    <t>U50107</t>
  </si>
  <si>
    <t>North Network</t>
  </si>
  <si>
    <t>U55939</t>
  </si>
  <si>
    <t>South Network</t>
  </si>
  <si>
    <t>U00367</t>
  </si>
  <si>
    <t>U23362</t>
  </si>
  <si>
    <t>U56681</t>
  </si>
  <si>
    <t>U71739</t>
  </si>
  <si>
    <t>U11373</t>
  </si>
  <si>
    <t>U34188</t>
  </si>
  <si>
    <t>U06978</t>
  </si>
  <si>
    <t>U52641</t>
  </si>
  <si>
    <t>U76122</t>
  </si>
  <si>
    <t>Newham Vicarage Practice</t>
  </si>
  <si>
    <t>U94747</t>
  </si>
  <si>
    <t>U51307</t>
  </si>
  <si>
    <t>U03653</t>
  </si>
  <si>
    <t>U27585</t>
  </si>
  <si>
    <t>U78575</t>
  </si>
  <si>
    <t>U20290</t>
  </si>
  <si>
    <t>New Cross Alliance</t>
  </si>
  <si>
    <t>U08578</t>
  </si>
  <si>
    <t>Network 1</t>
  </si>
  <si>
    <t>U50771</t>
  </si>
  <si>
    <t>Network 2</t>
  </si>
  <si>
    <t>U54453</t>
  </si>
  <si>
    <t>U37286</t>
  </si>
  <si>
    <t>Network 5</t>
  </si>
  <si>
    <t>U87199</t>
  </si>
  <si>
    <t>Network 6</t>
  </si>
  <si>
    <t>U08803</t>
  </si>
  <si>
    <t>XX Place /Bromley-by-Bow</t>
  </si>
  <si>
    <t>Network 7</t>
  </si>
  <si>
    <t>U60865</t>
  </si>
  <si>
    <t>Network 8</t>
  </si>
  <si>
    <t>U09193</t>
  </si>
  <si>
    <t>Chingford/Walthamstow</t>
  </si>
  <si>
    <t>U92720</t>
  </si>
  <si>
    <t>The Penryhn Surgery</t>
  </si>
  <si>
    <t>U47946</t>
  </si>
  <si>
    <t>U87776</t>
  </si>
  <si>
    <t>Forest Intergrated Health</t>
  </si>
  <si>
    <t>U65471</t>
  </si>
  <si>
    <t>Crawley Road Medical Centre</t>
  </si>
  <si>
    <t>U47812</t>
  </si>
  <si>
    <t>U93045</t>
  </si>
  <si>
    <t>The Firs</t>
  </si>
  <si>
    <t xml:space="preserve">Walthamstow West </t>
  </si>
  <si>
    <t>U17084</t>
  </si>
  <si>
    <t>U17085</t>
  </si>
  <si>
    <t>N/A</t>
  </si>
  <si>
    <t>New West</t>
  </si>
  <si>
    <t>Network New West</t>
  </si>
  <si>
    <t>The Oval Practice</t>
  </si>
  <si>
    <t>Ashton Gardens Surgery</t>
  </si>
  <si>
    <t>Wellington Way Health Centre</t>
  </si>
  <si>
    <t>The Dewey Practice</t>
  </si>
  <si>
    <t>281 Oxlow Lane</t>
  </si>
  <si>
    <t>RM10 7YU</t>
  </si>
  <si>
    <t>Plashet Harmony Practice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</si>
</sst>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%"/>
    <numFmt numFmtId="165" formatCode="d/m/yy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sz val="22"/>
      <color rgb="FF261036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4"/>
      <color theme="8" tint="-0.499984740745262"/>
      <name val="Calibri"/>
      <family val="2"/>
      <scheme val="minor"/>
    </font>
    <font>
      <b/>
      <sz val="11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6" tint="-0.249977111117893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sz val="14"/>
      <color theme="3" tint="-0.24997711111789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 tint="0.249977111117893"/>
      <name val="Calibri"/>
      <family val="2"/>
      <scheme val="minor"/>
    </font>
    <font>
      <sz val="8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8C564B"/>
        <bgColor indexed="64"/>
      </patternFill>
    </fill>
    <fill>
      <patternFill patternType="solid">
        <fgColor rgb="FF2CA02C"/>
        <bgColor indexed="64"/>
      </patternFill>
    </fill>
    <fill>
      <patternFill patternType="solid">
        <fgColor rgb="FF01B8AA"/>
        <bgColor indexed="64"/>
      </patternFill>
    </fill>
    <fill>
      <patternFill patternType="solid">
        <fgColor rgb="FFFD625E"/>
        <bgColor indexed="64"/>
      </patternFill>
    </fill>
    <fill>
      <patternFill patternType="solid">
        <fgColor rgb="FFAA4498"/>
        <bgColor indexed="64"/>
      </patternFill>
    </fill>
    <fill>
      <patternFill patternType="solid">
        <fgColor rgb="FFAB850D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ashed">
        <color theme="3" tint="-0.499984740745262"/>
      </left>
      <right style="dashed">
        <color theme="3" tint="-0.499984740745262"/>
      </right>
      <top/>
      <bottom style="dashed">
        <color theme="3" tint="-0.499984740745262"/>
      </bottom>
      <diagonal/>
    </border>
    <border>
      <left style="dashed">
        <color theme="3" tint="-0.499984740745262"/>
      </left>
      <right/>
      <top/>
      <bottom style="dashed">
        <color theme="3" tint="-0.499984740745262"/>
      </bottom>
      <diagonal/>
    </border>
    <border>
      <left style="dashed">
        <color theme="3" tint="-0.499984740745262"/>
      </left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 style="dashed">
        <color theme="3" tint="-0.499984740745262"/>
      </left>
      <right/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/>
      <top style="thick">
        <color theme="1" tint="0.34998626667073579"/>
      </top>
      <bottom/>
      <diagonal/>
    </border>
    <border>
      <left/>
      <right/>
      <top style="thick">
        <color theme="1" tint="0.34998626667073579"/>
      </top>
      <bottom/>
      <diagonal/>
    </border>
    <border>
      <left style="thick">
        <color theme="1" tint="0.34998626667073579"/>
      </left>
      <right/>
      <top/>
      <bottom/>
      <diagonal/>
    </border>
    <border>
      <left style="thick">
        <color theme="1" tint="0.34998626667073579"/>
      </left>
      <right style="dashed">
        <color theme="3" tint="-0.499984740745262"/>
      </right>
      <top/>
      <bottom style="dashed">
        <color theme="3" tint="-0.499984740745262"/>
      </bottom>
      <diagonal/>
    </border>
    <border>
      <left style="thick">
        <color theme="1" tint="0.34998626667073579"/>
      </left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/>
      <top/>
      <bottom style="thick">
        <color theme="1" tint="0.34998626667073579"/>
      </bottom>
      <diagonal/>
    </border>
    <border>
      <left/>
      <right/>
      <top/>
      <bottom style="thick">
        <color theme="1" tint="0.34998626667073579"/>
      </bottom>
      <diagonal/>
    </border>
    <border>
      <left/>
      <right/>
      <top style="dashDot">
        <color auto="1"/>
      </top>
      <bottom/>
      <diagonal/>
    </border>
    <border>
      <left/>
      <right style="dashed">
        <color theme="3" tint="-0.499984740745262"/>
      </right>
      <top style="dashed">
        <color theme="3" tint="-0.499984740745262"/>
      </top>
      <bottom style="dashed">
        <color theme="3" tint="-0.499984740745262"/>
      </bottom>
      <diagonal/>
    </border>
    <border>
      <left/>
      <right style="dashed">
        <color theme="3" tint="-0.499984740745262"/>
      </right>
      <top/>
      <bottom style="dashed">
        <color theme="3" tint="-0.499984740745262"/>
      </bottom>
      <diagonal/>
    </border>
    <border>
      <left/>
      <right/>
      <top/>
      <bottom style="dashed">
        <color theme="3" tint="-0.499984740745262"/>
      </bottom>
      <diagonal/>
    </border>
    <border>
      <left/>
      <right style="mediumDashed">
        <color theme="0" tint="-0.14996795556505021"/>
      </right>
      <top style="mediumDashed">
        <color theme="0" tint="-0.14996795556505021"/>
      </top>
      <bottom style="mediumDashed">
        <color theme="0" tint="-0.14996795556505021"/>
      </bottom>
      <diagonal/>
    </border>
    <border>
      <left style="mediumDashed">
        <color theme="0" tint="-0.14996795556505021"/>
      </left>
      <right/>
      <top style="mediumDashed">
        <color theme="0" tint="-0.14996795556505021"/>
      </top>
      <bottom style="mediumDashed">
        <color theme="0" tint="-0.149967955565050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1" tint="0.34998626667073579"/>
      </left>
      <right/>
      <top style="medium">
        <color theme="1" tint="0.34998626667073579"/>
      </top>
      <bottom/>
      <diagonal/>
    </border>
    <border>
      <left/>
      <right/>
      <top style="medium">
        <color theme="1" tint="0.34998626667073579"/>
      </top>
      <bottom/>
      <diagonal/>
    </border>
    <border>
      <left style="medium">
        <color theme="1" tint="0.34998626667073579"/>
      </left>
      <right/>
      <top/>
      <bottom/>
      <diagonal/>
    </border>
    <border>
      <left style="dashed">
        <color theme="3" tint="-0.499984740745262"/>
      </left>
      <right style="mediumDashed">
        <color theme="9" tint="0.39994506668294322"/>
      </right>
      <top/>
      <bottom style="dashed">
        <color theme="3" tint="-0.499984740745262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dashed">
        <color theme="3" tint="-0.499984740745262"/>
      </top>
      <bottom style="dashed">
        <color theme="3" tint="-0.499984740745262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ck">
        <color theme="1" tint="0.34998626667073579"/>
      </left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mediumDashed">
        <color theme="9" tint="0.39994506668294322"/>
      </right>
      <top style="dashed">
        <color theme="3" tint="-0.499984740745262"/>
      </top>
      <bottom/>
      <diagonal/>
    </border>
    <border>
      <left/>
      <right style="dashed">
        <color theme="3" tint="-0.499984740745262"/>
      </right>
      <top style="dashed">
        <color theme="3" tint="-0.499984740745262"/>
      </top>
      <bottom/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theme="1" tint="0.34998626667073579"/>
      </top>
      <bottom style="medium">
        <color theme="1" tint="0.34998626667073579"/>
      </bottom>
      <diagonal/>
    </border>
    <border>
      <left/>
      <right style="dashed">
        <color theme="3" tint="-0.499984740745262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01B8AA"/>
      </top>
      <bottom style="medium">
        <color rgb="FF01B8AA"/>
      </bottom>
      <diagonal/>
    </border>
    <border>
      <left/>
      <right style="dashed">
        <color theme="3" tint="-0.499984740745262"/>
      </right>
      <top style="medium">
        <color rgb="FF01B8AA"/>
      </top>
      <bottom style="medium">
        <color rgb="FF01B8AA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2CA02C"/>
      </top>
      <bottom style="medium">
        <color rgb="FF2CA02C"/>
      </bottom>
      <diagonal/>
    </border>
    <border>
      <left/>
      <right style="dashed">
        <color theme="3" tint="-0.499984740745262"/>
      </right>
      <top style="medium">
        <color rgb="FF2CA02C"/>
      </top>
      <bottom style="medium">
        <color rgb="FF2CA02C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8C564B"/>
      </top>
      <bottom style="medium">
        <color rgb="FF8C564B"/>
      </bottom>
      <diagonal/>
    </border>
    <border>
      <left/>
      <right style="dashed">
        <color theme="3" tint="-0.499984740745262"/>
      </right>
      <top style="medium">
        <color rgb="FF8C564B"/>
      </top>
      <bottom style="medium">
        <color rgb="FF8C564B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7030A0"/>
      </top>
      <bottom style="medium">
        <color rgb="FF7030A0"/>
      </bottom>
      <diagonal/>
    </border>
    <border>
      <left/>
      <right style="dashed">
        <color theme="3" tint="-0.499984740745262"/>
      </right>
      <top style="medium">
        <color rgb="FF7030A0"/>
      </top>
      <bottom style="medium">
        <color rgb="FF7030A0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AA4498"/>
      </top>
      <bottom style="medium">
        <color rgb="FFAA4498"/>
      </bottom>
      <diagonal/>
    </border>
    <border>
      <left/>
      <right style="dashed">
        <color theme="3" tint="-0.499984740745262"/>
      </right>
      <top style="medium">
        <color rgb="FFAA4498"/>
      </top>
      <bottom style="medium">
        <color rgb="FFAA4498"/>
      </bottom>
      <diagonal/>
    </border>
    <border>
      <left style="thick">
        <color theme="1" tint="0.34998626667073579"/>
      </left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 style="dashed">
        <color theme="3" tint="-0.499984740745262"/>
      </left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 style="dashed">
        <color theme="3" tint="-0.499984740745262"/>
      </left>
      <right style="mediumDashed">
        <color theme="9" tint="0.39994506668294322"/>
      </right>
      <top style="medium">
        <color rgb="FF0070C0"/>
      </top>
      <bottom style="medium">
        <color rgb="FF0070C0"/>
      </bottom>
      <diagonal/>
    </border>
    <border>
      <left/>
      <right style="dashed">
        <color theme="3" tint="-0.499984740745262"/>
      </right>
      <top style="medium">
        <color rgb="FF0070C0"/>
      </top>
      <bottom style="medium">
        <color rgb="FF0070C0"/>
      </bottom>
      <diagonal/>
    </border>
    <border>
      <left/>
      <right style="mediumDashed">
        <color theme="9" tint="0.39994506668294322"/>
      </right>
      <top/>
      <bottom/>
      <diagonal/>
    </border>
    <border>
      <left/>
      <right/>
      <top style="mediumDashed">
        <color rgb="FF0070C0"/>
      </top>
      <bottom style="mediumDashed">
        <color rgb="FF0070C0"/>
      </bottom>
      <diagonal/>
    </border>
    <border>
      <left style="mediumDashed">
        <color rgb="FF2CA02C"/>
      </left>
      <right style="dashed">
        <color rgb="FF2CA02C"/>
      </right>
      <top style="mediumDashed">
        <color rgb="FF2CA02C"/>
      </top>
      <bottom style="mediumDashed">
        <color rgb="FF2CA02C"/>
      </bottom>
      <diagonal/>
    </border>
    <border>
      <left/>
      <right style="dashDot">
        <color theme="9" tint="0.39994506668294322"/>
      </right>
      <top style="mediumDashed">
        <color rgb="FF0070C0"/>
      </top>
      <bottom style="mediumDashed">
        <color rgb="FF0070C0"/>
      </bottom>
      <diagonal/>
    </border>
    <border>
      <left style="mediumDashed">
        <color rgb="FF0070C0"/>
      </left>
      <right/>
      <top style="mediumDashed">
        <color rgb="FF0070C0"/>
      </top>
      <bottom style="mediumDashed">
        <color rgb="FF0070C0"/>
      </bottom>
      <diagonal/>
    </border>
    <border>
      <left/>
      <right/>
      <top style="mediumDashed">
        <color rgb="FF0070C0"/>
      </top>
      <bottom/>
      <diagonal/>
    </border>
    <border>
      <left/>
      <right style="mediumDashed">
        <color theme="9" tint="0.39994506668294322"/>
      </right>
      <top style="mediumDashed">
        <color rgb="FF0070C0"/>
      </top>
      <bottom/>
      <diagonal/>
    </border>
    <border>
      <left style="mediumDashed">
        <color rgb="FF0070C0"/>
      </left>
      <right/>
      <top style="mediumDashed">
        <color rgb="FF0070C0"/>
      </top>
      <bottom/>
      <diagonal/>
    </border>
    <border>
      <left style="mediumDashed">
        <color rgb="FF0070C0"/>
      </left>
      <right/>
      <top/>
      <bottom/>
      <diagonal/>
    </border>
  </borders>
  <cellStyleXfs count="4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ill="0" applyBorder="0" applyAlignment="0" applyProtection="0"/>
  </cellStyleXfs>
  <cellXfs count="151">
    <xf numFmtId="0" fontId="0" fillId="0" borderId="0" xfId="0"/>
    <xf numFmtId="0" fontId="13" fillId="42" borderId="10" xfId="0" applyFont="1" applyFill="1" applyBorder="1"/>
    <xf numFmtId="0" fontId="13" fillId="42" borderId="10" xfId="0" applyFont="1" applyFill="1" applyBorder="1" applyAlignment="1">
      <alignment horizontal="center" vertical="center"/>
    </xf>
    <xf numFmtId="0" fontId="13" fillId="42" borderId="11" xfId="0" applyFont="1" applyFill="1" applyBorder="1" applyAlignment="1">
      <alignment horizontal="center" vertical="center"/>
    </xf>
    <xf numFmtId="0" fontId="0" fillId="36" borderId="12" xfId="0" applyFill="1" applyBorder="1"/>
    <xf numFmtId="164" fontId="0" fillId="36" borderId="12" xfId="1" applyNumberFormat="1" applyFont="1" applyFill="1" applyBorder="1"/>
    <xf numFmtId="164" fontId="0" fillId="36" borderId="13" xfId="1" applyNumberFormat="1" applyFont="1" applyFill="1" applyBorder="1"/>
    <xf numFmtId="164" fontId="13" fillId="35" borderId="13" xfId="1" applyNumberFormat="1" applyFont="1" applyFill="1" applyBorder="1"/>
    <xf numFmtId="164" fontId="13" fillId="39" borderId="13" xfId="1" applyNumberFormat="1" applyFont="1" applyFill="1" applyBorder="1"/>
    <xf numFmtId="164" fontId="13" fillId="38" borderId="13" xfId="1" applyNumberFormat="1" applyFont="1" applyFill="1" applyBorder="1"/>
    <xf numFmtId="164" fontId="13" fillId="37" borderId="13" xfId="1" applyNumberFormat="1" applyFont="1" applyFill="1" applyBorder="1"/>
    <xf numFmtId="164" fontId="13" fillId="40" borderId="13" xfId="1" applyNumberFormat="1" applyFont="1" applyFill="1" applyBorder="1"/>
    <xf numFmtId="164" fontId="13" fillId="41" borderId="13" xfId="1" applyNumberFormat="1" applyFont="1" applyFill="1" applyBorder="1"/>
    <xf numFmtId="164" fontId="13" fillId="33" borderId="13" xfId="1" applyNumberFormat="1" applyFont="1" applyFill="1" applyBorder="1"/>
    <xf numFmtId="164" fontId="18" fillId="34" borderId="13" xfId="1" applyNumberFormat="1" applyFont="1" applyFill="1" applyBorder="1"/>
    <xf numFmtId="0" fontId="19" fillId="0" borderId="0" xfId="0" applyFont="1"/>
    <xf numFmtId="0" fontId="13" fillId="42" borderId="17" xfId="0" applyFont="1" applyFill="1" applyBorder="1"/>
    <xf numFmtId="0" fontId="0" fillId="36" borderId="18" xfId="0" applyFill="1" applyBorder="1"/>
    <xf numFmtId="0" fontId="19" fillId="0" borderId="16" xfId="0" applyFont="1" applyBorder="1" applyAlignment="1">
      <alignment horizontal="right"/>
    </xf>
    <xf numFmtId="0" fontId="0" fillId="0" borderId="19" xfId="0" applyBorder="1"/>
    <xf numFmtId="0" fontId="0" fillId="0" borderId="20" xfId="0" applyBorder="1"/>
    <xf numFmtId="0" fontId="21" fillId="43" borderId="14" xfId="0" applyFont="1" applyFill="1" applyBorder="1"/>
    <xf numFmtId="0" fontId="20" fillId="43" borderId="15" xfId="0" applyFont="1" applyFill="1" applyBorder="1"/>
    <xf numFmtId="0" fontId="0" fillId="43" borderId="15" xfId="0" applyFill="1" applyBorder="1"/>
    <xf numFmtId="0" fontId="0" fillId="43" borderId="16" xfId="0" applyFill="1" applyBorder="1"/>
    <xf numFmtId="0" fontId="0" fillId="43" borderId="0" xfId="0" applyFill="1"/>
    <xf numFmtId="0" fontId="13" fillId="42" borderId="10" xfId="0" applyFont="1" applyFill="1" applyBorder="1" applyAlignment="1">
      <alignment horizontal="left" vertical="center" wrapText="1"/>
    </xf>
    <xf numFmtId="0" fontId="0" fillId="0" borderId="0" xfId="0" quotePrefix="1"/>
    <xf numFmtId="14" fontId="0" fillId="0" borderId="0" xfId="0" applyNumberFormat="1"/>
    <xf numFmtId="0" fontId="21" fillId="43" borderId="16" xfId="0" applyFont="1" applyFill="1" applyBorder="1"/>
    <xf numFmtId="0" fontId="20" fillId="43" borderId="0" xfId="0" applyFont="1" applyFill="1"/>
    <xf numFmtId="0" fontId="13" fillId="42" borderId="11" xfId="0" applyFont="1" applyFill="1" applyBorder="1" applyAlignment="1">
      <alignment horizontal="center" vertical="center" wrapText="1"/>
    </xf>
    <xf numFmtId="0" fontId="0" fillId="36" borderId="12" xfId="0" applyFill="1" applyBorder="1" applyAlignment="1">
      <alignment wrapText="1"/>
    </xf>
    <xf numFmtId="164" fontId="0" fillId="36" borderId="13" xfId="1" applyNumberFormat="1" applyFont="1" applyFill="1" applyBorder="1" applyAlignment="1">
      <alignment wrapText="1"/>
    </xf>
    <xf numFmtId="0" fontId="0" fillId="0" borderId="0" xfId="0" applyAlignment="1">
      <alignment wrapText="1"/>
    </xf>
    <xf numFmtId="14" fontId="0" fillId="0" borderId="0" xfId="0" quotePrefix="1" applyNumberFormat="1"/>
    <xf numFmtId="0" fontId="0" fillId="36" borderId="22" xfId="0" applyFill="1" applyBorder="1" applyAlignment="1">
      <alignment wrapText="1"/>
    </xf>
    <xf numFmtId="0" fontId="13" fillId="42" borderId="23" xfId="0" applyFont="1" applyFill="1" applyBorder="1" applyAlignment="1">
      <alignment vertical="center" wrapText="1"/>
    </xf>
    <xf numFmtId="0" fontId="16" fillId="36" borderId="12" xfId="0" applyFont="1" applyFill="1" applyBorder="1" applyAlignment="1">
      <alignment wrapText="1"/>
    </xf>
    <xf numFmtId="0" fontId="22" fillId="43" borderId="0" xfId="0" applyFont="1" applyFill="1" applyAlignment="1">
      <alignment horizontal="left" vertical="center"/>
    </xf>
    <xf numFmtId="0" fontId="16" fillId="36" borderId="24" xfId="0" applyFont="1" applyFill="1" applyBorder="1" applyAlignment="1">
      <alignment vertical="center" wrapText="1"/>
    </xf>
    <xf numFmtId="0" fontId="0" fillId="0" borderId="26" xfId="0" applyBorder="1" applyAlignment="1">
      <alignment vertical="center" wrapText="1"/>
    </xf>
    <xf numFmtId="164" fontId="0" fillId="0" borderId="0" xfId="1" applyNumberFormat="1" applyFont="1"/>
    <xf numFmtId="2" fontId="0" fillId="0" borderId="0" xfId="0" applyNumberFormat="1"/>
    <xf numFmtId="1" fontId="0" fillId="0" borderId="0" xfId="1" applyNumberFormat="1" applyFont="1"/>
    <xf numFmtId="0" fontId="0" fillId="0" borderId="27" xfId="0" applyBorder="1"/>
    <xf numFmtId="0" fontId="0" fillId="0" borderId="28" xfId="0" applyBorder="1"/>
    <xf numFmtId="14" fontId="0" fillId="0" borderId="29" xfId="0" applyNumberFormat="1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25" fillId="46" borderId="10" xfId="0" applyFont="1" applyFill="1" applyBorder="1" applyAlignment="1">
      <alignment vertical="center" wrapText="1"/>
    </xf>
    <xf numFmtId="0" fontId="13" fillId="42" borderId="10" xfId="0" applyFont="1" applyFill="1" applyBorder="1" applyAlignment="1">
      <alignment horizontal="center" vertical="center" wrapText="1"/>
    </xf>
    <xf numFmtId="0" fontId="25" fillId="46" borderId="10" xfId="0" applyFont="1" applyFill="1" applyBorder="1" applyAlignment="1">
      <alignment horizontal="center" vertical="center" wrapText="1"/>
    </xf>
    <xf numFmtId="0" fontId="0" fillId="48" borderId="0" xfId="0" applyFill="1"/>
    <xf numFmtId="0" fontId="0" fillId="48" borderId="0" xfId="0" applyFill="1" applyAlignment="1">
      <alignment wrapText="1"/>
    </xf>
    <xf numFmtId="0" fontId="0" fillId="47" borderId="0" xfId="0" applyFill="1"/>
    <xf numFmtId="0" fontId="0" fillId="47" borderId="0" xfId="0" applyFill="1" applyAlignment="1">
      <alignment wrapText="1"/>
    </xf>
    <xf numFmtId="0" fontId="0" fillId="47" borderId="33" xfId="0" applyFill="1" applyBorder="1"/>
    <xf numFmtId="0" fontId="0" fillId="47" borderId="34" xfId="0" applyFill="1" applyBorder="1"/>
    <xf numFmtId="0" fontId="0" fillId="47" borderId="34" xfId="0" applyFill="1" applyBorder="1" applyAlignment="1">
      <alignment wrapText="1"/>
    </xf>
    <xf numFmtId="0" fontId="0" fillId="47" borderId="35" xfId="0" applyFill="1" applyBorder="1"/>
    <xf numFmtId="0" fontId="13" fillId="44" borderId="36" xfId="0" applyFont="1" applyFill="1" applyBorder="1" applyAlignment="1">
      <alignment horizontal="center" vertical="center" wrapText="1"/>
    </xf>
    <xf numFmtId="164" fontId="0" fillId="36" borderId="37" xfId="1" applyNumberFormat="1" applyFont="1" applyFill="1" applyBorder="1" applyAlignment="1">
      <alignment wrapText="1"/>
    </xf>
    <xf numFmtId="0" fontId="13" fillId="42" borderId="23" xfId="0" applyFont="1" applyFill="1" applyBorder="1" applyAlignment="1">
      <alignment horizontal="center" vertical="center" wrapText="1"/>
    </xf>
    <xf numFmtId="0" fontId="0" fillId="36" borderId="22" xfId="0" applyFill="1" applyBorder="1"/>
    <xf numFmtId="0" fontId="13" fillId="44" borderId="36" xfId="0" applyFont="1" applyFill="1" applyBorder="1" applyAlignment="1">
      <alignment horizontal="center" vertical="center"/>
    </xf>
    <xf numFmtId="164" fontId="0" fillId="36" borderId="37" xfId="1" applyNumberFormat="1" applyFont="1" applyFill="1" applyBorder="1"/>
    <xf numFmtId="0" fontId="16" fillId="0" borderId="16" xfId="0" applyFont="1" applyBorder="1" applyAlignment="1">
      <alignment horizontal="right"/>
    </xf>
    <xf numFmtId="14" fontId="16" fillId="0" borderId="0" xfId="0" applyNumberFormat="1" applyFont="1"/>
    <xf numFmtId="0" fontId="25" fillId="36" borderId="10" xfId="0" applyFont="1" applyFill="1" applyBorder="1"/>
    <xf numFmtId="0" fontId="25" fillId="36" borderId="10" xfId="0" applyFont="1" applyFill="1" applyBorder="1" applyAlignment="1">
      <alignment wrapText="1"/>
    </xf>
    <xf numFmtId="0" fontId="25" fillId="36" borderId="12" xfId="0" applyFont="1" applyFill="1" applyBorder="1" applyAlignment="1">
      <alignment wrapText="1"/>
    </xf>
    <xf numFmtId="0" fontId="26" fillId="47" borderId="0" xfId="43" applyFill="1" applyBorder="1" applyAlignment="1">
      <alignment wrapText="1"/>
    </xf>
    <xf numFmtId="0" fontId="0" fillId="47" borderId="0" xfId="0" applyFill="1" applyAlignment="1">
      <alignment horizontal="left" wrapText="1"/>
    </xf>
    <xf numFmtId="0" fontId="27" fillId="47" borderId="35" xfId="0" applyFont="1" applyFill="1" applyBorder="1" applyAlignment="1">
      <alignment horizontal="right"/>
    </xf>
    <xf numFmtId="0" fontId="27" fillId="47" borderId="0" xfId="0" applyFont="1" applyFill="1"/>
    <xf numFmtId="0" fontId="27" fillId="47" borderId="0" xfId="0" applyFont="1" applyFill="1" applyAlignment="1">
      <alignment horizontal="right" wrapText="1"/>
    </xf>
    <xf numFmtId="0" fontId="30" fillId="0" borderId="25" xfId="0" applyFont="1" applyBorder="1" applyAlignment="1">
      <alignment horizontal="right" vertical="center"/>
    </xf>
    <xf numFmtId="0" fontId="19" fillId="47" borderId="0" xfId="0" applyFont="1" applyFill="1" applyAlignment="1">
      <alignment horizontal="right"/>
    </xf>
    <xf numFmtId="0" fontId="19" fillId="47" borderId="0" xfId="0" applyFont="1" applyFill="1" applyAlignment="1">
      <alignment wrapText="1"/>
    </xf>
    <xf numFmtId="0" fontId="0" fillId="36" borderId="39" xfId="0" applyFill="1" applyBorder="1"/>
    <xf numFmtId="0" fontId="0" fillId="36" borderId="40" xfId="0" applyFill="1" applyBorder="1"/>
    <xf numFmtId="164" fontId="0" fillId="36" borderId="40" xfId="1" applyNumberFormat="1" applyFont="1" applyFill="1" applyBorder="1"/>
    <xf numFmtId="164" fontId="0" fillId="36" borderId="41" xfId="1" applyNumberFormat="1" applyFont="1" applyFill="1" applyBorder="1"/>
    <xf numFmtId="0" fontId="0" fillId="36" borderId="42" xfId="0" applyFill="1" applyBorder="1"/>
    <xf numFmtId="0" fontId="0" fillId="36" borderId="17" xfId="0" applyFill="1" applyBorder="1"/>
    <xf numFmtId="0" fontId="0" fillId="36" borderId="10" xfId="0" applyFill="1" applyBorder="1"/>
    <xf numFmtId="164" fontId="0" fillId="36" borderId="10" xfId="1" applyNumberFormat="1" applyFont="1" applyFill="1" applyBorder="1"/>
    <xf numFmtId="164" fontId="0" fillId="36" borderId="36" xfId="1" applyNumberFormat="1" applyFont="1" applyFill="1" applyBorder="1"/>
    <xf numFmtId="0" fontId="0" fillId="36" borderId="23" xfId="0" applyFill="1" applyBorder="1"/>
    <xf numFmtId="0" fontId="13" fillId="35" borderId="38" xfId="0" applyFont="1" applyFill="1" applyBorder="1"/>
    <xf numFmtId="0" fontId="13" fillId="35" borderId="43" xfId="0" applyFont="1" applyFill="1" applyBorder="1"/>
    <xf numFmtId="164" fontId="13" fillId="35" borderId="43" xfId="1" applyNumberFormat="1" applyFont="1" applyFill="1" applyBorder="1"/>
    <xf numFmtId="164" fontId="23" fillId="35" borderId="44" xfId="1" applyNumberFormat="1" applyFont="1" applyFill="1" applyBorder="1"/>
    <xf numFmtId="0" fontId="13" fillId="35" borderId="45" xfId="0" applyFont="1" applyFill="1" applyBorder="1"/>
    <xf numFmtId="0" fontId="13" fillId="39" borderId="46" xfId="0" applyFont="1" applyFill="1" applyBorder="1"/>
    <xf numFmtId="0" fontId="13" fillId="39" borderId="47" xfId="0" applyFont="1" applyFill="1" applyBorder="1"/>
    <xf numFmtId="164" fontId="13" fillId="39" borderId="47" xfId="1" applyNumberFormat="1" applyFont="1" applyFill="1" applyBorder="1"/>
    <xf numFmtId="164" fontId="23" fillId="39" borderId="48" xfId="1" applyNumberFormat="1" applyFont="1" applyFill="1" applyBorder="1"/>
    <xf numFmtId="0" fontId="13" fillId="39" borderId="49" xfId="0" applyFont="1" applyFill="1" applyBorder="1"/>
    <xf numFmtId="0" fontId="13" fillId="38" borderId="50" xfId="0" applyFont="1" applyFill="1" applyBorder="1"/>
    <xf numFmtId="0" fontId="13" fillId="38" borderId="51" xfId="0" applyFont="1" applyFill="1" applyBorder="1"/>
    <xf numFmtId="164" fontId="13" fillId="38" borderId="51" xfId="1" applyNumberFormat="1" applyFont="1" applyFill="1" applyBorder="1"/>
    <xf numFmtId="164" fontId="23" fillId="38" borderId="52" xfId="1" applyNumberFormat="1" applyFont="1" applyFill="1" applyBorder="1"/>
    <xf numFmtId="0" fontId="13" fillId="38" borderId="53" xfId="0" applyFont="1" applyFill="1" applyBorder="1"/>
    <xf numFmtId="0" fontId="13" fillId="37" borderId="54" xfId="0" applyFont="1" applyFill="1" applyBorder="1"/>
    <xf numFmtId="0" fontId="13" fillId="37" borderId="55" xfId="0" applyFont="1" applyFill="1" applyBorder="1"/>
    <xf numFmtId="164" fontId="13" fillId="37" borderId="55" xfId="1" applyNumberFormat="1" applyFont="1" applyFill="1" applyBorder="1"/>
    <xf numFmtId="164" fontId="23" fillId="37" borderId="56" xfId="1" applyNumberFormat="1" applyFont="1" applyFill="1" applyBorder="1"/>
    <xf numFmtId="0" fontId="13" fillId="37" borderId="57" xfId="0" applyFont="1" applyFill="1" applyBorder="1"/>
    <xf numFmtId="0" fontId="13" fillId="45" borderId="58" xfId="0" applyFont="1" applyFill="1" applyBorder="1"/>
    <xf numFmtId="0" fontId="13" fillId="45" borderId="59" xfId="0" applyFont="1" applyFill="1" applyBorder="1"/>
    <xf numFmtId="164" fontId="13" fillId="45" borderId="59" xfId="1" applyNumberFormat="1" applyFont="1" applyFill="1" applyBorder="1"/>
    <xf numFmtId="164" fontId="23" fillId="45" borderId="60" xfId="1" applyNumberFormat="1" applyFont="1" applyFill="1" applyBorder="1"/>
    <xf numFmtId="0" fontId="13" fillId="45" borderId="61" xfId="0" applyFont="1" applyFill="1" applyBorder="1"/>
    <xf numFmtId="0" fontId="13" fillId="41" borderId="62" xfId="0" applyFont="1" applyFill="1" applyBorder="1"/>
    <xf numFmtId="0" fontId="13" fillId="41" borderId="63" xfId="0" applyFont="1" applyFill="1" applyBorder="1"/>
    <xf numFmtId="164" fontId="13" fillId="41" borderId="63" xfId="1" applyNumberFormat="1" applyFont="1" applyFill="1" applyBorder="1"/>
    <xf numFmtId="164" fontId="23" fillId="41" borderId="64" xfId="1" applyNumberFormat="1" applyFont="1" applyFill="1" applyBorder="1"/>
    <xf numFmtId="0" fontId="13" fillId="41" borderId="65" xfId="0" applyFont="1" applyFill="1" applyBorder="1"/>
    <xf numFmtId="0" fontId="18" fillId="34" borderId="17" xfId="0" applyFont="1" applyFill="1" applyBorder="1"/>
    <xf numFmtId="0" fontId="18" fillId="34" borderId="10" xfId="0" applyFont="1" applyFill="1" applyBorder="1"/>
    <xf numFmtId="164" fontId="18" fillId="34" borderId="10" xfId="1" applyNumberFormat="1" applyFont="1" applyFill="1" applyBorder="1"/>
    <xf numFmtId="164" fontId="24" fillId="34" borderId="36" xfId="1" applyNumberFormat="1" applyFont="1" applyFill="1" applyBorder="1"/>
    <xf numFmtId="0" fontId="18" fillId="34" borderId="23" xfId="0" applyFont="1" applyFill="1" applyBorder="1"/>
    <xf numFmtId="0" fontId="13" fillId="33" borderId="66" xfId="0" applyFont="1" applyFill="1" applyBorder="1"/>
    <xf numFmtId="0" fontId="13" fillId="33" borderId="67" xfId="0" applyFont="1" applyFill="1" applyBorder="1"/>
    <xf numFmtId="164" fontId="13" fillId="33" borderId="67" xfId="1" applyNumberFormat="1" applyFont="1" applyFill="1" applyBorder="1"/>
    <xf numFmtId="164" fontId="23" fillId="33" borderId="68" xfId="1" applyNumberFormat="1" applyFont="1" applyFill="1" applyBorder="1"/>
    <xf numFmtId="0" fontId="13" fillId="33" borderId="69" xfId="0" applyFont="1" applyFill="1" applyBorder="1"/>
    <xf numFmtId="0" fontId="29" fillId="43" borderId="21" xfId="0" applyFont="1" applyFill="1" applyBorder="1" applyAlignment="1">
      <alignment horizontal="center" wrapText="1"/>
    </xf>
    <xf numFmtId="165" fontId="31" fillId="0" borderId="0" xfId="0" applyNumberFormat="1" applyFont="1"/>
    <xf numFmtId="0" fontId="0" fillId="47" borderId="35" xfId="0" applyFill="1" applyBorder="1" applyAlignment="1">
      <alignment horizontal="right"/>
    </xf>
    <xf numFmtId="0" fontId="0" fillId="43" borderId="0" xfId="0" applyFill="1" applyAlignment="1">
      <alignment horizontal="center"/>
    </xf>
    <xf numFmtId="0" fontId="20" fillId="43" borderId="71" xfId="0" applyFont="1" applyFill="1" applyBorder="1"/>
    <xf numFmtId="0" fontId="0" fillId="43" borderId="71" xfId="0" applyFill="1" applyBorder="1"/>
    <xf numFmtId="0" fontId="32" fillId="43" borderId="72" xfId="0" applyFont="1" applyFill="1" applyBorder="1" applyAlignment="1">
      <alignment horizontal="center"/>
    </xf>
    <xf numFmtId="0" fontId="21" fillId="43" borderId="0" xfId="0" applyFont="1" applyFill="1"/>
    <xf numFmtId="0" fontId="28" fillId="43" borderId="77" xfId="0" applyFont="1" applyFill="1" applyBorder="1" applyAlignment="1">
      <alignment horizontal="center" vertical="center" wrapText="1"/>
    </xf>
    <xf numFmtId="0" fontId="28" fillId="43" borderId="75" xfId="0" applyFont="1" applyFill="1" applyBorder="1" applyAlignment="1">
      <alignment horizontal="center" vertical="center" wrapText="1"/>
    </xf>
    <xf numFmtId="0" fontId="28" fillId="43" borderId="76" xfId="0" applyFont="1" applyFill="1" applyBorder="1" applyAlignment="1">
      <alignment horizontal="center" vertical="center" wrapText="1"/>
    </xf>
    <xf numFmtId="0" fontId="29" fillId="43" borderId="21" xfId="0" applyFont="1" applyFill="1" applyBorder="1" applyAlignment="1">
      <alignment horizontal="center" wrapText="1"/>
    </xf>
    <xf numFmtId="0" fontId="29" fillId="43" borderId="0" xfId="0" applyFont="1" applyFill="1" applyAlignment="1">
      <alignment horizontal="center" wrapText="1"/>
    </xf>
    <xf numFmtId="0" fontId="33" fillId="43" borderId="74" xfId="0" applyFont="1" applyFill="1" applyBorder="1" applyAlignment="1">
      <alignment horizontal="center"/>
    </xf>
    <xf numFmtId="0" fontId="33" fillId="43" borderId="71" xfId="0" applyFont="1" applyFill="1" applyBorder="1" applyAlignment="1">
      <alignment horizontal="center"/>
    </xf>
    <xf numFmtId="0" fontId="28" fillId="43" borderId="78" xfId="0" applyFont="1" applyFill="1" applyBorder="1" applyAlignment="1">
      <alignment horizontal="center" vertical="center"/>
    </xf>
    <xf numFmtId="0" fontId="28" fillId="43" borderId="0" xfId="0" applyFont="1" applyFill="1" applyAlignment="1">
      <alignment horizontal="center" vertical="center"/>
    </xf>
    <xf numFmtId="0" fontId="28" fillId="43" borderId="70" xfId="0" applyFont="1" applyFill="1" applyBorder="1" applyAlignment="1">
      <alignment horizontal="center" vertical="center"/>
    </xf>
    <xf numFmtId="0" fontId="33" fillId="43" borderId="73" xfId="0" applyFont="1" applyFill="1" applyBorder="1" applyAlignment="1">
      <alignment horizontal="center"/>
    </xf>
    <xf numFmtId="0" fontId="0" fillId="0" borderId="0" xfId="0" applyNumberFormat="1"/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5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50"/>
      <tableStyleElement type="headerRow" dxfId="49"/>
      <tableStyleElement type="firstRowStripe" dxfId="48"/>
    </tableStyle>
    <tableStyle name="TableStyleQueryResult" pivot="0" count="3" xr9:uid="{00000000-0011-0000-FFFF-FFFF01000000}">
      <tableStyleElement type="wholeTable" dxfId="47"/>
      <tableStyleElement type="headerRow" dxfId="46"/>
      <tableStyleElement type="firstRowStripe" dxfId="45"/>
    </tableStyle>
  </tableStyles>
  <colors>
    <mruColors>
      <color rgb="FF2CA02C"/>
      <color rgb="FFAA4498"/>
      <color rgb="FFD62793"/>
      <color rgb="FF8C564B"/>
      <color rgb="FF01B8AA"/>
      <color rgb="FF015751"/>
      <color rgb="FFEDBD1B"/>
      <color rgb="FF261036"/>
      <color rgb="FFAB850D"/>
      <color rgb="FFFD625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18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Home!$B$6</c:f>
          <c:strCache>
            <c:ptCount val="1"/>
            <c:pt idx="0">
              <c:v>Chingford Medical Practice</c:v>
            </c:pt>
          </c:strCache>
        </c:strRef>
      </c:tx>
      <c:layout>
        <c:manualLayout>
          <c:xMode val="edge"/>
          <c:yMode val="edge"/>
          <c:x val="0.20772586550559097"/>
          <c:y val="4.115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4981856133441998E-2"/>
          <c:y val="0.22273842592592594"/>
          <c:w val="0.91156756069487055"/>
          <c:h val="0.57727546296296295"/>
        </c:manualLayout>
      </c:layout>
      <c:lineChart>
        <c:grouping val="standard"/>
        <c:varyColors val="0"/>
        <c:ser>
          <c:idx val="0"/>
          <c:order val="0"/>
          <c:tx>
            <c:strRef>
              <c:f>Sheet1!$E$5</c:f>
              <c:strCache>
                <c:ptCount val="1"/>
                <c:pt idx="0">
                  <c:v>Coverage</c:v>
                </c:pt>
              </c:strCache>
            </c:strRef>
          </c:tx>
          <c:spPr>
            <a:ln w="349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>
                <a:solidFill>
                  <a:schemeClr val="accent1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</c:numCache>
            </c:numRef>
          </c:cat>
          <c:val>
            <c:numRef>
              <c:f>Sheet1!$F$5:$Q$5</c:f>
              <c:numCache>
                <c:formatCode>0.0%</c:formatCode>
                <c:ptCount val="12"/>
                <c:pt idx="0">
                  <c:v>0.10272536687631027</c:v>
                </c:pt>
                <c:pt idx="1">
                  <c:v>0.21428571428571427</c:v>
                </c:pt>
                <c:pt idx="2">
                  <c:v>0.26446280991735538</c:v>
                </c:pt>
                <c:pt idx="3">
                  <c:v>0.35510204081632651</c:v>
                </c:pt>
                <c:pt idx="4">
                  <c:v>0.43149284253578735</c:v>
                </c:pt>
                <c:pt idx="5">
                  <c:v>0.5</c:v>
                </c:pt>
                <c:pt idx="6">
                  <c:v>0.52610441767068272</c:v>
                </c:pt>
                <c:pt idx="7">
                  <c:v>0.58620689655172409</c:v>
                </c:pt>
                <c:pt idx="8">
                  <c:v>0.61569416498993967</c:v>
                </c:pt>
                <c:pt idx="9">
                  <c:v>0.66666666666666663</c:v>
                </c:pt>
                <c:pt idx="10">
                  <c:v>0.70824949698189132</c:v>
                </c:pt>
                <c:pt idx="11">
                  <c:v>0.73652694610778446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7E-4750-936B-F34E6CF517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030304"/>
        <c:axId val="204023640"/>
      </c:lineChart>
      <c:dateAx>
        <c:axId val="204030304"/>
        <c:scaling>
          <c:orientation val="minMax"/>
        </c:scaling>
        <c:delete val="0"/>
        <c:axPos val="b"/>
        <c:numFmt formatCode="d/m/yy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accent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023640"/>
        <c:crosses val="autoZero"/>
        <c:auto val="1"/>
        <c:lblOffset val="100"/>
        <c:baseTimeUnit val="months"/>
      </c:dateAx>
      <c:valAx>
        <c:axId val="204023640"/>
        <c:scaling>
          <c:orientation val="minMax"/>
        </c:scaling>
        <c:delete val="0"/>
        <c:axPos val="l"/>
        <c:numFmt formatCode="0.0%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030304"/>
        <c:crosses val="autoZero"/>
        <c:crossBetween val="between"/>
        <c:majorUnit val="0.1"/>
        <c:minorUnit val="1.0000000000000002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6.0178025323136246E-3"/>
          <c:y val="2.9044907407407408E-2"/>
          <c:w val="0.18970256410256411"/>
          <c:h val="9.92194444444444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Home!$B$6</c:f>
          <c:strCache>
            <c:ptCount val="1"/>
            <c:pt idx="0">
              <c:v>Chingford Medical Practice</c:v>
            </c:pt>
          </c:strCache>
        </c:strRef>
      </c:tx>
      <c:layout>
        <c:manualLayout>
          <c:xMode val="edge"/>
          <c:yMode val="edge"/>
          <c:x val="0.34936502477578019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6466364323507177E-2"/>
          <c:y val="0.19076016630308093"/>
          <c:w val="0.94142524414391593"/>
          <c:h val="0.57292235152438775"/>
        </c:manualLayout>
      </c:layout>
      <c:lineChart>
        <c:grouping val="standard"/>
        <c:varyColors val="0"/>
        <c:ser>
          <c:idx val="0"/>
          <c:order val="0"/>
          <c:tx>
            <c:strRef>
              <c:f>Sheet1!$E$6</c:f>
              <c:strCache>
                <c:ptCount val="1"/>
                <c:pt idx="0">
                  <c:v>Activity</c:v>
                </c:pt>
              </c:strCache>
            </c:strRef>
          </c:tx>
          <c:spPr>
            <a:ln w="28575" cap="rnd">
              <a:solidFill>
                <a:srgbClr val="01575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rgbClr val="01575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</c:numCache>
            </c:numRef>
          </c:cat>
          <c:val>
            <c:numRef>
              <c:f>Sheet1!$F$6:$Q$6</c:f>
              <c:numCache>
                <c:formatCode>0</c:formatCode>
                <c:ptCount val="12"/>
                <c:pt idx="0">
                  <c:v>49</c:v>
                </c:pt>
                <c:pt idx="1">
                  <c:v>102</c:v>
                </c:pt>
                <c:pt idx="2">
                  <c:v>128</c:v>
                </c:pt>
                <c:pt idx="3">
                  <c:v>175</c:v>
                </c:pt>
                <c:pt idx="4">
                  <c:v>212</c:v>
                </c:pt>
                <c:pt idx="5">
                  <c:v>247</c:v>
                </c:pt>
                <c:pt idx="6">
                  <c:v>265</c:v>
                </c:pt>
                <c:pt idx="7">
                  <c:v>292</c:v>
                </c:pt>
                <c:pt idx="8">
                  <c:v>309</c:v>
                </c:pt>
                <c:pt idx="9">
                  <c:v>334</c:v>
                </c:pt>
                <c:pt idx="10">
                  <c:v>356</c:v>
                </c:pt>
                <c:pt idx="11">
                  <c:v>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8D-49AF-A790-3B4D98D79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0086640"/>
        <c:axId val="620091344"/>
      </c:lineChart>
      <c:dateAx>
        <c:axId val="620086640"/>
        <c:scaling>
          <c:orientation val="minMax"/>
        </c:scaling>
        <c:delete val="0"/>
        <c:axPos val="b"/>
        <c:numFmt formatCode="d/m/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accent6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91344"/>
        <c:crosses val="autoZero"/>
        <c:auto val="1"/>
        <c:lblOffset val="100"/>
        <c:baseTimeUnit val="months"/>
      </c:dateAx>
      <c:valAx>
        <c:axId val="620091344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spPr>
          <a:noFill/>
          <a:ln>
            <a:solidFill>
              <a:schemeClr val="tx1">
                <a:lumMod val="50000"/>
                <a:lumOff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6640"/>
        <c:crosses val="autoZero"/>
        <c:crossBetween val="between"/>
        <c:majorUnit val="10"/>
        <c:minorUnit val="1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4955130608673912E-2"/>
          <c:y val="4.2354629629629645E-2"/>
          <c:w val="0.1602974473514098"/>
          <c:h val="0.1122914091470951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accent6">
        <a:lumMod val="40000"/>
        <a:lumOff val="60000"/>
      </a:schemeClr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Sheet1!$A$3</c:f>
          <c:strCache>
            <c:ptCount val="1"/>
            <c:pt idx="0">
              <c:v>Y01291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4981856133441998E-2"/>
          <c:y val="0.18746043108247828"/>
          <c:w val="0.91156756069487055"/>
          <c:h val="0.56551605291762774"/>
        </c:manualLayout>
      </c:layout>
      <c:lineChart>
        <c:grouping val="standard"/>
        <c:varyColors val="0"/>
        <c:ser>
          <c:idx val="0"/>
          <c:order val="0"/>
          <c:tx>
            <c:strRef>
              <c:f>Sheet1!$E$5</c:f>
              <c:strCache>
                <c:ptCount val="1"/>
                <c:pt idx="0">
                  <c:v>Coverage</c:v>
                </c:pt>
              </c:strCache>
            </c:strRef>
          </c:tx>
          <c:spPr>
            <a:ln w="349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 w="9525">
                <a:solidFill>
                  <a:schemeClr val="accent1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</c:numCache>
            </c:numRef>
          </c:cat>
          <c:val>
            <c:numRef>
              <c:f>Sheet1!$F$5:$Q$5</c:f>
              <c:numCache>
                <c:formatCode>0.0%</c:formatCode>
                <c:ptCount val="12"/>
                <c:pt idx="0">
                  <c:v>0.10272536687631027</c:v>
                </c:pt>
                <c:pt idx="1">
                  <c:v>0.21428571428571427</c:v>
                </c:pt>
                <c:pt idx="2">
                  <c:v>0.26446280991735538</c:v>
                </c:pt>
                <c:pt idx="3">
                  <c:v>0.35510204081632651</c:v>
                </c:pt>
                <c:pt idx="4">
                  <c:v>0.43149284253578735</c:v>
                </c:pt>
                <c:pt idx="5">
                  <c:v>0.5</c:v>
                </c:pt>
                <c:pt idx="6">
                  <c:v>0.52610441767068272</c:v>
                </c:pt>
                <c:pt idx="7">
                  <c:v>0.58620689655172409</c:v>
                </c:pt>
                <c:pt idx="8">
                  <c:v>0.61569416498993967</c:v>
                </c:pt>
                <c:pt idx="9">
                  <c:v>0.66666666666666663</c:v>
                </c:pt>
                <c:pt idx="10">
                  <c:v>0.70824949698189132</c:v>
                </c:pt>
                <c:pt idx="11">
                  <c:v>0.73652694610778446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71-4B87-841C-72D72A679C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0085856"/>
        <c:axId val="620085464"/>
      </c:lineChart>
      <c:dateAx>
        <c:axId val="6200858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may</a:t>
                </a:r>
                <a:r>
                  <a:rPr lang="en-GB" baseline="0"/>
                  <a:t> 2020 - April 2021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cap="all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d/m/yy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5464"/>
        <c:crosses val="autoZero"/>
        <c:auto val="1"/>
        <c:lblOffset val="100"/>
        <c:baseTimeUnit val="months"/>
      </c:dateAx>
      <c:valAx>
        <c:axId val="620085464"/>
        <c:scaling>
          <c:orientation val="minMax"/>
        </c:scaling>
        <c:delete val="0"/>
        <c:axPos val="l"/>
        <c:numFmt formatCode="0.0%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58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1519366564535082"/>
          <c:y val="0.88159124048887827"/>
          <c:w val="0.20174937263509624"/>
          <c:h val="0.116581126841010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Sheet1!$A$3</c:f>
          <c:strCache>
            <c:ptCount val="1"/>
            <c:pt idx="0">
              <c:v>Y01291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cap="none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2912507275502701E-2"/>
          <c:y val="0.21256762476179197"/>
          <c:w val="0.94142524414391593"/>
          <c:h val="0.56324929990416861"/>
        </c:manualLayout>
      </c:layout>
      <c:lineChart>
        <c:grouping val="standard"/>
        <c:varyColors val="0"/>
        <c:ser>
          <c:idx val="0"/>
          <c:order val="0"/>
          <c:tx>
            <c:strRef>
              <c:f>Sheet1!$E$6</c:f>
              <c:strCache>
                <c:ptCount val="1"/>
                <c:pt idx="0">
                  <c:v>Activity</c:v>
                </c:pt>
              </c:strCache>
            </c:strRef>
          </c:tx>
          <c:spPr>
            <a:ln w="22225" cap="rnd">
              <a:solidFill>
                <a:schemeClr val="accent1"/>
              </a:solidFill>
            </a:ln>
            <a:effectLst>
              <a:glow rad="139700">
                <a:schemeClr val="accent1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Sheet1!$F$4:$Q$4</c:f>
              <c:numCache>
                <c:formatCode>d/m/yy</c:formatCode>
                <c:ptCount val="12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  <c:pt idx="11">
                  <c:v>45017</c:v>
                </c:pt>
              </c:numCache>
            </c:numRef>
          </c:cat>
          <c:val>
            <c:numRef>
              <c:f>Sheet1!$F$6:$Q$6</c:f>
              <c:numCache>
                <c:formatCode>0</c:formatCode>
                <c:ptCount val="12"/>
                <c:pt idx="0">
                  <c:v>49</c:v>
                </c:pt>
                <c:pt idx="1">
                  <c:v>102</c:v>
                </c:pt>
                <c:pt idx="2">
                  <c:v>128</c:v>
                </c:pt>
                <c:pt idx="3">
                  <c:v>175</c:v>
                </c:pt>
                <c:pt idx="4">
                  <c:v>212</c:v>
                </c:pt>
                <c:pt idx="5">
                  <c:v>247</c:v>
                </c:pt>
                <c:pt idx="6">
                  <c:v>265</c:v>
                </c:pt>
                <c:pt idx="7">
                  <c:v>292</c:v>
                </c:pt>
                <c:pt idx="8">
                  <c:v>309</c:v>
                </c:pt>
                <c:pt idx="9">
                  <c:v>334</c:v>
                </c:pt>
                <c:pt idx="10">
                  <c:v>356</c:v>
                </c:pt>
                <c:pt idx="11">
                  <c:v>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11-4A7D-AABA-DD6EFB7215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087424"/>
        <c:axId val="620091736"/>
      </c:lineChart>
      <c:dateAx>
        <c:axId val="6200874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May</a:t>
                </a:r>
                <a:r>
                  <a:rPr lang="en-GB" baseline="0"/>
                  <a:t> 2020 - April 2021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lt1">
                      <a:lumMod val="7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d/m/yy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91736"/>
        <c:crosses val="autoZero"/>
        <c:auto val="1"/>
        <c:lblOffset val="100"/>
        <c:baseTimeUnit val="months"/>
      </c:dateAx>
      <c:valAx>
        <c:axId val="620091736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0874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3796615381236341"/>
          <c:y val="0.87435958005249348"/>
          <c:w val="0.17656854944679806"/>
          <c:h val="0.112500787401574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7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dk1">
        <a:lumMod val="75000"/>
        <a:lumOff val="25000"/>
      </a:schemeClr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4</xdr:row>
          <xdr:rowOff>95250</xdr:rowOff>
        </xdr:from>
        <xdr:to>
          <xdr:col>1</xdr:col>
          <xdr:colOff>2171700</xdr:colOff>
          <xdr:row>4</xdr:row>
          <xdr:rowOff>457200</xdr:rowOff>
        </xdr:to>
        <xdr:sp macro="" textlink="">
          <xdr:nvSpPr>
            <xdr:cNvPr id="3074" name="ComboBox1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57149</xdr:colOff>
      <xdr:row>9</xdr:row>
      <xdr:rowOff>76198</xdr:rowOff>
    </xdr:from>
    <xdr:to>
      <xdr:col>2</xdr:col>
      <xdr:colOff>1061113</xdr:colOff>
      <xdr:row>20</xdr:row>
      <xdr:rowOff>452197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1343026</xdr:colOff>
      <xdr:row>9</xdr:row>
      <xdr:rowOff>67213</xdr:rowOff>
    </xdr:from>
    <xdr:to>
      <xdr:col>8</xdr:col>
      <xdr:colOff>1314450</xdr:colOff>
      <xdr:row>20</xdr:row>
      <xdr:rowOff>432955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5</xdr:col>
      <xdr:colOff>0</xdr:colOff>
      <xdr:row>22</xdr:row>
      <xdr:rowOff>0</xdr:rowOff>
    </xdr:from>
    <xdr:to>
      <xdr:col>8</xdr:col>
      <xdr:colOff>1218704</xdr:colOff>
      <xdr:row>26</xdr:row>
      <xdr:rowOff>159824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4718707"/>
          <a:ext cx="1930342" cy="9043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1419225</xdr:colOff>
          <xdr:row>3</xdr:row>
          <xdr:rowOff>0</xdr:rowOff>
        </xdr:from>
        <xdr:to>
          <xdr:col>1</xdr:col>
          <xdr:colOff>3467100</xdr:colOff>
          <xdr:row>4</xdr:row>
          <xdr:rowOff>66675</xdr:rowOff>
        </xdr:to>
        <xdr:sp macro="" textlink="">
          <xdr:nvSpPr>
            <xdr:cNvPr id="1025" name="Combo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66676</xdr:colOff>
      <xdr:row>7</xdr:row>
      <xdr:rowOff>28575</xdr:rowOff>
    </xdr:from>
    <xdr:to>
      <xdr:col>14</xdr:col>
      <xdr:colOff>180975</xdr:colOff>
      <xdr:row>16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19051</xdr:colOff>
      <xdr:row>7</xdr:row>
      <xdr:rowOff>19050</xdr:rowOff>
    </xdr:from>
    <xdr:to>
      <xdr:col>21</xdr:col>
      <xdr:colOff>581025</xdr:colOff>
      <xdr:row>17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400-000000000000}" autoFormatId="0" applyNumberFormats="0" applyBorderFormats="0" applyFontFormats="1" applyPatternFormats="1" applyAlignmentFormats="0" applyWidthHeightFormats="0">
  <queryTableRefresh preserveSortFilterLayout="0" nextId="8">
    <queryTableFields count="7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500-000001000000}" autoFormatId="0" applyNumberFormats="0" applyBorderFormats="0" applyFontFormats="1" applyPatternFormats="1" applyAlignmentFormats="0" applyWidthHeightFormats="0">
  <queryTableRefresh preserveSortFilterLayout="0" nextId="19">
    <queryTableFields count="18">
      <queryTableField id="1" name="Status" tableColumnId="1"/>
      <queryTableField id="2" name="Practice ID" tableColumnId="2"/>
      <queryTableField id="3" name="Practice" tableColumnId="3"/>
      <queryTableField id="4" name="Locality ID" tableColumnId="4"/>
      <queryTableField id="5" name="Locality" tableColumnId="5"/>
      <queryTableField id="6" name="SubLocality ID" tableColumnId="6"/>
      <queryTableField id="7" name="SubLocality" tableColumnId="7"/>
      <queryTableField id="8" name="PCN/Network" tableColumnId="8"/>
      <queryTableField id="9" name="PCN code" tableColumnId="9"/>
      <queryTableField id="10" name="Clinical System" tableColumnId="10"/>
      <queryTableField id="11" name="Address 1" tableColumnId="11"/>
      <queryTableField id="12" name="Address 2" tableColumnId="12"/>
      <queryTableField id="13" name="Postcode" tableColumnId="13"/>
      <queryTableField id="14" name="Grid Reference" tableColumnId="14"/>
      <queryTableField id="15" name="X (easting)" tableColumnId="15"/>
      <queryTableField id="16" name="Y (northing)" tableColumnId="16"/>
      <queryTableField id="17" name="Latitude" tableColumnId="17"/>
      <queryTableField id="18" name="Longitude" tableColumnId="18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600-000002000000}" autoFormatId="0" applyNumberFormats="0" applyBorderFormats="0" applyFontFormats="1" applyPatternFormats="1" applyAlignmentFormats="0" applyWidthHeightFormats="0">
  <queryTableRefresh preserveSortFilterLayout="0" nextId="15">
    <queryTableFields count="14">
      <queryTableField id="1" name="ProjectID" tableColumnId="15"/>
      <queryTableField id="2" name="Rel_D" tableColumnId="16"/>
      <queryTableField id="3" name="Run_D" tableColumnId="17"/>
      <queryTableField id="4" name="OrgID" tableColumnId="18"/>
      <queryTableField id="5" name="Currently registered over the age of 17" tableColumnId="19"/>
      <queryTableField id="6" name="T2 Diabetes (currently registered)" tableColumnId="20"/>
      <queryTableField id="7" name="Diabetes care plan agreed (currently registered)" tableColumnId="21"/>
      <queryTableField id="8" name="Patient over the age of 18 (L/D)" tableColumnId="22"/>
      <queryTableField id="9" name="T2 Diabetes (L/D)" tableColumnId="23"/>
      <queryTableField id="10" name="Diabetes care plan agreed (L/D)" tableColumnId="24"/>
      <queryTableField id="11" name="Practice" tableColumnId="25"/>
      <queryTableField id="12" name="Locality ID" tableColumnId="26"/>
      <queryTableField id="13" name="SubLocality ID" tableColumnId="27"/>
      <queryTableField id="14" name="SubLocality" tableColumnId="2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WF_T2_Diabetes_HEADERS" displayName="WF_T2_Diabetes_HEADERS" ref="A1:G5" tableType="queryTable" totalsRowShown="0" headerRowDxfId="44" dataDxfId="43">
  <autoFilter ref="A1:G5" xr:uid="{00000000-000C-0000-FFFF-FFFF00000000}"/>
  <tableColumns count="7">
    <tableColumn id="1" xr3:uid="{FD4B8972-D58F-4833-AAAC-48C62A35B297}" uniqueName="1" name="Column1" queryTableFieldId="1" dataDxfId="42"/>
    <tableColumn id="2" xr3:uid="{45531D01-32E0-44DD-A9CC-A42633D558FB}" uniqueName="2" name="Column2" queryTableFieldId="2" dataDxfId="41"/>
    <tableColumn id="3" xr3:uid="{12C25CE8-7CF7-4DFF-BB59-B255758BA1BC}" uniqueName="3" name="Column3" queryTableFieldId="3" dataDxfId="40"/>
    <tableColumn id="4" xr3:uid="{18E8C5A3-1873-4C4F-AEB4-4AC6A10E8D91}" uniqueName="4" name="Column4" queryTableFieldId="4" dataDxfId="39"/>
    <tableColumn id="5" xr3:uid="{9DB545CE-FC04-4F52-B41B-0B24E1D1024E}" uniqueName="5" name="Column5" queryTableFieldId="5" dataDxfId="38"/>
    <tableColumn id="6" xr3:uid="{731439ED-F7AF-4444-ADE4-E4D0C6C6F095}" uniqueName="6" name="Column6" queryTableFieldId="6" dataDxfId="37"/>
    <tableColumn id="7" xr3:uid="{9C86CF5E-66BA-4696-A9F2-0C226CEB428F}" uniqueName="7" name="Column7" queryTableFieldId="7" dataDxfId="36"/>
  </tableColumns>
  <tableStyleInfo name="TableStyleQueryResul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PracticeTABLE" displayName="PracticeTABLE" ref="A1:R270" tableType="queryTable" totalsRowShown="0" headerRowDxfId="35" dataDxfId="34">
  <autoFilter ref="A1:R270" xr:uid="{00000000-000C-0000-FFFF-FFFF01000000}"/>
  <tableColumns count="18">
    <tableColumn id="1" xr3:uid="{751FB429-8642-4256-A1DC-BFD1847DD0D3}" uniqueName="1" name="Status" queryTableFieldId="1" dataDxfId="33"/>
    <tableColumn id="2" xr3:uid="{FA326D41-EABF-4AB7-B6AE-96BC0C99A009}" uniqueName="2" name="Practice ID" queryTableFieldId="2" dataDxfId="32"/>
    <tableColumn id="3" xr3:uid="{899BDA74-0042-4F52-9E4F-375E18090DBA}" uniqueName="3" name="Practice" queryTableFieldId="3" dataDxfId="31"/>
    <tableColumn id="4" xr3:uid="{A3E5CADC-723A-4852-97F2-80FB436D9293}" uniqueName="4" name="Locality ID" queryTableFieldId="4" dataDxfId="30"/>
    <tableColumn id="5" xr3:uid="{FDD56221-E700-420F-817F-5EEEA925934C}" uniqueName="5" name="Locality" queryTableFieldId="5" dataDxfId="29"/>
    <tableColumn id="6" xr3:uid="{A9E37EE6-B8FC-485D-BBC7-266BDE54998E}" uniqueName="6" name="SubLocality ID" queryTableFieldId="6" dataDxfId="28"/>
    <tableColumn id="7" xr3:uid="{C7B214B3-0A94-4584-864A-BEAD93251170}" uniqueName="7" name="SubLocality" queryTableFieldId="7" dataDxfId="27"/>
    <tableColumn id="8" xr3:uid="{AC4D5091-F09A-416F-AAFE-BCA5E9747534}" uniqueName="8" name="PCN/Network" queryTableFieldId="8" dataDxfId="26"/>
    <tableColumn id="9" xr3:uid="{B818C8B6-5811-4902-902B-1DD53384783B}" uniqueName="9" name="PCN code" queryTableFieldId="9" dataDxfId="25"/>
    <tableColumn id="10" xr3:uid="{B48EEB61-1B7F-44A1-B5EE-55906BF22043}" uniqueName="10" name="Clinical System" queryTableFieldId="10" dataDxfId="24"/>
    <tableColumn id="11" xr3:uid="{3889B5F7-F37F-436D-B94B-1CC6EEB0DEA0}" uniqueName="11" name="Address 1" queryTableFieldId="11" dataDxfId="23"/>
    <tableColumn id="12" xr3:uid="{21D2AEC7-B637-4909-9902-0C574E424617}" uniqueName="12" name="Address 2" queryTableFieldId="12" dataDxfId="22"/>
    <tableColumn id="13" xr3:uid="{6819463F-A048-4955-8D73-A52F0B4E087D}" uniqueName="13" name="Postcode" queryTableFieldId="13" dataDxfId="21"/>
    <tableColumn id="14" xr3:uid="{40639E5A-AD51-479B-8741-9315A316DC94}" uniqueName="14" name="Grid Reference" queryTableFieldId="14" dataDxfId="20"/>
    <tableColumn id="15" xr3:uid="{C1116771-4061-49C5-9B47-15997856E701}" uniqueName="15" name="X (easting)" queryTableFieldId="15" dataDxfId="19"/>
    <tableColumn id="16" xr3:uid="{8DA2093E-66E0-4577-95BA-5658A13BB9A1}" uniqueName="16" name="Y (northing)" queryTableFieldId="16" dataDxfId="18"/>
    <tableColumn id="17" xr3:uid="{5D67B1C8-E940-47C7-8C9C-DC30F93B03E4}" uniqueName="17" name="Latitude" queryTableFieldId="17" dataDxfId="17"/>
    <tableColumn id="18" xr3:uid="{3A0DDE44-4D9B-434B-80EC-7A02CD16FEFA}" uniqueName="18" name="Longitude" queryTableFieldId="18" dataDxfId="16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T2_DM_DATA" displayName="WF_T2_DM_DATA" ref="A1:N742" tableType="queryTable" totalsRowShown="0" headerRowDxfId="15" dataDxfId="14">
  <autoFilter ref="A1:N742" xr:uid="{00000000-000C-0000-FFFF-FFFF02000000}"/>
  <tableColumns count="14">
    <tableColumn id="15" xr3:uid="{50E69C5C-95DA-4C86-AAAD-6D098EC913FF}" uniqueName="15" name="ProjectID" queryTableFieldId="1" dataDxfId="13"/>
    <tableColumn id="16" xr3:uid="{3C37C00A-E8EA-4B58-83B0-04139EBD20E3}" uniqueName="16" name="Rel_D" queryTableFieldId="2" dataDxfId="12"/>
    <tableColumn id="17" xr3:uid="{012D171B-4C85-4275-A27C-D8B60071D302}" uniqueName="17" name="Run_D" queryTableFieldId="3" dataDxfId="11"/>
    <tableColumn id="18" xr3:uid="{71FCBD15-598E-471F-88BE-797F654A539B}" uniqueName="18" name="OrgID" queryTableFieldId="4" dataDxfId="10"/>
    <tableColumn id="19" xr3:uid="{91EB7425-DFE8-4C75-B525-E442033150E1}" uniqueName="19" name="Currently registered over the age of 17" queryTableFieldId="5" dataDxfId="9"/>
    <tableColumn id="20" xr3:uid="{01D17E12-C64D-4A36-8452-71B003CF846B}" uniqueName="20" name="T2 Diabetes (currently registered)" queryTableFieldId="6" dataDxfId="8"/>
    <tableColumn id="21" xr3:uid="{887015FE-08F7-4337-B59D-45D443BB6658}" uniqueName="21" name="Diabetes care plan agreed (currently registered)" queryTableFieldId="7" dataDxfId="7"/>
    <tableColumn id="22" xr3:uid="{9C6FEA91-0A34-488D-A32B-515D5B8425E0}" uniqueName="22" name="Patient over the age of 18 (L/D)" queryTableFieldId="8" dataDxfId="6"/>
    <tableColumn id="23" xr3:uid="{6DB3DE7A-1546-4707-B699-5D48D97C6781}" uniqueName="23" name="T2 Diabetes (L/D)" queryTableFieldId="9" dataDxfId="5"/>
    <tableColumn id="24" xr3:uid="{7AC68C87-3A28-4A89-B87E-6AF08DC77E96}" uniqueName="24" name="Diabetes care plan agreed (L/D)" queryTableFieldId="10" dataDxfId="4"/>
    <tableColumn id="25" xr3:uid="{9F0B6B81-B60D-4DFC-ADA9-80AB5D4F622F}" uniqueName="25" name="Practice" queryTableFieldId="11" dataDxfId="3"/>
    <tableColumn id="26" xr3:uid="{9BFD676B-5B28-4194-B322-2A99211407EE}" uniqueName="26" name="Locality ID" queryTableFieldId="12" dataDxfId="2"/>
    <tableColumn id="27" xr3:uid="{23F9EBED-B178-4D92-855B-C337B3090585}" uniqueName="27" name="SubLocality ID" queryTableFieldId="13" dataDxfId="1"/>
    <tableColumn id="28" xr3:uid="{291C75E0-92E8-4F8A-917F-1D37E68B9C7F}" uniqueName="28" name="SubLocality" queryTableFieldId="14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4" Type="http://schemas.openxmlformats.org/officeDocument/2006/relationships/image" Target="../media/image3.emf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K27"/>
  <sheetViews>
    <sheetView showGridLines="0" tabSelected="1" zoomScaleNormal="100" workbookViewId="0">
      <selection activeCell="B32" sqref="B32"/>
    </sheetView>
  </sheetViews>
  <sheetFormatPr defaultColWidth="0" defaultRowHeight="15" x14ac:dyDescent="0.25"/>
  <cols>
    <col min="1" max="1" width="18.28515625" customWidth="1"/>
    <col min="2" max="2" width="46.140625" customWidth="1"/>
    <col min="3" max="5" width="23" style="34" customWidth="1"/>
    <col min="6" max="6" width="10.7109375" style="34" customWidth="1"/>
    <col min="7" max="7" width="20.42578125" style="34" hidden="1" customWidth="1"/>
    <col min="8" max="8" width="17" style="34" hidden="1" customWidth="1"/>
    <col min="9" max="9" width="21.42578125" style="34" customWidth="1"/>
    <col min="10" max="10" width="11.85546875" style="34" hidden="1" customWidth="1"/>
    <col min="11" max="11" width="5.140625" customWidth="1"/>
    <col min="12" max="16384" width="9.140625" hidden="1"/>
  </cols>
  <sheetData>
    <row r="1" spans="1:10" ht="5.25" customHeight="1" thickBot="1" x14ac:dyDescent="0.3"/>
    <row r="2" spans="1:10" ht="36.75" customHeight="1" thickTop="1" thickBot="1" x14ac:dyDescent="0.5">
      <c r="A2" s="21" t="s">
        <v>1494</v>
      </c>
      <c r="B2" s="22"/>
      <c r="C2" s="22"/>
      <c r="D2" s="22"/>
      <c r="E2" s="22"/>
      <c r="F2" s="23"/>
      <c r="G2" s="23"/>
      <c r="H2" s="23"/>
      <c r="I2" s="23"/>
      <c r="J2" s="23"/>
    </row>
    <row r="3" spans="1:10" ht="24.75" customHeight="1" thickBot="1" x14ac:dyDescent="0.5">
      <c r="A3" s="138"/>
      <c r="B3" s="30"/>
      <c r="C3" s="144" t="s">
        <v>1465</v>
      </c>
      <c r="D3" s="145"/>
      <c r="E3" s="145"/>
      <c r="F3" s="145"/>
      <c r="G3" s="25"/>
      <c r="H3" s="25"/>
      <c r="I3" s="137" t="s">
        <v>1466</v>
      </c>
      <c r="J3" s="25"/>
    </row>
    <row r="4" spans="1:10" ht="33.75" customHeight="1" thickBot="1" x14ac:dyDescent="0.3">
      <c r="A4" s="30"/>
      <c r="B4" s="30"/>
      <c r="C4" s="139" t="s">
        <v>1495</v>
      </c>
      <c r="D4" s="140"/>
      <c r="E4" s="140"/>
      <c r="F4" s="141"/>
      <c r="G4" s="142" t="s">
        <v>1496</v>
      </c>
      <c r="H4" s="142"/>
      <c r="I4" s="143"/>
      <c r="J4" s="142"/>
    </row>
    <row r="5" spans="1:10" ht="63" customHeight="1" thickBot="1" x14ac:dyDescent="0.3">
      <c r="A5" s="78" t="s">
        <v>1443</v>
      </c>
      <c r="B5" s="41"/>
      <c r="C5" s="64" t="s">
        <v>1454</v>
      </c>
      <c r="D5" s="52" t="s">
        <v>98</v>
      </c>
      <c r="E5" s="52" t="s">
        <v>99</v>
      </c>
      <c r="F5" s="62" t="s">
        <v>96</v>
      </c>
      <c r="G5" s="37" t="s">
        <v>100</v>
      </c>
      <c r="H5" s="26" t="s">
        <v>101</v>
      </c>
      <c r="I5" s="51" t="s">
        <v>1457</v>
      </c>
      <c r="J5" s="31" t="s">
        <v>96</v>
      </c>
    </row>
    <row r="6" spans="1:10" x14ac:dyDescent="0.25">
      <c r="A6" s="40" t="s">
        <v>1452</v>
      </c>
      <c r="B6" s="70" t="s">
        <v>50</v>
      </c>
      <c r="C6" s="36">
        <f>VLOOKUP($B$6,Report!$B$7:$N$53,4,0)</f>
        <v>7667</v>
      </c>
      <c r="D6" s="36">
        <f>VLOOKUP($B$6,Report!$B$7:$N$53,5,0)</f>
        <v>501</v>
      </c>
      <c r="E6" s="36">
        <f>VLOOKUP($B$6,Report!$B$7:$N$53,7,0)</f>
        <v>369</v>
      </c>
      <c r="F6" s="63">
        <f>IFERROR(E6/D6,"-")</f>
        <v>0.73652694610778446</v>
      </c>
      <c r="G6" s="36">
        <f>VLOOKUP($B$6,Report!$B$7:$N$53,9,0)</f>
        <v>29635</v>
      </c>
      <c r="H6" s="32">
        <f>VLOOKUP($B$6,Report!$B$7:$N$53,10,0)</f>
        <v>1139</v>
      </c>
      <c r="I6" s="32">
        <f>VLOOKUP($B$6,Report!$B$7:$N$53,12,0)</f>
        <v>375</v>
      </c>
      <c r="J6" s="33">
        <f>IFERROR(I6/H6,"-")</f>
        <v>0.3292361720807726</v>
      </c>
    </row>
    <row r="7" spans="1:10" x14ac:dyDescent="0.25">
      <c r="A7" s="38" t="s">
        <v>1440</v>
      </c>
      <c r="B7" s="71" t="str">
        <f>VLOOKUP($B$6,Practice!$C$2:$E$40,3,0)</f>
        <v>Chingford E4</v>
      </c>
      <c r="C7" s="32">
        <f>VLOOKUP($B$7,Report!$B$7:$N$53,4,0)</f>
        <v>43131</v>
      </c>
      <c r="D7" s="32">
        <f>VLOOKUP($B$7,Report!$B$7:$N$53,5,0)</f>
        <v>2689</v>
      </c>
      <c r="E7" s="32">
        <f>VLOOKUP($B$7,Report!$B$7:$N$53,7,0)</f>
        <v>1430</v>
      </c>
      <c r="F7" s="63">
        <f>IFERROR(E7/D7,"-")</f>
        <v>0.5317962067683154</v>
      </c>
      <c r="G7" s="36">
        <f>VLOOKUP($B$7,Report!$B$7:$N$53,9,0)</f>
        <v>141204</v>
      </c>
      <c r="H7" s="32">
        <f>VLOOKUP($B$7,Report!$B$7:$N$53,10,0)</f>
        <v>5940</v>
      </c>
      <c r="I7" s="32">
        <f>VLOOKUP($B$7,Report!$B$7:$N$53,12,0)</f>
        <v>1452</v>
      </c>
      <c r="J7" s="33">
        <f>IFERROR(I7/H7,"-")</f>
        <v>0.24444444444444444</v>
      </c>
    </row>
    <row r="8" spans="1:10" x14ac:dyDescent="0.25">
      <c r="A8" s="38" t="s">
        <v>1441</v>
      </c>
      <c r="B8" s="72" t="s">
        <v>34</v>
      </c>
      <c r="C8" s="32">
        <f>VLOOKUP($B$8,Report!$C$53:$N$53,3,0)</f>
        <v>259016</v>
      </c>
      <c r="D8" s="32">
        <f>VLOOKUP($B$8,Report!$C$53:$N$53,4,0)</f>
        <v>17668</v>
      </c>
      <c r="E8" s="32">
        <f>VLOOKUP($B$8,Report!$C$53:$N$53,6,0)</f>
        <v>5676</v>
      </c>
      <c r="F8" s="63">
        <f>IFERROR(E8/D8,"-")</f>
        <v>0.32125877292279825</v>
      </c>
      <c r="G8" s="36">
        <f>VLOOKUP($B$8,Report!$C$53:$N$53,8,0)</f>
        <v>836834</v>
      </c>
      <c r="H8" s="32">
        <f>VLOOKUP($B$8,Report!$C$53:$N$53,9,0)</f>
        <v>36439</v>
      </c>
      <c r="I8" s="32">
        <f>VLOOKUP($B$8,Report!$C$53:$N$53,11,0)</f>
        <v>5835</v>
      </c>
      <c r="J8" s="33">
        <f>IFERROR(I8/H8,"-")</f>
        <v>0.16013062927083618</v>
      </c>
    </row>
    <row r="9" spans="1:10" ht="8.25" customHeight="1" x14ac:dyDescent="0.25">
      <c r="A9" s="54"/>
      <c r="B9" s="54"/>
      <c r="C9" s="55"/>
      <c r="D9" s="55"/>
      <c r="E9" s="55"/>
      <c r="F9" s="55"/>
      <c r="G9" s="55"/>
      <c r="H9" s="55"/>
      <c r="I9" s="55"/>
    </row>
    <row r="10" spans="1:10" x14ac:dyDescent="0.25">
      <c r="A10" s="54"/>
      <c r="B10" s="54"/>
      <c r="C10" s="55"/>
      <c r="D10" s="55"/>
      <c r="E10" s="55"/>
      <c r="F10" s="55"/>
      <c r="G10" s="55"/>
      <c r="H10" s="55"/>
      <c r="I10" s="55"/>
    </row>
    <row r="11" spans="1:10" x14ac:dyDescent="0.25">
      <c r="A11" s="54"/>
      <c r="B11" s="54"/>
      <c r="C11" s="55"/>
      <c r="D11" s="55"/>
      <c r="E11" s="55"/>
      <c r="F11" s="55"/>
      <c r="G11" s="55"/>
      <c r="H11" s="55"/>
      <c r="I11" s="55"/>
    </row>
    <row r="12" spans="1:10" x14ac:dyDescent="0.25">
      <c r="A12" s="54"/>
      <c r="B12" s="54"/>
      <c r="C12" s="55"/>
      <c r="D12" s="55"/>
      <c r="E12" s="55"/>
      <c r="F12" s="55"/>
      <c r="G12" s="55"/>
      <c r="H12" s="55"/>
      <c r="I12" s="55"/>
    </row>
    <row r="13" spans="1:10" x14ac:dyDescent="0.25">
      <c r="A13" s="54"/>
      <c r="B13" s="54"/>
      <c r="C13" s="55"/>
      <c r="D13" s="55"/>
      <c r="E13" s="55"/>
      <c r="F13" s="55"/>
      <c r="G13" s="55"/>
      <c r="H13" s="55"/>
      <c r="I13" s="55"/>
    </row>
    <row r="14" spans="1:10" x14ac:dyDescent="0.25">
      <c r="A14" s="54"/>
      <c r="B14" s="54"/>
      <c r="C14" s="55"/>
      <c r="D14" s="55"/>
      <c r="E14" s="55"/>
      <c r="F14" s="55"/>
      <c r="G14" s="55"/>
      <c r="H14" s="55"/>
      <c r="I14" s="55"/>
    </row>
    <row r="15" spans="1:10" x14ac:dyDescent="0.25">
      <c r="A15" s="54"/>
      <c r="B15" s="54"/>
      <c r="C15" s="55"/>
      <c r="D15" s="55"/>
      <c r="E15" s="55"/>
      <c r="F15" s="55"/>
      <c r="G15" s="55"/>
      <c r="H15" s="55"/>
      <c r="I15" s="55"/>
    </row>
    <row r="16" spans="1:10" x14ac:dyDescent="0.25">
      <c r="A16" s="54"/>
      <c r="B16" s="54"/>
      <c r="C16" s="55"/>
      <c r="D16" s="55"/>
      <c r="E16" s="55"/>
      <c r="F16" s="55"/>
      <c r="G16" s="55"/>
      <c r="H16" s="55"/>
      <c r="I16" s="55"/>
    </row>
    <row r="17" spans="1:9" x14ac:dyDescent="0.25">
      <c r="A17" s="54"/>
      <c r="B17" s="54"/>
      <c r="C17" s="55"/>
      <c r="D17" s="55"/>
      <c r="E17" s="55"/>
      <c r="F17" s="55"/>
      <c r="G17" s="55"/>
      <c r="H17" s="55"/>
      <c r="I17" s="55"/>
    </row>
    <row r="18" spans="1:9" x14ac:dyDescent="0.25">
      <c r="A18" s="54"/>
      <c r="B18" s="54"/>
      <c r="C18" s="55"/>
      <c r="D18" s="55"/>
      <c r="E18" s="55"/>
      <c r="F18" s="55"/>
      <c r="G18" s="55"/>
      <c r="H18" s="55"/>
      <c r="I18" s="55"/>
    </row>
    <row r="19" spans="1:9" x14ac:dyDescent="0.25">
      <c r="A19" s="54"/>
      <c r="B19" s="54"/>
      <c r="C19" s="55"/>
      <c r="D19" s="55"/>
      <c r="E19" s="55"/>
      <c r="F19" s="55"/>
      <c r="G19" s="55"/>
      <c r="H19" s="55"/>
      <c r="I19" s="55"/>
    </row>
    <row r="20" spans="1:9" x14ac:dyDescent="0.25">
      <c r="A20" s="54"/>
      <c r="B20" s="54"/>
      <c r="C20" s="55"/>
      <c r="D20" s="55"/>
      <c r="E20" s="55"/>
      <c r="F20" s="55"/>
      <c r="G20" s="55"/>
      <c r="H20" s="55"/>
      <c r="I20" s="55"/>
    </row>
    <row r="21" spans="1:9" ht="57.6" customHeight="1" thickBot="1" x14ac:dyDescent="0.3">
      <c r="A21" s="54"/>
      <c r="B21" s="54"/>
      <c r="C21" s="55"/>
      <c r="D21" s="55"/>
      <c r="E21" s="55"/>
      <c r="F21" s="55"/>
      <c r="G21" s="55"/>
      <c r="H21" s="55"/>
      <c r="I21" s="55"/>
    </row>
    <row r="22" spans="1:9" x14ac:dyDescent="0.25">
      <c r="A22" s="58"/>
      <c r="B22" s="59"/>
      <c r="C22" s="60"/>
      <c r="D22" s="60"/>
      <c r="E22" s="60"/>
      <c r="F22" s="60"/>
      <c r="G22" s="60"/>
      <c r="H22" s="60"/>
      <c r="I22" s="60"/>
    </row>
    <row r="23" spans="1:9" x14ac:dyDescent="0.25">
      <c r="A23" s="75" t="s">
        <v>1464</v>
      </c>
      <c r="B23" s="76" t="str">
        <f>Control!G2</f>
        <v>01/04/2023</v>
      </c>
      <c r="C23" s="57"/>
      <c r="D23" s="57"/>
      <c r="E23" s="57"/>
      <c r="F23" s="57"/>
      <c r="G23" s="57"/>
      <c r="H23" s="57"/>
      <c r="I23" s="57"/>
    </row>
    <row r="24" spans="1:9" x14ac:dyDescent="0.25">
      <c r="A24" s="61"/>
      <c r="B24" s="56"/>
      <c r="C24" s="57"/>
      <c r="D24" s="57"/>
      <c r="E24" s="57"/>
      <c r="F24" s="57"/>
      <c r="G24" s="57"/>
      <c r="H24" s="57"/>
      <c r="I24" s="57"/>
    </row>
    <row r="25" spans="1:9" x14ac:dyDescent="0.25">
      <c r="A25" s="61"/>
      <c r="B25" s="77" t="s">
        <v>1458</v>
      </c>
      <c r="C25" s="73" t="s">
        <v>1459</v>
      </c>
      <c r="D25" s="77" t="s">
        <v>1460</v>
      </c>
      <c r="E25" s="74" t="s">
        <v>1461</v>
      </c>
      <c r="F25" s="57"/>
      <c r="G25" s="57" t="s">
        <v>1462</v>
      </c>
      <c r="H25" s="57" t="s">
        <v>1463</v>
      </c>
      <c r="I25" s="57"/>
    </row>
    <row r="26" spans="1:9" x14ac:dyDescent="0.25">
      <c r="A26" s="133"/>
      <c r="B26" s="56"/>
      <c r="C26" s="57"/>
      <c r="D26" s="57"/>
      <c r="E26" s="57"/>
      <c r="F26" s="57"/>
      <c r="G26" s="57"/>
      <c r="H26" s="57"/>
      <c r="I26" s="57"/>
    </row>
    <row r="27" spans="1:9" x14ac:dyDescent="0.25">
      <c r="A27" s="61"/>
      <c r="B27" s="79"/>
      <c r="C27" s="80"/>
      <c r="D27" s="57"/>
      <c r="E27" s="57"/>
      <c r="F27" s="57"/>
      <c r="G27" s="57"/>
      <c r="H27" s="57"/>
      <c r="I27" s="57"/>
    </row>
  </sheetData>
  <mergeCells count="3">
    <mergeCell ref="C4:F4"/>
    <mergeCell ref="G4:J4"/>
    <mergeCell ref="C3:F3"/>
  </mergeCells>
  <conditionalFormatting sqref="F6:F8">
    <cfRule type="dataBar" priority="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{7A9FBEC0-9EF8-4E9A-BF74-44EE70F4064B}</x14:id>
        </ext>
      </extLst>
    </cfRule>
  </conditionalFormatting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3074" r:id="rId3" name="ComboBox1">
          <controlPr defaultSize="0" autoLine="0" linkedCell="Control!G4" listFillRange="Control!B2:B13" r:id="rId4">
            <anchor moveWithCells="1">
              <from>
                <xdr:col>1</xdr:col>
                <xdr:colOff>123825</xdr:colOff>
                <xdr:row>4</xdr:row>
                <xdr:rowOff>95250</xdr:rowOff>
              </from>
              <to>
                <xdr:col>1</xdr:col>
                <xdr:colOff>2171700</xdr:colOff>
                <xdr:row>4</xdr:row>
                <xdr:rowOff>457200</xdr:rowOff>
              </to>
            </anchor>
          </controlPr>
        </control>
      </mc:Choice>
      <mc:Fallback>
        <control shapeId="3074" r:id="rId3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A9FBEC0-9EF8-4E9A-BF74-44EE70F4064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F6:F8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Practice!$C$2:$C$40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Q58"/>
  <sheetViews>
    <sheetView showGridLines="0" zoomScale="90" zoomScaleNormal="90" workbookViewId="0">
      <selection activeCell="E12" sqref="E12"/>
    </sheetView>
  </sheetViews>
  <sheetFormatPr defaultColWidth="4.28515625" defaultRowHeight="15" zeroHeight="1" x14ac:dyDescent="0.25"/>
  <cols>
    <col min="1" max="1" width="1.42578125" customWidth="1"/>
    <col min="2" max="2" width="65.85546875" customWidth="1"/>
    <col min="3" max="3" width="13.28515625" bestFit="1" customWidth="1"/>
    <col min="4" max="4" width="11.5703125" customWidth="1"/>
    <col min="5" max="5" width="18.7109375" bestFit="1" customWidth="1"/>
    <col min="6" max="6" width="19.42578125" bestFit="1" customWidth="1"/>
    <col min="7" max="7" width="7.5703125" customWidth="1"/>
    <col min="8" max="8" width="23.140625" bestFit="1" customWidth="1"/>
    <col min="9" max="9" width="9.140625" customWidth="1"/>
    <col min="10" max="10" width="17.5703125" bestFit="1" customWidth="1"/>
    <col min="11" max="11" width="15.42578125" bestFit="1" customWidth="1"/>
    <col min="12" max="12" width="7.140625" customWidth="1"/>
    <col min="13" max="13" width="27.85546875" bestFit="1" customWidth="1"/>
    <col min="14" max="14" width="9.42578125" customWidth="1"/>
    <col min="17" max="17" width="10.42578125" bestFit="1" customWidth="1"/>
  </cols>
  <sheetData>
    <row r="1" spans="2:17" ht="15.75" thickBot="1" x14ac:dyDescent="0.3"/>
    <row r="2" spans="2:17" ht="29.25" thickTop="1" x14ac:dyDescent="0.45">
      <c r="B2" s="21" t="s">
        <v>1494</v>
      </c>
      <c r="C2" s="22"/>
      <c r="D2" s="22"/>
      <c r="E2" s="22"/>
      <c r="F2" s="22"/>
      <c r="G2" s="23"/>
      <c r="H2" s="23"/>
      <c r="I2" s="23"/>
      <c r="J2" s="22"/>
      <c r="K2" s="22"/>
      <c r="L2" s="23"/>
      <c r="M2" s="23"/>
      <c r="N2" s="23"/>
    </row>
    <row r="3" spans="2:17" ht="14.25" customHeight="1" thickBot="1" x14ac:dyDescent="0.5">
      <c r="B3" s="29"/>
      <c r="C3" s="30"/>
      <c r="D3" s="30"/>
      <c r="E3" s="30"/>
      <c r="F3" s="30"/>
      <c r="G3" s="25"/>
      <c r="H3" s="25"/>
      <c r="I3" s="25"/>
      <c r="J3" s="30"/>
      <c r="K3" s="30"/>
      <c r="L3" s="25"/>
      <c r="M3" s="25"/>
      <c r="N3" s="25"/>
    </row>
    <row r="4" spans="2:17" ht="23.25" customHeight="1" thickBot="1" x14ac:dyDescent="0.5">
      <c r="B4" s="29"/>
      <c r="C4" s="39" t="s">
        <v>1442</v>
      </c>
      <c r="D4" s="30"/>
      <c r="E4" s="144" t="s">
        <v>1465</v>
      </c>
      <c r="F4" s="145"/>
      <c r="G4" s="145"/>
      <c r="H4" s="145"/>
      <c r="I4" s="149"/>
      <c r="J4" s="135"/>
      <c r="K4" s="135"/>
      <c r="L4" s="136"/>
      <c r="M4" s="137" t="s">
        <v>1466</v>
      </c>
      <c r="N4" s="25"/>
    </row>
    <row r="5" spans="2:17" ht="34.5" customHeight="1" x14ac:dyDescent="0.25">
      <c r="B5" s="24"/>
      <c r="C5" s="25"/>
      <c r="D5" s="134"/>
      <c r="E5" s="146" t="s">
        <v>1495</v>
      </c>
      <c r="F5" s="147"/>
      <c r="G5" s="147"/>
      <c r="H5" s="147"/>
      <c r="I5" s="148"/>
      <c r="J5" s="143" t="s">
        <v>1496</v>
      </c>
      <c r="K5" s="143"/>
      <c r="L5" s="143"/>
      <c r="M5" s="143"/>
      <c r="N5" s="131"/>
      <c r="Q5" s="43"/>
    </row>
    <row r="6" spans="2:17" ht="70.5" customHeight="1" x14ac:dyDescent="0.25">
      <c r="B6" s="16" t="s">
        <v>35</v>
      </c>
      <c r="C6" s="1" t="s">
        <v>36</v>
      </c>
      <c r="D6" s="1"/>
      <c r="E6" s="52" t="s">
        <v>1454</v>
      </c>
      <c r="F6" s="52" t="s">
        <v>98</v>
      </c>
      <c r="G6" s="2" t="s">
        <v>96</v>
      </c>
      <c r="H6" s="52" t="s">
        <v>99</v>
      </c>
      <c r="I6" s="66" t="s">
        <v>96</v>
      </c>
      <c r="J6" s="64" t="s">
        <v>100</v>
      </c>
      <c r="K6" s="52" t="s">
        <v>101</v>
      </c>
      <c r="L6" s="2" t="s">
        <v>96</v>
      </c>
      <c r="M6" s="53" t="s">
        <v>1455</v>
      </c>
      <c r="N6" s="3" t="s">
        <v>96</v>
      </c>
    </row>
    <row r="7" spans="2:17" x14ac:dyDescent="0.25">
      <c r="B7" s="17" t="s">
        <v>38</v>
      </c>
      <c r="C7" s="4" t="s">
        <v>27</v>
      </c>
      <c r="D7" s="4" t="s">
        <v>39</v>
      </c>
      <c r="E7" s="4">
        <f>SUMIFS(WF_T2_DM_DATA[Currently registered over the age of 17],WF_T2_DM_DATA[Rel_D],Report!$C$54,WF_T2_DM_DATA[OrgID],Report!$C7)</f>
        <v>3077</v>
      </c>
      <c r="F7" s="4">
        <f>SUMIFS(WF_T2_DM_DATA[T2 Diabetes (currently registered)],WF_T2_DM_DATA[Rel_D],Report!$C$54,WF_T2_DM_DATA[OrgID],Report!$C7)</f>
        <v>210</v>
      </c>
      <c r="G7" s="5">
        <f>IFERROR(F7/E7,"-")</f>
        <v>6.8248293792655179E-2</v>
      </c>
      <c r="H7" s="4">
        <f>SUMIFS(WF_T2_DM_DATA[Diabetes care plan agreed (currently registered)],WF_T2_DM_DATA[Rel_D],Report!$C$54,WF_T2_DM_DATA[OrgID],Report!$C7)</f>
        <v>52</v>
      </c>
      <c r="I7" s="67">
        <f>IFERROR(H7/F7,"-")</f>
        <v>0.24761904761904763</v>
      </c>
      <c r="J7" s="65">
        <f>SUMIFS(WF_T2_DM_DATA[Patient over the age of 18 (L/D)],WF_T2_DM_DATA[Rel_D],Report!$C$54,WF_T2_DM_DATA[OrgID],Report!$C7)</f>
        <v>10087</v>
      </c>
      <c r="K7" s="4">
        <f>SUMIFS(WF_T2_DM_DATA[T2 Diabetes (L/D)],WF_T2_DM_DATA[Rel_D],Report!$C$54,WF_T2_DM_DATA[OrgID],Report!$C7)</f>
        <v>559</v>
      </c>
      <c r="L7" s="5">
        <f>IFERROR(K7/J7,"-")</f>
        <v>5.5417864578169919E-2</v>
      </c>
      <c r="M7" s="4">
        <f>SUMIFS(WF_T2_DM_DATA[Diabetes care plan agreed (L/D)],WF_T2_DM_DATA[Rel_D],Report!$C$54,WF_T2_DM_DATA[OrgID],Report!$C7)</f>
        <v>52</v>
      </c>
      <c r="N7" s="6">
        <f>IFERROR(M7/K7,"-")</f>
        <v>9.3023255813953487E-2</v>
      </c>
    </row>
    <row r="8" spans="2:17" x14ac:dyDescent="0.25">
      <c r="B8" s="17" t="s">
        <v>40</v>
      </c>
      <c r="C8" s="4" t="s">
        <v>22</v>
      </c>
      <c r="D8" s="4" t="s">
        <v>39</v>
      </c>
      <c r="E8" s="4">
        <f>SUMIFS(WF_T2_DM_DATA[Currently registered over the age of 17],WF_T2_DM_DATA[Rel_D],Report!$C$54,WF_T2_DM_DATA[OrgID],Report!$C8)</f>
        <v>6786</v>
      </c>
      <c r="F8" s="4">
        <f>SUMIFS(WF_T2_DM_DATA[T2 Diabetes (currently registered)],WF_T2_DM_DATA[Rel_D],Report!$C$54,WF_T2_DM_DATA[OrgID],Report!$C8)</f>
        <v>411</v>
      </c>
      <c r="G8" s="5">
        <f t="shared" ref="G8:G14" si="0">IFERROR(F8/E8,"-")</f>
        <v>6.0565870910698497E-2</v>
      </c>
      <c r="H8" s="4">
        <f>SUMIFS(WF_T2_DM_DATA[Diabetes care plan agreed (currently registered)],WF_T2_DM_DATA[Rel_D],Report!$C$54,WF_T2_DM_DATA[OrgID],Report!$C8)</f>
        <v>22</v>
      </c>
      <c r="I8" s="67">
        <f t="shared" ref="I8:I20" si="1">IFERROR(H8/F8,"-")</f>
        <v>5.3527980535279802E-2</v>
      </c>
      <c r="J8" s="65">
        <f>SUMIFS(WF_T2_DM_DATA[Patient over the age of 18 (L/D)],WF_T2_DM_DATA[Rel_D],Report!$C$54,WF_T2_DM_DATA[OrgID],Report!$C8)</f>
        <v>20569</v>
      </c>
      <c r="K8" s="4">
        <f>SUMIFS(WF_T2_DM_DATA[T2 Diabetes (L/D)],WF_T2_DM_DATA[Rel_D],Report!$C$54,WF_T2_DM_DATA[OrgID],Report!$C8)</f>
        <v>826</v>
      </c>
      <c r="L8" s="5">
        <f t="shared" ref="L8:L20" si="2">IFERROR(K8/J8,"-")</f>
        <v>4.0157518595945352E-2</v>
      </c>
      <c r="M8" s="4">
        <f>SUMIFS(WF_T2_DM_DATA[Diabetes care plan agreed (L/D)],WF_T2_DM_DATA[Rel_D],Report!$C$54,WF_T2_DM_DATA[OrgID],Report!$C8)</f>
        <v>22</v>
      </c>
      <c r="N8" s="6">
        <f t="shared" ref="N8:N53" si="3">IFERROR(M8/K8,"-")</f>
        <v>2.6634382566585957E-2</v>
      </c>
    </row>
    <row r="9" spans="2:17" x14ac:dyDescent="0.25">
      <c r="B9" s="17" t="s">
        <v>41</v>
      </c>
      <c r="C9" s="4" t="s">
        <v>42</v>
      </c>
      <c r="D9" s="4" t="s">
        <v>39</v>
      </c>
      <c r="E9" s="4">
        <f>SUMIFS(WF_T2_DM_DATA[Currently registered over the age of 17],WF_T2_DM_DATA[Rel_D],Report!$C$54,WF_T2_DM_DATA[OrgID],Report!$C9)</f>
        <v>3911</v>
      </c>
      <c r="F9" s="4">
        <f>SUMIFS(WF_T2_DM_DATA[T2 Diabetes (currently registered)],WF_T2_DM_DATA[Rel_D],Report!$C$54,WF_T2_DM_DATA[OrgID],Report!$C9)</f>
        <v>358</v>
      </c>
      <c r="G9" s="5">
        <f t="shared" si="0"/>
        <v>9.1536691383277941E-2</v>
      </c>
      <c r="H9" s="4">
        <f>SUMIFS(WF_T2_DM_DATA[Diabetes care plan agreed (currently registered)],WF_T2_DM_DATA[Rel_D],Report!$C$54,WF_T2_DM_DATA[OrgID],Report!$C9)</f>
        <v>16</v>
      </c>
      <c r="I9" s="67">
        <f t="shared" si="1"/>
        <v>4.4692737430167599E-2</v>
      </c>
      <c r="J9" s="65">
        <f>SUMIFS(WF_T2_DM_DATA[Patient over the age of 18 (L/D)],WF_T2_DM_DATA[Rel_D],Report!$C$54,WF_T2_DM_DATA[OrgID],Report!$C9)</f>
        <v>6472</v>
      </c>
      <c r="K9" s="4">
        <f>SUMIFS(WF_T2_DM_DATA[T2 Diabetes (L/D)],WF_T2_DM_DATA[Rel_D],Report!$C$54,WF_T2_DM_DATA[OrgID],Report!$C9)</f>
        <v>590</v>
      </c>
      <c r="L9" s="5">
        <f t="shared" si="2"/>
        <v>9.1161928306551301E-2</v>
      </c>
      <c r="M9" s="4">
        <f>SUMIFS(WF_T2_DM_DATA[Diabetes care plan agreed (L/D)],WF_T2_DM_DATA[Rel_D],Report!$C$54,WF_T2_DM_DATA[OrgID],Report!$C9)</f>
        <v>16</v>
      </c>
      <c r="N9" s="6">
        <f t="shared" si="3"/>
        <v>2.7118644067796609E-2</v>
      </c>
    </row>
    <row r="10" spans="2:17" x14ac:dyDescent="0.25">
      <c r="B10" s="17" t="s">
        <v>43</v>
      </c>
      <c r="C10" s="4" t="s">
        <v>1</v>
      </c>
      <c r="D10" s="4" t="s">
        <v>39</v>
      </c>
      <c r="E10" s="4">
        <f>SUMIFS(WF_T2_DM_DATA[Currently registered over the age of 17],WF_T2_DM_DATA[Rel_D],Report!$C$54,WF_T2_DM_DATA[OrgID],Report!$C10)</f>
        <v>7399</v>
      </c>
      <c r="F10" s="4">
        <f>SUMIFS(WF_T2_DM_DATA[T2 Diabetes (currently registered)],WF_T2_DM_DATA[Rel_D],Report!$C$54,WF_T2_DM_DATA[OrgID],Report!$C10)</f>
        <v>334</v>
      </c>
      <c r="G10" s="5">
        <f t="shared" si="0"/>
        <v>4.5141235302067845E-2</v>
      </c>
      <c r="H10" s="4">
        <f>SUMIFS(WF_T2_DM_DATA[Diabetes care plan agreed (currently registered)],WF_T2_DM_DATA[Rel_D],Report!$C$54,WF_T2_DM_DATA[OrgID],Report!$C10)</f>
        <v>73</v>
      </c>
      <c r="I10" s="67">
        <f t="shared" si="1"/>
        <v>0.21856287425149701</v>
      </c>
      <c r="J10" s="65">
        <f>SUMIFS(WF_T2_DM_DATA[Patient over the age of 18 (L/D)],WF_T2_DM_DATA[Rel_D],Report!$C$54,WF_T2_DM_DATA[OrgID],Report!$C10)</f>
        <v>31449</v>
      </c>
      <c r="K10" s="4">
        <f>SUMIFS(WF_T2_DM_DATA[T2 Diabetes (L/D)],WF_T2_DM_DATA[Rel_D],Report!$C$54,WF_T2_DM_DATA[OrgID],Report!$C10)</f>
        <v>876</v>
      </c>
      <c r="L10" s="5">
        <f t="shared" si="2"/>
        <v>2.7854621768577698E-2</v>
      </c>
      <c r="M10" s="4">
        <f>SUMIFS(WF_T2_DM_DATA[Diabetes care plan agreed (L/D)],WF_T2_DM_DATA[Rel_D],Report!$C$54,WF_T2_DM_DATA[OrgID],Report!$C10)</f>
        <v>79</v>
      </c>
      <c r="N10" s="6">
        <f t="shared" si="3"/>
        <v>9.0182648401826479E-2</v>
      </c>
    </row>
    <row r="11" spans="2:17" x14ac:dyDescent="0.25">
      <c r="B11" s="17" t="s">
        <v>44</v>
      </c>
      <c r="C11" s="4" t="s">
        <v>18</v>
      </c>
      <c r="D11" s="4" t="s">
        <v>39</v>
      </c>
      <c r="E11" s="4">
        <f>SUMIFS(WF_T2_DM_DATA[Currently registered over the age of 17],WF_T2_DM_DATA[Rel_D],Report!$C$54,WF_T2_DM_DATA[OrgID],Report!$C11)</f>
        <v>5860</v>
      </c>
      <c r="F11" s="4">
        <f>SUMIFS(WF_T2_DM_DATA[T2 Diabetes (currently registered)],WF_T2_DM_DATA[Rel_D],Report!$C$54,WF_T2_DM_DATA[OrgID],Report!$C11)</f>
        <v>321</v>
      </c>
      <c r="G11" s="5">
        <f t="shared" si="0"/>
        <v>5.477815699658703E-2</v>
      </c>
      <c r="H11" s="4">
        <f>SUMIFS(WF_T2_DM_DATA[Diabetes care plan agreed (currently registered)],WF_T2_DM_DATA[Rel_D],Report!$C$54,WF_T2_DM_DATA[OrgID],Report!$C11)</f>
        <v>33</v>
      </c>
      <c r="I11" s="67">
        <f t="shared" si="1"/>
        <v>0.10280373831775701</v>
      </c>
      <c r="J11" s="65">
        <f>SUMIFS(WF_T2_DM_DATA[Patient over the age of 18 (L/D)],WF_T2_DM_DATA[Rel_D],Report!$C$54,WF_T2_DM_DATA[OrgID],Report!$C11)</f>
        <v>17623</v>
      </c>
      <c r="K11" s="4">
        <f>SUMIFS(WF_T2_DM_DATA[T2 Diabetes (L/D)],WF_T2_DM_DATA[Rel_D],Report!$C$54,WF_T2_DM_DATA[OrgID],Report!$C11)</f>
        <v>547</v>
      </c>
      <c r="L11" s="5">
        <f t="shared" si="2"/>
        <v>3.1038983147023774E-2</v>
      </c>
      <c r="M11" s="4">
        <f>SUMIFS(WF_T2_DM_DATA[Diabetes care plan agreed (L/D)],WF_T2_DM_DATA[Rel_D],Report!$C$54,WF_T2_DM_DATA[OrgID],Report!$C11)</f>
        <v>34</v>
      </c>
      <c r="N11" s="6">
        <f t="shared" si="3"/>
        <v>6.2157221206581355E-2</v>
      </c>
    </row>
    <row r="12" spans="2:17" x14ac:dyDescent="0.25">
      <c r="B12" s="17" t="s">
        <v>45</v>
      </c>
      <c r="C12" s="4" t="s">
        <v>33</v>
      </c>
      <c r="D12" s="4" t="s">
        <v>39</v>
      </c>
      <c r="E12" s="4">
        <f>SUMIFS(WF_T2_DM_DATA[Currently registered over the age of 17],WF_T2_DM_DATA[Rel_D],Report!$C$54,WF_T2_DM_DATA[OrgID],Report!$C12)</f>
        <v>5174</v>
      </c>
      <c r="F12" s="4">
        <f>SUMIFS(WF_T2_DM_DATA[T2 Diabetes (currently registered)],WF_T2_DM_DATA[Rel_D],Report!$C$54,WF_T2_DM_DATA[OrgID],Report!$C12)</f>
        <v>410</v>
      </c>
      <c r="G12" s="5">
        <f t="shared" si="0"/>
        <v>7.9242365674526485E-2</v>
      </c>
      <c r="H12" s="4">
        <f>SUMIFS(WF_T2_DM_DATA[Diabetes care plan agreed (currently registered)],WF_T2_DM_DATA[Rel_D],Report!$C$54,WF_T2_DM_DATA[OrgID],Report!$C12)</f>
        <v>161</v>
      </c>
      <c r="I12" s="67">
        <f t="shared" si="1"/>
        <v>0.39268292682926831</v>
      </c>
      <c r="J12" s="65">
        <f>SUMIFS(WF_T2_DM_DATA[Patient over the age of 18 (L/D)],WF_T2_DM_DATA[Rel_D],Report!$C$54,WF_T2_DM_DATA[OrgID],Report!$C12)</f>
        <v>16316</v>
      </c>
      <c r="K12" s="4">
        <f>SUMIFS(WF_T2_DM_DATA[T2 Diabetes (L/D)],WF_T2_DM_DATA[Rel_D],Report!$C$54,WF_T2_DM_DATA[OrgID],Report!$C12)</f>
        <v>799</v>
      </c>
      <c r="L12" s="5">
        <f t="shared" si="2"/>
        <v>4.8970335866633977E-2</v>
      </c>
      <c r="M12" s="4">
        <f>SUMIFS(WF_T2_DM_DATA[Diabetes care plan agreed (L/D)],WF_T2_DM_DATA[Rel_D],Report!$C$54,WF_T2_DM_DATA[OrgID],Report!$C12)</f>
        <v>163</v>
      </c>
      <c r="N12" s="6">
        <f t="shared" si="3"/>
        <v>0.20400500625782228</v>
      </c>
    </row>
    <row r="13" spans="2:17" x14ac:dyDescent="0.25">
      <c r="B13" s="17" t="s">
        <v>46</v>
      </c>
      <c r="C13" s="4" t="s">
        <v>25</v>
      </c>
      <c r="D13" s="4" t="s">
        <v>39</v>
      </c>
      <c r="E13" s="4">
        <f>SUMIFS(WF_T2_DM_DATA[Currently registered over the age of 17],WF_T2_DM_DATA[Rel_D],Report!$C$54,WF_T2_DM_DATA[OrgID],Report!$C13)</f>
        <v>3264</v>
      </c>
      <c r="F13" s="4">
        <f>SUMIFS(WF_T2_DM_DATA[T2 Diabetes (currently registered)],WF_T2_DM_DATA[Rel_D],Report!$C$54,WF_T2_DM_DATA[OrgID],Report!$C13)</f>
        <v>109</v>
      </c>
      <c r="G13" s="5">
        <f t="shared" si="0"/>
        <v>3.3394607843137254E-2</v>
      </c>
      <c r="H13" s="4">
        <f>SUMIFS(WF_T2_DM_DATA[Diabetes care plan agreed (currently registered)],WF_T2_DM_DATA[Rel_D],Report!$C$54,WF_T2_DM_DATA[OrgID],Report!$C13)</f>
        <v>6</v>
      </c>
      <c r="I13" s="67">
        <f t="shared" si="1"/>
        <v>5.5045871559633031E-2</v>
      </c>
      <c r="J13" s="65">
        <f>SUMIFS(WF_T2_DM_DATA[Patient over the age of 18 (L/D)],WF_T2_DM_DATA[Rel_D],Report!$C$54,WF_T2_DM_DATA[OrgID],Report!$C13)</f>
        <v>8632</v>
      </c>
      <c r="K13" s="4">
        <f>SUMIFS(WF_T2_DM_DATA[T2 Diabetes (L/D)],WF_T2_DM_DATA[Rel_D],Report!$C$54,WF_T2_DM_DATA[OrgID],Report!$C13)</f>
        <v>220</v>
      </c>
      <c r="L13" s="5">
        <f t="shared" si="2"/>
        <v>2.5486561631139944E-2</v>
      </c>
      <c r="M13" s="4">
        <f>SUMIFS(WF_T2_DM_DATA[Diabetes care plan agreed (L/D)],WF_T2_DM_DATA[Rel_D],Report!$C$54,WF_T2_DM_DATA[OrgID],Report!$C13)</f>
        <v>6</v>
      </c>
      <c r="N13" s="6">
        <f t="shared" si="3"/>
        <v>2.7272727272727271E-2</v>
      </c>
    </row>
    <row r="14" spans="2:17" ht="15.75" thickBot="1" x14ac:dyDescent="0.3">
      <c r="B14" s="81" t="s">
        <v>47</v>
      </c>
      <c r="C14" s="82" t="s">
        <v>48</v>
      </c>
      <c r="D14" s="82" t="s">
        <v>39</v>
      </c>
      <c r="E14" s="82">
        <f>SUMIFS(WF_T2_DM_DATA[Currently registered over the age of 17],WF_T2_DM_DATA[Rel_D],Report!$C$54,WF_T2_DM_DATA[OrgID],Report!$C14)</f>
        <v>5601</v>
      </c>
      <c r="F14" s="82">
        <f>SUMIFS(WF_T2_DM_DATA[T2 Diabetes (currently registered)],WF_T2_DM_DATA[Rel_D],Report!$C$54,WF_T2_DM_DATA[OrgID],Report!$C14)</f>
        <v>405</v>
      </c>
      <c r="G14" s="83">
        <f t="shared" si="0"/>
        <v>7.2308516336368506E-2</v>
      </c>
      <c r="H14" s="82">
        <f>SUMIFS(WF_T2_DM_DATA[Diabetes care plan agreed (currently registered)],WF_T2_DM_DATA[Rel_D],Report!$C$54,WF_T2_DM_DATA[OrgID],Report!$C14)</f>
        <v>8</v>
      </c>
      <c r="I14" s="84">
        <f t="shared" si="1"/>
        <v>1.9753086419753086E-2</v>
      </c>
      <c r="J14" s="85">
        <f>SUMIFS(WF_T2_DM_DATA[Patient over the age of 18 (L/D)],WF_T2_DM_DATA[Rel_D],Report!$C$54,WF_T2_DM_DATA[OrgID],Report!$C14)</f>
        <v>8209</v>
      </c>
      <c r="K14" s="82">
        <f>SUMIFS(WF_T2_DM_DATA[T2 Diabetes (L/D)],WF_T2_DM_DATA[Rel_D],Report!$C$54,WF_T2_DM_DATA[OrgID],Report!$C14)</f>
        <v>617</v>
      </c>
      <c r="L14" s="83">
        <f t="shared" si="2"/>
        <v>7.5161408210500671E-2</v>
      </c>
      <c r="M14" s="82">
        <f>SUMIFS(WF_T2_DM_DATA[Diabetes care plan agreed (L/D)],WF_T2_DM_DATA[Rel_D],Report!$C$54,WF_T2_DM_DATA[OrgID],Report!$C14)</f>
        <v>8</v>
      </c>
      <c r="N14" s="6">
        <f t="shared" si="3"/>
        <v>1.2965964343598054E-2</v>
      </c>
    </row>
    <row r="15" spans="2:17" ht="15.75" thickBot="1" x14ac:dyDescent="0.3">
      <c r="B15" s="91" t="s">
        <v>49</v>
      </c>
      <c r="C15" s="92" t="s">
        <v>39</v>
      </c>
      <c r="D15" s="92" t="s">
        <v>39</v>
      </c>
      <c r="E15" s="92">
        <f>SUM(E7:E14)</f>
        <v>41072</v>
      </c>
      <c r="F15" s="92">
        <f>SUM(F7:F14)</f>
        <v>2558</v>
      </c>
      <c r="G15" s="93">
        <f>IFERROR(F15/E15,"-")</f>
        <v>6.2280872613946242E-2</v>
      </c>
      <c r="H15" s="92">
        <f>SUM(H7:H14)</f>
        <v>371</v>
      </c>
      <c r="I15" s="94">
        <f t="shared" si="1"/>
        <v>0.14503518373729476</v>
      </c>
      <c r="J15" s="95">
        <f>SUM(J7:J14)</f>
        <v>119357</v>
      </c>
      <c r="K15" s="92">
        <f>SUM(K7:K14)</f>
        <v>5034</v>
      </c>
      <c r="L15" s="93">
        <f t="shared" si="2"/>
        <v>4.2175993029315413E-2</v>
      </c>
      <c r="M15" s="92">
        <f>SUM(M7:M14)</f>
        <v>380</v>
      </c>
      <c r="N15" s="7">
        <f>IFERROR(M15/K15,"-")</f>
        <v>7.5486690504568937E-2</v>
      </c>
    </row>
    <row r="16" spans="2:17" x14ac:dyDescent="0.25">
      <c r="B16" s="86" t="s">
        <v>50</v>
      </c>
      <c r="C16" s="87" t="s">
        <v>32</v>
      </c>
      <c r="D16" s="87" t="s">
        <v>51</v>
      </c>
      <c r="E16" s="87">
        <f>SUMIFS(WF_T2_DM_DATA[Currently registered over the age of 17],WF_T2_DM_DATA[Rel_D],Report!$C$54,WF_T2_DM_DATA[OrgID],Report!$C16)</f>
        <v>7667</v>
      </c>
      <c r="F16" s="87">
        <f>SUMIFS(WF_T2_DM_DATA[T2 Diabetes (currently registered)],WF_T2_DM_DATA[Rel_D],Report!$C$54,WF_T2_DM_DATA[OrgID],Report!$C16)</f>
        <v>501</v>
      </c>
      <c r="G16" s="88">
        <f>IFERROR(F16/E16,"-")</f>
        <v>6.5344985000652139E-2</v>
      </c>
      <c r="H16" s="87">
        <f>SUMIFS(WF_T2_DM_DATA[Diabetes care plan agreed (currently registered)],WF_T2_DM_DATA[Rel_D],Report!$C$54,WF_T2_DM_DATA[OrgID],Report!$C16)</f>
        <v>369</v>
      </c>
      <c r="I16" s="89">
        <f t="shared" si="1"/>
        <v>0.73652694610778446</v>
      </c>
      <c r="J16" s="90">
        <f>SUMIFS(WF_T2_DM_DATA[Patient over the age of 18 (L/D)],WF_T2_DM_DATA[Rel_D],Report!$C$54,WF_T2_DM_DATA[OrgID],Report!$C16)</f>
        <v>29635</v>
      </c>
      <c r="K16" s="87">
        <f>SUMIFS(WF_T2_DM_DATA[T2 Diabetes (L/D)],WF_T2_DM_DATA[Rel_D],Report!$C$54,WF_T2_DM_DATA[OrgID],Report!$C16)</f>
        <v>1139</v>
      </c>
      <c r="L16" s="88">
        <f t="shared" si="2"/>
        <v>3.8434283786063776E-2</v>
      </c>
      <c r="M16" s="87">
        <f>SUMIFS(WF_T2_DM_DATA[Diabetes care plan agreed (L/D)],WF_T2_DM_DATA[Rel_D],Report!$C$54,WF_T2_DM_DATA[OrgID],Report!$C16)</f>
        <v>375</v>
      </c>
      <c r="N16" s="6">
        <f t="shared" si="3"/>
        <v>0.3292361720807726</v>
      </c>
    </row>
    <row r="17" spans="2:14" x14ac:dyDescent="0.25">
      <c r="B17" s="17" t="s">
        <v>52</v>
      </c>
      <c r="C17" s="4" t="s">
        <v>19</v>
      </c>
      <c r="D17" s="4" t="s">
        <v>51</v>
      </c>
      <c r="E17" s="4">
        <f>SUMIFS(WF_T2_DM_DATA[Currently registered over the age of 17],WF_T2_DM_DATA[Rel_D],Report!$C$54,WF_T2_DM_DATA[OrgID],Report!$C17)</f>
        <v>10678</v>
      </c>
      <c r="F17" s="4">
        <f>SUMIFS(WF_T2_DM_DATA[T2 Diabetes (currently registered)],WF_T2_DM_DATA[Rel_D],Report!$C$54,WF_T2_DM_DATA[OrgID],Report!$C17)</f>
        <v>764</v>
      </c>
      <c r="G17" s="5">
        <f t="shared" ref="G17:G20" si="4">IFERROR(F17/E17,"-")</f>
        <v>7.1548979209589816E-2</v>
      </c>
      <c r="H17" s="4">
        <f>SUMIFS(WF_T2_DM_DATA[Diabetes care plan agreed (currently registered)],WF_T2_DM_DATA[Rel_D],Report!$C$54,WF_T2_DM_DATA[OrgID],Report!$C17)</f>
        <v>488</v>
      </c>
      <c r="I17" s="67">
        <f t="shared" si="1"/>
        <v>0.63874345549738221</v>
      </c>
      <c r="J17" s="65">
        <f>SUMIFS(WF_T2_DM_DATA[Patient over the age of 18 (L/D)],WF_T2_DM_DATA[Rel_D],Report!$C$54,WF_T2_DM_DATA[OrgID],Report!$C17)</f>
        <v>59310</v>
      </c>
      <c r="K17" s="4">
        <f>SUMIFS(WF_T2_DM_DATA[T2 Diabetes (L/D)],WF_T2_DM_DATA[Rel_D],Report!$C$54,WF_T2_DM_DATA[OrgID],Report!$C17)</f>
        <v>2191</v>
      </c>
      <c r="L17" s="5">
        <f t="shared" si="2"/>
        <v>3.6941493845894451E-2</v>
      </c>
      <c r="M17" s="4">
        <f>SUMIFS(WF_T2_DM_DATA[Diabetes care plan agreed (L/D)],WF_T2_DM_DATA[Rel_D],Report!$C$54,WF_T2_DM_DATA[OrgID],Report!$C17)</f>
        <v>500</v>
      </c>
      <c r="N17" s="6">
        <f t="shared" si="3"/>
        <v>0.22820629849383842</v>
      </c>
    </row>
    <row r="18" spans="2:14" x14ac:dyDescent="0.25">
      <c r="B18" s="17" t="s">
        <v>53</v>
      </c>
      <c r="C18" s="4" t="s">
        <v>54</v>
      </c>
      <c r="D18" s="4" t="s">
        <v>51</v>
      </c>
      <c r="E18" s="4">
        <f>SUMIFS(WF_T2_DM_DATA[Currently registered over the age of 17],WF_T2_DM_DATA[Rel_D],Report!$C$54,WF_T2_DM_DATA[OrgID],Report!$C18)</f>
        <v>12694</v>
      </c>
      <c r="F18" s="4">
        <f>SUMIFS(WF_T2_DM_DATA[T2 Diabetes (currently registered)],WF_T2_DM_DATA[Rel_D],Report!$C$54,WF_T2_DM_DATA[OrgID],Report!$C18)</f>
        <v>719</v>
      </c>
      <c r="G18" s="5">
        <f t="shared" si="4"/>
        <v>5.6640932724121636E-2</v>
      </c>
      <c r="H18" s="4">
        <f>SUMIFS(WF_T2_DM_DATA[Diabetes care plan agreed (currently registered)],WF_T2_DM_DATA[Rel_D],Report!$C$54,WF_T2_DM_DATA[OrgID],Report!$C18)</f>
        <v>286</v>
      </c>
      <c r="I18" s="67">
        <f t="shared" si="1"/>
        <v>0.39777468706536856</v>
      </c>
      <c r="J18" s="65">
        <f>SUMIFS(WF_T2_DM_DATA[Patient over the age of 18 (L/D)],WF_T2_DM_DATA[Rel_D],Report!$C$54,WF_T2_DM_DATA[OrgID],Report!$C18)</f>
        <v>22190</v>
      </c>
      <c r="K18" s="4">
        <f>SUMIFS(WF_T2_DM_DATA[T2 Diabetes (L/D)],WF_T2_DM_DATA[Rel_D],Report!$C$54,WF_T2_DM_DATA[OrgID],Report!$C18)</f>
        <v>1135</v>
      </c>
      <c r="L18" s="5">
        <f t="shared" si="2"/>
        <v>5.1149166291122129E-2</v>
      </c>
      <c r="M18" s="4">
        <f>SUMIFS(WF_T2_DM_DATA[Diabetes care plan agreed (L/D)],WF_T2_DM_DATA[Rel_D],Report!$C$54,WF_T2_DM_DATA[OrgID],Report!$C18)</f>
        <v>286</v>
      </c>
      <c r="N18" s="6">
        <f t="shared" si="3"/>
        <v>0.25198237885462554</v>
      </c>
    </row>
    <row r="19" spans="2:14" x14ac:dyDescent="0.25">
      <c r="B19" s="17" t="s">
        <v>55</v>
      </c>
      <c r="C19" s="4" t="s">
        <v>11</v>
      </c>
      <c r="D19" s="4" t="s">
        <v>51</v>
      </c>
      <c r="E19" s="4">
        <f>SUMIFS(WF_T2_DM_DATA[Currently registered over the age of 17],WF_T2_DM_DATA[Rel_D],Report!$C$54,WF_T2_DM_DATA[OrgID],Report!$C19)</f>
        <v>5717</v>
      </c>
      <c r="F19" s="4">
        <f>SUMIFS(WF_T2_DM_DATA[T2 Diabetes (currently registered)],WF_T2_DM_DATA[Rel_D],Report!$C$54,WF_T2_DM_DATA[OrgID],Report!$C19)</f>
        <v>320</v>
      </c>
      <c r="G19" s="5">
        <f t="shared" si="4"/>
        <v>5.5973412629001226E-2</v>
      </c>
      <c r="H19" s="4">
        <f>SUMIFS(WF_T2_DM_DATA[Diabetes care plan agreed (currently registered)],WF_T2_DM_DATA[Rel_D],Report!$C$54,WF_T2_DM_DATA[OrgID],Report!$C19)</f>
        <v>108</v>
      </c>
      <c r="I19" s="67">
        <f t="shared" si="1"/>
        <v>0.33750000000000002</v>
      </c>
      <c r="J19" s="65">
        <f>SUMIFS(WF_T2_DM_DATA[Patient over the age of 18 (L/D)],WF_T2_DM_DATA[Rel_D],Report!$C$54,WF_T2_DM_DATA[OrgID],Report!$C19)</f>
        <v>14956</v>
      </c>
      <c r="K19" s="4">
        <f>SUMIFS(WF_T2_DM_DATA[T2 Diabetes (L/D)],WF_T2_DM_DATA[Rel_D],Report!$C$54,WF_T2_DM_DATA[OrgID],Report!$C19)</f>
        <v>749</v>
      </c>
      <c r="L19" s="5">
        <f t="shared" si="2"/>
        <v>5.0080235357047337E-2</v>
      </c>
      <c r="M19" s="4">
        <f>SUMIFS(WF_T2_DM_DATA[Diabetes care plan agreed (L/D)],WF_T2_DM_DATA[Rel_D],Report!$C$54,WF_T2_DM_DATA[OrgID],Report!$C19)</f>
        <v>109</v>
      </c>
      <c r="N19" s="6">
        <f t="shared" si="3"/>
        <v>0.14552736982643524</v>
      </c>
    </row>
    <row r="20" spans="2:14" ht="15.75" thickBot="1" x14ac:dyDescent="0.3">
      <c r="B20" s="81" t="s">
        <v>56</v>
      </c>
      <c r="C20" s="82" t="s">
        <v>15</v>
      </c>
      <c r="D20" s="82" t="s">
        <v>51</v>
      </c>
      <c r="E20" s="82">
        <f>SUMIFS(WF_T2_DM_DATA[Currently registered over the age of 17],WF_T2_DM_DATA[Rel_D],Report!$C$54,WF_T2_DM_DATA[OrgID],Report!$C20)</f>
        <v>6375</v>
      </c>
      <c r="F20" s="82">
        <f>SUMIFS(WF_T2_DM_DATA[T2 Diabetes (currently registered)],WF_T2_DM_DATA[Rel_D],Report!$C$54,WF_T2_DM_DATA[OrgID],Report!$C20)</f>
        <v>385</v>
      </c>
      <c r="G20" s="83">
        <f t="shared" si="4"/>
        <v>6.03921568627451E-2</v>
      </c>
      <c r="H20" s="82">
        <f>SUMIFS(WF_T2_DM_DATA[Diabetes care plan agreed (currently registered)],WF_T2_DM_DATA[Rel_D],Report!$C$54,WF_T2_DM_DATA[OrgID],Report!$C20)</f>
        <v>179</v>
      </c>
      <c r="I20" s="84">
        <f t="shared" si="1"/>
        <v>0.46493506493506492</v>
      </c>
      <c r="J20" s="85">
        <f>SUMIFS(WF_T2_DM_DATA[Patient over the age of 18 (L/D)],WF_T2_DM_DATA[Rel_D],Report!$C$54,WF_T2_DM_DATA[OrgID],Report!$C20)</f>
        <v>15113</v>
      </c>
      <c r="K20" s="82">
        <f>SUMIFS(WF_T2_DM_DATA[T2 Diabetes (L/D)],WF_T2_DM_DATA[Rel_D],Report!$C$54,WF_T2_DM_DATA[OrgID],Report!$C20)</f>
        <v>726</v>
      </c>
      <c r="L20" s="83">
        <f t="shared" si="2"/>
        <v>4.8038112882948458E-2</v>
      </c>
      <c r="M20" s="82">
        <f>SUMIFS(WF_T2_DM_DATA[Diabetes care plan agreed (L/D)],WF_T2_DM_DATA[Rel_D],Report!$C$54,WF_T2_DM_DATA[OrgID],Report!$C20)</f>
        <v>182</v>
      </c>
      <c r="N20" s="6">
        <f t="shared" si="3"/>
        <v>0.25068870523415976</v>
      </c>
    </row>
    <row r="21" spans="2:14" ht="15.75" thickBot="1" x14ac:dyDescent="0.3">
      <c r="B21" s="96" t="s">
        <v>57</v>
      </c>
      <c r="C21" s="97" t="s">
        <v>51</v>
      </c>
      <c r="D21" s="97" t="s">
        <v>51</v>
      </c>
      <c r="E21" s="97">
        <f>SUM(E16:E20)</f>
        <v>43131</v>
      </c>
      <c r="F21" s="97">
        <f>SUM(F16:F20)</f>
        <v>2689</v>
      </c>
      <c r="G21" s="98">
        <f>IFERROR(F21/E21,"-")</f>
        <v>6.2344949108529828E-2</v>
      </c>
      <c r="H21" s="97">
        <f>SUM(H16:H20)</f>
        <v>1430</v>
      </c>
      <c r="I21" s="99">
        <f t="shared" ref="I21:I24" si="5">IFERROR(H21/F21,"-")</f>
        <v>0.5317962067683154</v>
      </c>
      <c r="J21" s="100">
        <f>SUM(J16:J20)</f>
        <v>141204</v>
      </c>
      <c r="K21" s="97">
        <f>SUM(K16:K20)</f>
        <v>5940</v>
      </c>
      <c r="L21" s="98">
        <f t="shared" ref="L21:L24" si="6">IFERROR(K21/J21,"-")</f>
        <v>4.2066796974589954E-2</v>
      </c>
      <c r="M21" s="97">
        <f>SUM(M16:M20)</f>
        <v>1452</v>
      </c>
      <c r="N21" s="8">
        <f>IFERROR(M21/K21,"-")</f>
        <v>0.24444444444444444</v>
      </c>
    </row>
    <row r="22" spans="2:14" x14ac:dyDescent="0.25">
      <c r="B22" s="86" t="s">
        <v>58</v>
      </c>
      <c r="C22" s="87" t="s">
        <v>3</v>
      </c>
      <c r="D22" s="87" t="s">
        <v>59</v>
      </c>
      <c r="E22" s="87">
        <f>SUMIFS(WF_T2_DM_DATA[Currently registered over the age of 17],WF_T2_DM_DATA[Rel_D],Report!$C$54,WF_T2_DM_DATA[OrgID],Report!$C22)</f>
        <v>8008</v>
      </c>
      <c r="F22" s="87">
        <f>SUMIFS(WF_T2_DM_DATA[T2 Diabetes (currently registered)],WF_T2_DM_DATA[Rel_D],Report!$C$54,WF_T2_DM_DATA[OrgID],Report!$C22)</f>
        <v>700</v>
      </c>
      <c r="G22" s="88">
        <f>IFERROR(F22/E22,"-")</f>
        <v>8.7412587412587409E-2</v>
      </c>
      <c r="H22" s="87">
        <f>SUMIFS(WF_T2_DM_DATA[Diabetes care plan agreed (currently registered)],WF_T2_DM_DATA[Rel_D],Report!$C$54,WF_T2_DM_DATA[OrgID],Report!$C22)</f>
        <v>62</v>
      </c>
      <c r="I22" s="89">
        <f t="shared" si="5"/>
        <v>8.8571428571428565E-2</v>
      </c>
      <c r="J22" s="90">
        <f>SUMIFS(WF_T2_DM_DATA[Patient over the age of 18 (L/D)],WF_T2_DM_DATA[Rel_D],Report!$C$54,WF_T2_DM_DATA[OrgID],Report!$C22)</f>
        <v>46612</v>
      </c>
      <c r="K22" s="87">
        <f>SUMIFS(WF_T2_DM_DATA[T2 Diabetes (L/D)],WF_T2_DM_DATA[Rel_D],Report!$C$54,WF_T2_DM_DATA[OrgID],Report!$C22)</f>
        <v>2514</v>
      </c>
      <c r="L22" s="88">
        <f t="shared" si="6"/>
        <v>5.3934609113532997E-2</v>
      </c>
      <c r="M22" s="87">
        <f>SUMIFS(WF_T2_DM_DATA[Diabetes care plan agreed (L/D)],WF_T2_DM_DATA[Rel_D],Report!$C$54,WF_T2_DM_DATA[OrgID],Report!$C22)</f>
        <v>67</v>
      </c>
      <c r="N22" s="6">
        <f t="shared" si="3"/>
        <v>2.6650755767700877E-2</v>
      </c>
    </row>
    <row r="23" spans="2:14" x14ac:dyDescent="0.25">
      <c r="B23" s="17" t="s">
        <v>60</v>
      </c>
      <c r="C23" s="4" t="s">
        <v>6</v>
      </c>
      <c r="D23" s="4" t="s">
        <v>59</v>
      </c>
      <c r="E23" s="4">
        <f>SUMIFS(WF_T2_DM_DATA[Currently registered over the age of 17],WF_T2_DM_DATA[Rel_D],Report!$C$54,WF_T2_DM_DATA[OrgID],Report!$C23)</f>
        <v>8398</v>
      </c>
      <c r="F23" s="4">
        <f>SUMIFS(WF_T2_DM_DATA[T2 Diabetes (currently registered)],WF_T2_DM_DATA[Rel_D],Report!$C$54,WF_T2_DM_DATA[OrgID],Report!$C23)</f>
        <v>821</v>
      </c>
      <c r="G23" s="5">
        <f t="shared" ref="G23:G24" si="7">IFERROR(F23/E23,"-")</f>
        <v>9.7761371755179807E-2</v>
      </c>
      <c r="H23" s="4">
        <f>SUMIFS(WF_T2_DM_DATA[Diabetes care plan agreed (currently registered)],WF_T2_DM_DATA[Rel_D],Report!$C$54,WF_T2_DM_DATA[OrgID],Report!$C23)</f>
        <v>532</v>
      </c>
      <c r="I23" s="67">
        <f t="shared" si="5"/>
        <v>0.6479902557856273</v>
      </c>
      <c r="J23" s="65">
        <f>SUMIFS(WF_T2_DM_DATA[Patient over the age of 18 (L/D)],WF_T2_DM_DATA[Rel_D],Report!$C$54,WF_T2_DM_DATA[OrgID],Report!$C23)</f>
        <v>25846</v>
      </c>
      <c r="K23" s="4">
        <f>SUMIFS(WF_T2_DM_DATA[T2 Diabetes (L/D)],WF_T2_DM_DATA[Rel_D],Report!$C$54,WF_T2_DM_DATA[OrgID],Report!$C23)</f>
        <v>1581</v>
      </c>
      <c r="L23" s="5">
        <f t="shared" si="6"/>
        <v>6.1170006964327166E-2</v>
      </c>
      <c r="M23" s="4">
        <f>SUMIFS(WF_T2_DM_DATA[Diabetes care plan agreed (L/D)],WF_T2_DM_DATA[Rel_D],Report!$C$54,WF_T2_DM_DATA[OrgID],Report!$C23)</f>
        <v>551</v>
      </c>
      <c r="N23" s="6">
        <f t="shared" si="3"/>
        <v>0.34851359898798229</v>
      </c>
    </row>
    <row r="24" spans="2:14" ht="15.75" thickBot="1" x14ac:dyDescent="0.3">
      <c r="B24" s="81" t="s">
        <v>61</v>
      </c>
      <c r="C24" s="82" t="s">
        <v>62</v>
      </c>
      <c r="D24" s="82" t="s">
        <v>59</v>
      </c>
      <c r="E24" s="82">
        <f>SUMIFS(WF_T2_DM_DATA[Currently registered over the age of 17],WF_T2_DM_DATA[Rel_D],Report!$C$54,WF_T2_DM_DATA[OrgID],Report!$C24)</f>
        <v>11986</v>
      </c>
      <c r="F24" s="82">
        <f>SUMIFS(WF_T2_DM_DATA[T2 Diabetes (currently registered)],WF_T2_DM_DATA[Rel_D],Report!$C$54,WF_T2_DM_DATA[OrgID],Report!$C24)</f>
        <v>849</v>
      </c>
      <c r="G24" s="83">
        <f t="shared" si="7"/>
        <v>7.0832638077757387E-2</v>
      </c>
      <c r="H24" s="82">
        <f>SUMIFS(WF_T2_DM_DATA[Diabetes care plan agreed (currently registered)],WF_T2_DM_DATA[Rel_D],Report!$C$54,WF_T2_DM_DATA[OrgID],Report!$C24)</f>
        <v>74</v>
      </c>
      <c r="I24" s="84">
        <f t="shared" si="5"/>
        <v>8.7161366313309771E-2</v>
      </c>
      <c r="J24" s="85">
        <f>SUMIFS(WF_T2_DM_DATA[Patient over the age of 18 (L/D)],WF_T2_DM_DATA[Rel_D],Report!$C$54,WF_T2_DM_DATA[OrgID],Report!$C24)</f>
        <v>22118</v>
      </c>
      <c r="K24" s="82">
        <f>SUMIFS(WF_T2_DM_DATA[T2 Diabetes (L/D)],WF_T2_DM_DATA[Rel_D],Report!$C$54,WF_T2_DM_DATA[OrgID],Report!$C24)</f>
        <v>1253</v>
      </c>
      <c r="L24" s="83">
        <f t="shared" si="6"/>
        <v>5.6650691744280675E-2</v>
      </c>
      <c r="M24" s="82">
        <f>SUMIFS(WF_T2_DM_DATA[Diabetes care plan agreed (L/D)],WF_T2_DM_DATA[Rel_D],Report!$C$54,WF_T2_DM_DATA[OrgID],Report!$C24)</f>
        <v>74</v>
      </c>
      <c r="N24" s="6">
        <f t="shared" si="3"/>
        <v>5.9058260175578609E-2</v>
      </c>
    </row>
    <row r="25" spans="2:14" ht="15.75" thickBot="1" x14ac:dyDescent="0.3">
      <c r="B25" s="101" t="s">
        <v>63</v>
      </c>
      <c r="C25" s="102" t="s">
        <v>59</v>
      </c>
      <c r="D25" s="102" t="s">
        <v>59</v>
      </c>
      <c r="E25" s="102">
        <f>SUM(E22:E24)</f>
        <v>28392</v>
      </c>
      <c r="F25" s="102">
        <f>SUM(F22:F24)</f>
        <v>2370</v>
      </c>
      <c r="G25" s="103">
        <f>IFERROR(F25/E25,"-")</f>
        <v>8.3474218089602703E-2</v>
      </c>
      <c r="H25" s="102">
        <f>SUM(H22:H24)</f>
        <v>668</v>
      </c>
      <c r="I25" s="104">
        <f t="shared" ref="I25:I32" si="8">IFERROR(H25/F25,"-")</f>
        <v>0.28185654008438821</v>
      </c>
      <c r="J25" s="105">
        <f>SUM(J22:J24)</f>
        <v>94576</v>
      </c>
      <c r="K25" s="102">
        <f>SUM(K22:K24)</f>
        <v>5348</v>
      </c>
      <c r="L25" s="103">
        <f t="shared" ref="L25:L32" si="9">IFERROR(K25/J25,"-")</f>
        <v>5.6547115547284726E-2</v>
      </c>
      <c r="M25" s="102">
        <f>SUM(M22:M24)</f>
        <v>692</v>
      </c>
      <c r="N25" s="9">
        <f>IFERROR(M25/K25,"-")</f>
        <v>0.12939416604338069</v>
      </c>
    </row>
    <row r="26" spans="2:14" x14ac:dyDescent="0.25">
      <c r="B26" s="86" t="s">
        <v>64</v>
      </c>
      <c r="C26" s="87" t="s">
        <v>5</v>
      </c>
      <c r="D26" s="87" t="s">
        <v>65</v>
      </c>
      <c r="E26" s="87">
        <f>SUMIFS(WF_T2_DM_DATA[Currently registered over the age of 17],WF_T2_DM_DATA[Rel_D],Report!$C$54,WF_T2_DM_DATA[OrgID],Report!$C26)</f>
        <v>11344</v>
      </c>
      <c r="F26" s="87">
        <f>SUMIFS(WF_T2_DM_DATA[T2 Diabetes (currently registered)],WF_T2_DM_DATA[Rel_D],Report!$C$54,WF_T2_DM_DATA[OrgID],Report!$C26)</f>
        <v>743</v>
      </c>
      <c r="G26" s="88">
        <f>IFERROR(F26/E26,"-")</f>
        <v>6.5497179125528909E-2</v>
      </c>
      <c r="H26" s="87">
        <f>SUMIFS(WF_T2_DM_DATA[Diabetes care plan agreed (currently registered)],WF_T2_DM_DATA[Rel_D],Report!$C$54,WF_T2_DM_DATA[OrgID],Report!$C26)</f>
        <v>344</v>
      </c>
      <c r="I26" s="89">
        <f t="shared" si="8"/>
        <v>0.46298788694481829</v>
      </c>
      <c r="J26" s="90">
        <f>SUMIFS(WF_T2_DM_DATA[Patient over the age of 18 (L/D)],WF_T2_DM_DATA[Rel_D],Report!$C$54,WF_T2_DM_DATA[OrgID],Report!$C26)</f>
        <v>53731</v>
      </c>
      <c r="K26" s="87">
        <f>SUMIFS(WF_T2_DM_DATA[T2 Diabetes (L/D)],WF_T2_DM_DATA[Rel_D],Report!$C$54,WF_T2_DM_DATA[OrgID],Report!$C26)</f>
        <v>1589</v>
      </c>
      <c r="L26" s="88">
        <f t="shared" si="9"/>
        <v>2.9573244495728724E-2</v>
      </c>
      <c r="M26" s="87">
        <f>SUMIFS(WF_T2_DM_DATA[Diabetes care plan agreed (L/D)],WF_T2_DM_DATA[Rel_D],Report!$C$54,WF_T2_DM_DATA[OrgID],Report!$C26)</f>
        <v>352</v>
      </c>
      <c r="N26" s="6">
        <f t="shared" si="3"/>
        <v>0.22152297042164884</v>
      </c>
    </row>
    <row r="27" spans="2:14" x14ac:dyDescent="0.25">
      <c r="B27" s="17" t="s">
        <v>66</v>
      </c>
      <c r="C27" s="4" t="s">
        <v>7</v>
      </c>
      <c r="D27" s="4" t="s">
        <v>65</v>
      </c>
      <c r="E27" s="4">
        <f>SUMIFS(WF_T2_DM_DATA[Currently registered over the age of 17],WF_T2_DM_DATA[Rel_D],Report!$C$54,WF_T2_DM_DATA[OrgID],Report!$C27)</f>
        <v>8577</v>
      </c>
      <c r="F27" s="4">
        <f>SUMIFS(WF_T2_DM_DATA[T2 Diabetes (currently registered)],WF_T2_DM_DATA[Rel_D],Report!$C$54,WF_T2_DM_DATA[OrgID],Report!$C27)</f>
        <v>413</v>
      </c>
      <c r="G27" s="5">
        <f t="shared" ref="G27:G32" si="10">IFERROR(F27/E27,"-")</f>
        <v>4.8152034510901248E-2</v>
      </c>
      <c r="H27" s="4">
        <f>SUMIFS(WF_T2_DM_DATA[Diabetes care plan agreed (currently registered)],WF_T2_DM_DATA[Rel_D],Report!$C$54,WF_T2_DM_DATA[OrgID],Report!$C27)</f>
        <v>134</v>
      </c>
      <c r="I27" s="67">
        <f t="shared" si="8"/>
        <v>0.32445520581113801</v>
      </c>
      <c r="J27" s="65">
        <f>SUMIFS(WF_T2_DM_DATA[Patient over the age of 18 (L/D)],WF_T2_DM_DATA[Rel_D],Report!$C$54,WF_T2_DM_DATA[OrgID],Report!$C27)</f>
        <v>28064</v>
      </c>
      <c r="K27" s="4">
        <f>SUMIFS(WF_T2_DM_DATA[T2 Diabetes (L/D)],WF_T2_DM_DATA[Rel_D],Report!$C$54,WF_T2_DM_DATA[OrgID],Report!$C27)</f>
        <v>799</v>
      </c>
      <c r="L27" s="5">
        <f t="shared" si="9"/>
        <v>2.8470638540478904E-2</v>
      </c>
      <c r="M27" s="4">
        <f>SUMIFS(WF_T2_DM_DATA[Diabetes care plan agreed (L/D)],WF_T2_DM_DATA[Rel_D],Report!$C$54,WF_T2_DM_DATA[OrgID],Report!$C27)</f>
        <v>135</v>
      </c>
      <c r="N27" s="6">
        <f t="shared" si="3"/>
        <v>0.16896120150187735</v>
      </c>
    </row>
    <row r="28" spans="2:14" x14ac:dyDescent="0.25">
      <c r="B28" s="17" t="s">
        <v>67</v>
      </c>
      <c r="C28" s="4" t="s">
        <v>26</v>
      </c>
      <c r="D28" s="4" t="s">
        <v>65</v>
      </c>
      <c r="E28" s="4">
        <f>SUMIFS(WF_T2_DM_DATA[Currently registered over the age of 17],WF_T2_DM_DATA[Rel_D],Report!$C$54,WF_T2_DM_DATA[OrgID],Report!$C28)</f>
        <v>5858</v>
      </c>
      <c r="F28" s="4">
        <f>SUMIFS(WF_T2_DM_DATA[T2 Diabetes (currently registered)],WF_T2_DM_DATA[Rel_D],Report!$C$54,WF_T2_DM_DATA[OrgID],Report!$C28)</f>
        <v>333</v>
      </c>
      <c r="G28" s="5">
        <f t="shared" si="10"/>
        <v>5.6845339706384432E-2</v>
      </c>
      <c r="H28" s="4">
        <f>SUMIFS(WF_T2_DM_DATA[Diabetes care plan agreed (currently registered)],WF_T2_DM_DATA[Rel_D],Report!$C$54,WF_T2_DM_DATA[OrgID],Report!$C28)</f>
        <v>248</v>
      </c>
      <c r="I28" s="67">
        <f t="shared" si="8"/>
        <v>0.74474474474474472</v>
      </c>
      <c r="J28" s="65">
        <f>SUMIFS(WF_T2_DM_DATA[Patient over the age of 18 (L/D)],WF_T2_DM_DATA[Rel_D],Report!$C$54,WF_T2_DM_DATA[OrgID],Report!$C28)</f>
        <v>16655</v>
      </c>
      <c r="K28" s="4">
        <f>SUMIFS(WF_T2_DM_DATA[T2 Diabetes (L/D)],WF_T2_DM_DATA[Rel_D],Report!$C$54,WF_T2_DM_DATA[OrgID],Report!$C28)</f>
        <v>627</v>
      </c>
      <c r="L28" s="5">
        <f t="shared" si="9"/>
        <v>3.7646352446712696E-2</v>
      </c>
      <c r="M28" s="4">
        <f>SUMIFS(WF_T2_DM_DATA[Diabetes care plan agreed (L/D)],WF_T2_DM_DATA[Rel_D],Report!$C$54,WF_T2_DM_DATA[OrgID],Report!$C28)</f>
        <v>261</v>
      </c>
      <c r="N28" s="6">
        <f t="shared" si="3"/>
        <v>0.41626794258373206</v>
      </c>
    </row>
    <row r="29" spans="2:14" x14ac:dyDescent="0.25">
      <c r="B29" s="17" t="s">
        <v>68</v>
      </c>
      <c r="C29" s="4" t="s">
        <v>31</v>
      </c>
      <c r="D29" s="4" t="s">
        <v>65</v>
      </c>
      <c r="E29" s="4">
        <f>SUMIFS(WF_T2_DM_DATA[Currently registered over the age of 17],WF_T2_DM_DATA[Rel_D],Report!$C$54,WF_T2_DM_DATA[OrgID],Report!$C29)</f>
        <v>2855</v>
      </c>
      <c r="F29" s="4">
        <f>SUMIFS(WF_T2_DM_DATA[T2 Diabetes (currently registered)],WF_T2_DM_DATA[Rel_D],Report!$C$54,WF_T2_DM_DATA[OrgID],Report!$C29)</f>
        <v>203</v>
      </c>
      <c r="G29" s="5">
        <f t="shared" si="10"/>
        <v>7.1103327495621718E-2</v>
      </c>
      <c r="H29" s="4">
        <f>SUMIFS(WF_T2_DM_DATA[Diabetes care plan agreed (currently registered)],WF_T2_DM_DATA[Rel_D],Report!$C$54,WF_T2_DM_DATA[OrgID],Report!$C29)</f>
        <v>21</v>
      </c>
      <c r="I29" s="67">
        <f t="shared" si="8"/>
        <v>0.10344827586206896</v>
      </c>
      <c r="J29" s="65">
        <f>SUMIFS(WF_T2_DM_DATA[Patient over the age of 18 (L/D)],WF_T2_DM_DATA[Rel_D],Report!$C$54,WF_T2_DM_DATA[OrgID],Report!$C29)</f>
        <v>12325</v>
      </c>
      <c r="K29" s="4">
        <f>SUMIFS(WF_T2_DM_DATA[T2 Diabetes (L/D)],WF_T2_DM_DATA[Rel_D],Report!$C$54,WF_T2_DM_DATA[OrgID],Report!$C29)</f>
        <v>418</v>
      </c>
      <c r="L29" s="5">
        <f t="shared" si="9"/>
        <v>3.3914807302231238E-2</v>
      </c>
      <c r="M29" s="4">
        <f>SUMIFS(WF_T2_DM_DATA[Diabetes care plan agreed (L/D)],WF_T2_DM_DATA[Rel_D],Report!$C$54,WF_T2_DM_DATA[OrgID],Report!$C29)</f>
        <v>22</v>
      </c>
      <c r="N29" s="6">
        <f t="shared" si="3"/>
        <v>5.2631578947368418E-2</v>
      </c>
    </row>
    <row r="30" spans="2:14" x14ac:dyDescent="0.25">
      <c r="B30" s="17" t="s">
        <v>69</v>
      </c>
      <c r="C30" s="4" t="s">
        <v>21</v>
      </c>
      <c r="D30" s="4" t="s">
        <v>65</v>
      </c>
      <c r="E30" s="4">
        <f>SUMIFS(WF_T2_DM_DATA[Currently registered over the age of 17],WF_T2_DM_DATA[Rel_D],Report!$C$54,WF_T2_DM_DATA[OrgID],Report!$C30)</f>
        <v>6367</v>
      </c>
      <c r="F30" s="4">
        <f>SUMIFS(WF_T2_DM_DATA[T2 Diabetes (currently registered)],WF_T2_DM_DATA[Rel_D],Report!$C$54,WF_T2_DM_DATA[OrgID],Report!$C30)</f>
        <v>494</v>
      </c>
      <c r="G30" s="5">
        <f t="shared" si="10"/>
        <v>7.7587560860687924E-2</v>
      </c>
      <c r="H30" s="4">
        <f>SUMIFS(WF_T2_DM_DATA[Diabetes care plan agreed (currently registered)],WF_T2_DM_DATA[Rel_D],Report!$C$54,WF_T2_DM_DATA[OrgID],Report!$C30)</f>
        <v>274</v>
      </c>
      <c r="I30" s="67">
        <f t="shared" si="8"/>
        <v>0.55465587044534415</v>
      </c>
      <c r="J30" s="65">
        <f>SUMIFS(WF_T2_DM_DATA[Patient over the age of 18 (L/D)],WF_T2_DM_DATA[Rel_D],Report!$C$54,WF_T2_DM_DATA[OrgID],Report!$C30)</f>
        <v>32587</v>
      </c>
      <c r="K30" s="4">
        <f>SUMIFS(WF_T2_DM_DATA[T2 Diabetes (L/D)],WF_T2_DM_DATA[Rel_D],Report!$C$54,WF_T2_DM_DATA[OrgID],Report!$C30)</f>
        <v>1065</v>
      </c>
      <c r="L30" s="5">
        <f t="shared" si="9"/>
        <v>3.2681744253843556E-2</v>
      </c>
      <c r="M30" s="4">
        <f>SUMIFS(WF_T2_DM_DATA[Diabetes care plan agreed (L/D)],WF_T2_DM_DATA[Rel_D],Report!$C$54,WF_T2_DM_DATA[OrgID],Report!$C30)</f>
        <v>279</v>
      </c>
      <c r="N30" s="6">
        <f t="shared" si="3"/>
        <v>0.26197183098591548</v>
      </c>
    </row>
    <row r="31" spans="2:14" x14ac:dyDescent="0.25">
      <c r="B31" s="17" t="s">
        <v>70</v>
      </c>
      <c r="C31" s="4" t="s">
        <v>13</v>
      </c>
      <c r="D31" s="4" t="s">
        <v>65</v>
      </c>
      <c r="E31" s="4">
        <f>SUMIFS(WF_T2_DM_DATA[Currently registered over the age of 17],WF_T2_DM_DATA[Rel_D],Report!$C$54,WF_T2_DM_DATA[OrgID],Report!$C31)</f>
        <v>4291</v>
      </c>
      <c r="F31" s="4">
        <f>SUMIFS(WF_T2_DM_DATA[T2 Diabetes (currently registered)],WF_T2_DM_DATA[Rel_D],Report!$C$54,WF_T2_DM_DATA[OrgID],Report!$C31)</f>
        <v>369</v>
      </c>
      <c r="G31" s="5">
        <f t="shared" si="10"/>
        <v>8.5993940806338848E-2</v>
      </c>
      <c r="H31" s="4">
        <f>SUMIFS(WF_T2_DM_DATA[Diabetes care plan agreed (currently registered)],WF_T2_DM_DATA[Rel_D],Report!$C$54,WF_T2_DM_DATA[OrgID],Report!$C31)</f>
        <v>9</v>
      </c>
      <c r="I31" s="67">
        <f t="shared" si="8"/>
        <v>2.4390243902439025E-2</v>
      </c>
      <c r="J31" s="65">
        <f>SUMIFS(WF_T2_DM_DATA[Patient over the age of 18 (L/D)],WF_T2_DM_DATA[Rel_D],Report!$C$54,WF_T2_DM_DATA[OrgID],Report!$C31)</f>
        <v>13735</v>
      </c>
      <c r="K31" s="4">
        <f>SUMIFS(WF_T2_DM_DATA[T2 Diabetes (L/D)],WF_T2_DM_DATA[Rel_D],Report!$C$54,WF_T2_DM_DATA[OrgID],Report!$C31)</f>
        <v>735</v>
      </c>
      <c r="L31" s="5">
        <f t="shared" si="9"/>
        <v>5.351292318893338E-2</v>
      </c>
      <c r="M31" s="4">
        <f>SUMIFS(WF_T2_DM_DATA[Diabetes care plan agreed (L/D)],WF_T2_DM_DATA[Rel_D],Report!$C$54,WF_T2_DM_DATA[OrgID],Report!$C31)</f>
        <v>9</v>
      </c>
      <c r="N31" s="6">
        <f t="shared" si="3"/>
        <v>1.2244897959183673E-2</v>
      </c>
    </row>
    <row r="32" spans="2:14" ht="15.75" thickBot="1" x14ac:dyDescent="0.3">
      <c r="B32" s="81" t="s">
        <v>71</v>
      </c>
      <c r="C32" s="82" t="s">
        <v>72</v>
      </c>
      <c r="D32" s="82" t="s">
        <v>65</v>
      </c>
      <c r="E32" s="82">
        <f>SUMIFS(WF_T2_DM_DATA[Currently registered over the age of 17],WF_T2_DM_DATA[Rel_D],Report!$C$54,WF_T2_DM_DATA[OrgID],Report!$C32)</f>
        <v>7771</v>
      </c>
      <c r="F32" s="82">
        <f>SUMIFS(WF_T2_DM_DATA[T2 Diabetes (currently registered)],WF_T2_DM_DATA[Rel_D],Report!$C$54,WF_T2_DM_DATA[OrgID],Report!$C32)</f>
        <v>660</v>
      </c>
      <c r="G32" s="83">
        <f t="shared" si="10"/>
        <v>8.4931154291596964E-2</v>
      </c>
      <c r="H32" s="82">
        <f>SUMIFS(WF_T2_DM_DATA[Diabetes care plan agreed (currently registered)],WF_T2_DM_DATA[Rel_D],Report!$C$54,WF_T2_DM_DATA[OrgID],Report!$C32)</f>
        <v>82</v>
      </c>
      <c r="I32" s="84">
        <f t="shared" si="8"/>
        <v>0.12424242424242424</v>
      </c>
      <c r="J32" s="85">
        <f>SUMIFS(WF_T2_DM_DATA[Patient over the age of 18 (L/D)],WF_T2_DM_DATA[Rel_D],Report!$C$54,WF_T2_DM_DATA[OrgID],Report!$C32)</f>
        <v>13007</v>
      </c>
      <c r="K32" s="82">
        <f>SUMIFS(WF_T2_DM_DATA[T2 Diabetes (L/D)],WF_T2_DM_DATA[Rel_D],Report!$C$54,WF_T2_DM_DATA[OrgID],Report!$C32)</f>
        <v>999</v>
      </c>
      <c r="L32" s="83">
        <f t="shared" si="9"/>
        <v>7.680479741677558E-2</v>
      </c>
      <c r="M32" s="82">
        <f>SUMIFS(WF_T2_DM_DATA[Diabetes care plan agreed (L/D)],WF_T2_DM_DATA[Rel_D],Report!$C$54,WF_T2_DM_DATA[OrgID],Report!$C32)</f>
        <v>82</v>
      </c>
      <c r="N32" s="6">
        <f t="shared" si="3"/>
        <v>8.2082082082082078E-2</v>
      </c>
    </row>
    <row r="33" spans="2:14" ht="15.75" thickBot="1" x14ac:dyDescent="0.3">
      <c r="B33" s="106" t="s">
        <v>73</v>
      </c>
      <c r="C33" s="107" t="s">
        <v>65</v>
      </c>
      <c r="D33" s="107" t="s">
        <v>65</v>
      </c>
      <c r="E33" s="107">
        <f>SUM(E26:E32)</f>
        <v>47063</v>
      </c>
      <c r="F33" s="107">
        <f>SUM(F26:F32)</f>
        <v>3215</v>
      </c>
      <c r="G33" s="108">
        <f>IFERROR(F33/E33,"-")</f>
        <v>6.8312687249006646E-2</v>
      </c>
      <c r="H33" s="107">
        <f>SUM(H26:H32)</f>
        <v>1112</v>
      </c>
      <c r="I33" s="109">
        <f t="shared" ref="I33:I39" si="11">IFERROR(H33/F33,"-")</f>
        <v>0.34587869362363921</v>
      </c>
      <c r="J33" s="110">
        <f>SUM(J26:J32)</f>
        <v>170104</v>
      </c>
      <c r="K33" s="107">
        <f>SUM(K26:K32)</f>
        <v>6232</v>
      </c>
      <c r="L33" s="108">
        <f t="shared" ref="L33:L39" si="12">IFERROR(K33/J33,"-")</f>
        <v>3.663641066641584E-2</v>
      </c>
      <c r="M33" s="107">
        <f>SUM(M26:M32)</f>
        <v>1140</v>
      </c>
      <c r="N33" s="10">
        <f>IFERROR(M33/K33,"-")</f>
        <v>0.18292682926829268</v>
      </c>
    </row>
    <row r="34" spans="2:14" x14ac:dyDescent="0.25">
      <c r="B34" s="86" t="s">
        <v>74</v>
      </c>
      <c r="C34" s="87" t="s">
        <v>16</v>
      </c>
      <c r="D34" s="87" t="s">
        <v>75</v>
      </c>
      <c r="E34" s="87">
        <f>SUMIFS(WF_T2_DM_DATA[Currently registered over the age of 17],WF_T2_DM_DATA[Rel_D],Report!$C$54,WF_T2_DM_DATA[OrgID],Report!$C34)</f>
        <v>5650</v>
      </c>
      <c r="F34" s="87">
        <f>SUMIFS(WF_T2_DM_DATA[T2 Diabetes (currently registered)],WF_T2_DM_DATA[Rel_D],Report!$C$54,WF_T2_DM_DATA[OrgID],Report!$C34)</f>
        <v>320</v>
      </c>
      <c r="G34" s="88">
        <f>IFERROR(F34/E34,"-")</f>
        <v>5.663716814159292E-2</v>
      </c>
      <c r="H34" s="87">
        <f>SUMIFS(WF_T2_DM_DATA[Diabetes care plan agreed (currently registered)],WF_T2_DM_DATA[Rel_D],Report!$C$54,WF_T2_DM_DATA[OrgID],Report!$C34)</f>
        <v>39</v>
      </c>
      <c r="I34" s="89">
        <f t="shared" si="11"/>
        <v>0.121875</v>
      </c>
      <c r="J34" s="90">
        <f>SUMIFS(WF_T2_DM_DATA[Patient over the age of 18 (L/D)],WF_T2_DM_DATA[Rel_D],Report!$C$54,WF_T2_DM_DATA[OrgID],Report!$C34)</f>
        <v>18814</v>
      </c>
      <c r="K34" s="87">
        <f>SUMIFS(WF_T2_DM_DATA[T2 Diabetes (L/D)],WF_T2_DM_DATA[Rel_D],Report!$C$54,WF_T2_DM_DATA[OrgID],Report!$C34)</f>
        <v>673</v>
      </c>
      <c r="L34" s="88">
        <f t="shared" si="12"/>
        <v>3.5771234187307321E-2</v>
      </c>
      <c r="M34" s="87">
        <f>SUMIFS(WF_T2_DM_DATA[Diabetes care plan agreed (L/D)],WF_T2_DM_DATA[Rel_D],Report!$C$54,WF_T2_DM_DATA[OrgID],Report!$C34)</f>
        <v>40</v>
      </c>
      <c r="N34" s="6">
        <f t="shared" si="3"/>
        <v>5.9435364041604752E-2</v>
      </c>
    </row>
    <row r="35" spans="2:14" x14ac:dyDescent="0.25">
      <c r="B35" s="17" t="s">
        <v>76</v>
      </c>
      <c r="C35" s="4" t="s">
        <v>8</v>
      </c>
      <c r="D35" s="4" t="s">
        <v>75</v>
      </c>
      <c r="E35" s="4">
        <f>SUMIFS(WF_T2_DM_DATA[Currently registered over the age of 17],WF_T2_DM_DATA[Rel_D],Report!$C$54,WF_T2_DM_DATA[OrgID],Report!$C35)</f>
        <v>1747</v>
      </c>
      <c r="F35" s="4">
        <f>SUMIFS(WF_T2_DM_DATA[T2 Diabetes (currently registered)],WF_T2_DM_DATA[Rel_D],Report!$C$54,WF_T2_DM_DATA[OrgID],Report!$C35)</f>
        <v>128</v>
      </c>
      <c r="G35" s="5">
        <f t="shared" ref="G35:G39" si="13">IFERROR(F35/E35,"-")</f>
        <v>7.3268460217515735E-2</v>
      </c>
      <c r="H35" s="4">
        <f>SUMIFS(WF_T2_DM_DATA[Diabetes care plan agreed (currently registered)],WF_T2_DM_DATA[Rel_D],Report!$C$54,WF_T2_DM_DATA[OrgID],Report!$C35)</f>
        <v>116</v>
      </c>
      <c r="I35" s="67">
        <f t="shared" si="11"/>
        <v>0.90625</v>
      </c>
      <c r="J35" s="65">
        <f>SUMIFS(WF_T2_DM_DATA[Patient over the age of 18 (L/D)],WF_T2_DM_DATA[Rel_D],Report!$C$54,WF_T2_DM_DATA[OrgID],Report!$C35)</f>
        <v>8580</v>
      </c>
      <c r="K35" s="4">
        <f>SUMIFS(WF_T2_DM_DATA[T2 Diabetes (L/D)],WF_T2_DM_DATA[Rel_D],Report!$C$54,WF_T2_DM_DATA[OrgID],Report!$C35)</f>
        <v>409</v>
      </c>
      <c r="L35" s="5">
        <f t="shared" si="12"/>
        <v>4.7668997668997667E-2</v>
      </c>
      <c r="M35" s="4">
        <f>SUMIFS(WF_T2_DM_DATA[Diabetes care plan agreed (L/D)],WF_T2_DM_DATA[Rel_D],Report!$C$54,WF_T2_DM_DATA[OrgID],Report!$C35)</f>
        <v>123</v>
      </c>
      <c r="N35" s="6">
        <f t="shared" si="3"/>
        <v>0.30073349633251834</v>
      </c>
    </row>
    <row r="36" spans="2:14" x14ac:dyDescent="0.25">
      <c r="B36" s="17" t="s">
        <v>77</v>
      </c>
      <c r="C36" s="4" t="s">
        <v>28</v>
      </c>
      <c r="D36" s="4" t="s">
        <v>75</v>
      </c>
      <c r="E36" s="4">
        <f>SUMIFS(WF_T2_DM_DATA[Currently registered over the age of 17],WF_T2_DM_DATA[Rel_D],Report!$C$54,WF_T2_DM_DATA[OrgID],Report!$C36)</f>
        <v>3238</v>
      </c>
      <c r="F36" s="4">
        <f>SUMIFS(WF_T2_DM_DATA[T2 Diabetes (currently registered)],WF_T2_DM_DATA[Rel_D],Report!$C$54,WF_T2_DM_DATA[OrgID],Report!$C36)</f>
        <v>260</v>
      </c>
      <c r="G36" s="5">
        <f t="shared" si="13"/>
        <v>8.0296479308214944E-2</v>
      </c>
      <c r="H36" s="4">
        <f>SUMIFS(WF_T2_DM_DATA[Diabetes care plan agreed (currently registered)],WF_T2_DM_DATA[Rel_D],Report!$C$54,WF_T2_DM_DATA[OrgID],Report!$C36)</f>
        <v>164</v>
      </c>
      <c r="I36" s="67">
        <f t="shared" si="11"/>
        <v>0.63076923076923075</v>
      </c>
      <c r="J36" s="65">
        <f>SUMIFS(WF_T2_DM_DATA[Patient over the age of 18 (L/D)],WF_T2_DM_DATA[Rel_D],Report!$C$54,WF_T2_DM_DATA[OrgID],Report!$C36)</f>
        <v>11432</v>
      </c>
      <c r="K36" s="4">
        <f>SUMIFS(WF_T2_DM_DATA[T2 Diabetes (L/D)],WF_T2_DM_DATA[Rel_D],Report!$C$54,WF_T2_DM_DATA[OrgID],Report!$C36)</f>
        <v>583</v>
      </c>
      <c r="L36" s="5">
        <f t="shared" si="12"/>
        <v>5.0997200839748076E-2</v>
      </c>
      <c r="M36" s="4">
        <f>SUMIFS(WF_T2_DM_DATA[Diabetes care plan agreed (L/D)],WF_T2_DM_DATA[Rel_D],Report!$C$54,WF_T2_DM_DATA[OrgID],Report!$C36)</f>
        <v>172</v>
      </c>
      <c r="N36" s="6">
        <f t="shared" si="3"/>
        <v>0.29502572898799312</v>
      </c>
    </row>
    <row r="37" spans="2:14" x14ac:dyDescent="0.25">
      <c r="B37" s="17" t="s">
        <v>78</v>
      </c>
      <c r="C37" s="4" t="s">
        <v>17</v>
      </c>
      <c r="D37" s="4" t="s">
        <v>75</v>
      </c>
      <c r="E37" s="4">
        <f>SUMIFS(WF_T2_DM_DATA[Currently registered over the age of 17],WF_T2_DM_DATA[Rel_D],Report!$C$54,WF_T2_DM_DATA[OrgID],Report!$C37)</f>
        <v>4655</v>
      </c>
      <c r="F37" s="4">
        <f>SUMIFS(WF_T2_DM_DATA[T2 Diabetes (currently registered)],WF_T2_DM_DATA[Rel_D],Report!$C$54,WF_T2_DM_DATA[OrgID],Report!$C37)</f>
        <v>440</v>
      </c>
      <c r="G37" s="5">
        <f t="shared" si="13"/>
        <v>9.4522019334049412E-2</v>
      </c>
      <c r="H37" s="4">
        <f>SUMIFS(WF_T2_DM_DATA[Diabetes care plan agreed (currently registered)],WF_T2_DM_DATA[Rel_D],Report!$C$54,WF_T2_DM_DATA[OrgID],Report!$C37)</f>
        <v>21</v>
      </c>
      <c r="I37" s="67">
        <f t="shared" si="11"/>
        <v>4.7727272727272729E-2</v>
      </c>
      <c r="J37" s="65">
        <f>SUMIFS(WF_T2_DM_DATA[Patient over the age of 18 (L/D)],WF_T2_DM_DATA[Rel_D],Report!$C$54,WF_T2_DM_DATA[OrgID],Report!$C37)</f>
        <v>9217</v>
      </c>
      <c r="K37" s="4">
        <f>SUMIFS(WF_T2_DM_DATA[T2 Diabetes (L/D)],WF_T2_DM_DATA[Rel_D],Report!$C$54,WF_T2_DM_DATA[OrgID],Report!$C37)</f>
        <v>728</v>
      </c>
      <c r="L37" s="5">
        <f t="shared" si="12"/>
        <v>7.8984485190409029E-2</v>
      </c>
      <c r="M37" s="4">
        <f>SUMIFS(WF_T2_DM_DATA[Diabetes care plan agreed (L/D)],WF_T2_DM_DATA[Rel_D],Report!$C$54,WF_T2_DM_DATA[OrgID],Report!$C37)</f>
        <v>22</v>
      </c>
      <c r="N37" s="6">
        <f t="shared" si="3"/>
        <v>3.021978021978022E-2</v>
      </c>
    </row>
    <row r="38" spans="2:14" x14ac:dyDescent="0.25">
      <c r="B38" s="17" t="s">
        <v>79</v>
      </c>
      <c r="C38" s="4" t="s">
        <v>23</v>
      </c>
      <c r="D38" s="4" t="s">
        <v>75</v>
      </c>
      <c r="E38" s="4">
        <f>SUMIFS(WF_T2_DM_DATA[Currently registered over the age of 17],WF_T2_DM_DATA[Rel_D],Report!$C$54,WF_T2_DM_DATA[OrgID],Report!$C38)</f>
        <v>11992</v>
      </c>
      <c r="F38" s="4">
        <f>SUMIFS(WF_T2_DM_DATA[T2 Diabetes (currently registered)],WF_T2_DM_DATA[Rel_D],Report!$C$54,WF_T2_DM_DATA[OrgID],Report!$C38)</f>
        <v>852</v>
      </c>
      <c r="G38" s="5">
        <f t="shared" si="13"/>
        <v>7.1047364909939958E-2</v>
      </c>
      <c r="H38" s="4">
        <f>SUMIFS(WF_T2_DM_DATA[Diabetes care plan agreed (currently registered)],WF_T2_DM_DATA[Rel_D],Report!$C$54,WF_T2_DM_DATA[OrgID],Report!$C38)</f>
        <v>7</v>
      </c>
      <c r="I38" s="67">
        <f t="shared" si="11"/>
        <v>8.2159624413145546E-3</v>
      </c>
      <c r="J38" s="65">
        <f>SUMIFS(WF_T2_DM_DATA[Patient over the age of 18 (L/D)],WF_T2_DM_DATA[Rel_D],Report!$C$54,WF_T2_DM_DATA[OrgID],Report!$C38)</f>
        <v>38990</v>
      </c>
      <c r="K38" s="4">
        <f>SUMIFS(WF_T2_DM_DATA[T2 Diabetes (L/D)],WF_T2_DM_DATA[Rel_D],Report!$C$54,WF_T2_DM_DATA[OrgID],Report!$C38)</f>
        <v>1732</v>
      </c>
      <c r="L38" s="5">
        <f t="shared" si="12"/>
        <v>4.4421646576045137E-2</v>
      </c>
      <c r="M38" s="4">
        <f>SUMIFS(WF_T2_DM_DATA[Diabetes care plan agreed (L/D)],WF_T2_DM_DATA[Rel_D],Report!$C$54,WF_T2_DM_DATA[OrgID],Report!$C38)</f>
        <v>7</v>
      </c>
      <c r="N38" s="6">
        <f t="shared" si="3"/>
        <v>4.0415704387990765E-3</v>
      </c>
    </row>
    <row r="39" spans="2:14" ht="15.75" thickBot="1" x14ac:dyDescent="0.3">
      <c r="B39" s="81" t="s">
        <v>80</v>
      </c>
      <c r="C39" s="82" t="s">
        <v>29</v>
      </c>
      <c r="D39" s="82" t="s">
        <v>75</v>
      </c>
      <c r="E39" s="82">
        <f>SUMIFS(WF_T2_DM_DATA[Currently registered over the age of 17],WF_T2_DM_DATA[Rel_D],Report!$C$54,WF_T2_DM_DATA[OrgID],Report!$C39)</f>
        <v>2860</v>
      </c>
      <c r="F39" s="82">
        <f>SUMIFS(WF_T2_DM_DATA[T2 Diabetes (currently registered)],WF_T2_DM_DATA[Rel_D],Report!$C$54,WF_T2_DM_DATA[OrgID],Report!$C39)</f>
        <v>201</v>
      </c>
      <c r="G39" s="83">
        <f t="shared" si="13"/>
        <v>7.0279720279720279E-2</v>
      </c>
      <c r="H39" s="82">
        <f>SUMIFS(WF_T2_DM_DATA[Diabetes care plan agreed (currently registered)],WF_T2_DM_DATA[Rel_D],Report!$C$54,WF_T2_DM_DATA[OrgID],Report!$C39)</f>
        <v>1</v>
      </c>
      <c r="I39" s="84">
        <f t="shared" si="11"/>
        <v>4.9751243781094526E-3</v>
      </c>
      <c r="J39" s="85">
        <f>SUMIFS(WF_T2_DM_DATA[Patient over the age of 18 (L/D)],WF_T2_DM_DATA[Rel_D],Report!$C$54,WF_T2_DM_DATA[OrgID],Report!$C39)</f>
        <v>11502</v>
      </c>
      <c r="K39" s="82">
        <f>SUMIFS(WF_T2_DM_DATA[T2 Diabetes (L/D)],WF_T2_DM_DATA[Rel_D],Report!$C$54,WF_T2_DM_DATA[OrgID],Report!$C39)</f>
        <v>405</v>
      </c>
      <c r="L39" s="83">
        <f t="shared" si="12"/>
        <v>3.5211267605633804E-2</v>
      </c>
      <c r="M39" s="82">
        <f>SUMIFS(WF_T2_DM_DATA[Diabetes care plan agreed (L/D)],WF_T2_DM_DATA[Rel_D],Report!$C$54,WF_T2_DM_DATA[OrgID],Report!$C39)</f>
        <v>1</v>
      </c>
      <c r="N39" s="6">
        <f t="shared" si="3"/>
        <v>2.4691358024691358E-3</v>
      </c>
    </row>
    <row r="40" spans="2:14" ht="15.75" thickBot="1" x14ac:dyDescent="0.3">
      <c r="B40" s="111" t="s">
        <v>81</v>
      </c>
      <c r="C40" s="112" t="s">
        <v>75</v>
      </c>
      <c r="D40" s="112" t="s">
        <v>75</v>
      </c>
      <c r="E40" s="112">
        <f>SUM(E34:E39)</f>
        <v>30142</v>
      </c>
      <c r="F40" s="112">
        <f>SUM(F34:F39)</f>
        <v>2201</v>
      </c>
      <c r="G40" s="113">
        <f>IFERROR(F40/E40,"-")</f>
        <v>7.302103377347223E-2</v>
      </c>
      <c r="H40" s="112">
        <f>SUM(H34:H39)</f>
        <v>348</v>
      </c>
      <c r="I40" s="114">
        <f t="shared" ref="I40:I45" si="14">IFERROR(H40/F40,"-")</f>
        <v>0.15810995002271694</v>
      </c>
      <c r="J40" s="115">
        <f>SUM(J34:J39)</f>
        <v>98535</v>
      </c>
      <c r="K40" s="112">
        <f>SUM(K34:K39)</f>
        <v>4530</v>
      </c>
      <c r="L40" s="113">
        <f t="shared" ref="L40:L45" si="15">IFERROR(K40/J40,"-")</f>
        <v>4.5973511950068505E-2</v>
      </c>
      <c r="M40" s="112">
        <f>SUM(M34:M39)</f>
        <v>365</v>
      </c>
      <c r="N40" s="11">
        <f>IFERROR(M40/K40,"-")</f>
        <v>8.0573951434878582E-2</v>
      </c>
    </row>
    <row r="41" spans="2:14" x14ac:dyDescent="0.25">
      <c r="B41" s="86" t="s">
        <v>82</v>
      </c>
      <c r="C41" s="87" t="s">
        <v>14</v>
      </c>
      <c r="D41" s="87" t="s">
        <v>83</v>
      </c>
      <c r="E41" s="87">
        <f>SUMIFS(WF_T2_DM_DATA[Currently registered over the age of 17],WF_T2_DM_DATA[Rel_D],Report!$C$54,WF_T2_DM_DATA[OrgID],Report!$C41)</f>
        <v>12570</v>
      </c>
      <c r="F41" s="87">
        <f>SUMIFS(WF_T2_DM_DATA[T2 Diabetes (currently registered)],WF_T2_DM_DATA[Rel_D],Report!$C$54,WF_T2_DM_DATA[OrgID],Report!$C41)</f>
        <v>680</v>
      </c>
      <c r="G41" s="88">
        <f>IFERROR(F41/E41,"-")</f>
        <v>5.4097056483691328E-2</v>
      </c>
      <c r="H41" s="87">
        <f>SUMIFS(WF_T2_DM_DATA[Diabetes care plan agreed (currently registered)],WF_T2_DM_DATA[Rel_D],Report!$C$54,WF_T2_DM_DATA[OrgID],Report!$C41)</f>
        <v>442</v>
      </c>
      <c r="I41" s="89">
        <f t="shared" si="14"/>
        <v>0.65</v>
      </c>
      <c r="J41" s="90">
        <f>SUMIFS(WF_T2_DM_DATA[Patient over the age of 18 (L/D)],WF_T2_DM_DATA[Rel_D],Report!$C$54,WF_T2_DM_DATA[OrgID],Report!$C41)</f>
        <v>40586</v>
      </c>
      <c r="K41" s="87">
        <f>SUMIFS(WF_T2_DM_DATA[T2 Diabetes (L/D)],WF_T2_DM_DATA[Rel_D],Report!$C$54,WF_T2_DM_DATA[OrgID],Report!$C41)</f>
        <v>1515</v>
      </c>
      <c r="L41" s="88">
        <f t="shared" si="15"/>
        <v>3.7328142709308627E-2</v>
      </c>
      <c r="M41" s="87">
        <f>SUMIFS(WF_T2_DM_DATA[Diabetes care plan agreed (L/D)],WF_T2_DM_DATA[Rel_D],Report!$C$54,WF_T2_DM_DATA[OrgID],Report!$C41)</f>
        <v>455</v>
      </c>
      <c r="N41" s="6">
        <f t="shared" si="3"/>
        <v>0.30033003300330036</v>
      </c>
    </row>
    <row r="42" spans="2:14" x14ac:dyDescent="0.25">
      <c r="B42" s="17" t="s">
        <v>84</v>
      </c>
      <c r="C42" s="4" t="s">
        <v>30</v>
      </c>
      <c r="D42" s="4" t="s">
        <v>83</v>
      </c>
      <c r="E42" s="4">
        <f>SUMIFS(WF_T2_DM_DATA[Currently registered over the age of 17],WF_T2_DM_DATA[Rel_D],Report!$C$54,WF_T2_DM_DATA[OrgID],Report!$C42)</f>
        <v>2287</v>
      </c>
      <c r="F42" s="4">
        <f>SUMIFS(WF_T2_DM_DATA[T2 Diabetes (currently registered)],WF_T2_DM_DATA[Rel_D],Report!$C$54,WF_T2_DM_DATA[OrgID],Report!$C42)</f>
        <v>195</v>
      </c>
      <c r="G42" s="5">
        <f t="shared" ref="G42:G45" si="16">IFERROR(F42/E42,"-")</f>
        <v>8.5264538696982944E-2</v>
      </c>
      <c r="H42" s="4">
        <f>SUMIFS(WF_T2_DM_DATA[Diabetes care plan agreed (currently registered)],WF_T2_DM_DATA[Rel_D],Report!$C$54,WF_T2_DM_DATA[OrgID],Report!$C42)</f>
        <v>53</v>
      </c>
      <c r="I42" s="67">
        <f t="shared" si="14"/>
        <v>0.27179487179487177</v>
      </c>
      <c r="J42" s="65">
        <f>SUMIFS(WF_T2_DM_DATA[Patient over the age of 18 (L/D)],WF_T2_DM_DATA[Rel_D],Report!$C$54,WF_T2_DM_DATA[OrgID],Report!$C42)</f>
        <v>5413</v>
      </c>
      <c r="K42" s="4">
        <f>SUMIFS(WF_T2_DM_DATA[T2 Diabetes (L/D)],WF_T2_DM_DATA[Rel_D],Report!$C$54,WF_T2_DM_DATA[OrgID],Report!$C42)</f>
        <v>367</v>
      </c>
      <c r="L42" s="5">
        <f t="shared" si="15"/>
        <v>6.7799741363384444E-2</v>
      </c>
      <c r="M42" s="4">
        <f>SUMIFS(WF_T2_DM_DATA[Diabetes care plan agreed (L/D)],WF_T2_DM_DATA[Rel_D],Report!$C$54,WF_T2_DM_DATA[OrgID],Report!$C42)</f>
        <v>55</v>
      </c>
      <c r="N42" s="6">
        <f t="shared" si="3"/>
        <v>0.14986376021798364</v>
      </c>
    </row>
    <row r="43" spans="2:14" x14ac:dyDescent="0.25">
      <c r="B43" s="17" t="s">
        <v>85</v>
      </c>
      <c r="C43" s="4" t="s">
        <v>0</v>
      </c>
      <c r="D43" s="4" t="s">
        <v>83</v>
      </c>
      <c r="E43" s="4">
        <f>SUMIFS(WF_T2_DM_DATA[Currently registered over the age of 17],WF_T2_DM_DATA[Rel_D],Report!$C$54,WF_T2_DM_DATA[OrgID],Report!$C43)</f>
        <v>6993</v>
      </c>
      <c r="F43" s="4">
        <f>SUMIFS(WF_T2_DM_DATA[T2 Diabetes (currently registered)],WF_T2_DM_DATA[Rel_D],Report!$C$54,WF_T2_DM_DATA[OrgID],Report!$C43)</f>
        <v>526</v>
      </c>
      <c r="G43" s="5">
        <f t="shared" si="16"/>
        <v>7.521807521807522E-2</v>
      </c>
      <c r="H43" s="4">
        <f>SUMIFS(WF_T2_DM_DATA[Diabetes care plan agreed (currently registered)],WF_T2_DM_DATA[Rel_D],Report!$C$54,WF_T2_DM_DATA[OrgID],Report!$C43)</f>
        <v>153</v>
      </c>
      <c r="I43" s="67">
        <f t="shared" si="14"/>
        <v>0.29087452471482889</v>
      </c>
      <c r="J43" s="65">
        <f>SUMIFS(WF_T2_DM_DATA[Patient over the age of 18 (L/D)],WF_T2_DM_DATA[Rel_D],Report!$C$54,WF_T2_DM_DATA[OrgID],Report!$C43)</f>
        <v>13970</v>
      </c>
      <c r="K43" s="4">
        <f>SUMIFS(WF_T2_DM_DATA[T2 Diabetes (L/D)],WF_T2_DM_DATA[Rel_D],Report!$C$54,WF_T2_DM_DATA[OrgID],Report!$C43)</f>
        <v>953</v>
      </c>
      <c r="L43" s="5">
        <f t="shared" si="15"/>
        <v>6.8217609162491047E-2</v>
      </c>
      <c r="M43" s="4">
        <f>SUMIFS(WF_T2_DM_DATA[Diabetes care plan agreed (L/D)],WF_T2_DM_DATA[Rel_D],Report!$C$54,WF_T2_DM_DATA[OrgID],Report!$C43)</f>
        <v>155</v>
      </c>
      <c r="N43" s="6">
        <f t="shared" si="3"/>
        <v>0.16264428121720881</v>
      </c>
    </row>
    <row r="44" spans="2:14" x14ac:dyDescent="0.25">
      <c r="B44" s="17" t="s">
        <v>86</v>
      </c>
      <c r="C44" s="4" t="s">
        <v>12</v>
      </c>
      <c r="D44" s="4" t="s">
        <v>83</v>
      </c>
      <c r="E44" s="4">
        <f>SUMIFS(WF_T2_DM_DATA[Currently registered over the age of 17],WF_T2_DM_DATA[Rel_D],Report!$C$54,WF_T2_DM_DATA[OrgID],Report!$C44)</f>
        <v>4792</v>
      </c>
      <c r="F44" s="4">
        <f>SUMIFS(WF_T2_DM_DATA[T2 Diabetes (currently registered)],WF_T2_DM_DATA[Rel_D],Report!$C$54,WF_T2_DM_DATA[OrgID],Report!$C44)</f>
        <v>330</v>
      </c>
      <c r="G44" s="5">
        <f t="shared" si="16"/>
        <v>6.8864774624373959E-2</v>
      </c>
      <c r="H44" s="4">
        <f>SUMIFS(WF_T2_DM_DATA[Diabetes care plan agreed (currently registered)],WF_T2_DM_DATA[Rel_D],Report!$C$54,WF_T2_DM_DATA[OrgID],Report!$C44)</f>
        <v>135</v>
      </c>
      <c r="I44" s="67">
        <f t="shared" si="14"/>
        <v>0.40909090909090912</v>
      </c>
      <c r="J44" s="65">
        <f>SUMIFS(WF_T2_DM_DATA[Patient over the age of 18 (L/D)],WF_T2_DM_DATA[Rel_D],Report!$C$54,WF_T2_DM_DATA[OrgID],Report!$C44)</f>
        <v>9572</v>
      </c>
      <c r="K44" s="4">
        <f>SUMIFS(WF_T2_DM_DATA[T2 Diabetes (L/D)],WF_T2_DM_DATA[Rel_D],Report!$C$54,WF_T2_DM_DATA[OrgID],Report!$C44)</f>
        <v>583</v>
      </c>
      <c r="L44" s="5">
        <f t="shared" si="15"/>
        <v>6.0906811533639783E-2</v>
      </c>
      <c r="M44" s="4">
        <f>SUMIFS(WF_T2_DM_DATA[Diabetes care plan agreed (L/D)],WF_T2_DM_DATA[Rel_D],Report!$C$54,WF_T2_DM_DATA[OrgID],Report!$C44)</f>
        <v>136</v>
      </c>
      <c r="N44" s="6">
        <f t="shared" si="3"/>
        <v>0.23327615780445971</v>
      </c>
    </row>
    <row r="45" spans="2:14" ht="15.75" thickBot="1" x14ac:dyDescent="0.3">
      <c r="B45" s="81" t="s">
        <v>87</v>
      </c>
      <c r="C45" s="82" t="s">
        <v>20</v>
      </c>
      <c r="D45" s="82" t="s">
        <v>83</v>
      </c>
      <c r="E45" s="82">
        <f>SUMIFS(WF_T2_DM_DATA[Currently registered over the age of 17],WF_T2_DM_DATA[Rel_D],Report!$C$54,WF_T2_DM_DATA[OrgID],Report!$C45)</f>
        <v>7193</v>
      </c>
      <c r="F45" s="82">
        <f>SUMIFS(WF_T2_DM_DATA[T2 Diabetes (currently registered)],WF_T2_DM_DATA[Rel_D],Report!$C$54,WF_T2_DM_DATA[OrgID],Report!$C45)</f>
        <v>511</v>
      </c>
      <c r="G45" s="83">
        <f t="shared" si="16"/>
        <v>7.1041290143194769E-2</v>
      </c>
      <c r="H45" s="82">
        <f>SUMIFS(WF_T2_DM_DATA[Diabetes care plan agreed (currently registered)],WF_T2_DM_DATA[Rel_D],Report!$C$54,WF_T2_DM_DATA[OrgID],Report!$C45)</f>
        <v>153</v>
      </c>
      <c r="I45" s="84">
        <f t="shared" si="14"/>
        <v>0.299412915851272</v>
      </c>
      <c r="J45" s="85">
        <f>SUMIFS(WF_T2_DM_DATA[Patient over the age of 18 (L/D)],WF_T2_DM_DATA[Rel_D],Report!$C$54,WF_T2_DM_DATA[OrgID],Report!$C45)</f>
        <v>18677</v>
      </c>
      <c r="K45" s="82">
        <f>SUMIFS(WF_T2_DM_DATA[T2 Diabetes (L/D)],WF_T2_DM_DATA[Rel_D],Report!$C$54,WF_T2_DM_DATA[OrgID],Report!$C45)</f>
        <v>1115</v>
      </c>
      <c r="L45" s="83">
        <f t="shared" si="15"/>
        <v>5.9699095143759706E-2</v>
      </c>
      <c r="M45" s="82">
        <f>SUMIFS(WF_T2_DM_DATA[Diabetes care plan agreed (L/D)],WF_T2_DM_DATA[Rel_D],Report!$C$54,WF_T2_DM_DATA[OrgID],Report!$C45)</f>
        <v>155</v>
      </c>
      <c r="N45" s="6">
        <f t="shared" si="3"/>
        <v>0.13901345291479822</v>
      </c>
    </row>
    <row r="46" spans="2:14" ht="15.75" thickBot="1" x14ac:dyDescent="0.3">
      <c r="B46" s="116" t="s">
        <v>88</v>
      </c>
      <c r="C46" s="117" t="s">
        <v>83</v>
      </c>
      <c r="D46" s="117" t="s">
        <v>83</v>
      </c>
      <c r="E46" s="117">
        <f>SUM(E41:E45)</f>
        <v>33835</v>
      </c>
      <c r="F46" s="117">
        <f>SUM(F41:F45)</f>
        <v>2242</v>
      </c>
      <c r="G46" s="118">
        <f>IFERROR(F46/E46,"-")</f>
        <v>6.6262745677552831E-2</v>
      </c>
      <c r="H46" s="117">
        <f>SUM(H41:H45)</f>
        <v>936</v>
      </c>
      <c r="I46" s="119">
        <f t="shared" ref="I46:I51" si="17">IFERROR(H46/F46,"-")</f>
        <v>0.4174843889384478</v>
      </c>
      <c r="J46" s="120">
        <f>SUM(J41:J45)</f>
        <v>88218</v>
      </c>
      <c r="K46" s="117">
        <f>SUM(K41:K45)</f>
        <v>4533</v>
      </c>
      <c r="L46" s="118">
        <f t="shared" ref="L46:L53" si="18">IFERROR(K46/J46,"-")</f>
        <v>5.1384071277970483E-2</v>
      </c>
      <c r="M46" s="117">
        <f>SUM(M41:M45)</f>
        <v>956</v>
      </c>
      <c r="N46" s="12">
        <f>IFERROR(M46/K46,"-")</f>
        <v>0.21089786013677475</v>
      </c>
    </row>
    <row r="47" spans="2:14" x14ac:dyDescent="0.25">
      <c r="B47" s="86" t="s">
        <v>89</v>
      </c>
      <c r="C47" s="87" t="s">
        <v>2</v>
      </c>
      <c r="D47" s="87" t="s">
        <v>90</v>
      </c>
      <c r="E47" s="87">
        <f>SUMIFS(WF_T2_DM_DATA[Currently registered over the age of 17],WF_T2_DM_DATA[Rel_D],Report!$C$54,WF_T2_DM_DATA[OrgID],Report!$C47)</f>
        <v>5679</v>
      </c>
      <c r="F47" s="87">
        <f>SUMIFS(WF_T2_DM_DATA[T2 Diabetes (currently registered)],WF_T2_DM_DATA[Rel_D],Report!$C$54,WF_T2_DM_DATA[OrgID],Report!$C47)</f>
        <v>438</v>
      </c>
      <c r="G47" s="88">
        <f>IFERROR(F47/E47,"-")</f>
        <v>7.7126254622292653E-2</v>
      </c>
      <c r="H47" s="87">
        <f>SUMIFS(WF_T2_DM_DATA[Diabetes care plan agreed (currently registered)],WF_T2_DM_DATA[Rel_D],Report!$C$54,WF_T2_DM_DATA[OrgID],Report!$C47)</f>
        <v>112</v>
      </c>
      <c r="I47" s="89">
        <f t="shared" si="17"/>
        <v>0.25570776255707761</v>
      </c>
      <c r="J47" s="90">
        <f>SUMIFS(WF_T2_DM_DATA[Patient over the age of 18 (L/D)],WF_T2_DM_DATA[Rel_D],Report!$C$54,WF_T2_DM_DATA[OrgID],Report!$C47)</f>
        <v>13883</v>
      </c>
      <c r="K47" s="87">
        <f>SUMIFS(WF_T2_DM_DATA[T2 Diabetes (L/D)],WF_T2_DM_DATA[Rel_D],Report!$C$54,WF_T2_DM_DATA[OrgID],Report!$C47)</f>
        <v>805</v>
      </c>
      <c r="L47" s="88">
        <f t="shared" si="18"/>
        <v>5.7984585464236835E-2</v>
      </c>
      <c r="M47" s="87">
        <f>SUMIFS(WF_T2_DM_DATA[Diabetes care plan agreed (L/D)],WF_T2_DM_DATA[Rel_D],Report!$C$54,WF_T2_DM_DATA[OrgID],Report!$C47)</f>
        <v>118</v>
      </c>
      <c r="N47" s="6">
        <f t="shared" si="3"/>
        <v>0.14658385093167703</v>
      </c>
    </row>
    <row r="48" spans="2:14" x14ac:dyDescent="0.25">
      <c r="B48" s="17" t="s">
        <v>91</v>
      </c>
      <c r="C48" s="4" t="s">
        <v>4</v>
      </c>
      <c r="D48" s="4" t="s">
        <v>90</v>
      </c>
      <c r="E48" s="4">
        <f>SUMIFS(WF_T2_DM_DATA[Currently registered over the age of 17],WF_T2_DM_DATA[Rel_D],Report!$C$54,WF_T2_DM_DATA[OrgID],Report!$C48)</f>
        <v>6506</v>
      </c>
      <c r="F48" s="4">
        <f>SUMIFS(WF_T2_DM_DATA[T2 Diabetes (currently registered)],WF_T2_DM_DATA[Rel_D],Report!$C$54,WF_T2_DM_DATA[OrgID],Report!$C48)</f>
        <v>540</v>
      </c>
      <c r="G48" s="5">
        <f t="shared" ref="G48:G51" si="19">IFERROR(F48/E48,"-")</f>
        <v>8.3000307408545956E-2</v>
      </c>
      <c r="H48" s="4">
        <f>SUMIFS(WF_T2_DM_DATA[Diabetes care plan agreed (currently registered)],WF_T2_DM_DATA[Rel_D],Report!$C$54,WF_T2_DM_DATA[OrgID],Report!$C48)</f>
        <v>410</v>
      </c>
      <c r="I48" s="67">
        <f t="shared" si="17"/>
        <v>0.7592592592592593</v>
      </c>
      <c r="J48" s="65">
        <f>SUMIFS(WF_T2_DM_DATA[Patient over the age of 18 (L/D)],WF_T2_DM_DATA[Rel_D],Report!$C$54,WF_T2_DM_DATA[OrgID],Report!$C48)</f>
        <v>12647</v>
      </c>
      <c r="K48" s="4">
        <f>SUMIFS(WF_T2_DM_DATA[T2 Diabetes (L/D)],WF_T2_DM_DATA[Rel_D],Report!$C$54,WF_T2_DM_DATA[OrgID],Report!$C48)</f>
        <v>875</v>
      </c>
      <c r="L48" s="5">
        <f t="shared" si="18"/>
        <v>6.9186368308689808E-2</v>
      </c>
      <c r="M48" s="4">
        <f>SUMIFS(WF_T2_DM_DATA[Diabetes care plan agreed (L/D)],WF_T2_DM_DATA[Rel_D],Report!$C$54,WF_T2_DM_DATA[OrgID],Report!$C48)</f>
        <v>421</v>
      </c>
      <c r="N48" s="6">
        <f t="shared" si="3"/>
        <v>0.48114285714285715</v>
      </c>
    </row>
    <row r="49" spans="2:14" x14ac:dyDescent="0.25">
      <c r="B49" s="17" t="s">
        <v>92</v>
      </c>
      <c r="C49" s="4" t="s">
        <v>10</v>
      </c>
      <c r="D49" s="4" t="s">
        <v>90</v>
      </c>
      <c r="E49" s="4">
        <f>SUMIFS(WF_T2_DM_DATA[Currently registered over the age of 17],WF_T2_DM_DATA[Rel_D],Report!$C$54,WF_T2_DM_DATA[OrgID],Report!$C49)</f>
        <v>5840</v>
      </c>
      <c r="F49" s="4">
        <f>SUMIFS(WF_T2_DM_DATA[T2 Diabetes (currently registered)],WF_T2_DM_DATA[Rel_D],Report!$C$54,WF_T2_DM_DATA[OrgID],Report!$C49)</f>
        <v>437</v>
      </c>
      <c r="G49" s="5">
        <f t="shared" si="19"/>
        <v>7.4828767123287676E-2</v>
      </c>
      <c r="H49" s="4">
        <f>SUMIFS(WF_T2_DM_DATA[Diabetes care plan agreed (currently registered)],WF_T2_DM_DATA[Rel_D],Report!$C$54,WF_T2_DM_DATA[OrgID],Report!$C49)</f>
        <v>24</v>
      </c>
      <c r="I49" s="67">
        <f t="shared" si="17"/>
        <v>5.4919908466819219E-2</v>
      </c>
      <c r="J49" s="65">
        <f>SUMIFS(WF_T2_DM_DATA[Patient over the age of 18 (L/D)],WF_T2_DM_DATA[Rel_D],Report!$C$54,WF_T2_DM_DATA[OrgID],Report!$C49)</f>
        <v>32793</v>
      </c>
      <c r="K49" s="4">
        <f>SUMIFS(WF_T2_DM_DATA[T2 Diabetes (L/D)],WF_T2_DM_DATA[Rel_D],Report!$C$54,WF_T2_DM_DATA[OrgID],Report!$C49)</f>
        <v>1030</v>
      </c>
      <c r="L49" s="5">
        <f t="shared" si="18"/>
        <v>3.1409142194980637E-2</v>
      </c>
      <c r="M49" s="4">
        <f>SUMIFS(WF_T2_DM_DATA[Diabetes care plan agreed (L/D)],WF_T2_DM_DATA[Rel_D],Report!$C$54,WF_T2_DM_DATA[OrgID],Report!$C49)</f>
        <v>26</v>
      </c>
      <c r="N49" s="6">
        <f t="shared" si="3"/>
        <v>2.524271844660194E-2</v>
      </c>
    </row>
    <row r="50" spans="2:14" x14ac:dyDescent="0.25">
      <c r="B50" s="17" t="s">
        <v>93</v>
      </c>
      <c r="C50" s="4" t="s">
        <v>24</v>
      </c>
      <c r="D50" s="4" t="s">
        <v>90</v>
      </c>
      <c r="E50" s="4">
        <f>SUMIFS(WF_T2_DM_DATA[Currently registered over the age of 17],WF_T2_DM_DATA[Rel_D],Report!$C$54,WF_T2_DM_DATA[OrgID],Report!$C50)</f>
        <v>4887</v>
      </c>
      <c r="F50" s="4">
        <f>SUMIFS(WF_T2_DM_DATA[T2 Diabetes (currently registered)],WF_T2_DM_DATA[Rel_D],Report!$C$54,WF_T2_DM_DATA[OrgID],Report!$C50)</f>
        <v>235</v>
      </c>
      <c r="G50" s="5">
        <f t="shared" si="19"/>
        <v>4.8086760793943112E-2</v>
      </c>
      <c r="H50" s="4">
        <f>SUMIFS(WF_T2_DM_DATA[Diabetes care plan agreed (currently registered)],WF_T2_DM_DATA[Rel_D],Report!$C$54,WF_T2_DM_DATA[OrgID],Report!$C50)</f>
        <v>188</v>
      </c>
      <c r="I50" s="67">
        <f t="shared" si="17"/>
        <v>0.8</v>
      </c>
      <c r="J50" s="65">
        <f>SUMIFS(WF_T2_DM_DATA[Patient over the age of 18 (L/D)],WF_T2_DM_DATA[Rel_D],Report!$C$54,WF_T2_DM_DATA[OrgID],Report!$C50)</f>
        <v>20051</v>
      </c>
      <c r="K50" s="4">
        <f>SUMIFS(WF_T2_DM_DATA[T2 Diabetes (L/D)],WF_T2_DM_DATA[Rel_D],Report!$C$54,WF_T2_DM_DATA[OrgID],Report!$C50)</f>
        <v>583</v>
      </c>
      <c r="L50" s="5">
        <f t="shared" si="18"/>
        <v>2.907585656575732E-2</v>
      </c>
      <c r="M50" s="4">
        <f>SUMIFS(WF_T2_DM_DATA[Diabetes care plan agreed (L/D)],WF_T2_DM_DATA[Rel_D],Report!$C$54,WF_T2_DM_DATA[OrgID],Report!$C50)</f>
        <v>198</v>
      </c>
      <c r="N50" s="6">
        <f t="shared" si="3"/>
        <v>0.33962264150943394</v>
      </c>
    </row>
    <row r="51" spans="2:14" ht="15.75" thickBot="1" x14ac:dyDescent="0.3">
      <c r="B51" s="81" t="s">
        <v>94</v>
      </c>
      <c r="C51" s="82" t="s">
        <v>9</v>
      </c>
      <c r="D51" s="82" t="s">
        <v>90</v>
      </c>
      <c r="E51" s="82">
        <f>SUMIFS(WF_T2_DM_DATA[Currently registered over the age of 17],WF_T2_DM_DATA[Rel_D],Report!$C$54,WF_T2_DM_DATA[OrgID],Report!$C51)</f>
        <v>12469</v>
      </c>
      <c r="F51" s="82">
        <f>SUMIFS(WF_T2_DM_DATA[T2 Diabetes (currently registered)],WF_T2_DM_DATA[Rel_D],Report!$C$54,WF_T2_DM_DATA[OrgID],Report!$C51)</f>
        <v>743</v>
      </c>
      <c r="G51" s="83">
        <f t="shared" si="19"/>
        <v>5.9587777688667895E-2</v>
      </c>
      <c r="H51" s="82">
        <f>SUMIFS(WF_T2_DM_DATA[Diabetes care plan agreed (currently registered)],WF_T2_DM_DATA[Rel_D],Report!$C$54,WF_T2_DM_DATA[OrgID],Report!$C51)</f>
        <v>77</v>
      </c>
      <c r="I51" s="84">
        <f t="shared" si="17"/>
        <v>0.10363391655450875</v>
      </c>
      <c r="J51" s="85">
        <f>SUMIFS(WF_T2_DM_DATA[Patient over the age of 18 (L/D)],WF_T2_DM_DATA[Rel_D],Report!$C$54,WF_T2_DM_DATA[OrgID],Report!$C51)</f>
        <v>45466</v>
      </c>
      <c r="K51" s="82">
        <f>SUMIFS(WF_T2_DM_DATA[T2 Diabetes (L/D)],WF_T2_DM_DATA[Rel_D],Report!$C$54,WF_T2_DM_DATA[OrgID],Report!$C51)</f>
        <v>1529</v>
      </c>
      <c r="L51" s="83">
        <f t="shared" si="18"/>
        <v>3.3629525359609377E-2</v>
      </c>
      <c r="M51" s="82">
        <f>SUMIFS(WF_T2_DM_DATA[Diabetes care plan agreed (L/D)],WF_T2_DM_DATA[Rel_D],Report!$C$54,WF_T2_DM_DATA[OrgID],Report!$C51)</f>
        <v>87</v>
      </c>
      <c r="N51" s="6">
        <f t="shared" si="3"/>
        <v>5.6899934597776328E-2</v>
      </c>
    </row>
    <row r="52" spans="2:14" ht="15.75" thickBot="1" x14ac:dyDescent="0.3">
      <c r="B52" s="126" t="s">
        <v>95</v>
      </c>
      <c r="C52" s="127" t="s">
        <v>90</v>
      </c>
      <c r="D52" s="127" t="s">
        <v>90</v>
      </c>
      <c r="E52" s="127">
        <f>SUM(E47:E51)</f>
        <v>35381</v>
      </c>
      <c r="F52" s="127">
        <f>SUM(F47:F51)</f>
        <v>2393</v>
      </c>
      <c r="G52" s="128">
        <f>IFERROR(F52/E52,"-")</f>
        <v>6.7635171419688528E-2</v>
      </c>
      <c r="H52" s="127">
        <f>SUM(H47:H51)</f>
        <v>811</v>
      </c>
      <c r="I52" s="129">
        <f t="shared" ref="I52:I53" si="20">IFERROR(H52/F52,"-")</f>
        <v>0.33890513999164229</v>
      </c>
      <c r="J52" s="130">
        <f>SUM(J47:J51)</f>
        <v>124840</v>
      </c>
      <c r="K52" s="127">
        <f>SUM(K47:K51)</f>
        <v>4822</v>
      </c>
      <c r="L52" s="128">
        <f t="shared" si="18"/>
        <v>3.8625440563921823E-2</v>
      </c>
      <c r="M52" s="127">
        <f>SUM(M47:M51)</f>
        <v>850</v>
      </c>
      <c r="N52" s="13">
        <f>IFERROR(M52/K52,"-")</f>
        <v>0.17627540439651596</v>
      </c>
    </row>
    <row r="53" spans="2:14" ht="18.75" x14ac:dyDescent="0.3">
      <c r="B53" s="121" t="s">
        <v>97</v>
      </c>
      <c r="C53" s="122" t="s">
        <v>34</v>
      </c>
      <c r="D53" s="122"/>
      <c r="E53" s="122">
        <f>SUM(E15,E21,E25,E33,E40,E46,E52)</f>
        <v>259016</v>
      </c>
      <c r="F53" s="122">
        <f>SUM(F15,F21,F25,F33,F40,F46,F52)</f>
        <v>17668</v>
      </c>
      <c r="G53" s="123">
        <f>IFERROR(F53/E53,"-")</f>
        <v>6.8212002347345341E-2</v>
      </c>
      <c r="H53" s="122">
        <f>SUM(H15,H21,H25,H33,H40,H46,H52)</f>
        <v>5676</v>
      </c>
      <c r="I53" s="124">
        <f t="shared" si="20"/>
        <v>0.32125877292279825</v>
      </c>
      <c r="J53" s="125">
        <f>SUM(J15,J21,J25,J33,J40,J46,J52)</f>
        <v>836834</v>
      </c>
      <c r="K53" s="122">
        <f>SUM(K15,K21,K25,K33,K40,K46,K52)</f>
        <v>36439</v>
      </c>
      <c r="L53" s="123">
        <f t="shared" si="18"/>
        <v>4.354388086526121E-2</v>
      </c>
      <c r="M53" s="122">
        <f>SUM(M15,M21,M25,M33,M40,M46,M52)</f>
        <v>5835</v>
      </c>
      <c r="N53" s="14">
        <f t="shared" si="3"/>
        <v>0.16013062927083618</v>
      </c>
    </row>
    <row r="54" spans="2:14" x14ac:dyDescent="0.25">
      <c r="B54" s="68" t="s">
        <v>1439</v>
      </c>
      <c r="C54" s="69" t="str">
        <f>Control!G4</f>
        <v>01/04/2023</v>
      </c>
    </row>
    <row r="55" spans="2:14" x14ac:dyDescent="0.25">
      <c r="B55" s="18"/>
      <c r="C55" s="15"/>
    </row>
    <row r="56" spans="2:14" ht="15.75" thickBot="1" x14ac:dyDescent="0.3">
      <c r="B56" s="19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2:14" ht="15.75" thickTop="1" x14ac:dyDescent="0.25"/>
    <row r="58" spans="2:14" x14ac:dyDescent="0.25"/>
  </sheetData>
  <mergeCells count="3">
    <mergeCell ref="E5:I5"/>
    <mergeCell ref="J5:M5"/>
    <mergeCell ref="E4:I4"/>
  </mergeCells>
  <conditionalFormatting sqref="I7:I53">
    <cfRule type="colorScale" priority="1">
      <colorScale>
        <cfvo type="min"/>
        <cfvo type="percentile" val="50"/>
        <cfvo type="max"/>
        <color rgb="FFF8696B"/>
        <color rgb="FFFCFCFF"/>
        <color rgb="FF5A8AC6"/>
      </colorScale>
    </cfRule>
  </conditionalFormatting>
  <pageMargins left="0.7" right="0.7" top="0.75" bottom="0.75" header="0.3" footer="0.3"/>
  <ignoredErrors>
    <ignoredError sqref="I15:I53" formula="1"/>
  </ignoredErrors>
  <drawing r:id="rId1"/>
  <legacyDrawing r:id="rId2"/>
  <controls>
    <mc:AlternateContent xmlns:mc="http://schemas.openxmlformats.org/markup-compatibility/2006">
      <mc:Choice Requires="x14">
        <control shapeId="1025" r:id="rId3" name="ComboBox1">
          <controlPr defaultSize="0" autoLine="0" autoPict="0" linkedCell="Control!G4" listFillRange="Control!B2:B13" r:id="rId4">
            <anchor moveWithCells="1">
              <from>
                <xdr:col>1</xdr:col>
                <xdr:colOff>1419225</xdr:colOff>
                <xdr:row>3</xdr:row>
                <xdr:rowOff>0</xdr:rowOff>
              </from>
              <to>
                <xdr:col>1</xdr:col>
                <xdr:colOff>3467100</xdr:colOff>
                <xdr:row>4</xdr:row>
                <xdr:rowOff>66675</xdr:rowOff>
              </to>
            </anchor>
          </controlPr>
        </control>
      </mc:Choice>
      <mc:Fallback>
        <control shapeId="1025" r:id="rId3" name="ComboBox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2:O13"/>
  <sheetViews>
    <sheetView workbookViewId="0">
      <selection activeCell="B2" sqref="B2"/>
    </sheetView>
  </sheetViews>
  <sheetFormatPr defaultRowHeight="15" x14ac:dyDescent="0.25"/>
  <cols>
    <col min="2" max="3" width="10.7109375" bestFit="1" customWidth="1"/>
  </cols>
  <sheetData>
    <row r="2" spans="2:15" x14ac:dyDescent="0.25">
      <c r="B2" s="27" t="s">
        <v>1501</v>
      </c>
      <c r="C2" s="28">
        <v>44682</v>
      </c>
      <c r="G2" t="str">
        <f>VLOOKUP($G$4,$B$2:$C$13,1,0)</f>
        <v>01/04/2023</v>
      </c>
    </row>
    <row r="3" spans="2:15" x14ac:dyDescent="0.25">
      <c r="B3" s="35" t="s">
        <v>1502</v>
      </c>
      <c r="C3" s="28">
        <v>44713</v>
      </c>
      <c r="K3" t="str">
        <f>Home!$B$6</f>
        <v>Chingford Medical Practice</v>
      </c>
      <c r="O3" t="str">
        <f>INDEX(Practice!$B$2:$B$40,MATCH(Control!$K$3,Practice!$C$2:$C$40,0))</f>
        <v>Y01291</v>
      </c>
    </row>
    <row r="4" spans="2:15" x14ac:dyDescent="0.25">
      <c r="B4" s="35" t="s">
        <v>1503</v>
      </c>
      <c r="C4" s="28">
        <v>44743</v>
      </c>
      <c r="G4" t="s">
        <v>1500</v>
      </c>
    </row>
    <row r="5" spans="2:15" x14ac:dyDescent="0.25">
      <c r="B5" s="27" t="s">
        <v>1504</v>
      </c>
      <c r="C5" s="28">
        <v>44774</v>
      </c>
    </row>
    <row r="6" spans="2:15" x14ac:dyDescent="0.25">
      <c r="B6" s="27" t="s">
        <v>1505</v>
      </c>
      <c r="C6" s="28">
        <v>44805</v>
      </c>
    </row>
    <row r="7" spans="2:15" x14ac:dyDescent="0.25">
      <c r="B7" s="35" t="s">
        <v>1506</v>
      </c>
      <c r="C7" s="28">
        <v>44835</v>
      </c>
    </row>
    <row r="8" spans="2:15" x14ac:dyDescent="0.25">
      <c r="B8" s="27" t="s">
        <v>1507</v>
      </c>
      <c r="C8" s="28">
        <v>44866</v>
      </c>
    </row>
    <row r="9" spans="2:15" x14ac:dyDescent="0.25">
      <c r="B9" s="35" t="s">
        <v>1508</v>
      </c>
      <c r="C9" s="28">
        <v>44896</v>
      </c>
    </row>
    <row r="10" spans="2:15" x14ac:dyDescent="0.25">
      <c r="B10" s="27" t="s">
        <v>1497</v>
      </c>
      <c r="C10" s="28">
        <v>44927</v>
      </c>
    </row>
    <row r="11" spans="2:15" x14ac:dyDescent="0.25">
      <c r="B11" s="35" t="s">
        <v>1498</v>
      </c>
      <c r="C11" s="28">
        <v>44958</v>
      </c>
    </row>
    <row r="12" spans="2:15" x14ac:dyDescent="0.25">
      <c r="B12" s="27" t="s">
        <v>1499</v>
      </c>
      <c r="C12" s="28">
        <v>44986</v>
      </c>
    </row>
    <row r="13" spans="2:15" x14ac:dyDescent="0.25">
      <c r="B13" s="35" t="s">
        <v>1500</v>
      </c>
      <c r="C13" s="28">
        <v>45017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B2:E40"/>
  <sheetViews>
    <sheetView topLeftCell="A21" workbookViewId="0">
      <selection activeCell="C35" sqref="C35"/>
    </sheetView>
  </sheetViews>
  <sheetFormatPr defaultRowHeight="15" x14ac:dyDescent="0.25"/>
  <cols>
    <col min="3" max="3" width="52.42578125" bestFit="1" customWidth="1"/>
    <col min="5" max="5" width="23.7109375" bestFit="1" customWidth="1"/>
  </cols>
  <sheetData>
    <row r="2" spans="2:5" x14ac:dyDescent="0.25">
      <c r="B2" t="s">
        <v>32</v>
      </c>
      <c r="C2" t="s">
        <v>50</v>
      </c>
      <c r="D2" t="s">
        <v>51</v>
      </c>
      <c r="E2" t="s">
        <v>57</v>
      </c>
    </row>
    <row r="3" spans="2:5" x14ac:dyDescent="0.25">
      <c r="B3" t="s">
        <v>19</v>
      </c>
      <c r="C3" t="s">
        <v>52</v>
      </c>
      <c r="D3" t="s">
        <v>51</v>
      </c>
      <c r="E3" t="s">
        <v>57</v>
      </c>
    </row>
    <row r="4" spans="2:5" x14ac:dyDescent="0.25">
      <c r="B4" t="s">
        <v>11</v>
      </c>
      <c r="C4" t="s">
        <v>55</v>
      </c>
      <c r="D4" t="s">
        <v>51</v>
      </c>
      <c r="E4" t="s">
        <v>57</v>
      </c>
    </row>
    <row r="5" spans="2:5" x14ac:dyDescent="0.25">
      <c r="B5" t="s">
        <v>27</v>
      </c>
      <c r="C5" t="s">
        <v>38</v>
      </c>
      <c r="D5" t="s">
        <v>39</v>
      </c>
      <c r="E5" t="s">
        <v>49</v>
      </c>
    </row>
    <row r="6" spans="2:5" x14ac:dyDescent="0.25">
      <c r="B6" t="s">
        <v>22</v>
      </c>
      <c r="C6" t="s">
        <v>40</v>
      </c>
      <c r="D6" t="s">
        <v>39</v>
      </c>
      <c r="E6" t="s">
        <v>49</v>
      </c>
    </row>
    <row r="7" spans="2:5" x14ac:dyDescent="0.25">
      <c r="B7" t="s">
        <v>15</v>
      </c>
      <c r="C7" t="s">
        <v>56</v>
      </c>
      <c r="D7" t="s">
        <v>51</v>
      </c>
      <c r="E7" t="s">
        <v>57</v>
      </c>
    </row>
    <row r="8" spans="2:5" x14ac:dyDescent="0.25">
      <c r="B8" t="s">
        <v>42</v>
      </c>
      <c r="C8" t="s">
        <v>41</v>
      </c>
      <c r="D8" t="s">
        <v>39</v>
      </c>
      <c r="E8" t="s">
        <v>49</v>
      </c>
    </row>
    <row r="9" spans="2:5" x14ac:dyDescent="0.25">
      <c r="B9" t="s">
        <v>3</v>
      </c>
      <c r="C9" t="s">
        <v>58</v>
      </c>
      <c r="D9" t="s">
        <v>59</v>
      </c>
      <c r="E9" t="s">
        <v>63</v>
      </c>
    </row>
    <row r="10" spans="2:5" x14ac:dyDescent="0.25">
      <c r="B10" t="s">
        <v>5</v>
      </c>
      <c r="C10" t="s">
        <v>64</v>
      </c>
      <c r="D10" t="s">
        <v>65</v>
      </c>
      <c r="E10" t="s">
        <v>73</v>
      </c>
    </row>
    <row r="11" spans="2:5" x14ac:dyDescent="0.25">
      <c r="B11" t="s">
        <v>6</v>
      </c>
      <c r="C11" t="s">
        <v>60</v>
      </c>
      <c r="D11" t="s">
        <v>59</v>
      </c>
      <c r="E11" t="s">
        <v>63</v>
      </c>
    </row>
    <row r="12" spans="2:5" x14ac:dyDescent="0.25">
      <c r="B12" t="s">
        <v>7</v>
      </c>
      <c r="C12" t="s">
        <v>66</v>
      </c>
      <c r="D12" t="s">
        <v>65</v>
      </c>
      <c r="E12" t="s">
        <v>73</v>
      </c>
    </row>
    <row r="13" spans="2:5" x14ac:dyDescent="0.25">
      <c r="B13" t="s">
        <v>26</v>
      </c>
      <c r="C13" t="s">
        <v>67</v>
      </c>
      <c r="D13" t="s">
        <v>65</v>
      </c>
      <c r="E13" t="s">
        <v>73</v>
      </c>
    </row>
    <row r="14" spans="2:5" x14ac:dyDescent="0.25">
      <c r="B14" t="s">
        <v>16</v>
      </c>
      <c r="C14" t="s">
        <v>74</v>
      </c>
      <c r="D14" t="s">
        <v>75</v>
      </c>
      <c r="E14" t="s">
        <v>81</v>
      </c>
    </row>
    <row r="15" spans="2:5" x14ac:dyDescent="0.25">
      <c r="B15" t="s">
        <v>31</v>
      </c>
      <c r="C15" t="s">
        <v>68</v>
      </c>
      <c r="D15" t="s">
        <v>65</v>
      </c>
      <c r="E15" t="s">
        <v>73</v>
      </c>
    </row>
    <row r="16" spans="2:5" x14ac:dyDescent="0.25">
      <c r="B16" t="s">
        <v>8</v>
      </c>
      <c r="C16" t="s">
        <v>76</v>
      </c>
      <c r="D16" t="s">
        <v>75</v>
      </c>
      <c r="E16" t="s">
        <v>81</v>
      </c>
    </row>
    <row r="17" spans="2:5" x14ac:dyDescent="0.25">
      <c r="B17" t="s">
        <v>28</v>
      </c>
      <c r="C17" t="s">
        <v>77</v>
      </c>
      <c r="D17" t="s">
        <v>75</v>
      </c>
      <c r="E17" t="s">
        <v>81</v>
      </c>
    </row>
    <row r="18" spans="2:5" x14ac:dyDescent="0.25">
      <c r="B18" t="s">
        <v>21</v>
      </c>
      <c r="C18" t="s">
        <v>69</v>
      </c>
      <c r="D18" t="s">
        <v>65</v>
      </c>
      <c r="E18" t="s">
        <v>73</v>
      </c>
    </row>
    <row r="19" spans="2:5" x14ac:dyDescent="0.25">
      <c r="B19" t="s">
        <v>17</v>
      </c>
      <c r="C19" t="s">
        <v>78</v>
      </c>
      <c r="D19" t="s">
        <v>75</v>
      </c>
      <c r="E19" t="s">
        <v>81</v>
      </c>
    </row>
    <row r="20" spans="2:5" x14ac:dyDescent="0.25">
      <c r="B20" t="s">
        <v>23</v>
      </c>
      <c r="C20" t="s">
        <v>79</v>
      </c>
      <c r="D20" t="s">
        <v>75</v>
      </c>
      <c r="E20" t="s">
        <v>81</v>
      </c>
    </row>
    <row r="21" spans="2:5" x14ac:dyDescent="0.25">
      <c r="B21" t="s">
        <v>29</v>
      </c>
      <c r="C21" t="s">
        <v>80</v>
      </c>
      <c r="D21" t="s">
        <v>75</v>
      </c>
      <c r="E21" t="s">
        <v>81</v>
      </c>
    </row>
    <row r="22" spans="2:5" x14ac:dyDescent="0.25">
      <c r="B22" t="s">
        <v>13</v>
      </c>
      <c r="C22" t="s">
        <v>70</v>
      </c>
      <c r="D22" t="s">
        <v>65</v>
      </c>
      <c r="E22" t="s">
        <v>73</v>
      </c>
    </row>
    <row r="23" spans="2:5" x14ac:dyDescent="0.25">
      <c r="B23" t="s">
        <v>62</v>
      </c>
      <c r="C23" t="s">
        <v>61</v>
      </c>
      <c r="D23" t="s">
        <v>59</v>
      </c>
      <c r="E23" t="s">
        <v>63</v>
      </c>
    </row>
    <row r="24" spans="2:5" x14ac:dyDescent="0.25">
      <c r="B24" t="s">
        <v>72</v>
      </c>
      <c r="C24" t="s">
        <v>71</v>
      </c>
      <c r="D24" t="s">
        <v>65</v>
      </c>
      <c r="E24" t="s">
        <v>73</v>
      </c>
    </row>
    <row r="25" spans="2:5" x14ac:dyDescent="0.25">
      <c r="B25" t="s">
        <v>14</v>
      </c>
      <c r="C25" t="s">
        <v>82</v>
      </c>
      <c r="D25" t="s">
        <v>83</v>
      </c>
      <c r="E25" t="s">
        <v>88</v>
      </c>
    </row>
    <row r="26" spans="2:5" x14ac:dyDescent="0.25">
      <c r="B26" t="s">
        <v>30</v>
      </c>
      <c r="C26" t="s">
        <v>84</v>
      </c>
      <c r="D26" t="s">
        <v>83</v>
      </c>
      <c r="E26" t="s">
        <v>88</v>
      </c>
    </row>
    <row r="27" spans="2:5" x14ac:dyDescent="0.25">
      <c r="B27" t="s">
        <v>0</v>
      </c>
      <c r="C27" t="s">
        <v>85</v>
      </c>
      <c r="D27" t="s">
        <v>83</v>
      </c>
      <c r="E27" t="s">
        <v>88</v>
      </c>
    </row>
    <row r="28" spans="2:5" x14ac:dyDescent="0.25">
      <c r="B28" t="s">
        <v>1</v>
      </c>
      <c r="C28" t="s">
        <v>43</v>
      </c>
      <c r="D28" t="s">
        <v>39</v>
      </c>
      <c r="E28" t="s">
        <v>49</v>
      </c>
    </row>
    <row r="29" spans="2:5" x14ac:dyDescent="0.25">
      <c r="B29" t="s">
        <v>12</v>
      </c>
      <c r="C29" t="s">
        <v>86</v>
      </c>
      <c r="D29" t="s">
        <v>83</v>
      </c>
      <c r="E29" t="s">
        <v>88</v>
      </c>
    </row>
    <row r="30" spans="2:5" x14ac:dyDescent="0.25">
      <c r="B30" t="s">
        <v>2</v>
      </c>
      <c r="C30" t="s">
        <v>89</v>
      </c>
      <c r="D30" t="s">
        <v>90</v>
      </c>
      <c r="E30" t="s">
        <v>95</v>
      </c>
    </row>
    <row r="31" spans="2:5" x14ac:dyDescent="0.25">
      <c r="B31" t="s">
        <v>18</v>
      </c>
      <c r="C31" t="s">
        <v>44</v>
      </c>
      <c r="D31" t="s">
        <v>39</v>
      </c>
      <c r="E31" t="s">
        <v>49</v>
      </c>
    </row>
    <row r="32" spans="2:5" x14ac:dyDescent="0.25">
      <c r="B32" t="s">
        <v>4</v>
      </c>
      <c r="C32" t="s">
        <v>91</v>
      </c>
      <c r="D32" t="s">
        <v>90</v>
      </c>
      <c r="E32" t="s">
        <v>95</v>
      </c>
    </row>
    <row r="33" spans="2:5" x14ac:dyDescent="0.25">
      <c r="B33" t="s">
        <v>10</v>
      </c>
      <c r="C33" t="s">
        <v>92</v>
      </c>
      <c r="D33" t="s">
        <v>90</v>
      </c>
      <c r="E33" t="s">
        <v>95</v>
      </c>
    </row>
    <row r="34" spans="2:5" x14ac:dyDescent="0.25">
      <c r="B34" t="s">
        <v>24</v>
      </c>
      <c r="C34" t="s">
        <v>93</v>
      </c>
      <c r="D34" t="s">
        <v>90</v>
      </c>
      <c r="E34" t="s">
        <v>95</v>
      </c>
    </row>
    <row r="35" spans="2:5" x14ac:dyDescent="0.25">
      <c r="B35" t="s">
        <v>33</v>
      </c>
      <c r="C35" t="s">
        <v>45</v>
      </c>
      <c r="D35" t="s">
        <v>39</v>
      </c>
      <c r="E35" t="s">
        <v>49</v>
      </c>
    </row>
    <row r="36" spans="2:5" x14ac:dyDescent="0.25">
      <c r="B36" t="s">
        <v>9</v>
      </c>
      <c r="C36" t="s">
        <v>94</v>
      </c>
      <c r="D36" t="s">
        <v>90</v>
      </c>
      <c r="E36" t="s">
        <v>95</v>
      </c>
    </row>
    <row r="37" spans="2:5" x14ac:dyDescent="0.25">
      <c r="B37" t="s">
        <v>25</v>
      </c>
      <c r="C37" t="s">
        <v>46</v>
      </c>
      <c r="D37" t="s">
        <v>39</v>
      </c>
      <c r="E37" t="s">
        <v>49</v>
      </c>
    </row>
    <row r="38" spans="2:5" x14ac:dyDescent="0.25">
      <c r="B38" t="s">
        <v>20</v>
      </c>
      <c r="C38" t="s">
        <v>87</v>
      </c>
      <c r="D38" t="s">
        <v>83</v>
      </c>
      <c r="E38" t="s">
        <v>88</v>
      </c>
    </row>
    <row r="39" spans="2:5" x14ac:dyDescent="0.25">
      <c r="B39" t="s">
        <v>48</v>
      </c>
      <c r="C39" t="s">
        <v>47</v>
      </c>
      <c r="D39" t="s">
        <v>39</v>
      </c>
      <c r="E39" t="s">
        <v>49</v>
      </c>
    </row>
    <row r="40" spans="2:5" x14ac:dyDescent="0.25">
      <c r="B40" t="s">
        <v>54</v>
      </c>
      <c r="C40" t="s">
        <v>53</v>
      </c>
      <c r="D40" t="s">
        <v>51</v>
      </c>
      <c r="E40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G5"/>
  <sheetViews>
    <sheetView workbookViewId="0">
      <selection sqref="A1:G5"/>
    </sheetView>
  </sheetViews>
  <sheetFormatPr defaultRowHeight="15" x14ac:dyDescent="0.25"/>
  <cols>
    <col min="1" max="1" width="11.140625" bestFit="1" customWidth="1"/>
    <col min="2" max="2" width="41.28515625" bestFit="1" customWidth="1"/>
    <col min="3" max="3" width="36.85546875" bestFit="1" customWidth="1"/>
    <col min="4" max="4" width="51.42578125" bestFit="1" customWidth="1"/>
    <col min="5" max="5" width="34.85546875" bestFit="1" customWidth="1"/>
    <col min="6" max="6" width="21.85546875" bestFit="1" customWidth="1"/>
    <col min="7" max="7" width="33.85546875" bestFit="1" customWidth="1"/>
    <col min="8" max="8" width="31.140625" bestFit="1" customWidth="1"/>
    <col min="9" max="9" width="18.42578125" bestFit="1" customWidth="1"/>
    <col min="10" max="10" width="31.42578125" bestFit="1" customWidth="1"/>
    <col min="11" max="11" width="46.28515625" bestFit="1" customWidth="1"/>
    <col min="12" max="12" width="33.42578125" bestFit="1" customWidth="1"/>
    <col min="13" max="13" width="46.5703125" bestFit="1" customWidth="1"/>
  </cols>
  <sheetData>
    <row r="1" spans="1:7" x14ac:dyDescent="0.25">
      <c r="A1" t="s">
        <v>102</v>
      </c>
      <c r="B1" t="s">
        <v>103</v>
      </c>
      <c r="C1" t="s">
        <v>104</v>
      </c>
      <c r="D1" t="s">
        <v>105</v>
      </c>
      <c r="E1" t="s">
        <v>106</v>
      </c>
      <c r="F1" t="s">
        <v>107</v>
      </c>
      <c r="G1" s="27" t="s">
        <v>108</v>
      </c>
    </row>
    <row r="2" spans="1:7" x14ac:dyDescent="0.25">
      <c r="A2" t="s">
        <v>109</v>
      </c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s="27" t="s">
        <v>115</v>
      </c>
    </row>
    <row r="3" spans="1:7" x14ac:dyDescent="0.25">
      <c r="A3" t="s">
        <v>116</v>
      </c>
      <c r="B3" t="s">
        <v>1467</v>
      </c>
      <c r="C3" t="s">
        <v>1430</v>
      </c>
      <c r="D3" t="s">
        <v>1431</v>
      </c>
      <c r="E3" t="s">
        <v>1432</v>
      </c>
      <c r="F3" t="s">
        <v>1433</v>
      </c>
      <c r="G3" s="27" t="s">
        <v>1434</v>
      </c>
    </row>
    <row r="4" spans="1:7" x14ac:dyDescent="0.25">
      <c r="A4" t="s">
        <v>117</v>
      </c>
      <c r="B4" t="s">
        <v>1456</v>
      </c>
      <c r="C4" t="s">
        <v>98</v>
      </c>
      <c r="D4" t="s">
        <v>120</v>
      </c>
      <c r="E4" t="s">
        <v>118</v>
      </c>
      <c r="F4" t="s">
        <v>101</v>
      </c>
      <c r="G4" s="27" t="s">
        <v>119</v>
      </c>
    </row>
    <row r="5" spans="1:7" x14ac:dyDescent="0.25">
      <c r="A5" t="s">
        <v>117</v>
      </c>
      <c r="B5" t="s">
        <v>1456</v>
      </c>
      <c r="C5" t="s">
        <v>98</v>
      </c>
      <c r="D5" t="s">
        <v>120</v>
      </c>
      <c r="E5" t="s">
        <v>118</v>
      </c>
      <c r="F5" t="s">
        <v>101</v>
      </c>
      <c r="G5" s="27" t="s">
        <v>119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R270"/>
  <sheetViews>
    <sheetView workbookViewId="0">
      <selection sqref="A1:O274"/>
    </sheetView>
  </sheetViews>
  <sheetFormatPr defaultRowHeight="15" x14ac:dyDescent="0.2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bestFit="1" customWidth="1"/>
    <col min="19" max="19" width="67.5703125" bestFit="1" customWidth="1"/>
    <col min="20" max="20" width="12.28515625" bestFit="1" customWidth="1"/>
    <col min="21" max="21" width="14.28515625" bestFit="1" customWidth="1"/>
    <col min="22" max="22" width="15.7109375" bestFit="1" customWidth="1"/>
    <col min="23" max="23" width="26.85546875" bestFit="1" customWidth="1"/>
    <col min="24" max="24" width="29.140625" bestFit="1" customWidth="1"/>
    <col min="25" max="25" width="16.42578125" bestFit="1" customWidth="1"/>
    <col min="26" max="26" width="11.42578125" bestFit="1" customWidth="1"/>
    <col min="27" max="27" width="16.85546875" bestFit="1" customWidth="1"/>
    <col min="28" max="28" width="12.7109375" bestFit="1" customWidth="1"/>
    <col min="29" max="29" width="13.85546875" bestFit="1" customWidth="1"/>
    <col min="30" max="30" width="10.5703125" bestFit="1" customWidth="1"/>
    <col min="31" max="31" width="12.7109375" bestFit="1" customWidth="1"/>
  </cols>
  <sheetData>
    <row r="1" spans="1:18" x14ac:dyDescent="0.25">
      <c r="A1" t="s">
        <v>1509</v>
      </c>
      <c r="B1" t="s">
        <v>121</v>
      </c>
      <c r="C1" t="s">
        <v>35</v>
      </c>
      <c r="D1" t="s">
        <v>122</v>
      </c>
      <c r="E1" t="s">
        <v>37</v>
      </c>
      <c r="F1" t="s">
        <v>123</v>
      </c>
      <c r="G1" t="s">
        <v>124</v>
      </c>
      <c r="H1" t="s">
        <v>1510</v>
      </c>
      <c r="I1" t="s">
        <v>1511</v>
      </c>
      <c r="J1" t="s">
        <v>1468</v>
      </c>
      <c r="K1" t="s">
        <v>125</v>
      </c>
      <c r="L1" t="s">
        <v>126</v>
      </c>
      <c r="M1" t="s">
        <v>127</v>
      </c>
      <c r="N1" s="27" t="s">
        <v>128</v>
      </c>
      <c r="O1" s="27" t="s">
        <v>129</v>
      </c>
      <c r="P1" s="27" t="s">
        <v>130</v>
      </c>
      <c r="Q1" s="27" t="s">
        <v>131</v>
      </c>
      <c r="R1" s="27" t="s">
        <v>132</v>
      </c>
    </row>
    <row r="2" spans="1:18" x14ac:dyDescent="0.25">
      <c r="A2" t="s">
        <v>1512</v>
      </c>
      <c r="B2" t="s">
        <v>143</v>
      </c>
      <c r="C2" t="s">
        <v>144</v>
      </c>
      <c r="D2" t="s">
        <v>135</v>
      </c>
      <c r="E2" t="s">
        <v>1469</v>
      </c>
      <c r="F2" t="s">
        <v>137</v>
      </c>
      <c r="G2" t="s">
        <v>138</v>
      </c>
      <c r="H2" t="s">
        <v>1513</v>
      </c>
      <c r="I2" t="s">
        <v>1514</v>
      </c>
      <c r="J2" t="s">
        <v>1470</v>
      </c>
      <c r="K2" t="s">
        <v>145</v>
      </c>
      <c r="L2" t="s">
        <v>140</v>
      </c>
      <c r="M2" t="s">
        <v>146</v>
      </c>
      <c r="N2" s="27" t="s">
        <v>147</v>
      </c>
      <c r="O2" s="27">
        <v>549667</v>
      </c>
      <c r="P2" s="27">
        <v>184556</v>
      </c>
      <c r="Q2" s="27">
        <v>51.540066000000003</v>
      </c>
      <c r="R2" s="27">
        <v>0.15673988</v>
      </c>
    </row>
    <row r="3" spans="1:18" x14ac:dyDescent="0.25">
      <c r="A3" t="s">
        <v>1512</v>
      </c>
      <c r="B3" t="s">
        <v>148</v>
      </c>
      <c r="C3" t="s">
        <v>149</v>
      </c>
      <c r="D3" t="s">
        <v>135</v>
      </c>
      <c r="E3" t="s">
        <v>1469</v>
      </c>
      <c r="F3" t="s">
        <v>137</v>
      </c>
      <c r="G3" t="s">
        <v>138</v>
      </c>
      <c r="H3" t="s">
        <v>1513</v>
      </c>
      <c r="I3" t="s">
        <v>1515</v>
      </c>
      <c r="J3" t="s">
        <v>1470</v>
      </c>
      <c r="K3" t="s">
        <v>150</v>
      </c>
      <c r="L3" t="s">
        <v>140</v>
      </c>
      <c r="M3" t="s">
        <v>151</v>
      </c>
      <c r="N3" s="27" t="s">
        <v>152</v>
      </c>
      <c r="O3" s="27">
        <v>549367</v>
      </c>
      <c r="P3" s="27">
        <v>183962</v>
      </c>
      <c r="Q3" s="27">
        <v>51.534807999999998</v>
      </c>
      <c r="R3" s="27">
        <v>0.15216547999999999</v>
      </c>
    </row>
    <row r="4" spans="1:18" x14ac:dyDescent="0.25">
      <c r="A4" t="s">
        <v>1512</v>
      </c>
      <c r="B4" t="s">
        <v>153</v>
      </c>
      <c r="C4" t="s">
        <v>154</v>
      </c>
      <c r="D4" t="s">
        <v>135</v>
      </c>
      <c r="E4" t="s">
        <v>1469</v>
      </c>
      <c r="F4" t="s">
        <v>137</v>
      </c>
      <c r="G4" t="s">
        <v>138</v>
      </c>
      <c r="H4" t="s">
        <v>1513</v>
      </c>
      <c r="I4" t="s">
        <v>1516</v>
      </c>
      <c r="J4" t="s">
        <v>1470</v>
      </c>
      <c r="K4" t="s">
        <v>155</v>
      </c>
      <c r="L4" t="s">
        <v>140</v>
      </c>
      <c r="M4" t="s">
        <v>156</v>
      </c>
      <c r="N4" s="27" t="s">
        <v>157</v>
      </c>
      <c r="O4" s="27">
        <v>547283</v>
      </c>
      <c r="P4" s="27">
        <v>185077</v>
      </c>
      <c r="Q4" s="27">
        <v>51.545372999999998</v>
      </c>
      <c r="R4" s="27">
        <v>0.12260706</v>
      </c>
    </row>
    <row r="5" spans="1:18" x14ac:dyDescent="0.25">
      <c r="A5" t="s">
        <v>1512</v>
      </c>
      <c r="B5" t="s">
        <v>158</v>
      </c>
      <c r="C5" t="s">
        <v>159</v>
      </c>
      <c r="D5" t="s">
        <v>135</v>
      </c>
      <c r="E5" t="s">
        <v>1469</v>
      </c>
      <c r="F5" t="s">
        <v>160</v>
      </c>
      <c r="G5" t="s">
        <v>161</v>
      </c>
      <c r="H5" t="s">
        <v>1517</v>
      </c>
      <c r="I5" t="s">
        <v>1518</v>
      </c>
      <c r="J5" t="s">
        <v>1470</v>
      </c>
      <c r="K5" t="s">
        <v>162</v>
      </c>
      <c r="L5" t="s">
        <v>140</v>
      </c>
      <c r="M5" t="s">
        <v>163</v>
      </c>
      <c r="N5" s="27" t="s">
        <v>164</v>
      </c>
      <c r="O5" s="27">
        <v>549762</v>
      </c>
      <c r="P5" s="27">
        <v>183388</v>
      </c>
      <c r="Q5" s="27">
        <v>51.529546000000003</v>
      </c>
      <c r="R5" s="27">
        <v>0.15761231000000001</v>
      </c>
    </row>
    <row r="6" spans="1:18" x14ac:dyDescent="0.25">
      <c r="A6" t="s">
        <v>1512</v>
      </c>
      <c r="B6" t="s">
        <v>165</v>
      </c>
      <c r="C6" t="s">
        <v>166</v>
      </c>
      <c r="D6" t="s">
        <v>135</v>
      </c>
      <c r="E6" t="s">
        <v>1469</v>
      </c>
      <c r="F6" t="s">
        <v>160</v>
      </c>
      <c r="G6" t="s">
        <v>161</v>
      </c>
      <c r="H6" t="s">
        <v>1517</v>
      </c>
      <c r="I6" t="s">
        <v>1518</v>
      </c>
      <c r="J6" t="s">
        <v>1470</v>
      </c>
      <c r="K6" t="s">
        <v>167</v>
      </c>
      <c r="L6" t="s">
        <v>140</v>
      </c>
      <c r="M6" t="s">
        <v>168</v>
      </c>
      <c r="N6" s="27" t="s">
        <v>169</v>
      </c>
      <c r="O6" s="27">
        <v>548734</v>
      </c>
      <c r="P6" s="27">
        <v>184495</v>
      </c>
      <c r="Q6" s="27">
        <v>51.539763999999998</v>
      </c>
      <c r="R6" s="27">
        <v>0.14327081999999999</v>
      </c>
    </row>
    <row r="7" spans="1:18" x14ac:dyDescent="0.25">
      <c r="A7" t="s">
        <v>1512</v>
      </c>
      <c r="B7" t="s">
        <v>170</v>
      </c>
      <c r="C7" t="s">
        <v>171</v>
      </c>
      <c r="D7" t="s">
        <v>135</v>
      </c>
      <c r="E7" t="s">
        <v>1469</v>
      </c>
      <c r="F7" t="s">
        <v>160</v>
      </c>
      <c r="G7" t="s">
        <v>161</v>
      </c>
      <c r="H7" t="s">
        <v>1517</v>
      </c>
      <c r="I7" t="s">
        <v>1518</v>
      </c>
      <c r="J7" t="s">
        <v>1470</v>
      </c>
      <c r="K7" t="s">
        <v>172</v>
      </c>
      <c r="L7" t="s">
        <v>140</v>
      </c>
      <c r="M7" t="s">
        <v>173</v>
      </c>
      <c r="N7" s="27" t="s">
        <v>174</v>
      </c>
      <c r="O7" s="27">
        <v>548052</v>
      </c>
      <c r="P7" s="27">
        <v>184181</v>
      </c>
      <c r="Q7" s="27">
        <v>51.537121999999997</v>
      </c>
      <c r="R7" s="27">
        <v>0.13331214999999999</v>
      </c>
    </row>
    <row r="8" spans="1:18" x14ac:dyDescent="0.25">
      <c r="A8" t="s">
        <v>1512</v>
      </c>
      <c r="B8" t="s">
        <v>175</v>
      </c>
      <c r="C8" t="s">
        <v>1595</v>
      </c>
      <c r="D8" t="s">
        <v>135</v>
      </c>
      <c r="E8" t="s">
        <v>1469</v>
      </c>
      <c r="F8" t="s">
        <v>160</v>
      </c>
      <c r="G8" t="s">
        <v>161</v>
      </c>
      <c r="H8" t="s">
        <v>1517</v>
      </c>
      <c r="I8" t="s">
        <v>1518</v>
      </c>
      <c r="J8" t="s">
        <v>1470</v>
      </c>
      <c r="K8" t="s">
        <v>1596</v>
      </c>
      <c r="L8" t="s">
        <v>140</v>
      </c>
      <c r="M8" t="s">
        <v>1597</v>
      </c>
      <c r="N8" s="27" t="s">
        <v>176</v>
      </c>
      <c r="O8" s="27">
        <v>550141</v>
      </c>
      <c r="P8" s="27">
        <v>184824</v>
      </c>
      <c r="Q8" s="27">
        <v>51.542347999999997</v>
      </c>
      <c r="R8" s="27">
        <v>0.16368373999999999</v>
      </c>
    </row>
    <row r="9" spans="1:18" x14ac:dyDescent="0.25">
      <c r="A9" t="s">
        <v>1512</v>
      </c>
      <c r="B9" t="s">
        <v>177</v>
      </c>
      <c r="C9" t="s">
        <v>178</v>
      </c>
      <c r="D9" t="s">
        <v>135</v>
      </c>
      <c r="E9" t="s">
        <v>1469</v>
      </c>
      <c r="F9" t="s">
        <v>160</v>
      </c>
      <c r="G9" t="s">
        <v>161</v>
      </c>
      <c r="H9" t="s">
        <v>1517</v>
      </c>
      <c r="I9" t="s">
        <v>1518</v>
      </c>
      <c r="J9" t="s">
        <v>1470</v>
      </c>
      <c r="K9" t="s">
        <v>179</v>
      </c>
      <c r="L9" t="s">
        <v>140</v>
      </c>
      <c r="M9" t="s">
        <v>151</v>
      </c>
      <c r="N9" s="27" t="s">
        <v>152</v>
      </c>
      <c r="O9" s="27">
        <v>549367</v>
      </c>
      <c r="P9" s="27">
        <v>183962</v>
      </c>
      <c r="Q9" s="27">
        <v>51.534807999999998</v>
      </c>
      <c r="R9" s="27">
        <v>0.15216547999999999</v>
      </c>
    </row>
    <row r="10" spans="1:18" x14ac:dyDescent="0.25">
      <c r="A10" t="s">
        <v>1512</v>
      </c>
      <c r="B10" t="s">
        <v>180</v>
      </c>
      <c r="C10" t="s">
        <v>181</v>
      </c>
      <c r="D10" t="s">
        <v>135</v>
      </c>
      <c r="E10" t="s">
        <v>1469</v>
      </c>
      <c r="F10" t="s">
        <v>160</v>
      </c>
      <c r="G10" t="s">
        <v>161</v>
      </c>
      <c r="H10" t="s">
        <v>1517</v>
      </c>
      <c r="I10" t="s">
        <v>1518</v>
      </c>
      <c r="J10" t="s">
        <v>1470</v>
      </c>
      <c r="K10" t="s">
        <v>172</v>
      </c>
      <c r="L10" t="s">
        <v>140</v>
      </c>
      <c r="M10" t="s">
        <v>173</v>
      </c>
      <c r="N10" s="27" t="s">
        <v>174</v>
      </c>
      <c r="O10" s="27">
        <v>548052</v>
      </c>
      <c r="P10" s="27">
        <v>184181</v>
      </c>
      <c r="Q10" s="27">
        <v>51.537121999999997</v>
      </c>
      <c r="R10" s="27">
        <v>0.13331214999999999</v>
      </c>
    </row>
    <row r="11" spans="1:18" x14ac:dyDescent="0.25">
      <c r="A11" t="s">
        <v>1512</v>
      </c>
      <c r="B11" t="s">
        <v>182</v>
      </c>
      <c r="C11" t="s">
        <v>183</v>
      </c>
      <c r="D11" t="s">
        <v>135</v>
      </c>
      <c r="E11" t="s">
        <v>1469</v>
      </c>
      <c r="F11" t="s">
        <v>160</v>
      </c>
      <c r="G11" t="s">
        <v>161</v>
      </c>
      <c r="H11" t="s">
        <v>1517</v>
      </c>
      <c r="I11" t="s">
        <v>1518</v>
      </c>
      <c r="J11" t="s">
        <v>1470</v>
      </c>
      <c r="K11" t="s">
        <v>184</v>
      </c>
      <c r="L11" t="s">
        <v>140</v>
      </c>
      <c r="M11" t="s">
        <v>185</v>
      </c>
      <c r="N11" s="27" t="s">
        <v>186</v>
      </c>
      <c r="O11" s="27">
        <v>549877</v>
      </c>
      <c r="P11" s="27">
        <v>185126</v>
      </c>
      <c r="Q11" s="27">
        <v>51.545130999999998</v>
      </c>
      <c r="R11" s="27">
        <v>0.16000821000000001</v>
      </c>
    </row>
    <row r="12" spans="1:18" x14ac:dyDescent="0.25">
      <c r="A12" t="s">
        <v>1512</v>
      </c>
      <c r="B12" t="s">
        <v>187</v>
      </c>
      <c r="C12" t="s">
        <v>188</v>
      </c>
      <c r="D12" t="s">
        <v>135</v>
      </c>
      <c r="E12" t="s">
        <v>1469</v>
      </c>
      <c r="F12" t="s">
        <v>189</v>
      </c>
      <c r="G12" t="s">
        <v>1590</v>
      </c>
      <c r="H12" t="s">
        <v>1591</v>
      </c>
      <c r="I12" t="s">
        <v>1519</v>
      </c>
      <c r="J12" t="s">
        <v>1470</v>
      </c>
      <c r="K12" t="s">
        <v>190</v>
      </c>
      <c r="L12" t="s">
        <v>136</v>
      </c>
      <c r="M12" t="s">
        <v>191</v>
      </c>
      <c r="N12" s="27" t="s">
        <v>192</v>
      </c>
      <c r="O12" s="27">
        <v>544085</v>
      </c>
      <c r="P12" s="27">
        <v>184494</v>
      </c>
      <c r="Q12" s="27">
        <v>51.540959999999998</v>
      </c>
      <c r="R12" s="27">
        <v>7.6282445000000004E-2</v>
      </c>
    </row>
    <row r="13" spans="1:18" x14ac:dyDescent="0.25">
      <c r="A13" t="s">
        <v>1512</v>
      </c>
      <c r="B13" t="s">
        <v>193</v>
      </c>
      <c r="C13" t="s">
        <v>1471</v>
      </c>
      <c r="D13" t="s">
        <v>135</v>
      </c>
      <c r="E13" t="s">
        <v>1469</v>
      </c>
      <c r="F13" t="s">
        <v>189</v>
      </c>
      <c r="G13" t="s">
        <v>1590</v>
      </c>
      <c r="H13" t="s">
        <v>1591</v>
      </c>
      <c r="I13" t="s">
        <v>1519</v>
      </c>
      <c r="J13" t="s">
        <v>1470</v>
      </c>
      <c r="K13" t="s">
        <v>194</v>
      </c>
      <c r="L13" t="s">
        <v>136</v>
      </c>
      <c r="M13" t="s">
        <v>195</v>
      </c>
      <c r="N13" s="27" t="s">
        <v>196</v>
      </c>
      <c r="O13" s="27">
        <v>544643</v>
      </c>
      <c r="P13" s="27">
        <v>183708</v>
      </c>
      <c r="Q13" s="27">
        <v>51.533754999999999</v>
      </c>
      <c r="R13" s="27">
        <v>8.4000310999999994E-2</v>
      </c>
    </row>
    <row r="14" spans="1:18" x14ac:dyDescent="0.25">
      <c r="A14" t="s">
        <v>1512</v>
      </c>
      <c r="B14" t="s">
        <v>197</v>
      </c>
      <c r="C14" t="s">
        <v>198</v>
      </c>
      <c r="D14" t="s">
        <v>135</v>
      </c>
      <c r="E14" t="s">
        <v>1469</v>
      </c>
      <c r="F14" t="s">
        <v>189</v>
      </c>
      <c r="G14" t="s">
        <v>1590</v>
      </c>
      <c r="H14" t="s">
        <v>1591</v>
      </c>
      <c r="I14" t="s">
        <v>1519</v>
      </c>
      <c r="J14" t="s">
        <v>1470</v>
      </c>
      <c r="K14" t="s">
        <v>199</v>
      </c>
      <c r="L14" t="s">
        <v>136</v>
      </c>
      <c r="M14" t="s">
        <v>200</v>
      </c>
      <c r="N14" s="27" t="s">
        <v>201</v>
      </c>
      <c r="O14" s="27">
        <v>544215</v>
      </c>
      <c r="P14" s="27">
        <v>184642</v>
      </c>
      <c r="Q14" s="27">
        <v>51.542256000000002</v>
      </c>
      <c r="R14" s="27">
        <v>7.8216283999999997E-2</v>
      </c>
    </row>
    <row r="15" spans="1:18" x14ac:dyDescent="0.25">
      <c r="A15" t="s">
        <v>1512</v>
      </c>
      <c r="B15" t="s">
        <v>202</v>
      </c>
      <c r="C15" t="s">
        <v>203</v>
      </c>
      <c r="D15" t="s">
        <v>135</v>
      </c>
      <c r="E15" t="s">
        <v>1469</v>
      </c>
      <c r="F15" t="s">
        <v>189</v>
      </c>
      <c r="G15" t="s">
        <v>1590</v>
      </c>
      <c r="H15" t="s">
        <v>1591</v>
      </c>
      <c r="I15" t="s">
        <v>1519</v>
      </c>
      <c r="J15" t="s">
        <v>1470</v>
      </c>
      <c r="K15" t="s">
        <v>204</v>
      </c>
      <c r="L15" t="s">
        <v>136</v>
      </c>
      <c r="M15" t="s">
        <v>205</v>
      </c>
      <c r="N15" s="27" t="s">
        <v>206</v>
      </c>
      <c r="O15" s="27">
        <v>544478</v>
      </c>
      <c r="P15" s="27">
        <v>183438</v>
      </c>
      <c r="Q15" s="27">
        <v>51.531371</v>
      </c>
      <c r="R15" s="27">
        <v>8.1512427999999998E-2</v>
      </c>
    </row>
    <row r="16" spans="1:18" x14ac:dyDescent="0.25">
      <c r="A16" t="s">
        <v>1512</v>
      </c>
      <c r="B16" t="s">
        <v>133</v>
      </c>
      <c r="C16" t="s">
        <v>134</v>
      </c>
      <c r="D16" t="s">
        <v>135</v>
      </c>
      <c r="E16" t="s">
        <v>1469</v>
      </c>
      <c r="F16" t="s">
        <v>209</v>
      </c>
      <c r="G16" t="s">
        <v>210</v>
      </c>
      <c r="H16" t="s">
        <v>1520</v>
      </c>
      <c r="I16" t="s">
        <v>1521</v>
      </c>
      <c r="J16" t="s">
        <v>1470</v>
      </c>
      <c r="K16" t="s">
        <v>139</v>
      </c>
      <c r="L16" t="s">
        <v>140</v>
      </c>
      <c r="M16" t="s">
        <v>141</v>
      </c>
      <c r="N16" s="27" t="s">
        <v>142</v>
      </c>
      <c r="O16" s="27">
        <v>548956</v>
      </c>
      <c r="P16" s="27">
        <v>185305</v>
      </c>
      <c r="Q16" s="27">
        <v>51.546982999999997</v>
      </c>
      <c r="R16" s="27">
        <v>0.14681208000000001</v>
      </c>
    </row>
    <row r="17" spans="1:18" x14ac:dyDescent="0.25">
      <c r="A17" t="s">
        <v>1512</v>
      </c>
      <c r="B17" t="s">
        <v>207</v>
      </c>
      <c r="C17" t="s">
        <v>208</v>
      </c>
      <c r="D17" t="s">
        <v>135</v>
      </c>
      <c r="E17" t="s">
        <v>1469</v>
      </c>
      <c r="F17" t="s">
        <v>209</v>
      </c>
      <c r="G17" t="s">
        <v>210</v>
      </c>
      <c r="H17" t="s">
        <v>1520</v>
      </c>
      <c r="I17" t="s">
        <v>1521</v>
      </c>
      <c r="J17" t="s">
        <v>1470</v>
      </c>
      <c r="K17" t="s">
        <v>211</v>
      </c>
      <c r="L17" t="s">
        <v>136</v>
      </c>
      <c r="M17" t="s">
        <v>212</v>
      </c>
      <c r="N17" s="27" t="s">
        <v>213</v>
      </c>
      <c r="O17" s="27">
        <v>545536</v>
      </c>
      <c r="P17" s="27">
        <v>184574</v>
      </c>
      <c r="Q17" s="27">
        <v>51.541307000000003</v>
      </c>
      <c r="R17" s="27">
        <v>9.7223614999999999E-2</v>
      </c>
    </row>
    <row r="18" spans="1:18" x14ac:dyDescent="0.25">
      <c r="A18" t="s">
        <v>1512</v>
      </c>
      <c r="B18" t="s">
        <v>219</v>
      </c>
      <c r="C18" t="s">
        <v>220</v>
      </c>
      <c r="D18" t="s">
        <v>135</v>
      </c>
      <c r="E18" t="s">
        <v>1469</v>
      </c>
      <c r="F18" t="s">
        <v>209</v>
      </c>
      <c r="G18" t="s">
        <v>210</v>
      </c>
      <c r="H18" t="s">
        <v>1520</v>
      </c>
      <c r="I18" t="s">
        <v>1521</v>
      </c>
      <c r="J18" t="s">
        <v>1470</v>
      </c>
      <c r="K18" t="s">
        <v>221</v>
      </c>
      <c r="L18" t="s">
        <v>136</v>
      </c>
      <c r="M18" t="s">
        <v>222</v>
      </c>
      <c r="N18" s="27" t="s">
        <v>223</v>
      </c>
      <c r="O18" s="27">
        <v>546496</v>
      </c>
      <c r="P18" s="27">
        <v>184245</v>
      </c>
      <c r="Q18" s="27">
        <v>51.538102000000002</v>
      </c>
      <c r="R18" s="27">
        <v>0.11091985</v>
      </c>
    </row>
    <row r="19" spans="1:18" x14ac:dyDescent="0.25">
      <c r="A19" t="s">
        <v>1512</v>
      </c>
      <c r="B19" t="s">
        <v>224</v>
      </c>
      <c r="C19" t="s">
        <v>225</v>
      </c>
      <c r="D19" t="s">
        <v>135</v>
      </c>
      <c r="E19" t="s">
        <v>1469</v>
      </c>
      <c r="F19" t="s">
        <v>209</v>
      </c>
      <c r="G19" t="s">
        <v>210</v>
      </c>
      <c r="H19" t="s">
        <v>1520</v>
      </c>
      <c r="I19" t="s">
        <v>1521</v>
      </c>
      <c r="J19" t="s">
        <v>1470</v>
      </c>
      <c r="K19" t="s">
        <v>226</v>
      </c>
      <c r="L19" t="s">
        <v>136</v>
      </c>
      <c r="M19" t="s">
        <v>227</v>
      </c>
      <c r="N19" s="27" t="s">
        <v>228</v>
      </c>
      <c r="O19" s="27">
        <v>544930</v>
      </c>
      <c r="P19" s="27">
        <v>183744</v>
      </c>
      <c r="Q19" s="27">
        <v>51.534005000000001</v>
      </c>
      <c r="R19" s="27">
        <v>8.8149991999999996E-2</v>
      </c>
    </row>
    <row r="20" spans="1:18" x14ac:dyDescent="0.25">
      <c r="A20" t="s">
        <v>1512</v>
      </c>
      <c r="B20" t="s">
        <v>229</v>
      </c>
      <c r="C20" t="s">
        <v>230</v>
      </c>
      <c r="D20" t="s">
        <v>135</v>
      </c>
      <c r="E20" t="s">
        <v>1469</v>
      </c>
      <c r="F20" t="s">
        <v>209</v>
      </c>
      <c r="G20" t="s">
        <v>210</v>
      </c>
      <c r="H20" t="s">
        <v>1520</v>
      </c>
      <c r="I20" t="s">
        <v>1521</v>
      </c>
      <c r="J20" t="s">
        <v>1470</v>
      </c>
      <c r="K20" t="s">
        <v>231</v>
      </c>
      <c r="L20" t="s">
        <v>136</v>
      </c>
      <c r="M20" t="s">
        <v>232</v>
      </c>
      <c r="N20" s="27" t="s">
        <v>233</v>
      </c>
      <c r="O20" s="27">
        <v>544605</v>
      </c>
      <c r="P20" s="27">
        <v>184272</v>
      </c>
      <c r="Q20" s="27">
        <v>51.538831999999999</v>
      </c>
      <c r="R20" s="27">
        <v>8.3684289999999995E-2</v>
      </c>
    </row>
    <row r="21" spans="1:18" x14ac:dyDescent="0.25">
      <c r="A21" t="s">
        <v>1512</v>
      </c>
      <c r="B21" t="s">
        <v>234</v>
      </c>
      <c r="C21" t="s">
        <v>235</v>
      </c>
      <c r="D21" t="s">
        <v>135</v>
      </c>
      <c r="E21" t="s">
        <v>1469</v>
      </c>
      <c r="F21" t="s">
        <v>209</v>
      </c>
      <c r="G21" t="s">
        <v>210</v>
      </c>
      <c r="H21" t="s">
        <v>1520</v>
      </c>
      <c r="I21" t="s">
        <v>1521</v>
      </c>
      <c r="J21" t="s">
        <v>1470</v>
      </c>
      <c r="K21" t="s">
        <v>236</v>
      </c>
      <c r="L21" t="s">
        <v>136</v>
      </c>
      <c r="M21" t="s">
        <v>237</v>
      </c>
      <c r="N21" s="27" t="s">
        <v>238</v>
      </c>
      <c r="O21" s="27">
        <v>545217</v>
      </c>
      <c r="P21" s="27">
        <v>183938</v>
      </c>
      <c r="Q21" s="27">
        <v>51.535674</v>
      </c>
      <c r="R21" s="27">
        <v>9.2364823999999998E-2</v>
      </c>
    </row>
    <row r="22" spans="1:18" x14ac:dyDescent="0.25">
      <c r="A22" t="s">
        <v>1512</v>
      </c>
      <c r="B22" t="s">
        <v>239</v>
      </c>
      <c r="C22" t="s">
        <v>240</v>
      </c>
      <c r="D22" t="s">
        <v>135</v>
      </c>
      <c r="E22" t="s">
        <v>1469</v>
      </c>
      <c r="F22" t="s">
        <v>209</v>
      </c>
      <c r="G22" t="s">
        <v>210</v>
      </c>
      <c r="H22" t="s">
        <v>1520</v>
      </c>
      <c r="I22" t="s">
        <v>1521</v>
      </c>
      <c r="J22" t="s">
        <v>1472</v>
      </c>
      <c r="K22" t="s">
        <v>241</v>
      </c>
      <c r="L22" t="s">
        <v>136</v>
      </c>
      <c r="M22" t="s">
        <v>242</v>
      </c>
      <c r="N22" s="27" t="s">
        <v>243</v>
      </c>
      <c r="O22" s="27">
        <v>545644</v>
      </c>
      <c r="P22" s="27">
        <v>184306</v>
      </c>
      <c r="Q22" s="27">
        <v>51.538871</v>
      </c>
      <c r="R22" s="27">
        <v>9.8669044999999997E-2</v>
      </c>
    </row>
    <row r="23" spans="1:18" x14ac:dyDescent="0.25">
      <c r="A23" t="s">
        <v>1512</v>
      </c>
      <c r="B23" t="s">
        <v>214</v>
      </c>
      <c r="C23" t="s">
        <v>215</v>
      </c>
      <c r="D23" t="s">
        <v>135</v>
      </c>
      <c r="E23" t="s">
        <v>1469</v>
      </c>
      <c r="F23" t="s">
        <v>246</v>
      </c>
      <c r="G23" t="s">
        <v>247</v>
      </c>
      <c r="H23" t="s">
        <v>1522</v>
      </c>
      <c r="I23" t="s">
        <v>1523</v>
      </c>
      <c r="J23" t="s">
        <v>1470</v>
      </c>
      <c r="K23" t="s">
        <v>216</v>
      </c>
      <c r="L23" t="s">
        <v>136</v>
      </c>
      <c r="M23" t="s">
        <v>217</v>
      </c>
      <c r="N23" s="27" t="s">
        <v>218</v>
      </c>
      <c r="O23" s="27">
        <v>545367</v>
      </c>
      <c r="P23" s="27">
        <v>184850</v>
      </c>
      <c r="Q23" s="27">
        <v>51.54383</v>
      </c>
      <c r="R23" s="27">
        <v>9.4902305000000006E-2</v>
      </c>
    </row>
    <row r="24" spans="1:18" x14ac:dyDescent="0.25">
      <c r="A24" t="s">
        <v>1512</v>
      </c>
      <c r="B24" t="s">
        <v>244</v>
      </c>
      <c r="C24" t="s">
        <v>245</v>
      </c>
      <c r="D24" t="s">
        <v>135</v>
      </c>
      <c r="E24" t="s">
        <v>1469</v>
      </c>
      <c r="F24" t="s">
        <v>246</v>
      </c>
      <c r="G24" t="s">
        <v>247</v>
      </c>
      <c r="H24" t="s">
        <v>1522</v>
      </c>
      <c r="I24" t="s">
        <v>1523</v>
      </c>
      <c r="J24" t="s">
        <v>1470</v>
      </c>
      <c r="K24" t="s">
        <v>248</v>
      </c>
      <c r="L24" t="s">
        <v>140</v>
      </c>
      <c r="M24" t="s">
        <v>249</v>
      </c>
      <c r="N24" s="27" t="s">
        <v>250</v>
      </c>
      <c r="O24" s="27">
        <v>548622</v>
      </c>
      <c r="P24" s="27">
        <v>186004</v>
      </c>
      <c r="Q24" s="27">
        <v>51.553351999999997</v>
      </c>
      <c r="R24" s="27">
        <v>0.14229391</v>
      </c>
    </row>
    <row r="25" spans="1:18" x14ac:dyDescent="0.25">
      <c r="A25" t="s">
        <v>1512</v>
      </c>
      <c r="B25" t="s">
        <v>251</v>
      </c>
      <c r="C25" t="s">
        <v>252</v>
      </c>
      <c r="D25" t="s">
        <v>135</v>
      </c>
      <c r="E25" t="s">
        <v>1469</v>
      </c>
      <c r="F25" t="s">
        <v>246</v>
      </c>
      <c r="G25" t="s">
        <v>247</v>
      </c>
      <c r="H25" t="s">
        <v>1522</v>
      </c>
      <c r="I25" t="s">
        <v>1523</v>
      </c>
      <c r="J25" t="s">
        <v>1470</v>
      </c>
      <c r="K25" t="s">
        <v>253</v>
      </c>
      <c r="L25" t="s">
        <v>140</v>
      </c>
      <c r="M25" t="s">
        <v>254</v>
      </c>
      <c r="N25" s="27" t="s">
        <v>255</v>
      </c>
      <c r="O25" s="27">
        <v>547520</v>
      </c>
      <c r="P25" s="27">
        <v>184362</v>
      </c>
      <c r="Q25" s="27">
        <v>51.538887000000003</v>
      </c>
      <c r="R25" s="27">
        <v>0.12572291999999999</v>
      </c>
    </row>
    <row r="26" spans="1:18" x14ac:dyDescent="0.25">
      <c r="A26" t="s">
        <v>1512</v>
      </c>
      <c r="B26" t="s">
        <v>261</v>
      </c>
      <c r="C26" t="s">
        <v>262</v>
      </c>
      <c r="D26" t="s">
        <v>135</v>
      </c>
      <c r="E26" t="s">
        <v>1469</v>
      </c>
      <c r="F26" t="s">
        <v>246</v>
      </c>
      <c r="G26" t="s">
        <v>247</v>
      </c>
      <c r="H26" t="s">
        <v>1522</v>
      </c>
      <c r="I26" t="s">
        <v>1523</v>
      </c>
      <c r="J26" t="s">
        <v>1470</v>
      </c>
      <c r="K26" t="s">
        <v>263</v>
      </c>
      <c r="L26" t="s">
        <v>140</v>
      </c>
      <c r="M26" t="s">
        <v>264</v>
      </c>
      <c r="N26" s="27" t="s">
        <v>265</v>
      </c>
      <c r="O26" s="27">
        <v>549234</v>
      </c>
      <c r="P26" s="27">
        <v>186817</v>
      </c>
      <c r="Q26" s="27">
        <v>51.560495000000003</v>
      </c>
      <c r="R26" s="27">
        <v>0.15145929999999999</v>
      </c>
    </row>
    <row r="27" spans="1:18" x14ac:dyDescent="0.25">
      <c r="A27" t="s">
        <v>1512</v>
      </c>
      <c r="B27" t="s">
        <v>266</v>
      </c>
      <c r="C27" t="s">
        <v>267</v>
      </c>
      <c r="D27" t="s">
        <v>135</v>
      </c>
      <c r="E27" t="s">
        <v>1469</v>
      </c>
      <c r="F27" t="s">
        <v>246</v>
      </c>
      <c r="G27" t="s">
        <v>247</v>
      </c>
      <c r="H27" t="s">
        <v>1522</v>
      </c>
      <c r="I27" t="s">
        <v>1523</v>
      </c>
      <c r="J27" t="s">
        <v>1470</v>
      </c>
      <c r="K27" t="s">
        <v>268</v>
      </c>
      <c r="L27" t="s">
        <v>140</v>
      </c>
      <c r="M27" t="s">
        <v>269</v>
      </c>
      <c r="N27" s="27" t="s">
        <v>270</v>
      </c>
      <c r="O27" s="27">
        <v>546953</v>
      </c>
      <c r="P27" s="27">
        <v>185105</v>
      </c>
      <c r="Q27" s="27">
        <v>51.545710999999997</v>
      </c>
      <c r="R27" s="27">
        <v>0.11786323999999999</v>
      </c>
    </row>
    <row r="28" spans="1:18" x14ac:dyDescent="0.25">
      <c r="A28" t="s">
        <v>1512</v>
      </c>
      <c r="B28" t="s">
        <v>271</v>
      </c>
      <c r="C28" t="s">
        <v>272</v>
      </c>
      <c r="D28" t="s">
        <v>135</v>
      </c>
      <c r="E28" t="s">
        <v>1469</v>
      </c>
      <c r="F28" t="s">
        <v>246</v>
      </c>
      <c r="G28" t="s">
        <v>247</v>
      </c>
      <c r="H28" t="s">
        <v>1522</v>
      </c>
      <c r="I28" t="s">
        <v>1523</v>
      </c>
      <c r="J28" t="s">
        <v>1470</v>
      </c>
      <c r="K28" t="s">
        <v>273</v>
      </c>
      <c r="L28" t="s">
        <v>140</v>
      </c>
      <c r="M28" t="s">
        <v>274</v>
      </c>
      <c r="N28" s="27" t="s">
        <v>275</v>
      </c>
      <c r="O28" s="27">
        <v>548005</v>
      </c>
      <c r="P28" s="27">
        <v>186869</v>
      </c>
      <c r="Q28" s="27">
        <v>51.561286000000003</v>
      </c>
      <c r="R28" s="27">
        <v>0.13376487000000001</v>
      </c>
    </row>
    <row r="29" spans="1:18" x14ac:dyDescent="0.25">
      <c r="A29" t="s">
        <v>1512</v>
      </c>
      <c r="B29" t="s">
        <v>276</v>
      </c>
      <c r="C29" t="s">
        <v>277</v>
      </c>
      <c r="D29" t="s">
        <v>135</v>
      </c>
      <c r="E29" t="s">
        <v>1469</v>
      </c>
      <c r="F29" t="s">
        <v>246</v>
      </c>
      <c r="G29" t="s">
        <v>247</v>
      </c>
      <c r="H29" t="s">
        <v>1522</v>
      </c>
      <c r="I29" t="s">
        <v>1523</v>
      </c>
      <c r="J29" t="s">
        <v>1470</v>
      </c>
      <c r="K29" t="s">
        <v>278</v>
      </c>
      <c r="L29" t="s">
        <v>140</v>
      </c>
      <c r="M29" t="s">
        <v>279</v>
      </c>
      <c r="N29" s="27" t="s">
        <v>280</v>
      </c>
      <c r="O29" s="27">
        <v>546755</v>
      </c>
      <c r="P29" s="27">
        <v>185732</v>
      </c>
      <c r="Q29" s="27">
        <v>51.551395999999997</v>
      </c>
      <c r="R29" s="27">
        <v>0.11527123</v>
      </c>
    </row>
    <row r="30" spans="1:18" x14ac:dyDescent="0.25">
      <c r="A30" t="s">
        <v>1512</v>
      </c>
      <c r="B30" t="s">
        <v>281</v>
      </c>
      <c r="C30" t="s">
        <v>1592</v>
      </c>
      <c r="D30" t="s">
        <v>135</v>
      </c>
      <c r="E30" t="s">
        <v>1469</v>
      </c>
      <c r="F30" t="s">
        <v>246</v>
      </c>
      <c r="G30" t="s">
        <v>247</v>
      </c>
      <c r="H30" t="s">
        <v>1522</v>
      </c>
      <c r="I30" t="s">
        <v>1524</v>
      </c>
      <c r="J30" t="s">
        <v>1470</v>
      </c>
      <c r="K30" t="s">
        <v>282</v>
      </c>
      <c r="L30" t="s">
        <v>140</v>
      </c>
      <c r="M30" t="s">
        <v>283</v>
      </c>
      <c r="N30" s="27" t="s">
        <v>284</v>
      </c>
      <c r="O30" s="27">
        <v>549697</v>
      </c>
      <c r="P30" s="27">
        <v>183763</v>
      </c>
      <c r="Q30" s="27">
        <v>51.532933</v>
      </c>
      <c r="R30" s="27">
        <v>0.15683522999999999</v>
      </c>
    </row>
    <row r="31" spans="1:18" x14ac:dyDescent="0.25">
      <c r="A31" t="s">
        <v>1512</v>
      </c>
      <c r="B31" t="s">
        <v>256</v>
      </c>
      <c r="C31" t="s">
        <v>257</v>
      </c>
      <c r="D31" t="s">
        <v>135</v>
      </c>
      <c r="E31" t="s">
        <v>1469</v>
      </c>
      <c r="F31" t="s">
        <v>246</v>
      </c>
      <c r="G31" t="s">
        <v>247</v>
      </c>
      <c r="H31" t="s">
        <v>1522</v>
      </c>
      <c r="I31" t="s">
        <v>1525</v>
      </c>
      <c r="J31" t="s">
        <v>1470</v>
      </c>
      <c r="K31" t="s">
        <v>258</v>
      </c>
      <c r="L31" t="s">
        <v>140</v>
      </c>
      <c r="M31" t="s">
        <v>259</v>
      </c>
      <c r="N31" s="27" t="s">
        <v>260</v>
      </c>
      <c r="O31" s="27">
        <v>547822</v>
      </c>
      <c r="P31" s="27">
        <v>185951</v>
      </c>
      <c r="Q31" s="27">
        <v>51.553086</v>
      </c>
      <c r="R31" s="27">
        <v>0.13074125</v>
      </c>
    </row>
    <row r="32" spans="1:18" x14ac:dyDescent="0.25">
      <c r="A32" t="s">
        <v>1512</v>
      </c>
      <c r="B32" t="s">
        <v>285</v>
      </c>
      <c r="C32" t="s">
        <v>286</v>
      </c>
      <c r="D32" t="s">
        <v>135</v>
      </c>
      <c r="E32" t="s">
        <v>1469</v>
      </c>
      <c r="F32" t="s">
        <v>287</v>
      </c>
      <c r="G32" t="s">
        <v>1473</v>
      </c>
      <c r="H32" t="s">
        <v>1526</v>
      </c>
      <c r="I32" t="s">
        <v>1527</v>
      </c>
      <c r="J32" t="s">
        <v>1470</v>
      </c>
      <c r="K32" t="s">
        <v>288</v>
      </c>
      <c r="L32" t="s">
        <v>140</v>
      </c>
      <c r="M32" t="s">
        <v>289</v>
      </c>
      <c r="N32" s="27" t="s">
        <v>290</v>
      </c>
      <c r="O32" s="27">
        <v>548155</v>
      </c>
      <c r="P32" s="27">
        <v>189472</v>
      </c>
      <c r="Q32" s="27">
        <v>51.584634999999999</v>
      </c>
      <c r="R32" s="27">
        <v>0.13702396999999999</v>
      </c>
    </row>
    <row r="33" spans="1:18" x14ac:dyDescent="0.25">
      <c r="A33" t="s">
        <v>1512</v>
      </c>
      <c r="B33" t="s">
        <v>291</v>
      </c>
      <c r="C33" t="s">
        <v>292</v>
      </c>
      <c r="D33" t="s">
        <v>135</v>
      </c>
      <c r="E33" t="s">
        <v>1469</v>
      </c>
      <c r="F33" t="s">
        <v>287</v>
      </c>
      <c r="G33" t="s">
        <v>1473</v>
      </c>
      <c r="H33" t="s">
        <v>1526</v>
      </c>
      <c r="I33" t="s">
        <v>1527</v>
      </c>
      <c r="J33" t="s">
        <v>1470</v>
      </c>
      <c r="K33" t="s">
        <v>293</v>
      </c>
      <c r="L33" t="s">
        <v>140</v>
      </c>
      <c r="M33" t="s">
        <v>294</v>
      </c>
      <c r="N33" s="27" t="s">
        <v>295</v>
      </c>
      <c r="O33" s="27">
        <v>547363</v>
      </c>
      <c r="P33" s="27">
        <v>186819</v>
      </c>
      <c r="Q33" s="27">
        <v>51.561005000000002</v>
      </c>
      <c r="R33" s="27">
        <v>0.12448914</v>
      </c>
    </row>
    <row r="34" spans="1:18" x14ac:dyDescent="0.25">
      <c r="A34" t="s">
        <v>1512</v>
      </c>
      <c r="B34" t="s">
        <v>296</v>
      </c>
      <c r="C34" t="s">
        <v>297</v>
      </c>
      <c r="D34" t="s">
        <v>135</v>
      </c>
      <c r="E34" t="s">
        <v>1469</v>
      </c>
      <c r="F34" t="s">
        <v>287</v>
      </c>
      <c r="G34" t="s">
        <v>1473</v>
      </c>
      <c r="H34" t="s">
        <v>1526</v>
      </c>
      <c r="I34" t="s">
        <v>1527</v>
      </c>
      <c r="J34" t="s">
        <v>1470</v>
      </c>
      <c r="K34" t="s">
        <v>298</v>
      </c>
      <c r="L34" t="s">
        <v>140</v>
      </c>
      <c r="M34" t="s">
        <v>299</v>
      </c>
      <c r="N34" s="27" t="s">
        <v>300</v>
      </c>
      <c r="O34" s="27">
        <v>548516</v>
      </c>
      <c r="P34" s="27">
        <v>186671</v>
      </c>
      <c r="Q34" s="27">
        <v>51.559373000000001</v>
      </c>
      <c r="R34" s="27">
        <v>0.1410476</v>
      </c>
    </row>
    <row r="35" spans="1:18" x14ac:dyDescent="0.25">
      <c r="A35" t="s">
        <v>1512</v>
      </c>
      <c r="B35" t="s">
        <v>301</v>
      </c>
      <c r="C35" t="s">
        <v>302</v>
      </c>
      <c r="D35" t="s">
        <v>303</v>
      </c>
      <c r="E35" t="s">
        <v>304</v>
      </c>
      <c r="F35" t="s">
        <v>305</v>
      </c>
      <c r="G35" t="s">
        <v>306</v>
      </c>
      <c r="H35" t="s">
        <v>306</v>
      </c>
      <c r="I35" t="s">
        <v>1528</v>
      </c>
      <c r="J35" t="s">
        <v>1470</v>
      </c>
      <c r="K35" t="s">
        <v>307</v>
      </c>
      <c r="L35" t="s">
        <v>308</v>
      </c>
      <c r="M35" t="s">
        <v>309</v>
      </c>
      <c r="N35" s="27" t="s">
        <v>310</v>
      </c>
      <c r="O35" s="27">
        <v>533741</v>
      </c>
      <c r="P35" s="27">
        <v>187885</v>
      </c>
      <c r="Q35" s="27">
        <v>51.573976000000002</v>
      </c>
      <c r="R35" s="27">
        <v>-7.1492951999999999E-2</v>
      </c>
    </row>
    <row r="36" spans="1:18" x14ac:dyDescent="0.25">
      <c r="A36" t="s">
        <v>1512</v>
      </c>
      <c r="B36" t="s">
        <v>311</v>
      </c>
      <c r="C36" t="s">
        <v>312</v>
      </c>
      <c r="D36" t="s">
        <v>303</v>
      </c>
      <c r="E36" t="s">
        <v>304</v>
      </c>
      <c r="F36" t="s">
        <v>305</v>
      </c>
      <c r="G36" t="s">
        <v>306</v>
      </c>
      <c r="H36" t="s">
        <v>306</v>
      </c>
      <c r="I36" t="s">
        <v>1528</v>
      </c>
      <c r="J36" t="s">
        <v>1470</v>
      </c>
      <c r="K36" t="s">
        <v>313</v>
      </c>
      <c r="M36" t="s">
        <v>314</v>
      </c>
      <c r="N36" s="27" t="s">
        <v>315</v>
      </c>
      <c r="O36" s="27">
        <v>533045</v>
      </c>
      <c r="P36" s="27">
        <v>187827</v>
      </c>
      <c r="Q36" s="27">
        <v>51.573619000000001</v>
      </c>
      <c r="R36" s="27">
        <v>-8.1552204000000003E-2</v>
      </c>
    </row>
    <row r="37" spans="1:18" x14ac:dyDescent="0.25">
      <c r="A37" t="s">
        <v>1512</v>
      </c>
      <c r="B37" t="s">
        <v>316</v>
      </c>
      <c r="C37" t="s">
        <v>317</v>
      </c>
      <c r="D37" t="s">
        <v>303</v>
      </c>
      <c r="E37" t="s">
        <v>304</v>
      </c>
      <c r="F37" t="s">
        <v>305</v>
      </c>
      <c r="G37" t="s">
        <v>306</v>
      </c>
      <c r="H37" t="s">
        <v>306</v>
      </c>
      <c r="I37" t="s">
        <v>1528</v>
      </c>
      <c r="J37" t="s">
        <v>1470</v>
      </c>
      <c r="K37" t="s">
        <v>318</v>
      </c>
      <c r="M37" t="s">
        <v>319</v>
      </c>
      <c r="N37" s="27" t="s">
        <v>320</v>
      </c>
      <c r="O37" s="27">
        <v>534202</v>
      </c>
      <c r="P37" s="27">
        <v>187381</v>
      </c>
      <c r="Q37" s="27">
        <v>51.569336999999997</v>
      </c>
      <c r="R37" s="27">
        <v>-6.5037069000000003E-2</v>
      </c>
    </row>
    <row r="38" spans="1:18" x14ac:dyDescent="0.25">
      <c r="A38" t="s">
        <v>1512</v>
      </c>
      <c r="B38" t="s">
        <v>321</v>
      </c>
      <c r="C38" t="s">
        <v>322</v>
      </c>
      <c r="D38" t="s">
        <v>303</v>
      </c>
      <c r="E38" t="s">
        <v>304</v>
      </c>
      <c r="F38" t="s">
        <v>323</v>
      </c>
      <c r="G38" t="s">
        <v>324</v>
      </c>
      <c r="H38" t="s">
        <v>324</v>
      </c>
      <c r="I38" t="s">
        <v>1529</v>
      </c>
      <c r="J38" t="s">
        <v>1470</v>
      </c>
      <c r="K38" t="s">
        <v>325</v>
      </c>
      <c r="L38" t="s">
        <v>326</v>
      </c>
      <c r="M38" t="s">
        <v>327</v>
      </c>
      <c r="N38" s="27" t="s">
        <v>328</v>
      </c>
      <c r="O38" s="27">
        <v>534412</v>
      </c>
      <c r="P38" s="27">
        <v>186145</v>
      </c>
      <c r="Q38" s="27">
        <v>51.55818</v>
      </c>
      <c r="R38" s="27">
        <v>-6.2481117000000003E-2</v>
      </c>
    </row>
    <row r="39" spans="1:18" x14ac:dyDescent="0.25">
      <c r="A39" t="s">
        <v>1512</v>
      </c>
      <c r="B39" t="s">
        <v>329</v>
      </c>
      <c r="C39" t="s">
        <v>330</v>
      </c>
      <c r="D39" t="s">
        <v>303</v>
      </c>
      <c r="E39" t="s">
        <v>304</v>
      </c>
      <c r="F39" t="s">
        <v>323</v>
      </c>
      <c r="G39" t="s">
        <v>324</v>
      </c>
      <c r="H39" t="s">
        <v>324</v>
      </c>
      <c r="I39" t="s">
        <v>1529</v>
      </c>
      <c r="J39" t="s">
        <v>1470</v>
      </c>
      <c r="K39" t="s">
        <v>331</v>
      </c>
      <c r="M39" t="s">
        <v>332</v>
      </c>
      <c r="N39" s="27" t="s">
        <v>333</v>
      </c>
      <c r="O39" s="27">
        <v>534209</v>
      </c>
      <c r="P39" s="27">
        <v>186834</v>
      </c>
      <c r="Q39" s="27">
        <v>51.564419999999998</v>
      </c>
      <c r="R39" s="27">
        <v>-6.5144830000000001E-2</v>
      </c>
    </row>
    <row r="40" spans="1:18" x14ac:dyDescent="0.25">
      <c r="A40" t="s">
        <v>1512</v>
      </c>
      <c r="B40" t="s">
        <v>334</v>
      </c>
      <c r="C40" t="s">
        <v>335</v>
      </c>
      <c r="D40" t="s">
        <v>303</v>
      </c>
      <c r="E40" t="s">
        <v>304</v>
      </c>
      <c r="F40" t="s">
        <v>323</v>
      </c>
      <c r="G40" t="s">
        <v>324</v>
      </c>
      <c r="H40" t="s">
        <v>324</v>
      </c>
      <c r="I40" t="s">
        <v>1529</v>
      </c>
      <c r="J40" t="s">
        <v>1470</v>
      </c>
      <c r="K40" t="s">
        <v>336</v>
      </c>
      <c r="M40" t="s">
        <v>337</v>
      </c>
      <c r="N40" s="27" t="s">
        <v>338</v>
      </c>
      <c r="O40" s="27">
        <v>535164</v>
      </c>
      <c r="P40" s="27">
        <v>186953</v>
      </c>
      <c r="Q40" s="27">
        <v>51.565261999999997</v>
      </c>
      <c r="R40" s="27">
        <v>-5.1329751999999999E-2</v>
      </c>
    </row>
    <row r="41" spans="1:18" x14ac:dyDescent="0.25">
      <c r="A41" t="s">
        <v>1512</v>
      </c>
      <c r="B41" t="s">
        <v>339</v>
      </c>
      <c r="C41" t="s">
        <v>340</v>
      </c>
      <c r="D41" t="s">
        <v>303</v>
      </c>
      <c r="E41" t="s">
        <v>304</v>
      </c>
      <c r="F41" t="s">
        <v>323</v>
      </c>
      <c r="G41" t="s">
        <v>324</v>
      </c>
      <c r="H41" t="s">
        <v>324</v>
      </c>
      <c r="I41" t="s">
        <v>1529</v>
      </c>
      <c r="J41" t="s">
        <v>1470</v>
      </c>
      <c r="K41" t="s">
        <v>341</v>
      </c>
      <c r="M41" t="s">
        <v>337</v>
      </c>
      <c r="N41" s="27" t="s">
        <v>338</v>
      </c>
      <c r="O41" s="27">
        <v>535164</v>
      </c>
      <c r="P41" s="27">
        <v>186953</v>
      </c>
      <c r="Q41" s="27">
        <v>51.565261999999997</v>
      </c>
      <c r="R41" s="27">
        <v>-5.1329751999999999E-2</v>
      </c>
    </row>
    <row r="42" spans="1:18" x14ac:dyDescent="0.25">
      <c r="A42" t="s">
        <v>1512</v>
      </c>
      <c r="B42" t="s">
        <v>342</v>
      </c>
      <c r="C42" t="s">
        <v>343</v>
      </c>
      <c r="D42" t="s">
        <v>303</v>
      </c>
      <c r="E42" t="s">
        <v>304</v>
      </c>
      <c r="F42" t="s">
        <v>323</v>
      </c>
      <c r="G42" t="s">
        <v>324</v>
      </c>
      <c r="H42" t="s">
        <v>324</v>
      </c>
      <c r="I42" t="s">
        <v>1529</v>
      </c>
      <c r="J42" t="s">
        <v>1470</v>
      </c>
      <c r="K42" t="s">
        <v>331</v>
      </c>
      <c r="M42" t="s">
        <v>332</v>
      </c>
      <c r="N42" s="27" t="s">
        <v>333</v>
      </c>
      <c r="O42" s="27">
        <v>534209</v>
      </c>
      <c r="P42" s="27">
        <v>186834</v>
      </c>
      <c r="Q42" s="27">
        <v>51.564419999999998</v>
      </c>
      <c r="R42" s="27">
        <v>-6.5144830000000001E-2</v>
      </c>
    </row>
    <row r="43" spans="1:18" x14ac:dyDescent="0.25">
      <c r="A43" t="s">
        <v>1512</v>
      </c>
      <c r="B43" t="s">
        <v>344</v>
      </c>
      <c r="C43" t="s">
        <v>345</v>
      </c>
      <c r="D43" t="s">
        <v>303</v>
      </c>
      <c r="E43" t="s">
        <v>304</v>
      </c>
      <c r="F43" t="s">
        <v>323</v>
      </c>
      <c r="G43" t="s">
        <v>324</v>
      </c>
      <c r="H43" t="s">
        <v>324</v>
      </c>
      <c r="I43" t="s">
        <v>1529</v>
      </c>
      <c r="J43" t="s">
        <v>1470</v>
      </c>
      <c r="K43" t="s">
        <v>331</v>
      </c>
      <c r="M43" t="s">
        <v>332</v>
      </c>
      <c r="N43" s="27" t="s">
        <v>333</v>
      </c>
      <c r="O43" s="27">
        <v>534209</v>
      </c>
      <c r="P43" s="27">
        <v>186834</v>
      </c>
      <c r="Q43" s="27">
        <v>51.564419999999998</v>
      </c>
      <c r="R43" s="27">
        <v>-6.5144830000000001E-2</v>
      </c>
    </row>
    <row r="44" spans="1:18" x14ac:dyDescent="0.25">
      <c r="A44" t="s">
        <v>1512</v>
      </c>
      <c r="B44" t="s">
        <v>346</v>
      </c>
      <c r="C44" t="s">
        <v>347</v>
      </c>
      <c r="D44" t="s">
        <v>303</v>
      </c>
      <c r="E44" t="s">
        <v>304</v>
      </c>
      <c r="F44" t="s">
        <v>323</v>
      </c>
      <c r="G44" t="s">
        <v>324</v>
      </c>
      <c r="H44" t="s">
        <v>324</v>
      </c>
      <c r="I44" t="s">
        <v>1529</v>
      </c>
      <c r="J44" t="s">
        <v>1470</v>
      </c>
      <c r="K44" t="s">
        <v>348</v>
      </c>
      <c r="M44" t="s">
        <v>349</v>
      </c>
      <c r="N44" s="27" t="s">
        <v>350</v>
      </c>
      <c r="O44" s="27">
        <v>535028</v>
      </c>
      <c r="P44" s="27">
        <v>187268</v>
      </c>
      <c r="Q44" s="27">
        <v>51.568125000000002</v>
      </c>
      <c r="R44" s="27">
        <v>-5.3169741999999999E-2</v>
      </c>
    </row>
    <row r="45" spans="1:18" x14ac:dyDescent="0.25">
      <c r="A45" t="s">
        <v>1512</v>
      </c>
      <c r="B45" t="s">
        <v>351</v>
      </c>
      <c r="C45" t="s">
        <v>352</v>
      </c>
      <c r="D45" t="s">
        <v>303</v>
      </c>
      <c r="E45" t="s">
        <v>304</v>
      </c>
      <c r="F45" t="s">
        <v>353</v>
      </c>
      <c r="G45" t="s">
        <v>354</v>
      </c>
      <c r="H45" t="s">
        <v>354</v>
      </c>
      <c r="I45" t="s">
        <v>1530</v>
      </c>
      <c r="J45" t="s">
        <v>1470</v>
      </c>
      <c r="K45" t="s">
        <v>355</v>
      </c>
      <c r="L45" t="s">
        <v>356</v>
      </c>
      <c r="M45" t="s">
        <v>357</v>
      </c>
      <c r="N45" s="27" t="s">
        <v>358</v>
      </c>
      <c r="O45" s="27">
        <v>532221</v>
      </c>
      <c r="P45" s="27">
        <v>187203</v>
      </c>
      <c r="Q45" s="27">
        <v>51.568204999999999</v>
      </c>
      <c r="R45" s="27">
        <v>-9.3670042999999995E-2</v>
      </c>
    </row>
    <row r="46" spans="1:18" x14ac:dyDescent="0.25">
      <c r="A46" t="s">
        <v>1512</v>
      </c>
      <c r="B46" t="s">
        <v>359</v>
      </c>
      <c r="C46" t="s">
        <v>360</v>
      </c>
      <c r="D46" t="s">
        <v>303</v>
      </c>
      <c r="E46" t="s">
        <v>304</v>
      </c>
      <c r="F46" t="s">
        <v>353</v>
      </c>
      <c r="G46" t="s">
        <v>354</v>
      </c>
      <c r="H46" t="s">
        <v>354</v>
      </c>
      <c r="I46" t="s">
        <v>1530</v>
      </c>
      <c r="J46" t="s">
        <v>1470</v>
      </c>
      <c r="K46" t="s">
        <v>361</v>
      </c>
      <c r="M46" t="s">
        <v>362</v>
      </c>
      <c r="N46" s="27" t="s">
        <v>363</v>
      </c>
      <c r="O46" s="27">
        <v>532544</v>
      </c>
      <c r="P46" s="27">
        <v>186016</v>
      </c>
      <c r="Q46" s="27">
        <v>51.557462999999998</v>
      </c>
      <c r="R46" s="27">
        <v>-8.9459644000000005E-2</v>
      </c>
    </row>
    <row r="47" spans="1:18" x14ac:dyDescent="0.25">
      <c r="A47" t="s">
        <v>1512</v>
      </c>
      <c r="B47" t="s">
        <v>364</v>
      </c>
      <c r="C47" t="s">
        <v>365</v>
      </c>
      <c r="D47" t="s">
        <v>303</v>
      </c>
      <c r="E47" t="s">
        <v>304</v>
      </c>
      <c r="F47" t="s">
        <v>353</v>
      </c>
      <c r="G47" t="s">
        <v>354</v>
      </c>
      <c r="H47" t="s">
        <v>354</v>
      </c>
      <c r="I47" t="s">
        <v>1530</v>
      </c>
      <c r="J47" t="s">
        <v>1470</v>
      </c>
      <c r="K47" t="s">
        <v>355</v>
      </c>
      <c r="L47" t="s">
        <v>356</v>
      </c>
      <c r="M47" t="s">
        <v>357</v>
      </c>
      <c r="N47" s="27" t="s">
        <v>358</v>
      </c>
      <c r="O47" s="27">
        <v>532221</v>
      </c>
      <c r="P47" s="27">
        <v>187203</v>
      </c>
      <c r="Q47" s="27">
        <v>51.568204999999999</v>
      </c>
      <c r="R47" s="27">
        <v>-9.3670042999999995E-2</v>
      </c>
    </row>
    <row r="48" spans="1:18" x14ac:dyDescent="0.25">
      <c r="A48" t="s">
        <v>1512</v>
      </c>
      <c r="B48" t="s">
        <v>366</v>
      </c>
      <c r="C48" t="s">
        <v>367</v>
      </c>
      <c r="D48" t="s">
        <v>303</v>
      </c>
      <c r="E48" t="s">
        <v>304</v>
      </c>
      <c r="F48" t="s">
        <v>353</v>
      </c>
      <c r="G48" t="s">
        <v>354</v>
      </c>
      <c r="H48" t="s">
        <v>354</v>
      </c>
      <c r="I48" t="s">
        <v>1530</v>
      </c>
      <c r="J48" t="s">
        <v>1470</v>
      </c>
      <c r="K48" t="s">
        <v>368</v>
      </c>
      <c r="M48" t="s">
        <v>369</v>
      </c>
      <c r="N48" s="27" t="s">
        <v>370</v>
      </c>
      <c r="O48" s="27">
        <v>532456</v>
      </c>
      <c r="P48" s="27">
        <v>186933</v>
      </c>
      <c r="Q48" s="27">
        <v>51.565724000000003</v>
      </c>
      <c r="R48" s="27">
        <v>-9.0383086000000001E-2</v>
      </c>
    </row>
    <row r="49" spans="1:18" x14ac:dyDescent="0.25">
      <c r="A49" t="s">
        <v>1512</v>
      </c>
      <c r="B49" t="s">
        <v>371</v>
      </c>
      <c r="C49" t="s">
        <v>372</v>
      </c>
      <c r="D49" t="s">
        <v>303</v>
      </c>
      <c r="E49" t="s">
        <v>304</v>
      </c>
      <c r="F49" t="s">
        <v>373</v>
      </c>
      <c r="G49" t="s">
        <v>374</v>
      </c>
      <c r="H49" t="s">
        <v>374</v>
      </c>
      <c r="I49" t="s">
        <v>1531</v>
      </c>
      <c r="J49" t="s">
        <v>1470</v>
      </c>
      <c r="K49" t="s">
        <v>375</v>
      </c>
      <c r="L49" t="s">
        <v>376</v>
      </c>
      <c r="M49" t="s">
        <v>377</v>
      </c>
      <c r="N49" s="27" t="s">
        <v>378</v>
      </c>
      <c r="O49" s="27">
        <v>532926</v>
      </c>
      <c r="P49" s="27">
        <v>186369</v>
      </c>
      <c r="Q49" s="27">
        <v>51.560544999999998</v>
      </c>
      <c r="R49" s="27">
        <v>-8.3819307999999995E-2</v>
      </c>
    </row>
    <row r="50" spans="1:18" x14ac:dyDescent="0.25">
      <c r="A50" t="s">
        <v>1512</v>
      </c>
      <c r="B50" t="s">
        <v>379</v>
      </c>
      <c r="C50" t="s">
        <v>380</v>
      </c>
      <c r="D50" t="s">
        <v>303</v>
      </c>
      <c r="E50" t="s">
        <v>304</v>
      </c>
      <c r="F50" t="s">
        <v>373</v>
      </c>
      <c r="G50" t="s">
        <v>374</v>
      </c>
      <c r="H50" t="s">
        <v>374</v>
      </c>
      <c r="I50" t="s">
        <v>1531</v>
      </c>
      <c r="J50" t="s">
        <v>1470</v>
      </c>
      <c r="K50" t="s">
        <v>381</v>
      </c>
      <c r="M50" t="s">
        <v>382</v>
      </c>
      <c r="N50" s="27" t="s">
        <v>383</v>
      </c>
      <c r="O50" s="27">
        <v>533722</v>
      </c>
      <c r="P50" s="27">
        <v>185639</v>
      </c>
      <c r="Q50" s="27">
        <v>51.553797000000003</v>
      </c>
      <c r="R50" s="27">
        <v>-7.2620630000000005E-2</v>
      </c>
    </row>
    <row r="51" spans="1:18" x14ac:dyDescent="0.25">
      <c r="A51" t="s">
        <v>1512</v>
      </c>
      <c r="B51" t="s">
        <v>384</v>
      </c>
      <c r="C51" t="s">
        <v>385</v>
      </c>
      <c r="D51" t="s">
        <v>303</v>
      </c>
      <c r="E51" t="s">
        <v>304</v>
      </c>
      <c r="F51" t="s">
        <v>373</v>
      </c>
      <c r="G51" t="s">
        <v>374</v>
      </c>
      <c r="H51" t="s">
        <v>374</v>
      </c>
      <c r="I51" t="s">
        <v>1531</v>
      </c>
      <c r="J51" t="s">
        <v>1470</v>
      </c>
      <c r="K51" t="s">
        <v>386</v>
      </c>
      <c r="M51" t="s">
        <v>387</v>
      </c>
      <c r="N51" s="27" t="s">
        <v>388</v>
      </c>
      <c r="O51" s="27">
        <v>533334</v>
      </c>
      <c r="P51" s="27">
        <v>185451</v>
      </c>
      <c r="Q51" s="27">
        <v>51.552199999999999</v>
      </c>
      <c r="R51" s="27">
        <v>-7.8284858999999998E-2</v>
      </c>
    </row>
    <row r="52" spans="1:18" x14ac:dyDescent="0.25">
      <c r="A52" t="s">
        <v>1512</v>
      </c>
      <c r="B52" t="s">
        <v>389</v>
      </c>
      <c r="C52" t="s">
        <v>390</v>
      </c>
      <c r="D52" t="s">
        <v>303</v>
      </c>
      <c r="E52" t="s">
        <v>304</v>
      </c>
      <c r="F52" t="s">
        <v>373</v>
      </c>
      <c r="G52" t="s">
        <v>374</v>
      </c>
      <c r="H52" t="s">
        <v>374</v>
      </c>
      <c r="I52" t="s">
        <v>1531</v>
      </c>
      <c r="J52" t="s">
        <v>1470</v>
      </c>
      <c r="K52" t="s">
        <v>391</v>
      </c>
      <c r="M52" t="s">
        <v>392</v>
      </c>
      <c r="N52" s="27" t="s">
        <v>393</v>
      </c>
      <c r="O52" s="27">
        <v>533833</v>
      </c>
      <c r="P52" s="27">
        <v>186338</v>
      </c>
      <c r="Q52" s="27">
        <v>51.560051999999999</v>
      </c>
      <c r="R52" s="27">
        <v>-7.0754775000000006E-2</v>
      </c>
    </row>
    <row r="53" spans="1:18" x14ac:dyDescent="0.25">
      <c r="A53" t="s">
        <v>1512</v>
      </c>
      <c r="B53" t="s">
        <v>394</v>
      </c>
      <c r="C53" t="s">
        <v>395</v>
      </c>
      <c r="D53" t="s">
        <v>303</v>
      </c>
      <c r="E53" t="s">
        <v>304</v>
      </c>
      <c r="F53" t="s">
        <v>396</v>
      </c>
      <c r="G53" t="s">
        <v>397</v>
      </c>
      <c r="H53" t="s">
        <v>397</v>
      </c>
      <c r="I53" t="s">
        <v>1532</v>
      </c>
      <c r="J53" t="s">
        <v>1470</v>
      </c>
      <c r="K53" t="s">
        <v>398</v>
      </c>
      <c r="M53" t="s">
        <v>399</v>
      </c>
      <c r="N53" s="27" t="s">
        <v>400</v>
      </c>
      <c r="O53" s="27">
        <v>535145</v>
      </c>
      <c r="P53" s="27">
        <v>185320</v>
      </c>
      <c r="Q53" s="27">
        <v>51.550592000000002</v>
      </c>
      <c r="R53" s="27">
        <v>-5.2230775E-2</v>
      </c>
    </row>
    <row r="54" spans="1:18" x14ac:dyDescent="0.25">
      <c r="A54" t="s">
        <v>1512</v>
      </c>
      <c r="B54" t="s">
        <v>401</v>
      </c>
      <c r="C54" t="s">
        <v>402</v>
      </c>
      <c r="D54" t="s">
        <v>303</v>
      </c>
      <c r="E54" t="s">
        <v>304</v>
      </c>
      <c r="F54" t="s">
        <v>396</v>
      </c>
      <c r="G54" t="s">
        <v>397</v>
      </c>
      <c r="H54" t="s">
        <v>397</v>
      </c>
      <c r="I54" t="s">
        <v>1532</v>
      </c>
      <c r="J54" t="s">
        <v>1470</v>
      </c>
      <c r="K54" t="s">
        <v>403</v>
      </c>
      <c r="M54" t="s">
        <v>404</v>
      </c>
      <c r="N54" s="27" t="s">
        <v>405</v>
      </c>
      <c r="O54" s="27">
        <v>536351</v>
      </c>
      <c r="P54" s="27">
        <v>185487</v>
      </c>
      <c r="Q54" s="27">
        <v>51.551803</v>
      </c>
      <c r="R54" s="27">
        <v>-3.4783215999999999E-2</v>
      </c>
    </row>
    <row r="55" spans="1:18" x14ac:dyDescent="0.25">
      <c r="A55" t="s">
        <v>1512</v>
      </c>
      <c r="B55" t="s">
        <v>406</v>
      </c>
      <c r="C55" t="s">
        <v>407</v>
      </c>
      <c r="D55" t="s">
        <v>303</v>
      </c>
      <c r="E55" t="s">
        <v>304</v>
      </c>
      <c r="F55" t="s">
        <v>396</v>
      </c>
      <c r="G55" t="s">
        <v>397</v>
      </c>
      <c r="H55" t="s">
        <v>397</v>
      </c>
      <c r="I55" t="s">
        <v>1532</v>
      </c>
      <c r="J55" t="s">
        <v>1470</v>
      </c>
      <c r="K55" t="s">
        <v>408</v>
      </c>
      <c r="L55" t="s">
        <v>326</v>
      </c>
      <c r="M55" t="s">
        <v>409</v>
      </c>
      <c r="N55" s="27" t="s">
        <v>410</v>
      </c>
      <c r="O55" s="27">
        <v>535057</v>
      </c>
      <c r="P55" s="27">
        <v>185799</v>
      </c>
      <c r="Q55" s="27">
        <v>51.554917000000003</v>
      </c>
      <c r="R55" s="27">
        <v>-5.3315426999999999E-2</v>
      </c>
    </row>
    <row r="56" spans="1:18" x14ac:dyDescent="0.25">
      <c r="A56" t="s">
        <v>1512</v>
      </c>
      <c r="B56" t="s">
        <v>411</v>
      </c>
      <c r="C56" t="s">
        <v>412</v>
      </c>
      <c r="D56" t="s">
        <v>303</v>
      </c>
      <c r="E56" t="s">
        <v>304</v>
      </c>
      <c r="F56" t="s">
        <v>396</v>
      </c>
      <c r="G56" t="s">
        <v>397</v>
      </c>
      <c r="H56" t="s">
        <v>397</v>
      </c>
      <c r="I56" t="s">
        <v>1532</v>
      </c>
      <c r="J56" t="s">
        <v>1470</v>
      </c>
      <c r="K56" t="s">
        <v>413</v>
      </c>
      <c r="M56" t="s">
        <v>414</v>
      </c>
      <c r="N56" s="27" t="s">
        <v>415</v>
      </c>
      <c r="O56" s="27">
        <v>535784</v>
      </c>
      <c r="P56" s="27">
        <v>185079</v>
      </c>
      <c r="Q56" s="27">
        <v>51.548273000000002</v>
      </c>
      <c r="R56" s="27">
        <v>-4.311334E-2</v>
      </c>
    </row>
    <row r="57" spans="1:18" x14ac:dyDescent="0.25">
      <c r="A57" t="s">
        <v>1512</v>
      </c>
      <c r="B57" t="s">
        <v>416</v>
      </c>
      <c r="C57" t="s">
        <v>417</v>
      </c>
      <c r="D57" t="s">
        <v>303</v>
      </c>
      <c r="E57" t="s">
        <v>304</v>
      </c>
      <c r="F57" t="s">
        <v>396</v>
      </c>
      <c r="G57" t="s">
        <v>397</v>
      </c>
      <c r="H57" t="s">
        <v>397</v>
      </c>
      <c r="I57" t="s">
        <v>1532</v>
      </c>
      <c r="J57" t="s">
        <v>1470</v>
      </c>
      <c r="K57" t="s">
        <v>418</v>
      </c>
      <c r="M57" t="s">
        <v>419</v>
      </c>
      <c r="N57" s="27" t="s">
        <v>420</v>
      </c>
      <c r="O57" s="27">
        <v>535346</v>
      </c>
      <c r="P57" s="27">
        <v>184880</v>
      </c>
      <c r="Q57" s="27">
        <v>51.546590000000002</v>
      </c>
      <c r="R57" s="27">
        <v>-4.9502727000000003E-2</v>
      </c>
    </row>
    <row r="58" spans="1:18" x14ac:dyDescent="0.25">
      <c r="A58" t="s">
        <v>1512</v>
      </c>
      <c r="B58" t="s">
        <v>421</v>
      </c>
      <c r="C58" t="s">
        <v>422</v>
      </c>
      <c r="D58" t="s">
        <v>303</v>
      </c>
      <c r="E58" t="s">
        <v>304</v>
      </c>
      <c r="F58" t="s">
        <v>423</v>
      </c>
      <c r="G58" t="s">
        <v>424</v>
      </c>
      <c r="H58" t="s">
        <v>424</v>
      </c>
      <c r="I58" t="s">
        <v>1533</v>
      </c>
      <c r="J58" t="s">
        <v>1470</v>
      </c>
      <c r="K58" t="s">
        <v>425</v>
      </c>
      <c r="M58" t="s">
        <v>426</v>
      </c>
      <c r="N58" s="27" t="s">
        <v>427</v>
      </c>
      <c r="O58" s="27">
        <v>535138</v>
      </c>
      <c r="P58" s="27">
        <v>184055</v>
      </c>
      <c r="Q58" s="27">
        <v>51.539225999999999</v>
      </c>
      <c r="R58" s="27">
        <v>-5.2817041000000002E-2</v>
      </c>
    </row>
    <row r="59" spans="1:18" x14ac:dyDescent="0.25">
      <c r="A59" t="s">
        <v>1512</v>
      </c>
      <c r="B59" t="s">
        <v>428</v>
      </c>
      <c r="C59" t="s">
        <v>429</v>
      </c>
      <c r="D59" t="s">
        <v>303</v>
      </c>
      <c r="E59" t="s">
        <v>304</v>
      </c>
      <c r="F59" t="s">
        <v>423</v>
      </c>
      <c r="G59" t="s">
        <v>424</v>
      </c>
      <c r="H59" t="s">
        <v>424</v>
      </c>
      <c r="I59" t="s">
        <v>1533</v>
      </c>
      <c r="J59" t="s">
        <v>1470</v>
      </c>
      <c r="K59" t="s">
        <v>430</v>
      </c>
      <c r="M59" t="s">
        <v>431</v>
      </c>
      <c r="N59" s="27" t="s">
        <v>432</v>
      </c>
      <c r="O59" s="27">
        <v>535380</v>
      </c>
      <c r="P59" s="27">
        <v>184483</v>
      </c>
      <c r="Q59" s="27">
        <v>51.543013999999999</v>
      </c>
      <c r="R59" s="27">
        <v>-4.9165300000000002E-2</v>
      </c>
    </row>
    <row r="60" spans="1:18" x14ac:dyDescent="0.25">
      <c r="A60" t="s">
        <v>1512</v>
      </c>
      <c r="B60" t="s">
        <v>433</v>
      </c>
      <c r="C60" t="s">
        <v>434</v>
      </c>
      <c r="D60" t="s">
        <v>303</v>
      </c>
      <c r="E60" t="s">
        <v>304</v>
      </c>
      <c r="F60" t="s">
        <v>423</v>
      </c>
      <c r="G60" t="s">
        <v>424</v>
      </c>
      <c r="H60" t="s">
        <v>424</v>
      </c>
      <c r="I60" t="s">
        <v>1533</v>
      </c>
      <c r="J60" t="s">
        <v>1470</v>
      </c>
      <c r="K60" t="s">
        <v>435</v>
      </c>
      <c r="M60" t="s">
        <v>436</v>
      </c>
      <c r="N60" s="27" t="s">
        <v>437</v>
      </c>
      <c r="O60" s="27">
        <v>536085</v>
      </c>
      <c r="P60" s="27">
        <v>184711</v>
      </c>
      <c r="Q60" s="27">
        <v>51.544893999999999</v>
      </c>
      <c r="R60" s="27">
        <v>-3.8917245000000003E-2</v>
      </c>
    </row>
    <row r="61" spans="1:18" x14ac:dyDescent="0.25">
      <c r="A61" t="s">
        <v>1512</v>
      </c>
      <c r="B61" t="s">
        <v>438</v>
      </c>
      <c r="C61" t="s">
        <v>439</v>
      </c>
      <c r="D61" t="s">
        <v>303</v>
      </c>
      <c r="E61" t="s">
        <v>304</v>
      </c>
      <c r="F61" t="s">
        <v>423</v>
      </c>
      <c r="G61" t="s">
        <v>424</v>
      </c>
      <c r="H61" t="s">
        <v>424</v>
      </c>
      <c r="I61" t="s">
        <v>1533</v>
      </c>
      <c r="J61" t="s">
        <v>1470</v>
      </c>
      <c r="K61" t="s">
        <v>440</v>
      </c>
      <c r="M61" t="s">
        <v>441</v>
      </c>
      <c r="N61" s="27" t="s">
        <v>442</v>
      </c>
      <c r="O61" s="27">
        <v>534985</v>
      </c>
      <c r="P61" s="27">
        <v>183975</v>
      </c>
      <c r="Q61" s="27">
        <v>51.538544000000002</v>
      </c>
      <c r="R61" s="27">
        <v>-5.5052455E-2</v>
      </c>
    </row>
    <row r="62" spans="1:18" x14ac:dyDescent="0.25">
      <c r="A62" t="s">
        <v>1512</v>
      </c>
      <c r="B62" t="s">
        <v>443</v>
      </c>
      <c r="C62" t="s">
        <v>444</v>
      </c>
      <c r="D62" t="s">
        <v>303</v>
      </c>
      <c r="E62" t="s">
        <v>304</v>
      </c>
      <c r="F62" t="s">
        <v>423</v>
      </c>
      <c r="G62" t="s">
        <v>424</v>
      </c>
      <c r="H62" t="s">
        <v>424</v>
      </c>
      <c r="I62" t="s">
        <v>1533</v>
      </c>
      <c r="J62" t="s">
        <v>1470</v>
      </c>
      <c r="K62" t="s">
        <v>445</v>
      </c>
      <c r="M62" t="s">
        <v>446</v>
      </c>
      <c r="N62" s="27" t="s">
        <v>447</v>
      </c>
      <c r="O62" s="27">
        <v>536747</v>
      </c>
      <c r="P62" s="27">
        <v>184792</v>
      </c>
      <c r="Q62" s="27">
        <v>51.545462000000001</v>
      </c>
      <c r="R62" s="27">
        <v>-2.9345178999999999E-2</v>
      </c>
    </row>
    <row r="63" spans="1:18" x14ac:dyDescent="0.25">
      <c r="A63" t="s">
        <v>1512</v>
      </c>
      <c r="B63" t="s">
        <v>448</v>
      </c>
      <c r="C63" t="s">
        <v>449</v>
      </c>
      <c r="D63" t="s">
        <v>303</v>
      </c>
      <c r="E63" t="s">
        <v>304</v>
      </c>
      <c r="F63" t="s">
        <v>450</v>
      </c>
      <c r="G63" t="s">
        <v>451</v>
      </c>
      <c r="H63" t="s">
        <v>451</v>
      </c>
      <c r="I63" t="s">
        <v>1534</v>
      </c>
      <c r="J63" t="s">
        <v>1470</v>
      </c>
      <c r="K63" t="s">
        <v>452</v>
      </c>
      <c r="M63" t="s">
        <v>453</v>
      </c>
      <c r="N63" s="27" t="s">
        <v>454</v>
      </c>
      <c r="O63" s="27">
        <v>534536</v>
      </c>
      <c r="P63" s="27">
        <v>183745</v>
      </c>
      <c r="Q63" s="27">
        <v>51.536583999999998</v>
      </c>
      <c r="R63" s="27">
        <v>-6.1610386000000003E-2</v>
      </c>
    </row>
    <row r="64" spans="1:18" x14ac:dyDescent="0.25">
      <c r="A64" t="s">
        <v>1512</v>
      </c>
      <c r="B64" t="s">
        <v>455</v>
      </c>
      <c r="C64" t="s">
        <v>456</v>
      </c>
      <c r="D64" t="s">
        <v>303</v>
      </c>
      <c r="E64" t="s">
        <v>304</v>
      </c>
      <c r="F64" t="s">
        <v>450</v>
      </c>
      <c r="G64" t="s">
        <v>451</v>
      </c>
      <c r="H64" t="s">
        <v>451</v>
      </c>
      <c r="I64" t="s">
        <v>1534</v>
      </c>
      <c r="J64" t="s">
        <v>1470</v>
      </c>
      <c r="K64" t="s">
        <v>457</v>
      </c>
      <c r="M64" t="s">
        <v>458</v>
      </c>
      <c r="N64" s="27" t="s">
        <v>459</v>
      </c>
      <c r="O64" s="27">
        <v>534245</v>
      </c>
      <c r="P64" s="27">
        <v>184457</v>
      </c>
      <c r="Q64" s="27">
        <v>51.543050999999998</v>
      </c>
      <c r="R64" s="27">
        <v>-6.5532240000000005E-2</v>
      </c>
    </row>
    <row r="65" spans="1:18" x14ac:dyDescent="0.25">
      <c r="A65" t="s">
        <v>1512</v>
      </c>
      <c r="B65" t="s">
        <v>460</v>
      </c>
      <c r="C65" t="s">
        <v>461</v>
      </c>
      <c r="D65" t="s">
        <v>303</v>
      </c>
      <c r="E65" t="s">
        <v>304</v>
      </c>
      <c r="F65" t="s">
        <v>450</v>
      </c>
      <c r="G65" t="s">
        <v>451</v>
      </c>
      <c r="H65" t="s">
        <v>451</v>
      </c>
      <c r="I65" t="s">
        <v>1534</v>
      </c>
      <c r="J65" t="s">
        <v>1470</v>
      </c>
      <c r="K65" t="s">
        <v>462</v>
      </c>
      <c r="M65" t="s">
        <v>463</v>
      </c>
      <c r="N65" s="27" t="s">
        <v>464</v>
      </c>
      <c r="O65" s="27">
        <v>533890</v>
      </c>
      <c r="P65" s="27">
        <v>184780</v>
      </c>
      <c r="Q65" s="27">
        <v>51.546038000000003</v>
      </c>
      <c r="R65" s="27">
        <v>-7.0525556000000003E-2</v>
      </c>
    </row>
    <row r="66" spans="1:18" x14ac:dyDescent="0.25">
      <c r="A66" t="s">
        <v>1512</v>
      </c>
      <c r="B66" t="s">
        <v>465</v>
      </c>
      <c r="C66" t="s">
        <v>466</v>
      </c>
      <c r="D66" t="s">
        <v>303</v>
      </c>
      <c r="E66" t="s">
        <v>304</v>
      </c>
      <c r="F66" t="s">
        <v>450</v>
      </c>
      <c r="G66" t="s">
        <v>451</v>
      </c>
      <c r="H66" t="s">
        <v>451</v>
      </c>
      <c r="I66" t="s">
        <v>1534</v>
      </c>
      <c r="J66" t="s">
        <v>1470</v>
      </c>
      <c r="K66" t="s">
        <v>467</v>
      </c>
      <c r="M66" t="s">
        <v>468</v>
      </c>
      <c r="N66" s="27" t="s">
        <v>469</v>
      </c>
      <c r="O66" s="27">
        <v>534111</v>
      </c>
      <c r="P66" s="27">
        <v>184978</v>
      </c>
      <c r="Q66" s="27">
        <v>51.547764999999998</v>
      </c>
      <c r="R66" s="27">
        <v>-6.7264995999999994E-2</v>
      </c>
    </row>
    <row r="67" spans="1:18" x14ac:dyDescent="0.25">
      <c r="A67" t="s">
        <v>1512</v>
      </c>
      <c r="B67" t="s">
        <v>470</v>
      </c>
      <c r="C67" t="s">
        <v>471</v>
      </c>
      <c r="D67" t="s">
        <v>303</v>
      </c>
      <c r="E67" t="s">
        <v>304</v>
      </c>
      <c r="F67" t="s">
        <v>450</v>
      </c>
      <c r="G67" t="s">
        <v>451</v>
      </c>
      <c r="H67" t="s">
        <v>451</v>
      </c>
      <c r="I67" t="s">
        <v>1534</v>
      </c>
      <c r="J67" t="s">
        <v>1470</v>
      </c>
      <c r="K67" t="s">
        <v>472</v>
      </c>
      <c r="M67" t="s">
        <v>473</v>
      </c>
      <c r="N67" s="27" t="s">
        <v>474</v>
      </c>
      <c r="O67" s="27">
        <v>533838</v>
      </c>
      <c r="P67" s="27">
        <v>184271</v>
      </c>
      <c r="Q67" s="27">
        <v>51.541476000000003</v>
      </c>
      <c r="R67" s="27">
        <v>-7.1468413999999994E-2</v>
      </c>
    </row>
    <row r="68" spans="1:18" x14ac:dyDescent="0.25">
      <c r="A68" t="s">
        <v>1512</v>
      </c>
      <c r="B68" t="s">
        <v>475</v>
      </c>
      <c r="C68" t="s">
        <v>476</v>
      </c>
      <c r="D68" t="s">
        <v>303</v>
      </c>
      <c r="E68" t="s">
        <v>304</v>
      </c>
      <c r="F68" t="s">
        <v>450</v>
      </c>
      <c r="G68" t="s">
        <v>451</v>
      </c>
      <c r="H68" t="s">
        <v>451</v>
      </c>
      <c r="I68" t="s">
        <v>1534</v>
      </c>
      <c r="J68" t="s">
        <v>1470</v>
      </c>
      <c r="K68" t="s">
        <v>477</v>
      </c>
      <c r="M68" t="s">
        <v>468</v>
      </c>
      <c r="N68" s="27" t="s">
        <v>469</v>
      </c>
      <c r="O68" s="27">
        <v>534111</v>
      </c>
      <c r="P68" s="27">
        <v>184978</v>
      </c>
      <c r="Q68" s="27">
        <v>51.547764999999998</v>
      </c>
      <c r="R68" s="27">
        <v>-6.7264995999999994E-2</v>
      </c>
    </row>
    <row r="69" spans="1:18" x14ac:dyDescent="0.25">
      <c r="A69" t="s">
        <v>1512</v>
      </c>
      <c r="B69" t="s">
        <v>478</v>
      </c>
      <c r="C69" t="s">
        <v>479</v>
      </c>
      <c r="D69" t="s">
        <v>303</v>
      </c>
      <c r="E69" t="s">
        <v>304</v>
      </c>
      <c r="F69" t="s">
        <v>480</v>
      </c>
      <c r="G69" t="s">
        <v>481</v>
      </c>
      <c r="H69" t="s">
        <v>481</v>
      </c>
      <c r="I69" t="s">
        <v>1535</v>
      </c>
      <c r="J69" t="s">
        <v>1470</v>
      </c>
      <c r="K69" t="s">
        <v>482</v>
      </c>
      <c r="M69" t="s">
        <v>483</v>
      </c>
      <c r="N69" s="27" t="s">
        <v>484</v>
      </c>
      <c r="O69" s="27">
        <v>532048</v>
      </c>
      <c r="P69" s="27">
        <v>181725</v>
      </c>
      <c r="Q69" s="27">
        <v>51.519018000000003</v>
      </c>
      <c r="R69" s="27">
        <v>-9.8218282000000004E-2</v>
      </c>
    </row>
    <row r="70" spans="1:18" x14ac:dyDescent="0.25">
      <c r="A70" t="s">
        <v>1512</v>
      </c>
      <c r="B70" t="s">
        <v>485</v>
      </c>
      <c r="C70" t="s">
        <v>486</v>
      </c>
      <c r="D70" t="s">
        <v>303</v>
      </c>
      <c r="E70" t="s">
        <v>304</v>
      </c>
      <c r="F70" t="s">
        <v>480</v>
      </c>
      <c r="G70" t="s">
        <v>481</v>
      </c>
      <c r="H70" t="s">
        <v>481</v>
      </c>
      <c r="I70" t="s">
        <v>1535</v>
      </c>
      <c r="J70" t="s">
        <v>1470</v>
      </c>
      <c r="K70" t="s">
        <v>487</v>
      </c>
      <c r="M70" t="s">
        <v>488</v>
      </c>
      <c r="N70" s="27" t="s">
        <v>489</v>
      </c>
      <c r="O70" s="27">
        <v>533377</v>
      </c>
      <c r="P70" s="27">
        <v>183922</v>
      </c>
      <c r="Q70" s="27">
        <v>51.538449</v>
      </c>
      <c r="R70" s="27">
        <v>-7.8244064000000002E-2</v>
      </c>
    </row>
    <row r="71" spans="1:18" x14ac:dyDescent="0.25">
      <c r="A71" t="s">
        <v>1512</v>
      </c>
      <c r="B71" t="s">
        <v>490</v>
      </c>
      <c r="C71" t="s">
        <v>491</v>
      </c>
      <c r="D71" t="s">
        <v>303</v>
      </c>
      <c r="E71" t="s">
        <v>304</v>
      </c>
      <c r="F71" t="s">
        <v>480</v>
      </c>
      <c r="G71" t="s">
        <v>481</v>
      </c>
      <c r="H71" t="s">
        <v>481</v>
      </c>
      <c r="I71" t="s">
        <v>1535</v>
      </c>
      <c r="J71" t="s">
        <v>1470</v>
      </c>
      <c r="K71" t="s">
        <v>492</v>
      </c>
      <c r="L71" t="s">
        <v>493</v>
      </c>
      <c r="M71" t="s">
        <v>494</v>
      </c>
      <c r="N71" s="27" t="s">
        <v>495</v>
      </c>
      <c r="O71" s="27">
        <v>533302</v>
      </c>
      <c r="P71" s="27">
        <v>183395</v>
      </c>
      <c r="Q71" s="27">
        <v>51.533731000000003</v>
      </c>
      <c r="R71" s="27">
        <v>-7.9524182999999998E-2</v>
      </c>
    </row>
    <row r="72" spans="1:18" x14ac:dyDescent="0.25">
      <c r="A72" t="s">
        <v>1512</v>
      </c>
      <c r="B72" t="s">
        <v>496</v>
      </c>
      <c r="C72" t="s">
        <v>497</v>
      </c>
      <c r="D72" t="s">
        <v>303</v>
      </c>
      <c r="E72" t="s">
        <v>304</v>
      </c>
      <c r="F72" t="s">
        <v>480</v>
      </c>
      <c r="G72" t="s">
        <v>481</v>
      </c>
      <c r="H72" t="s">
        <v>481</v>
      </c>
      <c r="I72" t="s">
        <v>1535</v>
      </c>
      <c r="J72" t="s">
        <v>1470</v>
      </c>
      <c r="K72" t="s">
        <v>498</v>
      </c>
      <c r="M72" t="s">
        <v>499</v>
      </c>
      <c r="N72" s="27" t="s">
        <v>500</v>
      </c>
      <c r="O72" s="27">
        <v>532796</v>
      </c>
      <c r="P72" s="27">
        <v>183359</v>
      </c>
      <c r="Q72" s="27">
        <v>51.533526999999999</v>
      </c>
      <c r="R72" s="27">
        <v>-8.6828572000000007E-2</v>
      </c>
    </row>
    <row r="73" spans="1:18" x14ac:dyDescent="0.25">
      <c r="A73" t="s">
        <v>1512</v>
      </c>
      <c r="B73" t="s">
        <v>501</v>
      </c>
      <c r="C73" t="s">
        <v>502</v>
      </c>
      <c r="D73" t="s">
        <v>303</v>
      </c>
      <c r="E73" t="s">
        <v>304</v>
      </c>
      <c r="F73" t="s">
        <v>480</v>
      </c>
      <c r="G73" t="s">
        <v>481</v>
      </c>
      <c r="H73" t="s">
        <v>481</v>
      </c>
      <c r="I73" t="s">
        <v>1535</v>
      </c>
      <c r="J73" t="s">
        <v>1470</v>
      </c>
      <c r="K73" t="s">
        <v>503</v>
      </c>
      <c r="M73" t="s">
        <v>499</v>
      </c>
      <c r="N73" s="27" t="s">
        <v>500</v>
      </c>
      <c r="O73" s="27">
        <v>532796</v>
      </c>
      <c r="P73" s="27">
        <v>183359</v>
      </c>
      <c r="Q73" s="27">
        <v>51.533526999999999</v>
      </c>
      <c r="R73" s="27">
        <v>-8.6828572000000007E-2</v>
      </c>
    </row>
    <row r="74" spans="1:18" x14ac:dyDescent="0.25">
      <c r="A74" t="s">
        <v>1512</v>
      </c>
      <c r="B74" t="s">
        <v>504</v>
      </c>
      <c r="C74" t="s">
        <v>505</v>
      </c>
      <c r="D74" t="s">
        <v>506</v>
      </c>
      <c r="E74" t="s">
        <v>507</v>
      </c>
      <c r="F74" t="s">
        <v>508</v>
      </c>
      <c r="G74" t="s">
        <v>509</v>
      </c>
      <c r="H74" t="s">
        <v>1536</v>
      </c>
      <c r="I74" t="s">
        <v>1537</v>
      </c>
      <c r="J74" t="s">
        <v>1470</v>
      </c>
      <c r="K74" t="s">
        <v>510</v>
      </c>
      <c r="L74" t="s">
        <v>511</v>
      </c>
      <c r="M74" t="s">
        <v>512</v>
      </c>
      <c r="N74" s="27" t="s">
        <v>513</v>
      </c>
      <c r="O74" s="27">
        <v>551307</v>
      </c>
      <c r="P74" s="27">
        <v>189056</v>
      </c>
      <c r="Q74" s="27">
        <v>51.580061000000001</v>
      </c>
      <c r="R74" s="27">
        <v>0.18230462</v>
      </c>
    </row>
    <row r="75" spans="1:18" x14ac:dyDescent="0.25">
      <c r="A75" t="s">
        <v>1512</v>
      </c>
      <c r="B75" t="s">
        <v>519</v>
      </c>
      <c r="C75" t="s">
        <v>520</v>
      </c>
      <c r="D75" t="s">
        <v>506</v>
      </c>
      <c r="E75" t="s">
        <v>507</v>
      </c>
      <c r="F75" t="s">
        <v>508</v>
      </c>
      <c r="G75" t="s">
        <v>509</v>
      </c>
      <c r="H75" t="s">
        <v>1536</v>
      </c>
      <c r="I75" t="s">
        <v>1537</v>
      </c>
      <c r="J75" t="s">
        <v>1470</v>
      </c>
      <c r="K75" t="s">
        <v>521</v>
      </c>
      <c r="L75" t="s">
        <v>522</v>
      </c>
      <c r="M75" t="s">
        <v>523</v>
      </c>
      <c r="N75" s="27" t="s">
        <v>524</v>
      </c>
      <c r="O75" s="27">
        <v>548405</v>
      </c>
      <c r="P75" s="27">
        <v>188264</v>
      </c>
      <c r="Q75" s="27">
        <v>51.573715</v>
      </c>
      <c r="R75" s="27">
        <v>0.14011965000000001</v>
      </c>
    </row>
    <row r="76" spans="1:18" x14ac:dyDescent="0.25">
      <c r="A76" t="s">
        <v>1512</v>
      </c>
      <c r="B76" t="s">
        <v>525</v>
      </c>
      <c r="C76" t="s">
        <v>526</v>
      </c>
      <c r="D76" t="s">
        <v>506</v>
      </c>
      <c r="E76" t="s">
        <v>507</v>
      </c>
      <c r="F76" t="s">
        <v>508</v>
      </c>
      <c r="G76" t="s">
        <v>509</v>
      </c>
      <c r="H76" t="s">
        <v>1536</v>
      </c>
      <c r="I76" t="s">
        <v>1537</v>
      </c>
      <c r="J76" t="s">
        <v>1470</v>
      </c>
      <c r="K76" t="s">
        <v>527</v>
      </c>
      <c r="L76" t="s">
        <v>528</v>
      </c>
      <c r="M76" t="s">
        <v>529</v>
      </c>
      <c r="N76" s="27" t="s">
        <v>530</v>
      </c>
      <c r="O76" s="27">
        <v>551030</v>
      </c>
      <c r="P76" s="27">
        <v>187418</v>
      </c>
      <c r="Q76" s="27">
        <v>51.565418000000001</v>
      </c>
      <c r="R76" s="27">
        <v>0.17760643000000001</v>
      </c>
    </row>
    <row r="77" spans="1:18" x14ac:dyDescent="0.25">
      <c r="A77" t="s">
        <v>1512</v>
      </c>
      <c r="B77" t="s">
        <v>531</v>
      </c>
      <c r="C77" t="s">
        <v>532</v>
      </c>
      <c r="D77" t="s">
        <v>506</v>
      </c>
      <c r="E77" t="s">
        <v>507</v>
      </c>
      <c r="F77" t="s">
        <v>508</v>
      </c>
      <c r="G77" t="s">
        <v>509</v>
      </c>
      <c r="H77" t="s">
        <v>1536</v>
      </c>
      <c r="I77" t="s">
        <v>1537</v>
      </c>
      <c r="J77" t="s">
        <v>1470</v>
      </c>
      <c r="K77" t="s">
        <v>533</v>
      </c>
      <c r="L77" t="s">
        <v>528</v>
      </c>
      <c r="M77" t="s">
        <v>534</v>
      </c>
      <c r="N77" s="27" t="s">
        <v>535</v>
      </c>
      <c r="O77" s="27">
        <v>550932</v>
      </c>
      <c r="P77" s="27">
        <v>186893</v>
      </c>
      <c r="Q77" s="27">
        <v>51.560727</v>
      </c>
      <c r="R77" s="27">
        <v>0.1759684</v>
      </c>
    </row>
    <row r="78" spans="1:18" x14ac:dyDescent="0.25">
      <c r="A78" t="s">
        <v>1512</v>
      </c>
      <c r="B78" t="s">
        <v>536</v>
      </c>
      <c r="C78" t="s">
        <v>537</v>
      </c>
      <c r="D78" t="s">
        <v>506</v>
      </c>
      <c r="E78" t="s">
        <v>507</v>
      </c>
      <c r="F78" t="s">
        <v>508</v>
      </c>
      <c r="G78" t="s">
        <v>509</v>
      </c>
      <c r="H78" t="s">
        <v>1536</v>
      </c>
      <c r="I78" t="s">
        <v>1537</v>
      </c>
      <c r="J78" t="s">
        <v>1470</v>
      </c>
      <c r="K78" t="s">
        <v>533</v>
      </c>
      <c r="L78" t="s">
        <v>528</v>
      </c>
      <c r="M78" t="s">
        <v>534</v>
      </c>
      <c r="N78" s="27" t="s">
        <v>535</v>
      </c>
      <c r="O78" s="27">
        <v>550932</v>
      </c>
      <c r="P78" s="27">
        <v>186893</v>
      </c>
      <c r="Q78" s="27">
        <v>51.560727</v>
      </c>
      <c r="R78" s="27">
        <v>0.1759684</v>
      </c>
    </row>
    <row r="79" spans="1:18" x14ac:dyDescent="0.25">
      <c r="A79" t="s">
        <v>1512</v>
      </c>
      <c r="B79" t="s">
        <v>538</v>
      </c>
      <c r="C79" t="s">
        <v>539</v>
      </c>
      <c r="D79" t="s">
        <v>506</v>
      </c>
      <c r="E79" t="s">
        <v>507</v>
      </c>
      <c r="F79" t="s">
        <v>508</v>
      </c>
      <c r="G79" t="s">
        <v>509</v>
      </c>
      <c r="H79" t="s">
        <v>1536</v>
      </c>
      <c r="I79" t="s">
        <v>1537</v>
      </c>
      <c r="J79" t="s">
        <v>1470</v>
      </c>
      <c r="K79" t="s">
        <v>540</v>
      </c>
      <c r="L79" t="s">
        <v>541</v>
      </c>
      <c r="M79" t="s">
        <v>542</v>
      </c>
      <c r="N79" s="27" t="s">
        <v>543</v>
      </c>
      <c r="O79" s="27">
        <v>554233</v>
      </c>
      <c r="P79" s="27">
        <v>187089</v>
      </c>
      <c r="Q79" s="27">
        <v>51.561596000000002</v>
      </c>
      <c r="R79" s="27">
        <v>0.22363675</v>
      </c>
    </row>
    <row r="80" spans="1:18" x14ac:dyDescent="0.25">
      <c r="A80" t="s">
        <v>1512</v>
      </c>
      <c r="B80" t="s">
        <v>544</v>
      </c>
      <c r="C80" t="s">
        <v>545</v>
      </c>
      <c r="D80" t="s">
        <v>506</v>
      </c>
      <c r="E80" t="s">
        <v>507</v>
      </c>
      <c r="F80" t="s">
        <v>508</v>
      </c>
      <c r="G80" t="s">
        <v>509</v>
      </c>
      <c r="H80" t="s">
        <v>1536</v>
      </c>
      <c r="I80" t="s">
        <v>1537</v>
      </c>
      <c r="J80" t="s">
        <v>1470</v>
      </c>
      <c r="K80" t="s">
        <v>546</v>
      </c>
      <c r="L80" t="s">
        <v>541</v>
      </c>
      <c r="M80" t="s">
        <v>547</v>
      </c>
      <c r="N80" s="27" t="s">
        <v>548</v>
      </c>
      <c r="O80" s="27">
        <v>553895</v>
      </c>
      <c r="P80" s="27">
        <v>187670</v>
      </c>
      <c r="Q80" s="27">
        <v>51.566907999999998</v>
      </c>
      <c r="R80" s="27">
        <v>0.21901872</v>
      </c>
    </row>
    <row r="81" spans="1:18" x14ac:dyDescent="0.25">
      <c r="A81" t="s">
        <v>1512</v>
      </c>
      <c r="B81" t="s">
        <v>514</v>
      </c>
      <c r="C81" t="s">
        <v>515</v>
      </c>
      <c r="D81" t="s">
        <v>506</v>
      </c>
      <c r="E81" t="s">
        <v>507</v>
      </c>
      <c r="F81" t="s">
        <v>508</v>
      </c>
      <c r="G81" t="s">
        <v>509</v>
      </c>
      <c r="H81" t="s">
        <v>1536</v>
      </c>
      <c r="I81" t="s">
        <v>1537</v>
      </c>
      <c r="J81" t="s">
        <v>1470</v>
      </c>
      <c r="K81" t="s">
        <v>516</v>
      </c>
      <c r="L81" t="s">
        <v>511</v>
      </c>
      <c r="M81" t="s">
        <v>517</v>
      </c>
      <c r="N81" s="27" t="s">
        <v>518</v>
      </c>
      <c r="O81" s="27">
        <v>552030</v>
      </c>
      <c r="P81" s="27">
        <v>188243</v>
      </c>
      <c r="Q81" s="27">
        <v>51.572561999999998</v>
      </c>
      <c r="R81" s="27">
        <v>0.19237934000000001</v>
      </c>
    </row>
    <row r="82" spans="1:18" x14ac:dyDescent="0.25">
      <c r="A82" t="s">
        <v>1512</v>
      </c>
      <c r="B82" t="s">
        <v>549</v>
      </c>
      <c r="C82" t="s">
        <v>550</v>
      </c>
      <c r="D82" t="s">
        <v>506</v>
      </c>
      <c r="E82" t="s">
        <v>507</v>
      </c>
      <c r="F82" t="s">
        <v>551</v>
      </c>
      <c r="G82" t="s">
        <v>552</v>
      </c>
      <c r="H82" t="s">
        <v>1538</v>
      </c>
      <c r="I82" t="s">
        <v>1539</v>
      </c>
      <c r="J82" t="s">
        <v>1470</v>
      </c>
      <c r="K82" t="s">
        <v>553</v>
      </c>
      <c r="L82" t="s">
        <v>511</v>
      </c>
      <c r="M82" t="s">
        <v>554</v>
      </c>
      <c r="N82" s="27" t="s">
        <v>555</v>
      </c>
      <c r="O82" s="27">
        <v>551671</v>
      </c>
      <c r="P82" s="27">
        <v>188948</v>
      </c>
      <c r="Q82" s="27">
        <v>51.578992</v>
      </c>
      <c r="R82" s="27">
        <v>0.18750723</v>
      </c>
    </row>
    <row r="83" spans="1:18" x14ac:dyDescent="0.25">
      <c r="A83" t="s">
        <v>1512</v>
      </c>
      <c r="B83" t="s">
        <v>556</v>
      </c>
      <c r="C83" t="s">
        <v>557</v>
      </c>
      <c r="D83" t="s">
        <v>506</v>
      </c>
      <c r="E83" t="s">
        <v>507</v>
      </c>
      <c r="F83" t="s">
        <v>551</v>
      </c>
      <c r="G83" t="s">
        <v>552</v>
      </c>
      <c r="H83" t="s">
        <v>1538</v>
      </c>
      <c r="I83" t="s">
        <v>1539</v>
      </c>
      <c r="J83" t="s">
        <v>1470</v>
      </c>
      <c r="K83" t="s">
        <v>558</v>
      </c>
      <c r="L83" t="s">
        <v>511</v>
      </c>
      <c r="M83" t="s">
        <v>559</v>
      </c>
      <c r="N83" s="27" t="s">
        <v>560</v>
      </c>
      <c r="O83" s="27">
        <v>552819</v>
      </c>
      <c r="P83" s="27">
        <v>188475</v>
      </c>
      <c r="Q83" s="27">
        <v>51.574432999999999</v>
      </c>
      <c r="R83" s="27">
        <v>0.20385631000000001</v>
      </c>
    </row>
    <row r="84" spans="1:18" x14ac:dyDescent="0.25">
      <c r="A84" t="s">
        <v>1512</v>
      </c>
      <c r="B84" t="s">
        <v>561</v>
      </c>
      <c r="C84" t="s">
        <v>562</v>
      </c>
      <c r="D84" t="s">
        <v>506</v>
      </c>
      <c r="E84" t="s">
        <v>507</v>
      </c>
      <c r="F84" t="s">
        <v>551</v>
      </c>
      <c r="G84" t="s">
        <v>552</v>
      </c>
      <c r="H84" t="s">
        <v>1538</v>
      </c>
      <c r="I84" t="s">
        <v>1539</v>
      </c>
      <c r="J84" t="s">
        <v>1470</v>
      </c>
      <c r="K84" t="s">
        <v>563</v>
      </c>
      <c r="L84" t="s">
        <v>511</v>
      </c>
      <c r="M84" t="s">
        <v>564</v>
      </c>
      <c r="N84" s="27" t="s">
        <v>565</v>
      </c>
      <c r="O84" s="27">
        <v>550672</v>
      </c>
      <c r="P84" s="27">
        <v>189720</v>
      </c>
      <c r="Q84" s="27">
        <v>51.586196000000001</v>
      </c>
      <c r="R84" s="27">
        <v>0.17343195</v>
      </c>
    </row>
    <row r="85" spans="1:18" x14ac:dyDescent="0.25">
      <c r="A85" t="s">
        <v>1512</v>
      </c>
      <c r="B85" t="s">
        <v>566</v>
      </c>
      <c r="C85" t="s">
        <v>1593</v>
      </c>
      <c r="D85" t="s">
        <v>506</v>
      </c>
      <c r="E85" t="s">
        <v>507</v>
      </c>
      <c r="F85" t="s">
        <v>567</v>
      </c>
      <c r="G85" t="s">
        <v>568</v>
      </c>
      <c r="H85" t="s">
        <v>1540</v>
      </c>
      <c r="I85" t="s">
        <v>1541</v>
      </c>
      <c r="J85" t="s">
        <v>1470</v>
      </c>
      <c r="K85" t="s">
        <v>569</v>
      </c>
      <c r="L85" t="s">
        <v>522</v>
      </c>
      <c r="M85" t="s">
        <v>523</v>
      </c>
      <c r="N85" s="27" t="s">
        <v>524</v>
      </c>
      <c r="O85" s="27">
        <v>548405</v>
      </c>
      <c r="P85" s="27">
        <v>188264</v>
      </c>
      <c r="Q85" s="27">
        <v>51.573715</v>
      </c>
      <c r="R85" s="27">
        <v>0.14011965000000001</v>
      </c>
    </row>
    <row r="86" spans="1:18" x14ac:dyDescent="0.25">
      <c r="A86" t="s">
        <v>1512</v>
      </c>
      <c r="B86" t="s">
        <v>570</v>
      </c>
      <c r="C86" t="s">
        <v>571</v>
      </c>
      <c r="D86" t="s">
        <v>506</v>
      </c>
      <c r="E86" t="s">
        <v>507</v>
      </c>
      <c r="F86" t="s">
        <v>567</v>
      </c>
      <c r="G86" t="s">
        <v>568</v>
      </c>
      <c r="H86" t="s">
        <v>1540</v>
      </c>
      <c r="I86" t="s">
        <v>1541</v>
      </c>
      <c r="J86" t="s">
        <v>1470</v>
      </c>
      <c r="K86" t="s">
        <v>572</v>
      </c>
      <c r="L86" t="s">
        <v>573</v>
      </c>
      <c r="M86" t="s">
        <v>574</v>
      </c>
      <c r="N86" s="27" t="s">
        <v>575</v>
      </c>
      <c r="O86" s="27">
        <v>554717</v>
      </c>
      <c r="P86" s="27">
        <v>192014</v>
      </c>
      <c r="Q86" s="27">
        <v>51.605711999999997</v>
      </c>
      <c r="R86" s="27">
        <v>0.23278188999999999</v>
      </c>
    </row>
    <row r="87" spans="1:18" x14ac:dyDescent="0.25">
      <c r="A87" t="s">
        <v>1512</v>
      </c>
      <c r="B87" t="s">
        <v>576</v>
      </c>
      <c r="C87" t="s">
        <v>577</v>
      </c>
      <c r="D87" t="s">
        <v>506</v>
      </c>
      <c r="E87" t="s">
        <v>507</v>
      </c>
      <c r="F87" t="s">
        <v>567</v>
      </c>
      <c r="G87" t="s">
        <v>568</v>
      </c>
      <c r="H87" t="s">
        <v>1540</v>
      </c>
      <c r="I87" t="s">
        <v>1541</v>
      </c>
      <c r="J87" t="s">
        <v>1470</v>
      </c>
      <c r="K87" t="s">
        <v>578</v>
      </c>
      <c r="L87" t="s">
        <v>573</v>
      </c>
      <c r="M87" t="s">
        <v>579</v>
      </c>
      <c r="N87" s="27" t="s">
        <v>580</v>
      </c>
      <c r="O87" s="27">
        <v>553197</v>
      </c>
      <c r="P87" s="27">
        <v>191366</v>
      </c>
      <c r="Q87" s="27">
        <v>51.600304999999999</v>
      </c>
      <c r="R87" s="27">
        <v>0.21056731000000001</v>
      </c>
    </row>
    <row r="88" spans="1:18" x14ac:dyDescent="0.25">
      <c r="A88" t="s">
        <v>1512</v>
      </c>
      <c r="B88" t="s">
        <v>581</v>
      </c>
      <c r="C88" t="s">
        <v>582</v>
      </c>
      <c r="D88" t="s">
        <v>506</v>
      </c>
      <c r="E88" t="s">
        <v>507</v>
      </c>
      <c r="F88" t="s">
        <v>567</v>
      </c>
      <c r="G88" t="s">
        <v>568</v>
      </c>
      <c r="H88" t="s">
        <v>1540</v>
      </c>
      <c r="I88" t="s">
        <v>1541</v>
      </c>
      <c r="J88" t="s">
        <v>1470</v>
      </c>
      <c r="K88" t="s">
        <v>583</v>
      </c>
      <c r="L88" t="s">
        <v>573</v>
      </c>
      <c r="M88" t="s">
        <v>579</v>
      </c>
      <c r="N88" s="27" t="s">
        <v>580</v>
      </c>
      <c r="O88" s="27">
        <v>553197</v>
      </c>
      <c r="P88" s="27">
        <v>191366</v>
      </c>
      <c r="Q88" s="27">
        <v>51.600304999999999</v>
      </c>
      <c r="R88" s="27">
        <v>0.21056731000000001</v>
      </c>
    </row>
    <row r="89" spans="1:18" x14ac:dyDescent="0.25">
      <c r="A89" t="s">
        <v>1512</v>
      </c>
      <c r="B89" t="s">
        <v>584</v>
      </c>
      <c r="C89" t="s">
        <v>1474</v>
      </c>
      <c r="D89" t="s">
        <v>506</v>
      </c>
      <c r="E89" t="s">
        <v>507</v>
      </c>
      <c r="F89" t="s">
        <v>567</v>
      </c>
      <c r="G89" t="s">
        <v>568</v>
      </c>
      <c r="H89" t="s">
        <v>1540</v>
      </c>
      <c r="I89" t="s">
        <v>1541</v>
      </c>
      <c r="J89" t="s">
        <v>1470</v>
      </c>
      <c r="K89" t="s">
        <v>585</v>
      </c>
      <c r="L89" t="s">
        <v>573</v>
      </c>
      <c r="M89" t="s">
        <v>586</v>
      </c>
      <c r="N89" s="27" t="s">
        <v>587</v>
      </c>
      <c r="O89" s="27">
        <v>554169</v>
      </c>
      <c r="P89" s="27">
        <v>192056</v>
      </c>
      <c r="Q89" s="27">
        <v>51.606239000000002</v>
      </c>
      <c r="R89" s="27">
        <v>0.22489343000000001</v>
      </c>
    </row>
    <row r="90" spans="1:18" x14ac:dyDescent="0.25">
      <c r="A90" t="s">
        <v>1512</v>
      </c>
      <c r="B90" t="s">
        <v>588</v>
      </c>
      <c r="C90" t="s">
        <v>589</v>
      </c>
      <c r="D90" t="s">
        <v>506</v>
      </c>
      <c r="E90" t="s">
        <v>507</v>
      </c>
      <c r="F90" t="s">
        <v>567</v>
      </c>
      <c r="G90" t="s">
        <v>568</v>
      </c>
      <c r="H90" t="s">
        <v>1540</v>
      </c>
      <c r="I90" t="s">
        <v>1541</v>
      </c>
      <c r="J90" t="s">
        <v>1470</v>
      </c>
      <c r="K90" t="s">
        <v>585</v>
      </c>
      <c r="L90" t="s">
        <v>573</v>
      </c>
      <c r="M90" t="s">
        <v>586</v>
      </c>
      <c r="N90" s="27" t="s">
        <v>587</v>
      </c>
      <c r="O90" s="27">
        <v>554169</v>
      </c>
      <c r="P90" s="27">
        <v>192056</v>
      </c>
      <c r="Q90" s="27">
        <v>51.606239000000002</v>
      </c>
      <c r="R90" s="27">
        <v>0.22489343000000001</v>
      </c>
    </row>
    <row r="91" spans="1:18" x14ac:dyDescent="0.25">
      <c r="A91" t="s">
        <v>1512</v>
      </c>
      <c r="B91" t="s">
        <v>590</v>
      </c>
      <c r="C91" t="s">
        <v>591</v>
      </c>
      <c r="D91" t="s">
        <v>506</v>
      </c>
      <c r="E91" t="s">
        <v>507</v>
      </c>
      <c r="F91" t="s">
        <v>567</v>
      </c>
      <c r="G91" t="s">
        <v>568</v>
      </c>
      <c r="H91" t="s">
        <v>1540</v>
      </c>
      <c r="I91" t="s">
        <v>1541</v>
      </c>
      <c r="J91" t="s">
        <v>1470</v>
      </c>
      <c r="K91" t="s">
        <v>585</v>
      </c>
      <c r="L91" t="s">
        <v>573</v>
      </c>
      <c r="M91" t="s">
        <v>586</v>
      </c>
      <c r="N91" s="27" t="s">
        <v>587</v>
      </c>
      <c r="O91" s="27">
        <v>554169</v>
      </c>
      <c r="P91" s="27">
        <v>192056</v>
      </c>
      <c r="Q91" s="27">
        <v>51.606239000000002</v>
      </c>
      <c r="R91" s="27">
        <v>0.22489343000000001</v>
      </c>
    </row>
    <row r="92" spans="1:18" x14ac:dyDescent="0.25">
      <c r="A92" t="s">
        <v>1512</v>
      </c>
      <c r="B92" t="s">
        <v>592</v>
      </c>
      <c r="C92" t="s">
        <v>593</v>
      </c>
      <c r="D92" t="s">
        <v>506</v>
      </c>
      <c r="E92" t="s">
        <v>507</v>
      </c>
      <c r="F92" t="s">
        <v>567</v>
      </c>
      <c r="G92" t="s">
        <v>568</v>
      </c>
      <c r="H92" t="s">
        <v>1540</v>
      </c>
      <c r="I92" t="s">
        <v>1541</v>
      </c>
      <c r="J92" t="s">
        <v>1470</v>
      </c>
      <c r="K92" t="s">
        <v>585</v>
      </c>
      <c r="L92" t="s">
        <v>573</v>
      </c>
      <c r="M92" t="s">
        <v>586</v>
      </c>
      <c r="N92" s="27" t="s">
        <v>587</v>
      </c>
      <c r="O92" s="27">
        <v>554169</v>
      </c>
      <c r="P92" s="27">
        <v>192056</v>
      </c>
      <c r="Q92" s="27">
        <v>51.606239000000002</v>
      </c>
      <c r="R92" s="27">
        <v>0.22489343000000001</v>
      </c>
    </row>
    <row r="93" spans="1:18" x14ac:dyDescent="0.25">
      <c r="A93" t="s">
        <v>1512</v>
      </c>
      <c r="B93" t="s">
        <v>594</v>
      </c>
      <c r="C93" t="s">
        <v>595</v>
      </c>
      <c r="D93" t="s">
        <v>506</v>
      </c>
      <c r="E93" t="s">
        <v>507</v>
      </c>
      <c r="F93" t="s">
        <v>567</v>
      </c>
      <c r="G93" t="s">
        <v>568</v>
      </c>
      <c r="H93" t="s">
        <v>1540</v>
      </c>
      <c r="I93" t="s">
        <v>1541</v>
      </c>
      <c r="J93" t="s">
        <v>1470</v>
      </c>
      <c r="K93" t="s">
        <v>596</v>
      </c>
      <c r="L93" t="s">
        <v>597</v>
      </c>
      <c r="M93" t="s">
        <v>598</v>
      </c>
      <c r="N93" s="27" t="s">
        <v>599</v>
      </c>
      <c r="O93" s="27">
        <v>554748</v>
      </c>
      <c r="P93" s="27">
        <v>190860</v>
      </c>
      <c r="Q93" s="27">
        <v>51.595334999999999</v>
      </c>
      <c r="R93" s="27">
        <v>0.23272048000000001</v>
      </c>
    </row>
    <row r="94" spans="1:18" x14ac:dyDescent="0.25">
      <c r="A94" t="s">
        <v>1512</v>
      </c>
      <c r="B94" t="s">
        <v>600</v>
      </c>
      <c r="C94" t="s">
        <v>601</v>
      </c>
      <c r="D94" t="s">
        <v>506</v>
      </c>
      <c r="E94" t="s">
        <v>507</v>
      </c>
      <c r="F94" t="s">
        <v>567</v>
      </c>
      <c r="G94" t="s">
        <v>568</v>
      </c>
      <c r="H94" t="s">
        <v>1540</v>
      </c>
      <c r="I94" t="s">
        <v>1541</v>
      </c>
      <c r="J94" t="s">
        <v>1470</v>
      </c>
      <c r="K94" t="s">
        <v>602</v>
      </c>
      <c r="L94" t="s">
        <v>597</v>
      </c>
      <c r="M94" t="s">
        <v>603</v>
      </c>
      <c r="N94" s="27" t="s">
        <v>604</v>
      </c>
      <c r="O94" s="27">
        <v>554849</v>
      </c>
      <c r="P94" s="27">
        <v>190533</v>
      </c>
      <c r="Q94" s="27">
        <v>51.592370000000003</v>
      </c>
      <c r="R94" s="27">
        <v>0.23403325</v>
      </c>
    </row>
    <row r="95" spans="1:18" x14ac:dyDescent="0.25">
      <c r="A95" t="s">
        <v>1512</v>
      </c>
      <c r="B95" t="s">
        <v>605</v>
      </c>
      <c r="C95" t="s">
        <v>1475</v>
      </c>
      <c r="D95" t="s">
        <v>506</v>
      </c>
      <c r="E95" t="s">
        <v>507</v>
      </c>
      <c r="F95" t="s">
        <v>567</v>
      </c>
      <c r="G95" t="s">
        <v>568</v>
      </c>
      <c r="H95" t="s">
        <v>1540</v>
      </c>
      <c r="I95" t="s">
        <v>1541</v>
      </c>
      <c r="J95" t="s">
        <v>1470</v>
      </c>
      <c r="K95" t="s">
        <v>606</v>
      </c>
      <c r="L95" t="s">
        <v>597</v>
      </c>
      <c r="M95" t="s">
        <v>607</v>
      </c>
      <c r="N95" s="27" t="s">
        <v>608</v>
      </c>
      <c r="O95" s="27">
        <v>554268</v>
      </c>
      <c r="P95" s="27">
        <v>190605</v>
      </c>
      <c r="Q95" s="27">
        <v>51.593176</v>
      </c>
      <c r="R95" s="27">
        <v>0.22568427999999999</v>
      </c>
    </row>
    <row r="96" spans="1:18" x14ac:dyDescent="0.25">
      <c r="A96" t="s">
        <v>1512</v>
      </c>
      <c r="B96" t="s">
        <v>609</v>
      </c>
      <c r="C96" t="s">
        <v>610</v>
      </c>
      <c r="D96" t="s">
        <v>506</v>
      </c>
      <c r="E96" t="s">
        <v>507</v>
      </c>
      <c r="F96" t="s">
        <v>567</v>
      </c>
      <c r="G96" t="s">
        <v>568</v>
      </c>
      <c r="H96" t="s">
        <v>1540</v>
      </c>
      <c r="I96" t="s">
        <v>1541</v>
      </c>
      <c r="J96" t="s">
        <v>1470</v>
      </c>
      <c r="K96" t="s">
        <v>611</v>
      </c>
      <c r="L96" t="s">
        <v>612</v>
      </c>
      <c r="M96" t="s">
        <v>613</v>
      </c>
      <c r="N96" s="27" t="s">
        <v>614</v>
      </c>
      <c r="O96" s="27">
        <v>549970</v>
      </c>
      <c r="P96" s="27">
        <v>191426</v>
      </c>
      <c r="Q96" s="27">
        <v>51.601711999999999</v>
      </c>
      <c r="R96" s="27">
        <v>0.16403546999999999</v>
      </c>
    </row>
    <row r="97" spans="1:18" x14ac:dyDescent="0.25">
      <c r="A97" t="s">
        <v>1512</v>
      </c>
      <c r="B97" t="s">
        <v>615</v>
      </c>
      <c r="C97" t="s">
        <v>616</v>
      </c>
      <c r="D97" t="s">
        <v>506</v>
      </c>
      <c r="E97" t="s">
        <v>507</v>
      </c>
      <c r="F97" t="s">
        <v>567</v>
      </c>
      <c r="G97" t="s">
        <v>568</v>
      </c>
      <c r="H97" t="s">
        <v>1540</v>
      </c>
      <c r="I97" t="s">
        <v>1541</v>
      </c>
      <c r="J97" t="s">
        <v>1470</v>
      </c>
      <c r="K97" t="s">
        <v>617</v>
      </c>
      <c r="L97" t="s">
        <v>612</v>
      </c>
      <c r="M97" t="s">
        <v>618</v>
      </c>
      <c r="N97" s="27" t="s">
        <v>619</v>
      </c>
      <c r="O97" s="27">
        <v>550027</v>
      </c>
      <c r="P97" s="27">
        <v>191251</v>
      </c>
      <c r="Q97" s="27">
        <v>51.600124000000001</v>
      </c>
      <c r="R97" s="27">
        <v>0.16478307</v>
      </c>
    </row>
    <row r="98" spans="1:18" x14ac:dyDescent="0.25">
      <c r="A98" t="s">
        <v>1512</v>
      </c>
      <c r="B98" t="s">
        <v>620</v>
      </c>
      <c r="C98" t="s">
        <v>621</v>
      </c>
      <c r="D98" t="s">
        <v>506</v>
      </c>
      <c r="E98" t="s">
        <v>507</v>
      </c>
      <c r="F98" t="s">
        <v>567</v>
      </c>
      <c r="G98" t="s">
        <v>568</v>
      </c>
      <c r="H98" t="s">
        <v>1540</v>
      </c>
      <c r="I98" t="s">
        <v>1541</v>
      </c>
      <c r="J98" t="s">
        <v>1470</v>
      </c>
      <c r="K98" t="s">
        <v>622</v>
      </c>
      <c r="L98" t="s">
        <v>511</v>
      </c>
      <c r="M98" t="s">
        <v>623</v>
      </c>
      <c r="N98" s="27" t="s">
        <v>624</v>
      </c>
      <c r="O98" s="27">
        <v>550077</v>
      </c>
      <c r="P98" s="27">
        <v>189338</v>
      </c>
      <c r="Q98" s="27">
        <v>51.582923000000001</v>
      </c>
      <c r="R98" s="27">
        <v>0.16468706999999999</v>
      </c>
    </row>
    <row r="99" spans="1:18" x14ac:dyDescent="0.25">
      <c r="A99" t="s">
        <v>1512</v>
      </c>
      <c r="B99" t="s">
        <v>631</v>
      </c>
      <c r="C99" t="s">
        <v>632</v>
      </c>
      <c r="D99" t="s">
        <v>506</v>
      </c>
      <c r="E99" t="s">
        <v>507</v>
      </c>
      <c r="F99" t="s">
        <v>626</v>
      </c>
      <c r="G99" t="s">
        <v>627</v>
      </c>
      <c r="H99" t="s">
        <v>1542</v>
      </c>
      <c r="I99" t="s">
        <v>1543</v>
      </c>
      <c r="J99" t="s">
        <v>1470</v>
      </c>
      <c r="K99" t="s">
        <v>546</v>
      </c>
      <c r="L99" t="s">
        <v>541</v>
      </c>
      <c r="M99" t="s">
        <v>547</v>
      </c>
      <c r="N99" s="27" t="s">
        <v>548</v>
      </c>
      <c r="O99" s="27">
        <v>553895</v>
      </c>
      <c r="P99" s="27">
        <v>187670</v>
      </c>
      <c r="Q99" s="27">
        <v>51.566907999999998</v>
      </c>
      <c r="R99" s="27">
        <v>0.21901872</v>
      </c>
    </row>
    <row r="100" spans="1:18" x14ac:dyDescent="0.25">
      <c r="A100" t="s">
        <v>1512</v>
      </c>
      <c r="B100" t="s">
        <v>633</v>
      </c>
      <c r="C100" t="s">
        <v>634</v>
      </c>
      <c r="D100" t="s">
        <v>506</v>
      </c>
      <c r="E100" t="s">
        <v>507</v>
      </c>
      <c r="F100" t="s">
        <v>626</v>
      </c>
      <c r="G100" t="s">
        <v>627</v>
      </c>
      <c r="H100" t="s">
        <v>1542</v>
      </c>
      <c r="I100" t="s">
        <v>1543</v>
      </c>
      <c r="J100" t="s">
        <v>1470</v>
      </c>
      <c r="K100" t="s">
        <v>635</v>
      </c>
      <c r="L100" t="s">
        <v>541</v>
      </c>
      <c r="M100" t="s">
        <v>636</v>
      </c>
      <c r="N100" s="27" t="s">
        <v>637</v>
      </c>
      <c r="O100" s="27">
        <v>553941</v>
      </c>
      <c r="P100" s="27">
        <v>186488</v>
      </c>
      <c r="Q100" s="27">
        <v>51.556274999999999</v>
      </c>
      <c r="R100" s="27">
        <v>0.21916472000000001</v>
      </c>
    </row>
    <row r="101" spans="1:18" x14ac:dyDescent="0.25">
      <c r="A101" t="s">
        <v>1512</v>
      </c>
      <c r="B101" t="s">
        <v>638</v>
      </c>
      <c r="C101" t="s">
        <v>639</v>
      </c>
      <c r="D101" t="s">
        <v>506</v>
      </c>
      <c r="E101" t="s">
        <v>507</v>
      </c>
      <c r="F101" t="s">
        <v>626</v>
      </c>
      <c r="G101" t="s">
        <v>627</v>
      </c>
      <c r="H101" t="s">
        <v>1542</v>
      </c>
      <c r="I101" t="s">
        <v>1543</v>
      </c>
      <c r="J101" t="s">
        <v>1470</v>
      </c>
      <c r="K101" t="s">
        <v>640</v>
      </c>
      <c r="L101" t="s">
        <v>641</v>
      </c>
      <c r="M101" t="s">
        <v>642</v>
      </c>
      <c r="N101" s="27" t="s">
        <v>643</v>
      </c>
      <c r="O101" s="27">
        <v>555913</v>
      </c>
      <c r="P101" s="27">
        <v>185795</v>
      </c>
      <c r="Q101" s="27">
        <v>51.549508000000003</v>
      </c>
      <c r="R101" s="27">
        <v>0.24727998000000001</v>
      </c>
    </row>
    <row r="102" spans="1:18" x14ac:dyDescent="0.25">
      <c r="A102" t="s">
        <v>1512</v>
      </c>
      <c r="B102" t="s">
        <v>644</v>
      </c>
      <c r="C102" t="s">
        <v>645</v>
      </c>
      <c r="D102" t="s">
        <v>506</v>
      </c>
      <c r="E102" t="s">
        <v>507</v>
      </c>
      <c r="F102" t="s">
        <v>626</v>
      </c>
      <c r="G102" t="s">
        <v>627</v>
      </c>
      <c r="H102" t="s">
        <v>1542</v>
      </c>
      <c r="I102" t="s">
        <v>1543</v>
      </c>
      <c r="J102" t="s">
        <v>1470</v>
      </c>
      <c r="K102" t="s">
        <v>646</v>
      </c>
      <c r="L102" t="s">
        <v>647</v>
      </c>
      <c r="M102" t="s">
        <v>648</v>
      </c>
      <c r="N102" s="27" t="s">
        <v>649</v>
      </c>
      <c r="O102" s="27">
        <v>551980</v>
      </c>
      <c r="P102" s="27">
        <v>186056</v>
      </c>
      <c r="Q102" s="27">
        <v>51.552925000000002</v>
      </c>
      <c r="R102" s="27">
        <v>0.19071367</v>
      </c>
    </row>
    <row r="103" spans="1:18" x14ac:dyDescent="0.25">
      <c r="A103" t="s">
        <v>1512</v>
      </c>
      <c r="B103" t="s">
        <v>650</v>
      </c>
      <c r="C103" t="s">
        <v>1476</v>
      </c>
      <c r="D103" t="s">
        <v>506</v>
      </c>
      <c r="E103" t="s">
        <v>507</v>
      </c>
      <c r="F103" t="s">
        <v>626</v>
      </c>
      <c r="G103" t="s">
        <v>627</v>
      </c>
      <c r="H103" t="s">
        <v>1542</v>
      </c>
      <c r="I103" t="s">
        <v>1543</v>
      </c>
      <c r="J103" t="s">
        <v>1470</v>
      </c>
      <c r="K103" t="s">
        <v>651</v>
      </c>
      <c r="L103" t="s">
        <v>647</v>
      </c>
      <c r="M103" t="s">
        <v>652</v>
      </c>
      <c r="N103" t="s">
        <v>653</v>
      </c>
      <c r="O103">
        <v>552375</v>
      </c>
      <c r="P103">
        <v>185087</v>
      </c>
      <c r="Q103">
        <v>51.544113000000003</v>
      </c>
      <c r="R103">
        <v>0.19598719000000001</v>
      </c>
    </row>
    <row r="104" spans="1:18" x14ac:dyDescent="0.25">
      <c r="A104" t="s">
        <v>1512</v>
      </c>
      <c r="B104" t="s">
        <v>654</v>
      </c>
      <c r="C104" t="s">
        <v>655</v>
      </c>
      <c r="D104" t="s">
        <v>506</v>
      </c>
      <c r="E104" t="s">
        <v>507</v>
      </c>
      <c r="F104" t="s">
        <v>626</v>
      </c>
      <c r="G104" t="s">
        <v>627</v>
      </c>
      <c r="H104" t="s">
        <v>1542</v>
      </c>
      <c r="I104" t="s">
        <v>1543</v>
      </c>
      <c r="J104" t="s">
        <v>1470</v>
      </c>
      <c r="K104" t="s">
        <v>656</v>
      </c>
      <c r="L104" t="s">
        <v>647</v>
      </c>
      <c r="M104" t="s">
        <v>657</v>
      </c>
      <c r="N104" t="s">
        <v>658</v>
      </c>
      <c r="O104">
        <v>552924</v>
      </c>
      <c r="P104">
        <v>185456</v>
      </c>
      <c r="Q104">
        <v>51.547280000000001</v>
      </c>
      <c r="R104">
        <v>0.20405819</v>
      </c>
    </row>
    <row r="105" spans="1:18" x14ac:dyDescent="0.25">
      <c r="A105" t="s">
        <v>1512</v>
      </c>
      <c r="B105" t="s">
        <v>659</v>
      </c>
      <c r="C105" t="s">
        <v>660</v>
      </c>
      <c r="D105" t="s">
        <v>506</v>
      </c>
      <c r="E105" t="s">
        <v>507</v>
      </c>
      <c r="F105" t="s">
        <v>626</v>
      </c>
      <c r="G105" t="s">
        <v>627</v>
      </c>
      <c r="H105" t="s">
        <v>1542</v>
      </c>
      <c r="I105" t="s">
        <v>1543</v>
      </c>
      <c r="J105" t="s">
        <v>1470</v>
      </c>
      <c r="K105" t="s">
        <v>661</v>
      </c>
      <c r="L105" t="s">
        <v>541</v>
      </c>
      <c r="M105" t="s">
        <v>662</v>
      </c>
      <c r="N105" t="s">
        <v>663</v>
      </c>
      <c r="O105">
        <v>552722</v>
      </c>
      <c r="P105">
        <v>184935</v>
      </c>
      <c r="Q105">
        <v>51.542653000000001</v>
      </c>
      <c r="R105">
        <v>0.20092135999999999</v>
      </c>
    </row>
    <row r="106" spans="1:18" x14ac:dyDescent="0.25">
      <c r="A106" t="s">
        <v>1512</v>
      </c>
      <c r="B106" t="s">
        <v>665</v>
      </c>
      <c r="C106" t="s">
        <v>1477</v>
      </c>
      <c r="D106" t="s">
        <v>506</v>
      </c>
      <c r="E106" t="s">
        <v>507</v>
      </c>
      <c r="F106" t="s">
        <v>626</v>
      </c>
      <c r="G106" t="s">
        <v>627</v>
      </c>
      <c r="H106" t="s">
        <v>1542</v>
      </c>
      <c r="I106" t="s">
        <v>1543</v>
      </c>
      <c r="J106" t="s">
        <v>1470</v>
      </c>
      <c r="K106" t="s">
        <v>666</v>
      </c>
      <c r="L106" t="s">
        <v>664</v>
      </c>
      <c r="M106" t="s">
        <v>667</v>
      </c>
      <c r="N106" t="s">
        <v>668</v>
      </c>
      <c r="O106">
        <v>551752</v>
      </c>
      <c r="P106">
        <v>183712</v>
      </c>
      <c r="Q106">
        <v>51.531925999999999</v>
      </c>
      <c r="R106">
        <v>0.18641779999999999</v>
      </c>
    </row>
    <row r="107" spans="1:18" x14ac:dyDescent="0.25">
      <c r="A107" t="s">
        <v>1512</v>
      </c>
      <c r="B107" t="s">
        <v>669</v>
      </c>
      <c r="C107" t="s">
        <v>1478</v>
      </c>
      <c r="D107" t="s">
        <v>506</v>
      </c>
      <c r="E107" t="s">
        <v>507</v>
      </c>
      <c r="F107" t="s">
        <v>626</v>
      </c>
      <c r="G107" t="s">
        <v>627</v>
      </c>
      <c r="H107" t="s">
        <v>1542</v>
      </c>
      <c r="I107" t="s">
        <v>1543</v>
      </c>
      <c r="J107" t="s">
        <v>1470</v>
      </c>
      <c r="K107" t="s">
        <v>670</v>
      </c>
      <c r="L107" t="s">
        <v>664</v>
      </c>
      <c r="M107" t="s">
        <v>671</v>
      </c>
      <c r="N107" t="s">
        <v>672</v>
      </c>
      <c r="O107">
        <v>552533</v>
      </c>
      <c r="P107">
        <v>182337</v>
      </c>
      <c r="Q107">
        <v>51.519362000000001</v>
      </c>
      <c r="R107">
        <v>0.19707374999999999</v>
      </c>
    </row>
    <row r="108" spans="1:18" x14ac:dyDescent="0.25">
      <c r="A108" t="s">
        <v>1512</v>
      </c>
      <c r="B108" t="s">
        <v>673</v>
      </c>
      <c r="C108" t="s">
        <v>674</v>
      </c>
      <c r="D108" t="s">
        <v>506</v>
      </c>
      <c r="E108" t="s">
        <v>507</v>
      </c>
      <c r="F108" t="s">
        <v>626</v>
      </c>
      <c r="G108" t="s">
        <v>627</v>
      </c>
      <c r="H108" t="s">
        <v>1542</v>
      </c>
      <c r="I108" t="s">
        <v>1543</v>
      </c>
      <c r="J108" t="s">
        <v>1470</v>
      </c>
      <c r="K108" t="s">
        <v>675</v>
      </c>
      <c r="L108" t="s">
        <v>664</v>
      </c>
      <c r="M108" t="s">
        <v>676</v>
      </c>
      <c r="N108" t="s">
        <v>677</v>
      </c>
      <c r="O108">
        <v>553679</v>
      </c>
      <c r="P108">
        <v>183242</v>
      </c>
      <c r="Q108">
        <v>51.527183000000001</v>
      </c>
      <c r="R108">
        <v>0.21397231999999999</v>
      </c>
    </row>
    <row r="109" spans="1:18" x14ac:dyDescent="0.25">
      <c r="A109" t="s">
        <v>1512</v>
      </c>
      <c r="B109" t="s">
        <v>678</v>
      </c>
      <c r="C109" t="s">
        <v>1479</v>
      </c>
      <c r="D109" t="s">
        <v>506</v>
      </c>
      <c r="E109" t="s">
        <v>507</v>
      </c>
      <c r="F109" t="s">
        <v>626</v>
      </c>
      <c r="G109" t="s">
        <v>627</v>
      </c>
      <c r="H109" t="s">
        <v>1542</v>
      </c>
      <c r="I109" t="s">
        <v>1543</v>
      </c>
      <c r="J109" t="s">
        <v>1470</v>
      </c>
      <c r="K109" t="s">
        <v>679</v>
      </c>
      <c r="L109" t="s">
        <v>680</v>
      </c>
      <c r="M109" t="s">
        <v>681</v>
      </c>
      <c r="N109" t="s">
        <v>682</v>
      </c>
      <c r="O109">
        <v>553703</v>
      </c>
      <c r="P109">
        <v>182663</v>
      </c>
      <c r="Q109">
        <v>51.521974</v>
      </c>
      <c r="R109">
        <v>0.21406560999999999</v>
      </c>
    </row>
    <row r="110" spans="1:18" x14ac:dyDescent="0.25">
      <c r="A110" t="s">
        <v>1512</v>
      </c>
      <c r="B110" t="s">
        <v>683</v>
      </c>
      <c r="C110" t="s">
        <v>684</v>
      </c>
      <c r="D110" t="s">
        <v>506</v>
      </c>
      <c r="E110" t="s">
        <v>507</v>
      </c>
      <c r="F110" t="s">
        <v>626</v>
      </c>
      <c r="G110" t="s">
        <v>627</v>
      </c>
      <c r="H110" t="s">
        <v>1542</v>
      </c>
      <c r="I110" t="s">
        <v>1543</v>
      </c>
      <c r="J110" t="s">
        <v>1470</v>
      </c>
      <c r="K110" t="s">
        <v>685</v>
      </c>
      <c r="L110" t="s">
        <v>686</v>
      </c>
      <c r="M110" t="s">
        <v>687</v>
      </c>
      <c r="N110" t="s">
        <v>688</v>
      </c>
      <c r="O110">
        <v>557095</v>
      </c>
      <c r="P110">
        <v>187988</v>
      </c>
      <c r="Q110">
        <v>51.568883</v>
      </c>
      <c r="R110">
        <v>0.26529226</v>
      </c>
    </row>
    <row r="111" spans="1:18" x14ac:dyDescent="0.25">
      <c r="A111" t="s">
        <v>1512</v>
      </c>
      <c r="B111" t="s">
        <v>689</v>
      </c>
      <c r="C111" t="s">
        <v>690</v>
      </c>
      <c r="D111" t="s">
        <v>506</v>
      </c>
      <c r="E111" t="s">
        <v>507</v>
      </c>
      <c r="F111" t="s">
        <v>626</v>
      </c>
      <c r="G111" t="s">
        <v>627</v>
      </c>
      <c r="H111" t="s">
        <v>1542</v>
      </c>
      <c r="I111" t="s">
        <v>1543</v>
      </c>
      <c r="J111" t="s">
        <v>1470</v>
      </c>
      <c r="K111" t="s">
        <v>691</v>
      </c>
      <c r="L111" t="s">
        <v>686</v>
      </c>
      <c r="M111" t="s">
        <v>692</v>
      </c>
      <c r="N111" t="s">
        <v>693</v>
      </c>
      <c r="O111">
        <v>556984</v>
      </c>
      <c r="P111">
        <v>187288</v>
      </c>
      <c r="Q111">
        <v>51.562624999999997</v>
      </c>
      <c r="R111">
        <v>0.26337961999999998</v>
      </c>
    </row>
    <row r="112" spans="1:18" x14ac:dyDescent="0.25">
      <c r="A112" t="s">
        <v>1512</v>
      </c>
      <c r="B112" t="s">
        <v>694</v>
      </c>
      <c r="C112" t="s">
        <v>695</v>
      </c>
      <c r="D112" t="s">
        <v>506</v>
      </c>
      <c r="E112" t="s">
        <v>507</v>
      </c>
      <c r="F112" t="s">
        <v>626</v>
      </c>
      <c r="G112" t="s">
        <v>627</v>
      </c>
      <c r="H112" t="s">
        <v>1542</v>
      </c>
      <c r="I112" t="s">
        <v>1543</v>
      </c>
      <c r="J112" t="s">
        <v>1470</v>
      </c>
      <c r="K112" t="s">
        <v>696</v>
      </c>
      <c r="L112" t="s">
        <v>641</v>
      </c>
      <c r="M112" t="s">
        <v>697</v>
      </c>
      <c r="N112" t="s">
        <v>698</v>
      </c>
      <c r="O112">
        <v>556440</v>
      </c>
      <c r="P112">
        <v>186625</v>
      </c>
      <c r="Q112">
        <v>51.556818999999997</v>
      </c>
      <c r="R112">
        <v>0.25524323999999998</v>
      </c>
    </row>
    <row r="113" spans="1:18" x14ac:dyDescent="0.25">
      <c r="A113" t="s">
        <v>1512</v>
      </c>
      <c r="B113" t="s">
        <v>699</v>
      </c>
      <c r="C113" t="s">
        <v>700</v>
      </c>
      <c r="D113" t="s">
        <v>506</v>
      </c>
      <c r="E113" t="s">
        <v>507</v>
      </c>
      <c r="F113" t="s">
        <v>626</v>
      </c>
      <c r="G113" t="s">
        <v>627</v>
      </c>
      <c r="H113" t="s">
        <v>1542</v>
      </c>
      <c r="I113" t="s">
        <v>1543</v>
      </c>
      <c r="J113" t="s">
        <v>1470</v>
      </c>
      <c r="K113" t="s">
        <v>701</v>
      </c>
      <c r="L113" t="s">
        <v>641</v>
      </c>
      <c r="M113" t="s">
        <v>702</v>
      </c>
      <c r="N113" t="s">
        <v>703</v>
      </c>
      <c r="O113">
        <v>555046</v>
      </c>
      <c r="P113">
        <v>186819</v>
      </c>
      <c r="Q113">
        <v>51.558947000000003</v>
      </c>
      <c r="R113">
        <v>0.23523689</v>
      </c>
    </row>
    <row r="114" spans="1:18" x14ac:dyDescent="0.25">
      <c r="A114" t="s">
        <v>1512</v>
      </c>
      <c r="B114" t="s">
        <v>625</v>
      </c>
      <c r="C114" t="s">
        <v>1480</v>
      </c>
      <c r="D114" t="s">
        <v>506</v>
      </c>
      <c r="E114" t="s">
        <v>507</v>
      </c>
      <c r="F114" t="s">
        <v>626</v>
      </c>
      <c r="G114" t="s">
        <v>627</v>
      </c>
      <c r="H114" t="s">
        <v>1542</v>
      </c>
      <c r="I114" t="s">
        <v>1543</v>
      </c>
      <c r="J114" t="s">
        <v>1470</v>
      </c>
      <c r="K114" t="s">
        <v>628</v>
      </c>
      <c r="L114" t="s">
        <v>541</v>
      </c>
      <c r="M114" t="s">
        <v>629</v>
      </c>
      <c r="N114" t="s">
        <v>630</v>
      </c>
      <c r="O114">
        <v>554586</v>
      </c>
      <c r="P114">
        <v>187037</v>
      </c>
      <c r="Q114">
        <v>51.561031999999997</v>
      </c>
      <c r="R114">
        <v>0.22870229</v>
      </c>
    </row>
    <row r="115" spans="1:18" x14ac:dyDescent="0.25">
      <c r="A115" t="s">
        <v>1512</v>
      </c>
      <c r="B115" t="s">
        <v>704</v>
      </c>
      <c r="C115" t="s">
        <v>705</v>
      </c>
      <c r="D115" t="s">
        <v>706</v>
      </c>
      <c r="E115" t="s">
        <v>707</v>
      </c>
      <c r="F115" t="s">
        <v>708</v>
      </c>
      <c r="G115" t="s">
        <v>709</v>
      </c>
      <c r="H115" t="s">
        <v>709</v>
      </c>
      <c r="I115" t="s">
        <v>1544</v>
      </c>
      <c r="J115" t="s">
        <v>1470</v>
      </c>
      <c r="K115" t="s">
        <v>710</v>
      </c>
      <c r="M115" t="s">
        <v>711</v>
      </c>
      <c r="N115" t="s">
        <v>712</v>
      </c>
      <c r="O115">
        <v>540635</v>
      </c>
      <c r="P115">
        <v>181244</v>
      </c>
      <c r="Q115">
        <v>51.512625</v>
      </c>
      <c r="R115">
        <v>2.5271616E-2</v>
      </c>
    </row>
    <row r="116" spans="1:18" x14ac:dyDescent="0.25">
      <c r="A116" t="s">
        <v>1512</v>
      </c>
      <c r="B116" t="s">
        <v>713</v>
      </c>
      <c r="C116" t="s">
        <v>714</v>
      </c>
      <c r="D116" t="s">
        <v>706</v>
      </c>
      <c r="E116" t="s">
        <v>707</v>
      </c>
      <c r="F116" t="s">
        <v>708</v>
      </c>
      <c r="G116" t="s">
        <v>709</v>
      </c>
      <c r="H116" t="s">
        <v>709</v>
      </c>
      <c r="I116" t="s">
        <v>1544</v>
      </c>
      <c r="J116" t="s">
        <v>1470</v>
      </c>
      <c r="K116" t="s">
        <v>715</v>
      </c>
      <c r="M116" t="s">
        <v>716</v>
      </c>
      <c r="N116" t="s">
        <v>717</v>
      </c>
      <c r="O116">
        <v>539825</v>
      </c>
      <c r="P116">
        <v>181135</v>
      </c>
      <c r="Q116">
        <v>51.511847000000003</v>
      </c>
      <c r="R116">
        <v>1.3563443E-2</v>
      </c>
    </row>
    <row r="117" spans="1:18" x14ac:dyDescent="0.25">
      <c r="A117" t="s">
        <v>1512</v>
      </c>
      <c r="B117" t="s">
        <v>718</v>
      </c>
      <c r="C117" t="s">
        <v>719</v>
      </c>
      <c r="D117" t="s">
        <v>706</v>
      </c>
      <c r="E117" t="s">
        <v>707</v>
      </c>
      <c r="F117" t="s">
        <v>708</v>
      </c>
      <c r="G117" t="s">
        <v>709</v>
      </c>
      <c r="H117" t="s">
        <v>709</v>
      </c>
      <c r="I117" t="s">
        <v>1544</v>
      </c>
      <c r="J117" t="s">
        <v>1470</v>
      </c>
      <c r="K117" t="s">
        <v>720</v>
      </c>
      <c r="M117" t="s">
        <v>721</v>
      </c>
      <c r="N117" t="s">
        <v>722</v>
      </c>
      <c r="O117">
        <v>541109</v>
      </c>
      <c r="P117">
        <v>182327</v>
      </c>
      <c r="Q117">
        <v>51.522238999999999</v>
      </c>
      <c r="R117">
        <v>3.2530946999999998E-2</v>
      </c>
    </row>
    <row r="118" spans="1:18" x14ac:dyDescent="0.25">
      <c r="A118" t="s">
        <v>1512</v>
      </c>
      <c r="B118" t="s">
        <v>723</v>
      </c>
      <c r="C118" t="s">
        <v>724</v>
      </c>
      <c r="D118" t="s">
        <v>706</v>
      </c>
      <c r="E118" t="s">
        <v>707</v>
      </c>
      <c r="F118" t="s">
        <v>708</v>
      </c>
      <c r="G118" t="s">
        <v>709</v>
      </c>
      <c r="H118" t="s">
        <v>709</v>
      </c>
      <c r="I118" t="s">
        <v>1544</v>
      </c>
      <c r="J118" t="s">
        <v>1470</v>
      </c>
      <c r="K118" t="s">
        <v>725</v>
      </c>
      <c r="M118" t="s">
        <v>726</v>
      </c>
      <c r="N118" t="s">
        <v>727</v>
      </c>
      <c r="O118">
        <v>539602</v>
      </c>
      <c r="P118">
        <v>182012</v>
      </c>
      <c r="Q118">
        <v>51.519781999999999</v>
      </c>
      <c r="R118">
        <v>1.0699055000000001E-2</v>
      </c>
    </row>
    <row r="119" spans="1:18" x14ac:dyDescent="0.25">
      <c r="A119" t="s">
        <v>1512</v>
      </c>
      <c r="B119" t="s">
        <v>728</v>
      </c>
      <c r="C119" t="s">
        <v>729</v>
      </c>
      <c r="D119" t="s">
        <v>706</v>
      </c>
      <c r="E119" t="s">
        <v>707</v>
      </c>
      <c r="F119" t="s">
        <v>730</v>
      </c>
      <c r="G119" t="s">
        <v>731</v>
      </c>
      <c r="H119" t="s">
        <v>731</v>
      </c>
      <c r="I119" t="s">
        <v>1545</v>
      </c>
      <c r="J119" t="s">
        <v>1470</v>
      </c>
      <c r="K119" t="s">
        <v>732</v>
      </c>
      <c r="M119" t="s">
        <v>733</v>
      </c>
      <c r="N119" t="s">
        <v>734</v>
      </c>
      <c r="O119">
        <v>543258</v>
      </c>
      <c r="P119">
        <v>180969</v>
      </c>
      <c r="Q119">
        <v>51.509495999999999</v>
      </c>
      <c r="R119">
        <v>6.2933420000000004E-2</v>
      </c>
    </row>
    <row r="120" spans="1:18" x14ac:dyDescent="0.25">
      <c r="A120" t="s">
        <v>1512</v>
      </c>
      <c r="B120" t="s">
        <v>735</v>
      </c>
      <c r="C120" t="s">
        <v>736</v>
      </c>
      <c r="D120" t="s">
        <v>706</v>
      </c>
      <c r="E120" t="s">
        <v>707</v>
      </c>
      <c r="F120" t="s">
        <v>730</v>
      </c>
      <c r="G120" t="s">
        <v>731</v>
      </c>
      <c r="H120" t="s">
        <v>731</v>
      </c>
      <c r="I120" t="s">
        <v>1545</v>
      </c>
      <c r="J120" t="s">
        <v>1470</v>
      </c>
      <c r="K120" t="s">
        <v>737</v>
      </c>
      <c r="M120" t="s">
        <v>738</v>
      </c>
      <c r="N120" t="s">
        <v>739</v>
      </c>
      <c r="O120">
        <v>542787</v>
      </c>
      <c r="P120">
        <v>181629</v>
      </c>
      <c r="Q120">
        <v>51.515546000000001</v>
      </c>
      <c r="R120">
        <v>5.6418168999999997E-2</v>
      </c>
    </row>
    <row r="121" spans="1:18" x14ac:dyDescent="0.25">
      <c r="A121" t="s">
        <v>1512</v>
      </c>
      <c r="B121" t="s">
        <v>740</v>
      </c>
      <c r="C121" t="s">
        <v>1481</v>
      </c>
      <c r="D121" t="s">
        <v>706</v>
      </c>
      <c r="E121" t="s">
        <v>707</v>
      </c>
      <c r="F121" t="s">
        <v>730</v>
      </c>
      <c r="G121" t="s">
        <v>731</v>
      </c>
      <c r="H121" t="s">
        <v>731</v>
      </c>
      <c r="I121" t="s">
        <v>1545</v>
      </c>
      <c r="J121" t="s">
        <v>1470</v>
      </c>
      <c r="K121" t="s">
        <v>741</v>
      </c>
      <c r="M121" t="s">
        <v>742</v>
      </c>
      <c r="N121" t="s">
        <v>743</v>
      </c>
      <c r="O121">
        <v>542593</v>
      </c>
      <c r="P121">
        <v>180059</v>
      </c>
      <c r="Q121">
        <v>51.501486999999997</v>
      </c>
      <c r="R121">
        <v>5.2989908000000002E-2</v>
      </c>
    </row>
    <row r="122" spans="1:18" x14ac:dyDescent="0.25">
      <c r="A122" t="s">
        <v>1512</v>
      </c>
      <c r="B122" t="s">
        <v>751</v>
      </c>
      <c r="C122" t="s">
        <v>752</v>
      </c>
      <c r="D122" t="s">
        <v>706</v>
      </c>
      <c r="E122" t="s">
        <v>707</v>
      </c>
      <c r="F122" t="s">
        <v>746</v>
      </c>
      <c r="G122" t="s">
        <v>747</v>
      </c>
      <c r="H122" t="s">
        <v>747</v>
      </c>
      <c r="I122" t="s">
        <v>1546</v>
      </c>
      <c r="J122" t="s">
        <v>1470</v>
      </c>
      <c r="K122" t="s">
        <v>748</v>
      </c>
      <c r="M122" t="s">
        <v>749</v>
      </c>
      <c r="N122" t="s">
        <v>750</v>
      </c>
      <c r="O122">
        <v>541930</v>
      </c>
      <c r="P122">
        <v>183350</v>
      </c>
      <c r="Q122">
        <v>51.531225999999997</v>
      </c>
      <c r="R122">
        <v>4.4768458999999997E-2</v>
      </c>
    </row>
    <row r="123" spans="1:18" x14ac:dyDescent="0.25">
      <c r="A123" t="s">
        <v>1512</v>
      </c>
      <c r="B123" t="s">
        <v>753</v>
      </c>
      <c r="C123" t="s">
        <v>754</v>
      </c>
      <c r="D123" t="s">
        <v>706</v>
      </c>
      <c r="E123" t="s">
        <v>707</v>
      </c>
      <c r="F123" t="s">
        <v>746</v>
      </c>
      <c r="G123" t="s">
        <v>747</v>
      </c>
      <c r="H123" t="s">
        <v>747</v>
      </c>
      <c r="I123" t="s">
        <v>1546</v>
      </c>
      <c r="J123" t="s">
        <v>1470</v>
      </c>
      <c r="K123" t="s">
        <v>755</v>
      </c>
      <c r="M123" t="s">
        <v>756</v>
      </c>
      <c r="N123" t="s">
        <v>757</v>
      </c>
      <c r="O123">
        <v>541405</v>
      </c>
      <c r="P123">
        <v>183360</v>
      </c>
      <c r="Q123">
        <v>51.531447</v>
      </c>
      <c r="R123">
        <v>3.7208861000000003E-2</v>
      </c>
    </row>
    <row r="124" spans="1:18" x14ac:dyDescent="0.25">
      <c r="A124" t="s">
        <v>1512</v>
      </c>
      <c r="B124" t="s">
        <v>758</v>
      </c>
      <c r="C124" t="s">
        <v>759</v>
      </c>
      <c r="D124" t="s">
        <v>706</v>
      </c>
      <c r="E124" t="s">
        <v>707</v>
      </c>
      <c r="F124" t="s">
        <v>746</v>
      </c>
      <c r="G124" t="s">
        <v>747</v>
      </c>
      <c r="H124" t="s">
        <v>747</v>
      </c>
      <c r="I124" t="s">
        <v>1546</v>
      </c>
      <c r="J124" t="s">
        <v>1470</v>
      </c>
      <c r="K124" t="s">
        <v>760</v>
      </c>
      <c r="M124" t="s">
        <v>761</v>
      </c>
      <c r="N124" t="s">
        <v>762</v>
      </c>
      <c r="O124">
        <v>542477</v>
      </c>
      <c r="P124">
        <v>183507</v>
      </c>
      <c r="Q124">
        <v>51.532499000000001</v>
      </c>
      <c r="R124">
        <v>5.2712424000000001E-2</v>
      </c>
    </row>
    <row r="125" spans="1:18" x14ac:dyDescent="0.25">
      <c r="A125" t="s">
        <v>1512</v>
      </c>
      <c r="B125" t="s">
        <v>763</v>
      </c>
      <c r="C125" t="s">
        <v>764</v>
      </c>
      <c r="D125" t="s">
        <v>706</v>
      </c>
      <c r="E125" t="s">
        <v>707</v>
      </c>
      <c r="F125" t="s">
        <v>746</v>
      </c>
      <c r="G125" t="s">
        <v>747</v>
      </c>
      <c r="H125" t="s">
        <v>747</v>
      </c>
      <c r="I125" t="s">
        <v>1546</v>
      </c>
      <c r="J125" t="s">
        <v>1470</v>
      </c>
      <c r="K125" t="s">
        <v>765</v>
      </c>
      <c r="M125" t="s">
        <v>766</v>
      </c>
      <c r="N125" t="s">
        <v>767</v>
      </c>
      <c r="O125">
        <v>542814</v>
      </c>
      <c r="P125">
        <v>183350</v>
      </c>
      <c r="Q125">
        <v>51.531002999999998</v>
      </c>
      <c r="R125">
        <v>5.7504007000000003E-2</v>
      </c>
    </row>
    <row r="126" spans="1:18" x14ac:dyDescent="0.25">
      <c r="A126" t="s">
        <v>1512</v>
      </c>
      <c r="B126" t="s">
        <v>768</v>
      </c>
      <c r="C126" t="s">
        <v>769</v>
      </c>
      <c r="D126" t="s">
        <v>706</v>
      </c>
      <c r="E126" t="s">
        <v>707</v>
      </c>
      <c r="F126" t="s">
        <v>746</v>
      </c>
      <c r="G126" t="s">
        <v>747</v>
      </c>
      <c r="H126" t="s">
        <v>747</v>
      </c>
      <c r="I126" t="s">
        <v>1546</v>
      </c>
      <c r="J126" t="s">
        <v>1470</v>
      </c>
      <c r="K126" t="s">
        <v>770</v>
      </c>
      <c r="M126" t="s">
        <v>771</v>
      </c>
      <c r="N126" t="s">
        <v>772</v>
      </c>
      <c r="O126">
        <v>540757</v>
      </c>
      <c r="P126">
        <v>182646</v>
      </c>
      <c r="Q126">
        <v>51.525193000000002</v>
      </c>
      <c r="R126">
        <v>2.7588027000000001E-2</v>
      </c>
    </row>
    <row r="127" spans="1:18" x14ac:dyDescent="0.25">
      <c r="A127" t="s">
        <v>1512</v>
      </c>
      <c r="B127" t="s">
        <v>773</v>
      </c>
      <c r="C127" t="s">
        <v>774</v>
      </c>
      <c r="D127" t="s">
        <v>706</v>
      </c>
      <c r="E127" t="s">
        <v>707</v>
      </c>
      <c r="F127" t="s">
        <v>746</v>
      </c>
      <c r="G127" t="s">
        <v>747</v>
      </c>
      <c r="H127" t="s">
        <v>747</v>
      </c>
      <c r="I127" t="s">
        <v>1546</v>
      </c>
      <c r="J127" t="s">
        <v>1470</v>
      </c>
      <c r="K127" t="s">
        <v>775</v>
      </c>
      <c r="M127" t="s">
        <v>776</v>
      </c>
      <c r="N127" t="s">
        <v>777</v>
      </c>
      <c r="O127">
        <v>540253</v>
      </c>
      <c r="P127">
        <v>183419</v>
      </c>
      <c r="Q127">
        <v>51.532263999999998</v>
      </c>
      <c r="R127">
        <v>2.0635384999999999E-2</v>
      </c>
    </row>
    <row r="128" spans="1:18" x14ac:dyDescent="0.25">
      <c r="A128" t="s">
        <v>1512</v>
      </c>
      <c r="B128" t="s">
        <v>744</v>
      </c>
      <c r="C128" t="s">
        <v>745</v>
      </c>
      <c r="D128" t="s">
        <v>706</v>
      </c>
      <c r="E128" t="s">
        <v>707</v>
      </c>
      <c r="F128" t="s">
        <v>746</v>
      </c>
      <c r="G128" t="s">
        <v>747</v>
      </c>
      <c r="H128" t="s">
        <v>747</v>
      </c>
      <c r="I128" t="s">
        <v>1546</v>
      </c>
      <c r="J128" t="s">
        <v>1470</v>
      </c>
      <c r="K128" t="s">
        <v>748</v>
      </c>
      <c r="M128" t="s">
        <v>749</v>
      </c>
      <c r="N128" t="s">
        <v>750</v>
      </c>
      <c r="O128">
        <v>541930</v>
      </c>
      <c r="P128">
        <v>183350</v>
      </c>
      <c r="Q128">
        <v>51.531225999999997</v>
      </c>
      <c r="R128">
        <v>4.4768458999999997E-2</v>
      </c>
    </row>
    <row r="129" spans="1:18" x14ac:dyDescent="0.25">
      <c r="A129" t="s">
        <v>1512</v>
      </c>
      <c r="B129" t="s">
        <v>780</v>
      </c>
      <c r="C129" t="s">
        <v>781</v>
      </c>
      <c r="D129" t="s">
        <v>706</v>
      </c>
      <c r="E129" t="s">
        <v>707</v>
      </c>
      <c r="F129" t="s">
        <v>778</v>
      </c>
      <c r="G129" t="s">
        <v>779</v>
      </c>
      <c r="H129" t="s">
        <v>779</v>
      </c>
      <c r="I129" t="s">
        <v>1547</v>
      </c>
      <c r="J129" t="s">
        <v>1470</v>
      </c>
      <c r="K129" t="s">
        <v>782</v>
      </c>
      <c r="M129" t="s">
        <v>783</v>
      </c>
      <c r="N129" t="s">
        <v>784</v>
      </c>
      <c r="O129">
        <v>540684</v>
      </c>
      <c r="P129">
        <v>182946</v>
      </c>
      <c r="Q129">
        <v>51.527906999999999</v>
      </c>
      <c r="R129">
        <v>2.6656164E-2</v>
      </c>
    </row>
    <row r="130" spans="1:18" x14ac:dyDescent="0.25">
      <c r="A130" t="s">
        <v>1512</v>
      </c>
      <c r="B130" t="s">
        <v>785</v>
      </c>
      <c r="C130" t="s">
        <v>786</v>
      </c>
      <c r="D130" t="s">
        <v>706</v>
      </c>
      <c r="E130" t="s">
        <v>707</v>
      </c>
      <c r="F130" t="s">
        <v>778</v>
      </c>
      <c r="G130" t="s">
        <v>779</v>
      </c>
      <c r="H130" t="s">
        <v>779</v>
      </c>
      <c r="I130" t="s">
        <v>1547</v>
      </c>
      <c r="J130" t="s">
        <v>1470</v>
      </c>
      <c r="K130" t="s">
        <v>787</v>
      </c>
      <c r="M130" t="s">
        <v>788</v>
      </c>
      <c r="N130" t="s">
        <v>789</v>
      </c>
      <c r="O130">
        <v>540488</v>
      </c>
      <c r="P130">
        <v>182808</v>
      </c>
      <c r="Q130">
        <v>51.526716</v>
      </c>
      <c r="R130">
        <v>2.3777605E-2</v>
      </c>
    </row>
    <row r="131" spans="1:18" x14ac:dyDescent="0.25">
      <c r="A131" t="s">
        <v>1512</v>
      </c>
      <c r="B131" t="s">
        <v>790</v>
      </c>
      <c r="C131" t="s">
        <v>791</v>
      </c>
      <c r="D131" t="s">
        <v>706</v>
      </c>
      <c r="E131" t="s">
        <v>707</v>
      </c>
      <c r="F131" t="s">
        <v>778</v>
      </c>
      <c r="G131" t="s">
        <v>779</v>
      </c>
      <c r="H131" t="s">
        <v>779</v>
      </c>
      <c r="I131" t="s">
        <v>1547</v>
      </c>
      <c r="J131" t="s">
        <v>1470</v>
      </c>
      <c r="M131" t="s">
        <v>792</v>
      </c>
      <c r="N131" t="s">
        <v>793</v>
      </c>
      <c r="O131">
        <v>540943</v>
      </c>
      <c r="P131">
        <v>183883</v>
      </c>
      <c r="Q131">
        <v>51.536262000000001</v>
      </c>
      <c r="R131">
        <v>3.0761987000000001E-2</v>
      </c>
    </row>
    <row r="132" spans="1:18" x14ac:dyDescent="0.25">
      <c r="A132" t="s">
        <v>1512</v>
      </c>
      <c r="B132" t="s">
        <v>876</v>
      </c>
      <c r="C132" t="s">
        <v>1482</v>
      </c>
      <c r="D132" t="s">
        <v>706</v>
      </c>
      <c r="E132" t="s">
        <v>707</v>
      </c>
      <c r="F132" t="s">
        <v>778</v>
      </c>
      <c r="G132" t="s">
        <v>779</v>
      </c>
      <c r="H132" t="s">
        <v>779</v>
      </c>
      <c r="I132" t="s">
        <v>1547</v>
      </c>
      <c r="J132" t="s">
        <v>1470</v>
      </c>
      <c r="K132" t="s">
        <v>877</v>
      </c>
      <c r="M132" t="s">
        <v>878</v>
      </c>
      <c r="N132" t="s">
        <v>879</v>
      </c>
      <c r="O132">
        <v>538568</v>
      </c>
      <c r="P132">
        <v>183938</v>
      </c>
      <c r="Q132">
        <v>51.537343999999997</v>
      </c>
      <c r="R132">
        <v>-3.4372387999999999E-3</v>
      </c>
    </row>
    <row r="133" spans="1:18" x14ac:dyDescent="0.25">
      <c r="A133" t="s">
        <v>1512</v>
      </c>
      <c r="B133" t="s">
        <v>794</v>
      </c>
      <c r="C133" t="s">
        <v>795</v>
      </c>
      <c r="D133" t="s">
        <v>706</v>
      </c>
      <c r="E133" t="s">
        <v>707</v>
      </c>
      <c r="F133" t="s">
        <v>796</v>
      </c>
      <c r="G133" t="s">
        <v>797</v>
      </c>
      <c r="H133" t="s">
        <v>797</v>
      </c>
      <c r="I133" t="s">
        <v>1548</v>
      </c>
      <c r="J133" t="s">
        <v>1470</v>
      </c>
      <c r="K133" t="s">
        <v>798</v>
      </c>
      <c r="M133" t="s">
        <v>799</v>
      </c>
      <c r="N133" t="s">
        <v>800</v>
      </c>
      <c r="O133">
        <v>542142</v>
      </c>
      <c r="P133">
        <v>185378</v>
      </c>
      <c r="Q133">
        <v>51.549394999999997</v>
      </c>
      <c r="R133">
        <v>4.8640959999999997E-2</v>
      </c>
    </row>
    <row r="134" spans="1:18" x14ac:dyDescent="0.25">
      <c r="A134" t="s">
        <v>1512</v>
      </c>
      <c r="B134" t="s">
        <v>801</v>
      </c>
      <c r="C134" t="s">
        <v>802</v>
      </c>
      <c r="D134" t="s">
        <v>706</v>
      </c>
      <c r="E134" t="s">
        <v>707</v>
      </c>
      <c r="F134" t="s">
        <v>796</v>
      </c>
      <c r="G134" t="s">
        <v>797</v>
      </c>
      <c r="H134" t="s">
        <v>797</v>
      </c>
      <c r="I134" t="s">
        <v>1548</v>
      </c>
      <c r="J134" t="s">
        <v>1470</v>
      </c>
      <c r="K134" t="s">
        <v>803</v>
      </c>
      <c r="M134" t="s">
        <v>804</v>
      </c>
      <c r="N134" t="s">
        <v>805</v>
      </c>
      <c r="O134">
        <v>541250</v>
      </c>
      <c r="P134">
        <v>184414</v>
      </c>
      <c r="Q134">
        <v>51.540956999999999</v>
      </c>
      <c r="R134">
        <v>3.5398279999999997E-2</v>
      </c>
    </row>
    <row r="135" spans="1:18" x14ac:dyDescent="0.25">
      <c r="A135" t="s">
        <v>1512</v>
      </c>
      <c r="B135" t="s">
        <v>806</v>
      </c>
      <c r="C135" t="s">
        <v>807</v>
      </c>
      <c r="D135" t="s">
        <v>706</v>
      </c>
      <c r="E135" t="s">
        <v>707</v>
      </c>
      <c r="F135" t="s">
        <v>796</v>
      </c>
      <c r="G135" t="s">
        <v>797</v>
      </c>
      <c r="H135" t="s">
        <v>797</v>
      </c>
      <c r="I135" t="s">
        <v>1548</v>
      </c>
      <c r="J135" t="s">
        <v>1470</v>
      </c>
      <c r="K135" t="s">
        <v>808</v>
      </c>
      <c r="M135" t="s">
        <v>809</v>
      </c>
      <c r="N135" t="s">
        <v>810</v>
      </c>
      <c r="O135">
        <v>541097</v>
      </c>
      <c r="P135">
        <v>184021</v>
      </c>
      <c r="Q135">
        <v>51.537464</v>
      </c>
      <c r="R135">
        <v>3.3036159000000002E-2</v>
      </c>
    </row>
    <row r="136" spans="1:18" x14ac:dyDescent="0.25">
      <c r="A136" t="s">
        <v>1512</v>
      </c>
      <c r="B136" t="s">
        <v>811</v>
      </c>
      <c r="C136" t="s">
        <v>812</v>
      </c>
      <c r="D136" t="s">
        <v>706</v>
      </c>
      <c r="E136" t="s">
        <v>707</v>
      </c>
      <c r="F136" t="s">
        <v>796</v>
      </c>
      <c r="G136" t="s">
        <v>797</v>
      </c>
      <c r="H136" t="s">
        <v>797</v>
      </c>
      <c r="I136" t="s">
        <v>1548</v>
      </c>
      <c r="J136" t="s">
        <v>1470</v>
      </c>
      <c r="K136" t="s">
        <v>813</v>
      </c>
      <c r="M136" t="s">
        <v>814</v>
      </c>
      <c r="N136" t="s">
        <v>815</v>
      </c>
      <c r="O136">
        <v>540876</v>
      </c>
      <c r="P136">
        <v>184941</v>
      </c>
      <c r="Q136">
        <v>51.545786</v>
      </c>
      <c r="R136">
        <v>3.0219711999999999E-2</v>
      </c>
    </row>
    <row r="137" spans="1:18" x14ac:dyDescent="0.25">
      <c r="A137" t="s">
        <v>1512</v>
      </c>
      <c r="B137" t="s">
        <v>816</v>
      </c>
      <c r="C137" t="s">
        <v>817</v>
      </c>
      <c r="D137" t="s">
        <v>706</v>
      </c>
      <c r="E137" t="s">
        <v>707</v>
      </c>
      <c r="F137" t="s">
        <v>796</v>
      </c>
      <c r="G137" t="s">
        <v>797</v>
      </c>
      <c r="H137" t="s">
        <v>797</v>
      </c>
      <c r="I137" t="s">
        <v>1548</v>
      </c>
      <c r="J137" t="s">
        <v>1470</v>
      </c>
      <c r="K137" t="s">
        <v>818</v>
      </c>
      <c r="M137" t="s">
        <v>819</v>
      </c>
      <c r="N137" t="s">
        <v>820</v>
      </c>
      <c r="O137">
        <v>542725</v>
      </c>
      <c r="P137">
        <v>185896</v>
      </c>
      <c r="Q137">
        <v>51.553902999999998</v>
      </c>
      <c r="R137">
        <v>5.7253423999999997E-2</v>
      </c>
    </row>
    <row r="138" spans="1:18" x14ac:dyDescent="0.25">
      <c r="A138" t="s">
        <v>1512</v>
      </c>
      <c r="B138" t="s">
        <v>821</v>
      </c>
      <c r="C138" t="s">
        <v>822</v>
      </c>
      <c r="D138" t="s">
        <v>706</v>
      </c>
      <c r="E138" t="s">
        <v>707</v>
      </c>
      <c r="F138" t="s">
        <v>796</v>
      </c>
      <c r="G138" t="s">
        <v>797</v>
      </c>
      <c r="H138" t="s">
        <v>797</v>
      </c>
      <c r="I138" t="s">
        <v>1548</v>
      </c>
      <c r="J138" t="s">
        <v>1470</v>
      </c>
      <c r="K138" t="s">
        <v>823</v>
      </c>
      <c r="M138" t="s">
        <v>824</v>
      </c>
      <c r="N138" t="s">
        <v>825</v>
      </c>
      <c r="O138">
        <v>541441</v>
      </c>
      <c r="P138">
        <v>185069</v>
      </c>
      <c r="Q138">
        <v>51.546795000000003</v>
      </c>
      <c r="R138">
        <v>3.8413612E-2</v>
      </c>
    </row>
    <row r="139" spans="1:18" x14ac:dyDescent="0.25">
      <c r="A139" t="s">
        <v>1512</v>
      </c>
      <c r="B139" t="s">
        <v>826</v>
      </c>
      <c r="C139" t="s">
        <v>827</v>
      </c>
      <c r="D139" t="s">
        <v>706</v>
      </c>
      <c r="E139" t="s">
        <v>707</v>
      </c>
      <c r="F139" t="s">
        <v>828</v>
      </c>
      <c r="G139" t="s">
        <v>829</v>
      </c>
      <c r="H139" t="s">
        <v>829</v>
      </c>
      <c r="I139" t="s">
        <v>1549</v>
      </c>
      <c r="J139" t="s">
        <v>1470</v>
      </c>
      <c r="K139" t="s">
        <v>830</v>
      </c>
      <c r="M139" t="s">
        <v>831</v>
      </c>
      <c r="N139" t="s">
        <v>832</v>
      </c>
      <c r="O139">
        <v>542286</v>
      </c>
      <c r="P139">
        <v>184464</v>
      </c>
      <c r="Q139">
        <v>51.541145999999998</v>
      </c>
      <c r="R139">
        <v>5.0347099999999999E-2</v>
      </c>
    </row>
    <row r="140" spans="1:18" x14ac:dyDescent="0.25">
      <c r="A140" t="s">
        <v>1512</v>
      </c>
      <c r="B140" t="s">
        <v>833</v>
      </c>
      <c r="C140" t="s">
        <v>834</v>
      </c>
      <c r="D140" t="s">
        <v>706</v>
      </c>
      <c r="E140" t="s">
        <v>707</v>
      </c>
      <c r="F140" t="s">
        <v>828</v>
      </c>
      <c r="G140" t="s">
        <v>829</v>
      </c>
      <c r="H140" t="s">
        <v>829</v>
      </c>
      <c r="I140" t="s">
        <v>1549</v>
      </c>
      <c r="J140" t="s">
        <v>1470</v>
      </c>
      <c r="K140" t="s">
        <v>835</v>
      </c>
      <c r="M140" t="s">
        <v>836</v>
      </c>
      <c r="N140" t="s">
        <v>837</v>
      </c>
      <c r="O140">
        <v>541796</v>
      </c>
      <c r="P140">
        <v>184426</v>
      </c>
      <c r="Q140">
        <v>51.540928000000001</v>
      </c>
      <c r="R140">
        <v>4.3270927000000001E-2</v>
      </c>
    </row>
    <row r="141" spans="1:18" x14ac:dyDescent="0.25">
      <c r="A141" t="s">
        <v>1512</v>
      </c>
      <c r="B141" t="s">
        <v>838</v>
      </c>
      <c r="C141" t="s">
        <v>839</v>
      </c>
      <c r="D141" t="s">
        <v>706</v>
      </c>
      <c r="E141" t="s">
        <v>707</v>
      </c>
      <c r="F141" t="s">
        <v>828</v>
      </c>
      <c r="G141" t="s">
        <v>829</v>
      </c>
      <c r="H141" t="s">
        <v>829</v>
      </c>
      <c r="I141" t="s">
        <v>1549</v>
      </c>
      <c r="J141" t="s">
        <v>1470</v>
      </c>
      <c r="K141" t="s">
        <v>840</v>
      </c>
      <c r="M141" t="s">
        <v>841</v>
      </c>
      <c r="N141" t="s">
        <v>842</v>
      </c>
      <c r="O141">
        <v>542172</v>
      </c>
      <c r="P141">
        <v>184503</v>
      </c>
      <c r="Q141">
        <v>51.541525</v>
      </c>
      <c r="R141">
        <v>4.8720109999999997E-2</v>
      </c>
    </row>
    <row r="142" spans="1:18" x14ac:dyDescent="0.25">
      <c r="A142" t="s">
        <v>1512</v>
      </c>
      <c r="B142" t="s">
        <v>843</v>
      </c>
      <c r="C142" t="s">
        <v>1598</v>
      </c>
      <c r="D142" t="s">
        <v>706</v>
      </c>
      <c r="E142" t="s">
        <v>707</v>
      </c>
      <c r="F142" t="s">
        <v>828</v>
      </c>
      <c r="G142" t="s">
        <v>829</v>
      </c>
      <c r="H142" t="s">
        <v>829</v>
      </c>
      <c r="I142" t="s">
        <v>1549</v>
      </c>
      <c r="J142" t="s">
        <v>1470</v>
      </c>
      <c r="K142" t="s">
        <v>844</v>
      </c>
      <c r="M142" t="s">
        <v>836</v>
      </c>
      <c r="N142" t="s">
        <v>837</v>
      </c>
      <c r="O142">
        <v>541796</v>
      </c>
      <c r="P142">
        <v>184426</v>
      </c>
      <c r="Q142">
        <v>51.540928000000001</v>
      </c>
      <c r="R142">
        <v>4.3270927000000001E-2</v>
      </c>
    </row>
    <row r="143" spans="1:18" x14ac:dyDescent="0.25">
      <c r="A143" t="s">
        <v>1512</v>
      </c>
      <c r="B143" t="s">
        <v>845</v>
      </c>
      <c r="C143" t="s">
        <v>846</v>
      </c>
      <c r="D143" t="s">
        <v>706</v>
      </c>
      <c r="E143" t="s">
        <v>707</v>
      </c>
      <c r="F143" t="s">
        <v>828</v>
      </c>
      <c r="G143" t="s">
        <v>829</v>
      </c>
      <c r="H143" t="s">
        <v>829</v>
      </c>
      <c r="I143" t="s">
        <v>1549</v>
      </c>
      <c r="J143" t="s">
        <v>1470</v>
      </c>
      <c r="K143" t="s">
        <v>847</v>
      </c>
      <c r="M143" t="s">
        <v>848</v>
      </c>
      <c r="N143" t="s">
        <v>849</v>
      </c>
      <c r="O143">
        <v>542458</v>
      </c>
      <c r="P143">
        <v>184130</v>
      </c>
      <c r="Q143">
        <v>51.538102000000002</v>
      </c>
      <c r="R143">
        <v>5.2690542999999999E-2</v>
      </c>
    </row>
    <row r="144" spans="1:18" x14ac:dyDescent="0.25">
      <c r="A144" t="s">
        <v>1512</v>
      </c>
      <c r="B144" t="s">
        <v>850</v>
      </c>
      <c r="C144" t="s">
        <v>1483</v>
      </c>
      <c r="D144" t="s">
        <v>706</v>
      </c>
      <c r="E144" t="s">
        <v>707</v>
      </c>
      <c r="F144" t="s">
        <v>851</v>
      </c>
      <c r="G144" t="s">
        <v>852</v>
      </c>
      <c r="H144" t="s">
        <v>852</v>
      </c>
      <c r="I144" t="s">
        <v>1550</v>
      </c>
      <c r="J144" t="s">
        <v>1470</v>
      </c>
      <c r="K144" t="s">
        <v>853</v>
      </c>
      <c r="M144" t="s">
        <v>854</v>
      </c>
      <c r="N144" t="s">
        <v>855</v>
      </c>
      <c r="O144">
        <v>539102</v>
      </c>
      <c r="P144">
        <v>185361</v>
      </c>
      <c r="Q144">
        <v>51.55</v>
      </c>
      <c r="R144">
        <v>4.8192100999999996E-3</v>
      </c>
    </row>
    <row r="145" spans="1:18" x14ac:dyDescent="0.25">
      <c r="A145" t="s">
        <v>1512</v>
      </c>
      <c r="B145" t="s">
        <v>856</v>
      </c>
      <c r="C145" t="s">
        <v>857</v>
      </c>
      <c r="D145" t="s">
        <v>706</v>
      </c>
      <c r="E145" t="s">
        <v>707</v>
      </c>
      <c r="F145" t="s">
        <v>851</v>
      </c>
      <c r="G145" t="s">
        <v>852</v>
      </c>
      <c r="H145" t="s">
        <v>852</v>
      </c>
      <c r="I145" t="s">
        <v>1550</v>
      </c>
      <c r="J145" t="s">
        <v>1470</v>
      </c>
      <c r="K145" t="s">
        <v>858</v>
      </c>
      <c r="M145" t="s">
        <v>859</v>
      </c>
      <c r="N145" t="s">
        <v>860</v>
      </c>
      <c r="O145">
        <v>541105</v>
      </c>
      <c r="P145">
        <v>185137</v>
      </c>
      <c r="Q145">
        <v>51.547490000000003</v>
      </c>
      <c r="R145">
        <v>3.3598484999999997E-2</v>
      </c>
    </row>
    <row r="146" spans="1:18" x14ac:dyDescent="0.25">
      <c r="A146" t="s">
        <v>1512</v>
      </c>
      <c r="B146" t="s">
        <v>861</v>
      </c>
      <c r="C146" t="s">
        <v>862</v>
      </c>
      <c r="D146" t="s">
        <v>706</v>
      </c>
      <c r="E146" t="s">
        <v>707</v>
      </c>
      <c r="F146" t="s">
        <v>851</v>
      </c>
      <c r="G146" t="s">
        <v>852</v>
      </c>
      <c r="H146" t="s">
        <v>852</v>
      </c>
      <c r="I146" t="s">
        <v>1550</v>
      </c>
      <c r="J146" t="s">
        <v>1470</v>
      </c>
      <c r="K146" t="s">
        <v>863</v>
      </c>
      <c r="M146" t="s">
        <v>864</v>
      </c>
      <c r="N146" t="s">
        <v>865</v>
      </c>
      <c r="O146">
        <v>540516</v>
      </c>
      <c r="P146">
        <v>185243</v>
      </c>
      <c r="Q146">
        <v>51.548589</v>
      </c>
      <c r="R146">
        <v>2.5152046000000001E-2</v>
      </c>
    </row>
    <row r="147" spans="1:18" x14ac:dyDescent="0.25">
      <c r="A147" t="s">
        <v>1512</v>
      </c>
      <c r="B147" t="s">
        <v>866</v>
      </c>
      <c r="C147" t="s">
        <v>867</v>
      </c>
      <c r="D147" t="s">
        <v>706</v>
      </c>
      <c r="E147" t="s">
        <v>707</v>
      </c>
      <c r="F147" t="s">
        <v>881</v>
      </c>
      <c r="G147" t="s">
        <v>882</v>
      </c>
      <c r="H147" t="s">
        <v>882</v>
      </c>
      <c r="I147" t="s">
        <v>1551</v>
      </c>
      <c r="J147" t="s">
        <v>1470</v>
      </c>
      <c r="K147" t="s">
        <v>868</v>
      </c>
      <c r="M147" t="s">
        <v>869</v>
      </c>
      <c r="N147" t="s">
        <v>870</v>
      </c>
      <c r="O147">
        <v>539225</v>
      </c>
      <c r="P147">
        <v>183671</v>
      </c>
      <c r="Q147">
        <v>51.534782999999997</v>
      </c>
      <c r="R147">
        <v>5.9240574000000001E-3</v>
      </c>
    </row>
    <row r="148" spans="1:18" x14ac:dyDescent="0.25">
      <c r="A148" t="s">
        <v>1512</v>
      </c>
      <c r="B148" t="s">
        <v>871</v>
      </c>
      <c r="C148" t="s">
        <v>872</v>
      </c>
      <c r="D148" t="s">
        <v>706</v>
      </c>
      <c r="E148" t="s">
        <v>707</v>
      </c>
      <c r="F148" t="s">
        <v>881</v>
      </c>
      <c r="G148" t="s">
        <v>882</v>
      </c>
      <c r="H148" t="s">
        <v>882</v>
      </c>
      <c r="I148" t="s">
        <v>1551</v>
      </c>
      <c r="J148" t="s">
        <v>1470</v>
      </c>
      <c r="K148" t="s">
        <v>873</v>
      </c>
      <c r="M148" t="s">
        <v>874</v>
      </c>
      <c r="N148" t="s">
        <v>875</v>
      </c>
      <c r="O148">
        <v>538349</v>
      </c>
      <c r="P148">
        <v>185140</v>
      </c>
      <c r="Q148">
        <v>51.548198999999997</v>
      </c>
      <c r="R148">
        <v>-6.1207496000000002E-3</v>
      </c>
    </row>
    <row r="149" spans="1:18" x14ac:dyDescent="0.25">
      <c r="A149" t="s">
        <v>1512</v>
      </c>
      <c r="B149" t="s">
        <v>880</v>
      </c>
      <c r="C149" t="s">
        <v>1484</v>
      </c>
      <c r="D149" t="s">
        <v>706</v>
      </c>
      <c r="E149" t="s">
        <v>707</v>
      </c>
      <c r="F149" t="s">
        <v>881</v>
      </c>
      <c r="G149" t="s">
        <v>882</v>
      </c>
      <c r="H149" t="s">
        <v>882</v>
      </c>
      <c r="I149" t="s">
        <v>1551</v>
      </c>
      <c r="J149" t="s">
        <v>1470</v>
      </c>
      <c r="K149" t="s">
        <v>883</v>
      </c>
      <c r="M149" t="s">
        <v>884</v>
      </c>
      <c r="N149" t="s">
        <v>885</v>
      </c>
      <c r="O149">
        <v>539553</v>
      </c>
      <c r="P149">
        <v>184332</v>
      </c>
      <c r="Q149">
        <v>51.540641999999998</v>
      </c>
      <c r="R149">
        <v>1.0911766999999999E-2</v>
      </c>
    </row>
    <row r="150" spans="1:18" x14ac:dyDescent="0.25">
      <c r="A150" t="s">
        <v>1512</v>
      </c>
      <c r="B150" t="s">
        <v>886</v>
      </c>
      <c r="C150" t="s">
        <v>887</v>
      </c>
      <c r="D150" t="s">
        <v>706</v>
      </c>
      <c r="E150" t="s">
        <v>707</v>
      </c>
      <c r="F150" t="s">
        <v>881</v>
      </c>
      <c r="G150" t="s">
        <v>882</v>
      </c>
      <c r="H150" t="s">
        <v>882</v>
      </c>
      <c r="I150" t="s">
        <v>1551</v>
      </c>
      <c r="J150" t="s">
        <v>1470</v>
      </c>
      <c r="K150" t="s">
        <v>888</v>
      </c>
      <c r="M150" t="s">
        <v>889</v>
      </c>
      <c r="N150" t="s">
        <v>890</v>
      </c>
      <c r="O150">
        <v>542460</v>
      </c>
      <c r="P150">
        <v>185199</v>
      </c>
      <c r="Q150">
        <v>51.547707000000003</v>
      </c>
      <c r="R150">
        <v>5.3151713000000003E-2</v>
      </c>
    </row>
    <row r="151" spans="1:18" x14ac:dyDescent="0.25">
      <c r="A151" t="s">
        <v>1512</v>
      </c>
      <c r="B151" t="s">
        <v>891</v>
      </c>
      <c r="C151" t="s">
        <v>892</v>
      </c>
      <c r="D151" t="s">
        <v>706</v>
      </c>
      <c r="E151" t="s">
        <v>707</v>
      </c>
      <c r="F151" t="s">
        <v>881</v>
      </c>
      <c r="G151" t="s">
        <v>882</v>
      </c>
      <c r="H151" t="s">
        <v>882</v>
      </c>
      <c r="I151" t="s">
        <v>1551</v>
      </c>
      <c r="J151" t="s">
        <v>1470</v>
      </c>
      <c r="K151" t="s">
        <v>893</v>
      </c>
      <c r="M151" t="s">
        <v>894</v>
      </c>
      <c r="N151" t="s">
        <v>895</v>
      </c>
      <c r="O151">
        <v>539233</v>
      </c>
      <c r="P151">
        <v>184486</v>
      </c>
      <c r="Q151">
        <v>51.542104999999999</v>
      </c>
      <c r="R151">
        <v>6.3613932999999996E-3</v>
      </c>
    </row>
    <row r="152" spans="1:18" x14ac:dyDescent="0.25">
      <c r="A152" t="s">
        <v>1512</v>
      </c>
      <c r="B152" t="s">
        <v>899</v>
      </c>
      <c r="C152" t="s">
        <v>900</v>
      </c>
      <c r="D152" t="s">
        <v>706</v>
      </c>
      <c r="E152" t="s">
        <v>707</v>
      </c>
      <c r="F152" t="s">
        <v>881</v>
      </c>
      <c r="G152" t="s">
        <v>882</v>
      </c>
      <c r="H152" t="s">
        <v>882</v>
      </c>
      <c r="I152" t="s">
        <v>1551</v>
      </c>
      <c r="J152" t="s">
        <v>1470</v>
      </c>
      <c r="K152" t="s">
        <v>901</v>
      </c>
      <c r="M152" t="s">
        <v>889</v>
      </c>
      <c r="N152" t="s">
        <v>890</v>
      </c>
      <c r="O152">
        <v>542460</v>
      </c>
      <c r="P152">
        <v>185199</v>
      </c>
      <c r="Q152">
        <v>51.547707000000003</v>
      </c>
      <c r="R152">
        <v>5.3151713000000003E-2</v>
      </c>
    </row>
    <row r="153" spans="1:18" x14ac:dyDescent="0.25">
      <c r="A153" t="s">
        <v>1512</v>
      </c>
      <c r="B153" t="s">
        <v>896</v>
      </c>
      <c r="C153" t="s">
        <v>1552</v>
      </c>
      <c r="D153" t="s">
        <v>706</v>
      </c>
      <c r="E153" t="s">
        <v>707</v>
      </c>
      <c r="F153" t="s">
        <v>904</v>
      </c>
      <c r="G153" t="s">
        <v>905</v>
      </c>
      <c r="H153" t="s">
        <v>905</v>
      </c>
      <c r="I153" t="s">
        <v>1553</v>
      </c>
      <c r="J153" t="s">
        <v>1470</v>
      </c>
      <c r="K153" t="s">
        <v>883</v>
      </c>
      <c r="M153" t="s">
        <v>897</v>
      </c>
      <c r="N153" t="s">
        <v>898</v>
      </c>
      <c r="O153">
        <v>539491</v>
      </c>
      <c r="P153">
        <v>184416</v>
      </c>
      <c r="Q153">
        <v>51.541412000000001</v>
      </c>
      <c r="R153">
        <v>1.0051602E-2</v>
      </c>
    </row>
    <row r="154" spans="1:18" x14ac:dyDescent="0.25">
      <c r="A154" t="s">
        <v>1512</v>
      </c>
      <c r="B154" t="s">
        <v>902</v>
      </c>
      <c r="C154" t="s">
        <v>903</v>
      </c>
      <c r="D154" t="s">
        <v>706</v>
      </c>
      <c r="E154" t="s">
        <v>707</v>
      </c>
      <c r="F154" t="s">
        <v>904</v>
      </c>
      <c r="G154" t="s">
        <v>905</v>
      </c>
      <c r="H154" t="s">
        <v>905</v>
      </c>
      <c r="I154" t="s">
        <v>1553</v>
      </c>
      <c r="J154" t="s">
        <v>1470</v>
      </c>
      <c r="K154" t="s">
        <v>906</v>
      </c>
      <c r="M154" t="s">
        <v>907</v>
      </c>
      <c r="N154" t="s">
        <v>908</v>
      </c>
      <c r="O154">
        <v>540567</v>
      </c>
      <c r="P154">
        <v>183994</v>
      </c>
      <c r="Q154">
        <v>51.537353000000003</v>
      </c>
      <c r="R154">
        <v>2.5388643999999998E-2</v>
      </c>
    </row>
    <row r="155" spans="1:18" x14ac:dyDescent="0.25">
      <c r="A155" t="s">
        <v>1512</v>
      </c>
      <c r="B155" t="s">
        <v>909</v>
      </c>
      <c r="C155" t="s">
        <v>910</v>
      </c>
      <c r="D155" t="s">
        <v>706</v>
      </c>
      <c r="E155" t="s">
        <v>707</v>
      </c>
      <c r="F155" t="s">
        <v>904</v>
      </c>
      <c r="G155" t="s">
        <v>905</v>
      </c>
      <c r="H155" t="s">
        <v>905</v>
      </c>
      <c r="I155" t="s">
        <v>1553</v>
      </c>
      <c r="J155" t="s">
        <v>1470</v>
      </c>
      <c r="K155" t="s">
        <v>911</v>
      </c>
      <c r="M155" t="s">
        <v>912</v>
      </c>
      <c r="N155" t="s">
        <v>913</v>
      </c>
      <c r="O155">
        <v>539112</v>
      </c>
      <c r="P155">
        <v>184766</v>
      </c>
      <c r="Q155">
        <v>51.544649999999997</v>
      </c>
      <c r="R155">
        <v>4.7282946000000003E-3</v>
      </c>
    </row>
    <row r="156" spans="1:18" x14ac:dyDescent="0.25">
      <c r="A156" t="s">
        <v>1512</v>
      </c>
      <c r="B156" t="s">
        <v>917</v>
      </c>
      <c r="C156" t="s">
        <v>918</v>
      </c>
      <c r="D156" t="s">
        <v>706</v>
      </c>
      <c r="E156" t="s">
        <v>707</v>
      </c>
      <c r="F156" t="s">
        <v>904</v>
      </c>
      <c r="G156" t="s">
        <v>905</v>
      </c>
      <c r="H156" t="s">
        <v>905</v>
      </c>
      <c r="I156" t="s">
        <v>1553</v>
      </c>
      <c r="J156" t="s">
        <v>1470</v>
      </c>
      <c r="K156" t="s">
        <v>914</v>
      </c>
      <c r="M156" t="s">
        <v>915</v>
      </c>
      <c r="N156" t="s">
        <v>916</v>
      </c>
      <c r="O156">
        <v>540492</v>
      </c>
      <c r="P156">
        <v>185464</v>
      </c>
      <c r="Q156">
        <v>51.550581000000001</v>
      </c>
      <c r="R156">
        <v>2.4894327000000001E-2</v>
      </c>
    </row>
    <row r="157" spans="1:18" x14ac:dyDescent="0.25">
      <c r="A157" t="s">
        <v>1512</v>
      </c>
      <c r="B157" t="s">
        <v>919</v>
      </c>
      <c r="C157" t="s">
        <v>920</v>
      </c>
      <c r="D157" t="s">
        <v>706</v>
      </c>
      <c r="E157" t="s">
        <v>707</v>
      </c>
      <c r="F157" t="s">
        <v>904</v>
      </c>
      <c r="G157" t="s">
        <v>905</v>
      </c>
      <c r="H157" t="s">
        <v>905</v>
      </c>
      <c r="I157" t="s">
        <v>1553</v>
      </c>
      <c r="J157" t="s">
        <v>1470</v>
      </c>
      <c r="K157" t="s">
        <v>921</v>
      </c>
      <c r="M157" t="s">
        <v>922</v>
      </c>
      <c r="N157" t="s">
        <v>923</v>
      </c>
      <c r="O157">
        <v>540620</v>
      </c>
      <c r="P157">
        <v>184636</v>
      </c>
      <c r="Q157">
        <v>51.543109000000001</v>
      </c>
      <c r="R157">
        <v>2.6408576E-2</v>
      </c>
    </row>
    <row r="158" spans="1:18" x14ac:dyDescent="0.25">
      <c r="A158" t="s">
        <v>1512</v>
      </c>
      <c r="B158" t="s">
        <v>924</v>
      </c>
      <c r="C158" t="s">
        <v>925</v>
      </c>
      <c r="D158" t="s">
        <v>926</v>
      </c>
      <c r="E158" t="s">
        <v>927</v>
      </c>
      <c r="F158" t="s">
        <v>928</v>
      </c>
      <c r="G158" t="s">
        <v>929</v>
      </c>
      <c r="H158" t="s">
        <v>929</v>
      </c>
      <c r="I158" t="s">
        <v>1554</v>
      </c>
      <c r="J158" t="s">
        <v>1470</v>
      </c>
      <c r="K158" t="s">
        <v>930</v>
      </c>
      <c r="L158" t="s">
        <v>931</v>
      </c>
      <c r="M158" t="s">
        <v>932</v>
      </c>
      <c r="N158" t="s">
        <v>933</v>
      </c>
      <c r="O158">
        <v>542899</v>
      </c>
      <c r="P158">
        <v>187429</v>
      </c>
      <c r="Q158">
        <v>51.567633999999998</v>
      </c>
      <c r="R158">
        <v>6.0384001E-2</v>
      </c>
    </row>
    <row r="159" spans="1:18" x14ac:dyDescent="0.25">
      <c r="A159" t="s">
        <v>1512</v>
      </c>
      <c r="B159" t="s">
        <v>939</v>
      </c>
      <c r="C159" t="s">
        <v>940</v>
      </c>
      <c r="D159" t="s">
        <v>926</v>
      </c>
      <c r="E159" t="s">
        <v>927</v>
      </c>
      <c r="F159" t="s">
        <v>928</v>
      </c>
      <c r="G159" t="s">
        <v>929</v>
      </c>
      <c r="H159" t="s">
        <v>929</v>
      </c>
      <c r="I159" t="s">
        <v>1554</v>
      </c>
      <c r="J159" t="s">
        <v>1470</v>
      </c>
      <c r="K159" t="s">
        <v>941</v>
      </c>
      <c r="L159" t="s">
        <v>931</v>
      </c>
      <c r="M159" t="s">
        <v>942</v>
      </c>
      <c r="N159" t="s">
        <v>943</v>
      </c>
      <c r="O159">
        <v>543751</v>
      </c>
      <c r="P159">
        <v>187002</v>
      </c>
      <c r="Q159">
        <v>51.563580999999999</v>
      </c>
      <c r="R159">
        <v>7.2493724999999995E-2</v>
      </c>
    </row>
    <row r="160" spans="1:18" x14ac:dyDescent="0.25">
      <c r="A160" t="s">
        <v>1512</v>
      </c>
      <c r="B160" t="s">
        <v>944</v>
      </c>
      <c r="C160" t="s">
        <v>945</v>
      </c>
      <c r="D160" t="s">
        <v>926</v>
      </c>
      <c r="E160" t="s">
        <v>927</v>
      </c>
      <c r="F160" t="s">
        <v>928</v>
      </c>
      <c r="G160" t="s">
        <v>929</v>
      </c>
      <c r="H160" t="s">
        <v>929</v>
      </c>
      <c r="I160" t="s">
        <v>1554</v>
      </c>
      <c r="J160" t="s">
        <v>1470</v>
      </c>
      <c r="K160" t="s">
        <v>946</v>
      </c>
      <c r="L160" t="s">
        <v>931</v>
      </c>
      <c r="M160" t="s">
        <v>947</v>
      </c>
      <c r="N160" t="s">
        <v>948</v>
      </c>
      <c r="O160">
        <v>543646</v>
      </c>
      <c r="P160">
        <v>186952</v>
      </c>
      <c r="Q160">
        <v>51.563158000000001</v>
      </c>
      <c r="R160">
        <v>7.0959545999999998E-2</v>
      </c>
    </row>
    <row r="161" spans="1:18" x14ac:dyDescent="0.25">
      <c r="A161" t="s">
        <v>1512</v>
      </c>
      <c r="B161" t="s">
        <v>949</v>
      </c>
      <c r="C161" t="s">
        <v>950</v>
      </c>
      <c r="D161" t="s">
        <v>926</v>
      </c>
      <c r="E161" t="s">
        <v>927</v>
      </c>
      <c r="F161" t="s">
        <v>928</v>
      </c>
      <c r="G161" t="s">
        <v>929</v>
      </c>
      <c r="H161" t="s">
        <v>929</v>
      </c>
      <c r="I161" t="s">
        <v>1554</v>
      </c>
      <c r="J161" t="s">
        <v>1470</v>
      </c>
      <c r="K161" t="s">
        <v>951</v>
      </c>
      <c r="L161" t="s">
        <v>931</v>
      </c>
      <c r="M161" t="s">
        <v>952</v>
      </c>
      <c r="N161" t="s">
        <v>953</v>
      </c>
      <c r="O161">
        <v>543990</v>
      </c>
      <c r="P161">
        <v>186949</v>
      </c>
      <c r="Q161">
        <v>51.563043</v>
      </c>
      <c r="R161">
        <v>7.5917640999999994E-2</v>
      </c>
    </row>
    <row r="162" spans="1:18" x14ac:dyDescent="0.25">
      <c r="A162" t="s">
        <v>1512</v>
      </c>
      <c r="B162" t="s">
        <v>954</v>
      </c>
      <c r="C162" t="s">
        <v>955</v>
      </c>
      <c r="D162" t="s">
        <v>926</v>
      </c>
      <c r="E162" t="s">
        <v>927</v>
      </c>
      <c r="F162" t="s">
        <v>928</v>
      </c>
      <c r="G162" t="s">
        <v>929</v>
      </c>
      <c r="H162" t="s">
        <v>929</v>
      </c>
      <c r="I162" t="s">
        <v>1554</v>
      </c>
      <c r="J162" t="s">
        <v>1470</v>
      </c>
      <c r="K162" t="s">
        <v>956</v>
      </c>
      <c r="L162" t="s">
        <v>931</v>
      </c>
      <c r="M162" t="s">
        <v>957</v>
      </c>
      <c r="N162" t="s">
        <v>958</v>
      </c>
      <c r="O162">
        <v>543201</v>
      </c>
      <c r="P162">
        <v>188032</v>
      </c>
      <c r="Q162">
        <v>51.572975</v>
      </c>
      <c r="R162">
        <v>6.4983819999999998E-2</v>
      </c>
    </row>
    <row r="163" spans="1:18" x14ac:dyDescent="0.25">
      <c r="A163" t="s">
        <v>1512</v>
      </c>
      <c r="B163" t="s">
        <v>959</v>
      </c>
      <c r="C163" t="s">
        <v>960</v>
      </c>
      <c r="D163" t="s">
        <v>926</v>
      </c>
      <c r="E163" t="s">
        <v>927</v>
      </c>
      <c r="F163" t="s">
        <v>928</v>
      </c>
      <c r="G163" t="s">
        <v>929</v>
      </c>
      <c r="H163" t="s">
        <v>929</v>
      </c>
      <c r="I163" t="s">
        <v>1554</v>
      </c>
      <c r="J163" t="s">
        <v>1470</v>
      </c>
      <c r="K163" t="s">
        <v>961</v>
      </c>
      <c r="L163" t="s">
        <v>962</v>
      </c>
      <c r="M163" t="s">
        <v>963</v>
      </c>
      <c r="N163" t="s">
        <v>964</v>
      </c>
      <c r="O163">
        <v>543151</v>
      </c>
      <c r="P163">
        <v>188496</v>
      </c>
      <c r="Q163">
        <v>51.577157</v>
      </c>
      <c r="R163">
        <v>6.4451751000000002E-2</v>
      </c>
    </row>
    <row r="164" spans="1:18" x14ac:dyDescent="0.25">
      <c r="A164" t="s">
        <v>1512</v>
      </c>
      <c r="B164" t="s">
        <v>965</v>
      </c>
      <c r="C164" t="s">
        <v>966</v>
      </c>
      <c r="D164" t="s">
        <v>926</v>
      </c>
      <c r="E164" t="s">
        <v>927</v>
      </c>
      <c r="F164" t="s">
        <v>928</v>
      </c>
      <c r="G164" t="s">
        <v>929</v>
      </c>
      <c r="H164" t="s">
        <v>929</v>
      </c>
      <c r="I164" t="s">
        <v>1554</v>
      </c>
      <c r="J164" t="s">
        <v>1470</v>
      </c>
      <c r="K164" t="s">
        <v>967</v>
      </c>
      <c r="L164" t="s">
        <v>962</v>
      </c>
      <c r="M164" t="s">
        <v>968</v>
      </c>
      <c r="N164" t="s">
        <v>969</v>
      </c>
      <c r="O164">
        <v>542406</v>
      </c>
      <c r="P164">
        <v>188530</v>
      </c>
      <c r="Q164">
        <v>51.577651000000003</v>
      </c>
      <c r="R164">
        <v>5.3721702000000003E-2</v>
      </c>
    </row>
    <row r="165" spans="1:18" x14ac:dyDescent="0.25">
      <c r="A165" t="s">
        <v>1512</v>
      </c>
      <c r="B165" t="s">
        <v>934</v>
      </c>
      <c r="C165" t="s">
        <v>935</v>
      </c>
      <c r="D165" t="s">
        <v>926</v>
      </c>
      <c r="E165" t="s">
        <v>927</v>
      </c>
      <c r="F165" t="s">
        <v>928</v>
      </c>
      <c r="G165" t="s">
        <v>929</v>
      </c>
      <c r="H165" t="s">
        <v>929</v>
      </c>
      <c r="I165" t="s">
        <v>1554</v>
      </c>
      <c r="J165" t="s">
        <v>1472</v>
      </c>
      <c r="K165" t="s">
        <v>936</v>
      </c>
      <c r="L165" t="s">
        <v>931</v>
      </c>
      <c r="M165" t="s">
        <v>937</v>
      </c>
      <c r="N165" t="s">
        <v>938</v>
      </c>
      <c r="O165">
        <v>543305</v>
      </c>
      <c r="P165">
        <v>186498</v>
      </c>
      <c r="Q165">
        <v>51.559165</v>
      </c>
      <c r="R165">
        <v>6.5858546000000004E-2</v>
      </c>
    </row>
    <row r="166" spans="1:18" x14ac:dyDescent="0.25">
      <c r="A166" t="s">
        <v>1512</v>
      </c>
      <c r="B166" t="s">
        <v>970</v>
      </c>
      <c r="C166" t="s">
        <v>971</v>
      </c>
      <c r="D166" t="s">
        <v>926</v>
      </c>
      <c r="E166" t="s">
        <v>927</v>
      </c>
      <c r="F166" t="s">
        <v>972</v>
      </c>
      <c r="G166" t="s">
        <v>973</v>
      </c>
      <c r="H166" t="s">
        <v>973</v>
      </c>
      <c r="I166" t="s">
        <v>1555</v>
      </c>
      <c r="J166" t="s">
        <v>1470</v>
      </c>
      <c r="K166" t="s">
        <v>974</v>
      </c>
      <c r="L166" t="s">
        <v>962</v>
      </c>
      <c r="M166" t="s">
        <v>975</v>
      </c>
      <c r="N166" t="s">
        <v>976</v>
      </c>
      <c r="O166">
        <v>543661</v>
      </c>
      <c r="P166">
        <v>188984</v>
      </c>
      <c r="Q166">
        <v>51.581412999999998</v>
      </c>
      <c r="R166">
        <v>7.2005967000000004E-2</v>
      </c>
    </row>
    <row r="167" spans="1:18" x14ac:dyDescent="0.25">
      <c r="A167" t="s">
        <v>1512</v>
      </c>
      <c r="B167" t="s">
        <v>977</v>
      </c>
      <c r="C167" t="s">
        <v>978</v>
      </c>
      <c r="D167" t="s">
        <v>926</v>
      </c>
      <c r="E167" t="s">
        <v>927</v>
      </c>
      <c r="F167" t="s">
        <v>972</v>
      </c>
      <c r="G167" t="s">
        <v>973</v>
      </c>
      <c r="H167" t="s">
        <v>973</v>
      </c>
      <c r="I167" t="s">
        <v>1555</v>
      </c>
      <c r="J167" t="s">
        <v>1470</v>
      </c>
      <c r="K167" t="s">
        <v>979</v>
      </c>
      <c r="L167" t="s">
        <v>962</v>
      </c>
      <c r="M167" t="s">
        <v>980</v>
      </c>
      <c r="N167" t="s">
        <v>981</v>
      </c>
      <c r="O167">
        <v>542226</v>
      </c>
      <c r="P167">
        <v>188390</v>
      </c>
      <c r="Q167">
        <v>51.576439000000001</v>
      </c>
      <c r="R167">
        <v>5.1069203000000001E-2</v>
      </c>
    </row>
    <row r="168" spans="1:18" x14ac:dyDescent="0.25">
      <c r="A168" t="s">
        <v>1512</v>
      </c>
      <c r="B168" t="s">
        <v>982</v>
      </c>
      <c r="C168" t="s">
        <v>983</v>
      </c>
      <c r="D168" t="s">
        <v>926</v>
      </c>
      <c r="E168" t="s">
        <v>927</v>
      </c>
      <c r="F168" t="s">
        <v>972</v>
      </c>
      <c r="G168" t="s">
        <v>973</v>
      </c>
      <c r="H168" t="s">
        <v>973</v>
      </c>
      <c r="I168" t="s">
        <v>1555</v>
      </c>
      <c r="J168" t="s">
        <v>1470</v>
      </c>
      <c r="K168" t="s">
        <v>984</v>
      </c>
      <c r="L168" t="s">
        <v>985</v>
      </c>
      <c r="M168" t="s">
        <v>986</v>
      </c>
      <c r="N168" t="s">
        <v>987</v>
      </c>
      <c r="O168">
        <v>543621</v>
      </c>
      <c r="P168">
        <v>190647</v>
      </c>
      <c r="Q168">
        <v>51.596366000000003</v>
      </c>
      <c r="R168">
        <v>7.2108948000000006E-2</v>
      </c>
    </row>
    <row r="169" spans="1:18" x14ac:dyDescent="0.25">
      <c r="A169" t="s">
        <v>1512</v>
      </c>
      <c r="B169" t="s">
        <v>988</v>
      </c>
      <c r="C169" t="s">
        <v>989</v>
      </c>
      <c r="D169" t="s">
        <v>926</v>
      </c>
      <c r="E169" t="s">
        <v>927</v>
      </c>
      <c r="F169" t="s">
        <v>972</v>
      </c>
      <c r="G169" t="s">
        <v>973</v>
      </c>
      <c r="H169" t="s">
        <v>973</v>
      </c>
      <c r="I169" t="s">
        <v>1555</v>
      </c>
      <c r="J169" t="s">
        <v>1470</v>
      </c>
      <c r="K169" t="s">
        <v>990</v>
      </c>
      <c r="L169" t="s">
        <v>991</v>
      </c>
      <c r="M169" t="s">
        <v>992</v>
      </c>
      <c r="N169" t="s">
        <v>993</v>
      </c>
      <c r="O169">
        <v>542982</v>
      </c>
      <c r="P169">
        <v>190347</v>
      </c>
      <c r="Q169">
        <v>51.593831999999999</v>
      </c>
      <c r="R169">
        <v>6.2767795000000001E-2</v>
      </c>
    </row>
    <row r="170" spans="1:18" x14ac:dyDescent="0.25">
      <c r="A170" t="s">
        <v>1512</v>
      </c>
      <c r="B170" t="s">
        <v>994</v>
      </c>
      <c r="C170" t="s">
        <v>995</v>
      </c>
      <c r="D170" t="s">
        <v>926</v>
      </c>
      <c r="E170" t="s">
        <v>927</v>
      </c>
      <c r="F170" t="s">
        <v>972</v>
      </c>
      <c r="G170" t="s">
        <v>973</v>
      </c>
      <c r="H170" t="s">
        <v>973</v>
      </c>
      <c r="I170" t="s">
        <v>1555</v>
      </c>
      <c r="J170" t="s">
        <v>1470</v>
      </c>
      <c r="K170" t="s">
        <v>996</v>
      </c>
      <c r="L170" t="s">
        <v>973</v>
      </c>
      <c r="M170" t="s">
        <v>997</v>
      </c>
      <c r="N170" t="s">
        <v>998</v>
      </c>
      <c r="O170">
        <v>544453</v>
      </c>
      <c r="P170">
        <v>191094</v>
      </c>
      <c r="Q170">
        <v>51.600169999999999</v>
      </c>
      <c r="R170">
        <v>8.4296185999999995E-2</v>
      </c>
    </row>
    <row r="171" spans="1:18" x14ac:dyDescent="0.25">
      <c r="A171" t="s">
        <v>1512</v>
      </c>
      <c r="B171" t="s">
        <v>1010</v>
      </c>
      <c r="C171" t="s">
        <v>1011</v>
      </c>
      <c r="D171" t="s">
        <v>926</v>
      </c>
      <c r="E171" t="s">
        <v>927</v>
      </c>
      <c r="F171" t="s">
        <v>972</v>
      </c>
      <c r="G171" t="s">
        <v>973</v>
      </c>
      <c r="H171" t="s">
        <v>973</v>
      </c>
      <c r="I171" t="s">
        <v>1555</v>
      </c>
      <c r="J171" t="s">
        <v>1470</v>
      </c>
      <c r="K171" t="s">
        <v>1012</v>
      </c>
      <c r="L171" t="s">
        <v>1013</v>
      </c>
      <c r="M171" t="s">
        <v>1014</v>
      </c>
      <c r="N171" t="s">
        <v>1015</v>
      </c>
      <c r="O171">
        <v>545822</v>
      </c>
      <c r="P171">
        <v>191978</v>
      </c>
      <c r="Q171">
        <v>51.607759999999999</v>
      </c>
      <c r="R171">
        <v>0.10441554</v>
      </c>
    </row>
    <row r="172" spans="1:18" x14ac:dyDescent="0.25">
      <c r="A172" t="s">
        <v>1512</v>
      </c>
      <c r="B172" t="s">
        <v>1016</v>
      </c>
      <c r="C172" t="s">
        <v>1017</v>
      </c>
      <c r="D172" t="s">
        <v>926</v>
      </c>
      <c r="E172" t="s">
        <v>927</v>
      </c>
      <c r="F172" t="s">
        <v>972</v>
      </c>
      <c r="G172" t="s">
        <v>973</v>
      </c>
      <c r="H172" t="s">
        <v>973</v>
      </c>
      <c r="I172" t="s">
        <v>1555</v>
      </c>
      <c r="J172" t="s">
        <v>1470</v>
      </c>
      <c r="K172" t="s">
        <v>1012</v>
      </c>
      <c r="L172" t="s">
        <v>1013</v>
      </c>
      <c r="M172" t="s">
        <v>1014</v>
      </c>
      <c r="N172" t="s">
        <v>1015</v>
      </c>
      <c r="O172">
        <v>545822</v>
      </c>
      <c r="P172">
        <v>191978</v>
      </c>
      <c r="Q172">
        <v>51.607759999999999</v>
      </c>
      <c r="R172">
        <v>0.10441554</v>
      </c>
    </row>
    <row r="173" spans="1:18" x14ac:dyDescent="0.25">
      <c r="A173" t="s">
        <v>1512</v>
      </c>
      <c r="B173" t="s">
        <v>1018</v>
      </c>
      <c r="C173" t="s">
        <v>1019</v>
      </c>
      <c r="D173" t="s">
        <v>926</v>
      </c>
      <c r="E173" t="s">
        <v>927</v>
      </c>
      <c r="F173" t="s">
        <v>1020</v>
      </c>
      <c r="G173" t="s">
        <v>1021</v>
      </c>
      <c r="H173" t="s">
        <v>1021</v>
      </c>
      <c r="I173" t="s">
        <v>1556</v>
      </c>
      <c r="J173" t="s">
        <v>1470</v>
      </c>
      <c r="K173" t="s">
        <v>1022</v>
      </c>
      <c r="L173" t="s">
        <v>1023</v>
      </c>
      <c r="M173" t="s">
        <v>1024</v>
      </c>
      <c r="N173" t="s">
        <v>1025</v>
      </c>
      <c r="O173">
        <v>544820</v>
      </c>
      <c r="P173">
        <v>188524</v>
      </c>
      <c r="Q173">
        <v>51.576982999999998</v>
      </c>
      <c r="R173">
        <v>8.8531907000000007E-2</v>
      </c>
    </row>
    <row r="174" spans="1:18" x14ac:dyDescent="0.25">
      <c r="A174" t="s">
        <v>1512</v>
      </c>
      <c r="B174" t="s">
        <v>1031</v>
      </c>
      <c r="C174" t="s">
        <v>1032</v>
      </c>
      <c r="D174" t="s">
        <v>926</v>
      </c>
      <c r="E174" t="s">
        <v>927</v>
      </c>
      <c r="F174" t="s">
        <v>1020</v>
      </c>
      <c r="G174" t="s">
        <v>1021</v>
      </c>
      <c r="H174" t="s">
        <v>1021</v>
      </c>
      <c r="I174" t="s">
        <v>1556</v>
      </c>
      <c r="J174" t="s">
        <v>1470</v>
      </c>
      <c r="K174" t="s">
        <v>1033</v>
      </c>
      <c r="L174" t="s">
        <v>1034</v>
      </c>
      <c r="M174" t="s">
        <v>1035</v>
      </c>
      <c r="N174" t="s">
        <v>1036</v>
      </c>
      <c r="O174">
        <v>546331</v>
      </c>
      <c r="P174">
        <v>187526</v>
      </c>
      <c r="Q174">
        <v>51.567625999999997</v>
      </c>
      <c r="R174">
        <v>0.10990630999999999</v>
      </c>
    </row>
    <row r="175" spans="1:18" x14ac:dyDescent="0.25">
      <c r="A175" t="s">
        <v>1512</v>
      </c>
      <c r="B175" t="s">
        <v>1037</v>
      </c>
      <c r="C175" t="s">
        <v>1038</v>
      </c>
      <c r="D175" t="s">
        <v>926</v>
      </c>
      <c r="E175" t="s">
        <v>927</v>
      </c>
      <c r="F175" t="s">
        <v>1020</v>
      </c>
      <c r="G175" t="s">
        <v>1021</v>
      </c>
      <c r="H175" t="s">
        <v>1021</v>
      </c>
      <c r="I175" t="s">
        <v>1556</v>
      </c>
      <c r="J175" t="s">
        <v>1470</v>
      </c>
      <c r="K175" t="s">
        <v>1039</v>
      </c>
      <c r="L175" t="s">
        <v>1021</v>
      </c>
      <c r="M175" t="s">
        <v>1040</v>
      </c>
      <c r="N175" t="s">
        <v>1041</v>
      </c>
      <c r="O175">
        <v>545438</v>
      </c>
      <c r="P175">
        <v>187037</v>
      </c>
      <c r="Q175">
        <v>51.563462999999999</v>
      </c>
      <c r="R175">
        <v>9.6829019000000002E-2</v>
      </c>
    </row>
    <row r="176" spans="1:18" x14ac:dyDescent="0.25">
      <c r="A176" t="s">
        <v>1512</v>
      </c>
      <c r="B176" t="s">
        <v>1042</v>
      </c>
      <c r="C176" t="s">
        <v>1043</v>
      </c>
      <c r="D176" t="s">
        <v>926</v>
      </c>
      <c r="E176" t="s">
        <v>927</v>
      </c>
      <c r="F176" t="s">
        <v>1020</v>
      </c>
      <c r="G176" t="s">
        <v>1021</v>
      </c>
      <c r="H176" t="s">
        <v>1021</v>
      </c>
      <c r="I176" t="s">
        <v>1556</v>
      </c>
      <c r="J176" t="s">
        <v>1470</v>
      </c>
      <c r="K176" t="s">
        <v>1044</v>
      </c>
      <c r="L176" t="s">
        <v>1021</v>
      </c>
      <c r="M176" t="s">
        <v>1045</v>
      </c>
      <c r="N176" t="s">
        <v>1046</v>
      </c>
      <c r="O176">
        <v>545249</v>
      </c>
      <c r="P176">
        <v>187246</v>
      </c>
      <c r="Q176">
        <v>51.565389000000003</v>
      </c>
      <c r="R176">
        <v>9.4190582999999994E-2</v>
      </c>
    </row>
    <row r="177" spans="1:18" x14ac:dyDescent="0.25">
      <c r="A177" t="s">
        <v>1512</v>
      </c>
      <c r="B177" t="s">
        <v>1047</v>
      </c>
      <c r="C177" t="s">
        <v>1048</v>
      </c>
      <c r="D177" t="s">
        <v>926</v>
      </c>
      <c r="E177" t="s">
        <v>927</v>
      </c>
      <c r="F177" t="s">
        <v>1020</v>
      </c>
      <c r="G177" t="s">
        <v>1021</v>
      </c>
      <c r="H177" t="s">
        <v>1021</v>
      </c>
      <c r="I177" t="s">
        <v>1556</v>
      </c>
      <c r="J177" t="s">
        <v>1470</v>
      </c>
      <c r="K177" t="s">
        <v>1049</v>
      </c>
      <c r="L177" t="s">
        <v>1034</v>
      </c>
      <c r="M177" t="s">
        <v>1050</v>
      </c>
      <c r="N177" t="s">
        <v>1051</v>
      </c>
      <c r="O177">
        <v>546598</v>
      </c>
      <c r="P177">
        <v>187054</v>
      </c>
      <c r="Q177">
        <v>51.563316</v>
      </c>
      <c r="R177">
        <v>0.11355912999999999</v>
      </c>
    </row>
    <row r="178" spans="1:18" x14ac:dyDescent="0.25">
      <c r="A178" t="s">
        <v>1512</v>
      </c>
      <c r="B178" t="s">
        <v>1052</v>
      </c>
      <c r="C178" t="s">
        <v>1053</v>
      </c>
      <c r="D178" t="s">
        <v>926</v>
      </c>
      <c r="E178" t="s">
        <v>927</v>
      </c>
      <c r="F178" t="s">
        <v>1020</v>
      </c>
      <c r="G178" t="s">
        <v>1021</v>
      </c>
      <c r="H178" t="s">
        <v>1021</v>
      </c>
      <c r="I178" t="s">
        <v>1556</v>
      </c>
      <c r="J178" t="s">
        <v>1470</v>
      </c>
      <c r="K178" t="s">
        <v>1054</v>
      </c>
      <c r="L178" t="s">
        <v>1034</v>
      </c>
      <c r="M178" t="s">
        <v>1055</v>
      </c>
      <c r="N178" t="s">
        <v>1056</v>
      </c>
      <c r="O178">
        <v>546532</v>
      </c>
      <c r="P178">
        <v>187121</v>
      </c>
      <c r="Q178">
        <v>51.563935000000001</v>
      </c>
      <c r="R178">
        <v>0.11263556</v>
      </c>
    </row>
    <row r="179" spans="1:18" x14ac:dyDescent="0.25">
      <c r="A179" t="s">
        <v>1512</v>
      </c>
      <c r="B179" t="s">
        <v>1057</v>
      </c>
      <c r="C179" t="s">
        <v>1058</v>
      </c>
      <c r="D179" t="s">
        <v>926</v>
      </c>
      <c r="E179" t="s">
        <v>927</v>
      </c>
      <c r="F179" t="s">
        <v>1020</v>
      </c>
      <c r="G179" t="s">
        <v>1021</v>
      </c>
      <c r="H179" t="s">
        <v>1021</v>
      </c>
      <c r="I179" t="s">
        <v>1556</v>
      </c>
      <c r="J179" t="s">
        <v>1470</v>
      </c>
      <c r="K179" t="s">
        <v>1059</v>
      </c>
      <c r="L179" t="s">
        <v>522</v>
      </c>
      <c r="M179" t="s">
        <v>1060</v>
      </c>
      <c r="N179" t="s">
        <v>1061</v>
      </c>
      <c r="O179">
        <v>547352</v>
      </c>
      <c r="P179">
        <v>188216</v>
      </c>
      <c r="Q179">
        <v>51.573560000000001</v>
      </c>
      <c r="R179">
        <v>0.12491581</v>
      </c>
    </row>
    <row r="180" spans="1:18" x14ac:dyDescent="0.25">
      <c r="A180" t="s">
        <v>1512</v>
      </c>
      <c r="B180" t="s">
        <v>1062</v>
      </c>
      <c r="C180" t="s">
        <v>92</v>
      </c>
      <c r="D180" t="s">
        <v>926</v>
      </c>
      <c r="E180" t="s">
        <v>927</v>
      </c>
      <c r="F180" t="s">
        <v>1020</v>
      </c>
      <c r="G180" t="s">
        <v>1021</v>
      </c>
      <c r="H180" t="s">
        <v>1021</v>
      </c>
      <c r="I180" t="s">
        <v>1556</v>
      </c>
      <c r="J180" t="s">
        <v>1472</v>
      </c>
      <c r="K180" t="s">
        <v>1063</v>
      </c>
      <c r="L180" t="s">
        <v>522</v>
      </c>
      <c r="M180" t="s">
        <v>1064</v>
      </c>
      <c r="N180" t="s">
        <v>1065</v>
      </c>
      <c r="O180">
        <v>547178</v>
      </c>
      <c r="P180">
        <v>188535</v>
      </c>
      <c r="Q180">
        <v>51.576472000000003</v>
      </c>
      <c r="R180">
        <v>0.12254036</v>
      </c>
    </row>
    <row r="181" spans="1:18" x14ac:dyDescent="0.25">
      <c r="A181" t="s">
        <v>1512</v>
      </c>
      <c r="B181" t="s">
        <v>1111</v>
      </c>
      <c r="C181" t="s">
        <v>1112</v>
      </c>
      <c r="D181" t="s">
        <v>926</v>
      </c>
      <c r="E181" t="s">
        <v>927</v>
      </c>
      <c r="F181" t="s">
        <v>1068</v>
      </c>
      <c r="G181" t="s">
        <v>1069</v>
      </c>
      <c r="H181" t="s">
        <v>1069</v>
      </c>
      <c r="I181" t="s">
        <v>1557</v>
      </c>
      <c r="J181" t="s">
        <v>1472</v>
      </c>
      <c r="K181" t="s">
        <v>1113</v>
      </c>
      <c r="L181" t="s">
        <v>1114</v>
      </c>
      <c r="M181" t="s">
        <v>1115</v>
      </c>
      <c r="N181" t="s">
        <v>1116</v>
      </c>
      <c r="O181">
        <v>540897</v>
      </c>
      <c r="P181">
        <v>191927</v>
      </c>
      <c r="Q181">
        <v>51.608555000000003</v>
      </c>
      <c r="R181">
        <v>3.3322327999999998E-2</v>
      </c>
    </row>
    <row r="182" spans="1:18" x14ac:dyDescent="0.25">
      <c r="A182" t="s">
        <v>1512</v>
      </c>
      <c r="B182" t="s">
        <v>1066</v>
      </c>
      <c r="C182" t="s">
        <v>1067</v>
      </c>
      <c r="D182" t="s">
        <v>926</v>
      </c>
      <c r="E182" t="s">
        <v>927</v>
      </c>
      <c r="F182" t="s">
        <v>1068</v>
      </c>
      <c r="G182" t="s">
        <v>1069</v>
      </c>
      <c r="H182" t="s">
        <v>1069</v>
      </c>
      <c r="I182" t="s">
        <v>1557</v>
      </c>
      <c r="J182" t="s">
        <v>1470</v>
      </c>
      <c r="K182" t="s">
        <v>1070</v>
      </c>
      <c r="L182" t="s">
        <v>1071</v>
      </c>
      <c r="M182" t="s">
        <v>1072</v>
      </c>
      <c r="N182" t="s">
        <v>1073</v>
      </c>
      <c r="O182">
        <v>540453</v>
      </c>
      <c r="P182">
        <v>188526</v>
      </c>
      <c r="Q182">
        <v>51.578105000000001</v>
      </c>
      <c r="R182">
        <v>2.5554684000000001E-2</v>
      </c>
    </row>
    <row r="183" spans="1:18" x14ac:dyDescent="0.25">
      <c r="A183" t="s">
        <v>1512</v>
      </c>
      <c r="B183" t="s">
        <v>1074</v>
      </c>
      <c r="C183" t="s">
        <v>1075</v>
      </c>
      <c r="D183" t="s">
        <v>926</v>
      </c>
      <c r="E183" t="s">
        <v>927</v>
      </c>
      <c r="F183" t="s">
        <v>1068</v>
      </c>
      <c r="G183" t="s">
        <v>1069</v>
      </c>
      <c r="H183" t="s">
        <v>1069</v>
      </c>
      <c r="I183" t="s">
        <v>1557</v>
      </c>
      <c r="J183" t="s">
        <v>1470</v>
      </c>
      <c r="K183" t="s">
        <v>1076</v>
      </c>
      <c r="L183" t="s">
        <v>1071</v>
      </c>
      <c r="M183" t="s">
        <v>1077</v>
      </c>
      <c r="N183" t="s">
        <v>1078</v>
      </c>
      <c r="O183">
        <v>540289</v>
      </c>
      <c r="P183">
        <v>188521</v>
      </c>
      <c r="Q183">
        <v>51.578100999999997</v>
      </c>
      <c r="R183">
        <v>2.3187508999999999E-2</v>
      </c>
    </row>
    <row r="184" spans="1:18" x14ac:dyDescent="0.25">
      <c r="A184" t="s">
        <v>1512</v>
      </c>
      <c r="B184" t="s">
        <v>1079</v>
      </c>
      <c r="C184" t="s">
        <v>1080</v>
      </c>
      <c r="D184" t="s">
        <v>926</v>
      </c>
      <c r="E184" t="s">
        <v>927</v>
      </c>
      <c r="F184" t="s">
        <v>1068</v>
      </c>
      <c r="G184" t="s">
        <v>1069</v>
      </c>
      <c r="H184" t="s">
        <v>1069</v>
      </c>
      <c r="I184" t="s">
        <v>1557</v>
      </c>
      <c r="J184" t="s">
        <v>1470</v>
      </c>
      <c r="K184" t="s">
        <v>1081</v>
      </c>
      <c r="L184" t="s">
        <v>1082</v>
      </c>
      <c r="M184" t="s">
        <v>1083</v>
      </c>
      <c r="N184" t="s">
        <v>1084</v>
      </c>
      <c r="O184">
        <v>541394</v>
      </c>
      <c r="P184">
        <v>186612</v>
      </c>
      <c r="Q184">
        <v>51.560670999999999</v>
      </c>
      <c r="R184">
        <v>3.8356031999999998E-2</v>
      </c>
    </row>
    <row r="185" spans="1:18" x14ac:dyDescent="0.25">
      <c r="A185" t="s">
        <v>1512</v>
      </c>
      <c r="B185" t="s">
        <v>1085</v>
      </c>
      <c r="C185" t="s">
        <v>1086</v>
      </c>
      <c r="D185" t="s">
        <v>926</v>
      </c>
      <c r="E185" t="s">
        <v>927</v>
      </c>
      <c r="F185" t="s">
        <v>1068</v>
      </c>
      <c r="G185" t="s">
        <v>1069</v>
      </c>
      <c r="H185" t="s">
        <v>1069</v>
      </c>
      <c r="I185" t="s">
        <v>1557</v>
      </c>
      <c r="J185" t="s">
        <v>1470</v>
      </c>
      <c r="K185" t="s">
        <v>1087</v>
      </c>
      <c r="L185" t="s">
        <v>1088</v>
      </c>
      <c r="M185" t="s">
        <v>1089</v>
      </c>
      <c r="N185" t="s">
        <v>1090</v>
      </c>
      <c r="O185">
        <v>540404</v>
      </c>
      <c r="P185">
        <v>190279</v>
      </c>
      <c r="Q185">
        <v>51.593868999999998</v>
      </c>
      <c r="R185">
        <v>2.554851E-2</v>
      </c>
    </row>
    <row r="186" spans="1:18" x14ac:dyDescent="0.25">
      <c r="A186" t="s">
        <v>1512</v>
      </c>
      <c r="B186" t="s">
        <v>1091</v>
      </c>
      <c r="C186" t="s">
        <v>1092</v>
      </c>
      <c r="D186" t="s">
        <v>926</v>
      </c>
      <c r="E186" t="s">
        <v>927</v>
      </c>
      <c r="F186" t="s">
        <v>1068</v>
      </c>
      <c r="G186" t="s">
        <v>1069</v>
      </c>
      <c r="H186" t="s">
        <v>1069</v>
      </c>
      <c r="I186" t="s">
        <v>1557</v>
      </c>
      <c r="J186" t="s">
        <v>1470</v>
      </c>
      <c r="K186" t="s">
        <v>1093</v>
      </c>
      <c r="L186" t="s">
        <v>1088</v>
      </c>
      <c r="M186" t="s">
        <v>1089</v>
      </c>
      <c r="N186" t="s">
        <v>1090</v>
      </c>
      <c r="O186">
        <v>540404</v>
      </c>
      <c r="P186">
        <v>190279</v>
      </c>
      <c r="Q186">
        <v>51.593868999999998</v>
      </c>
      <c r="R186">
        <v>2.554851E-2</v>
      </c>
    </row>
    <row r="187" spans="1:18" x14ac:dyDescent="0.25">
      <c r="A187" t="s">
        <v>1512</v>
      </c>
      <c r="B187" t="s">
        <v>1094</v>
      </c>
      <c r="C187" t="s">
        <v>1095</v>
      </c>
      <c r="D187" t="s">
        <v>926</v>
      </c>
      <c r="E187" t="s">
        <v>927</v>
      </c>
      <c r="F187" t="s">
        <v>1068</v>
      </c>
      <c r="G187" t="s">
        <v>1069</v>
      </c>
      <c r="H187" t="s">
        <v>1069</v>
      </c>
      <c r="I187" t="s">
        <v>1557</v>
      </c>
      <c r="J187" t="s">
        <v>1470</v>
      </c>
      <c r="K187" t="s">
        <v>1096</v>
      </c>
      <c r="L187" t="s">
        <v>1088</v>
      </c>
      <c r="M187" t="s">
        <v>1097</v>
      </c>
      <c r="N187" t="s">
        <v>1098</v>
      </c>
      <c r="O187">
        <v>540310</v>
      </c>
      <c r="P187">
        <v>190124</v>
      </c>
      <c r="Q187">
        <v>51.592500000000001</v>
      </c>
      <c r="R187">
        <v>2.4130467999999999E-2</v>
      </c>
    </row>
    <row r="188" spans="1:18" x14ac:dyDescent="0.25">
      <c r="A188" t="s">
        <v>1512</v>
      </c>
      <c r="B188" t="s">
        <v>1099</v>
      </c>
      <c r="C188" t="s">
        <v>1100</v>
      </c>
      <c r="D188" t="s">
        <v>926</v>
      </c>
      <c r="E188" t="s">
        <v>927</v>
      </c>
      <c r="F188" t="s">
        <v>1068</v>
      </c>
      <c r="G188" t="s">
        <v>1069</v>
      </c>
      <c r="H188" t="s">
        <v>1069</v>
      </c>
      <c r="I188" t="s">
        <v>1557</v>
      </c>
      <c r="J188" t="s">
        <v>1470</v>
      </c>
      <c r="K188" t="s">
        <v>1101</v>
      </c>
      <c r="L188" t="s">
        <v>1088</v>
      </c>
      <c r="M188" t="s">
        <v>1102</v>
      </c>
      <c r="N188" t="s">
        <v>1103</v>
      </c>
      <c r="O188">
        <v>540129</v>
      </c>
      <c r="P188">
        <v>190669</v>
      </c>
      <c r="Q188">
        <v>51.597442000000001</v>
      </c>
      <c r="R188">
        <v>2.1736756999999999E-2</v>
      </c>
    </row>
    <row r="189" spans="1:18" x14ac:dyDescent="0.25">
      <c r="A189" t="s">
        <v>1512</v>
      </c>
      <c r="B189" t="s">
        <v>1106</v>
      </c>
      <c r="C189" t="s">
        <v>1107</v>
      </c>
      <c r="D189" t="s">
        <v>926</v>
      </c>
      <c r="E189" t="s">
        <v>927</v>
      </c>
      <c r="F189" t="s">
        <v>1068</v>
      </c>
      <c r="G189" t="s">
        <v>1069</v>
      </c>
      <c r="H189" t="s">
        <v>1069</v>
      </c>
      <c r="I189" t="s">
        <v>1557</v>
      </c>
      <c r="J189" t="s">
        <v>1470</v>
      </c>
      <c r="K189" t="s">
        <v>1108</v>
      </c>
      <c r="L189" t="s">
        <v>931</v>
      </c>
      <c r="M189" t="s">
        <v>1109</v>
      </c>
      <c r="N189" t="s">
        <v>1110</v>
      </c>
      <c r="O189">
        <v>542206</v>
      </c>
      <c r="P189">
        <v>190038</v>
      </c>
      <c r="Q189">
        <v>51.591251999999997</v>
      </c>
      <c r="R189">
        <v>5.1447693000000003E-2</v>
      </c>
    </row>
    <row r="190" spans="1:18" x14ac:dyDescent="0.25">
      <c r="A190" t="s">
        <v>1512</v>
      </c>
      <c r="B190" t="s">
        <v>1117</v>
      </c>
      <c r="C190" t="s">
        <v>1118</v>
      </c>
      <c r="D190" t="s">
        <v>926</v>
      </c>
      <c r="E190" t="s">
        <v>927</v>
      </c>
      <c r="F190" t="s">
        <v>1068</v>
      </c>
      <c r="G190" t="s">
        <v>1069</v>
      </c>
      <c r="H190" t="s">
        <v>1069</v>
      </c>
      <c r="I190" t="s">
        <v>1557</v>
      </c>
      <c r="J190" t="s">
        <v>1470</v>
      </c>
      <c r="K190" t="s">
        <v>1119</v>
      </c>
      <c r="L190" t="s">
        <v>1114</v>
      </c>
      <c r="M190" t="s">
        <v>1120</v>
      </c>
      <c r="N190" t="s">
        <v>1121</v>
      </c>
      <c r="O190">
        <v>539982</v>
      </c>
      <c r="P190">
        <v>191888</v>
      </c>
      <c r="Q190">
        <v>51.608432000000001</v>
      </c>
      <c r="R190">
        <v>2.0101964E-2</v>
      </c>
    </row>
    <row r="191" spans="1:18" x14ac:dyDescent="0.25">
      <c r="A191" t="s">
        <v>1512</v>
      </c>
      <c r="B191" t="s">
        <v>1104</v>
      </c>
      <c r="C191" t="s">
        <v>1105</v>
      </c>
      <c r="D191" t="s">
        <v>926</v>
      </c>
      <c r="E191" t="s">
        <v>927</v>
      </c>
      <c r="F191" t="s">
        <v>1068</v>
      </c>
      <c r="G191" t="s">
        <v>1069</v>
      </c>
      <c r="H191" t="s">
        <v>1069</v>
      </c>
      <c r="I191" t="s">
        <v>1557</v>
      </c>
      <c r="J191" t="s">
        <v>1470</v>
      </c>
      <c r="K191" t="s">
        <v>1101</v>
      </c>
      <c r="L191" t="s">
        <v>1088</v>
      </c>
      <c r="M191" t="s">
        <v>1102</v>
      </c>
      <c r="N191" t="s">
        <v>1103</v>
      </c>
      <c r="O191">
        <v>540129</v>
      </c>
      <c r="P191">
        <v>190669</v>
      </c>
      <c r="Q191">
        <v>51.597442000000001</v>
      </c>
      <c r="R191">
        <v>2.1736756999999999E-2</v>
      </c>
    </row>
    <row r="192" spans="1:18" x14ac:dyDescent="0.25">
      <c r="A192" t="s">
        <v>1512</v>
      </c>
      <c r="B192" t="s">
        <v>1122</v>
      </c>
      <c r="C192" t="s">
        <v>1123</v>
      </c>
      <c r="D192" t="s">
        <v>926</v>
      </c>
      <c r="E192" t="s">
        <v>927</v>
      </c>
      <c r="F192" t="s">
        <v>1124</v>
      </c>
      <c r="G192" t="s">
        <v>1125</v>
      </c>
      <c r="H192" t="s">
        <v>1125</v>
      </c>
      <c r="I192" t="s">
        <v>1558</v>
      </c>
      <c r="J192" t="s">
        <v>1470</v>
      </c>
      <c r="K192" t="s">
        <v>1126</v>
      </c>
      <c r="L192" t="s">
        <v>931</v>
      </c>
      <c r="M192" t="s">
        <v>1127</v>
      </c>
      <c r="N192" t="s">
        <v>1128</v>
      </c>
      <c r="O192">
        <v>543897</v>
      </c>
      <c r="P192">
        <v>186254</v>
      </c>
      <c r="Q192">
        <v>51.556821999999997</v>
      </c>
      <c r="R192">
        <v>7.4292691999999994E-2</v>
      </c>
    </row>
    <row r="193" spans="1:18" x14ac:dyDescent="0.25">
      <c r="A193" t="s">
        <v>1512</v>
      </c>
      <c r="B193" t="s">
        <v>1134</v>
      </c>
      <c r="C193" t="s">
        <v>1135</v>
      </c>
      <c r="D193" t="s">
        <v>926</v>
      </c>
      <c r="E193" t="s">
        <v>927</v>
      </c>
      <c r="F193" t="s">
        <v>1124</v>
      </c>
      <c r="G193" t="s">
        <v>1125</v>
      </c>
      <c r="H193" t="s">
        <v>1125</v>
      </c>
      <c r="I193" t="s">
        <v>1558</v>
      </c>
      <c r="J193" t="s">
        <v>1470</v>
      </c>
      <c r="K193" t="s">
        <v>1131</v>
      </c>
      <c r="L193" t="s">
        <v>931</v>
      </c>
      <c r="M193" t="s">
        <v>1132</v>
      </c>
      <c r="N193" t="s">
        <v>1133</v>
      </c>
      <c r="O193">
        <v>544106</v>
      </c>
      <c r="P193">
        <v>185110</v>
      </c>
      <c r="Q193">
        <v>51.546489000000001</v>
      </c>
      <c r="R193">
        <v>7.6837077000000004E-2</v>
      </c>
    </row>
    <row r="194" spans="1:18" x14ac:dyDescent="0.25">
      <c r="A194" t="s">
        <v>1512</v>
      </c>
      <c r="B194" t="s">
        <v>1136</v>
      </c>
      <c r="C194" t="s">
        <v>1137</v>
      </c>
      <c r="D194" t="s">
        <v>926</v>
      </c>
      <c r="E194" t="s">
        <v>927</v>
      </c>
      <c r="F194" t="s">
        <v>1124</v>
      </c>
      <c r="G194" t="s">
        <v>1125</v>
      </c>
      <c r="H194" t="s">
        <v>1125</v>
      </c>
      <c r="I194" t="s">
        <v>1558</v>
      </c>
      <c r="J194" t="s">
        <v>1470</v>
      </c>
      <c r="K194" t="s">
        <v>1138</v>
      </c>
      <c r="L194" t="s">
        <v>931</v>
      </c>
      <c r="M194" t="s">
        <v>1139</v>
      </c>
      <c r="N194" t="s">
        <v>1140</v>
      </c>
      <c r="O194">
        <v>543991</v>
      </c>
      <c r="P194">
        <v>185477</v>
      </c>
      <c r="Q194">
        <v>51.549816</v>
      </c>
      <c r="R194">
        <v>7.5329842999999994E-2</v>
      </c>
    </row>
    <row r="195" spans="1:18" x14ac:dyDescent="0.25">
      <c r="A195" t="s">
        <v>1512</v>
      </c>
      <c r="B195" t="s">
        <v>1129</v>
      </c>
      <c r="C195" t="s">
        <v>1130</v>
      </c>
      <c r="D195" t="s">
        <v>926</v>
      </c>
      <c r="E195" t="s">
        <v>927</v>
      </c>
      <c r="F195" t="s">
        <v>1124</v>
      </c>
      <c r="G195" t="s">
        <v>1125</v>
      </c>
      <c r="H195" t="s">
        <v>1125</v>
      </c>
      <c r="I195" t="s">
        <v>1558</v>
      </c>
      <c r="J195" t="s">
        <v>1472</v>
      </c>
      <c r="K195" t="s">
        <v>1131</v>
      </c>
      <c r="L195" t="s">
        <v>931</v>
      </c>
      <c r="M195" t="s">
        <v>1132</v>
      </c>
      <c r="N195" t="s">
        <v>1133</v>
      </c>
      <c r="O195">
        <v>544106</v>
      </c>
      <c r="P195">
        <v>185110</v>
      </c>
      <c r="Q195">
        <v>51.546489000000001</v>
      </c>
      <c r="R195">
        <v>7.6837077000000004E-2</v>
      </c>
    </row>
    <row r="196" spans="1:18" x14ac:dyDescent="0.25">
      <c r="A196" t="s">
        <v>1512</v>
      </c>
      <c r="B196" t="s">
        <v>1141</v>
      </c>
      <c r="C196" t="s">
        <v>1142</v>
      </c>
      <c r="D196" t="s">
        <v>926</v>
      </c>
      <c r="E196" t="s">
        <v>927</v>
      </c>
      <c r="F196" t="s">
        <v>1124</v>
      </c>
      <c r="G196" t="s">
        <v>1125</v>
      </c>
      <c r="H196" t="s">
        <v>1125</v>
      </c>
      <c r="I196" t="s">
        <v>1558</v>
      </c>
      <c r="J196" t="s">
        <v>1472</v>
      </c>
      <c r="K196" t="s">
        <v>1143</v>
      </c>
      <c r="L196" t="s">
        <v>1021</v>
      </c>
      <c r="M196" t="s">
        <v>1144</v>
      </c>
      <c r="N196" t="s">
        <v>1145</v>
      </c>
      <c r="O196">
        <v>545422</v>
      </c>
      <c r="P196">
        <v>186734</v>
      </c>
      <c r="Q196">
        <v>51.560744</v>
      </c>
      <c r="R196">
        <v>9.6473119999999996E-2</v>
      </c>
    </row>
    <row r="197" spans="1:18" x14ac:dyDescent="0.25">
      <c r="A197" t="s">
        <v>1512</v>
      </c>
      <c r="B197" t="s">
        <v>1004</v>
      </c>
      <c r="C197" t="s">
        <v>1005</v>
      </c>
      <c r="D197" t="s">
        <v>926</v>
      </c>
      <c r="E197" t="s">
        <v>927</v>
      </c>
      <c r="F197" t="s">
        <v>1485</v>
      </c>
      <c r="G197" t="s">
        <v>1486</v>
      </c>
      <c r="H197" t="s">
        <v>1559</v>
      </c>
      <c r="I197" t="s">
        <v>1560</v>
      </c>
      <c r="J197" t="s">
        <v>1470</v>
      </c>
      <c r="K197" t="s">
        <v>1006</v>
      </c>
      <c r="L197" t="s">
        <v>1007</v>
      </c>
      <c r="M197" t="s">
        <v>1008</v>
      </c>
      <c r="N197" t="s">
        <v>1009</v>
      </c>
      <c r="O197">
        <v>544572</v>
      </c>
      <c r="P197">
        <v>191321</v>
      </c>
      <c r="Q197">
        <v>51.602179</v>
      </c>
      <c r="R197">
        <v>8.6106632000000002E-2</v>
      </c>
    </row>
    <row r="198" spans="1:18" x14ac:dyDescent="0.25">
      <c r="A198" t="s">
        <v>1512</v>
      </c>
      <c r="B198" t="s">
        <v>999</v>
      </c>
      <c r="C198" t="s">
        <v>1000</v>
      </c>
      <c r="D198" t="s">
        <v>926</v>
      </c>
      <c r="E198" t="s">
        <v>927</v>
      </c>
      <c r="F198" t="s">
        <v>1485</v>
      </c>
      <c r="G198" t="s">
        <v>1486</v>
      </c>
      <c r="H198" t="s">
        <v>1559</v>
      </c>
      <c r="I198" t="s">
        <v>1560</v>
      </c>
      <c r="J198" t="s">
        <v>1470</v>
      </c>
      <c r="K198" t="s">
        <v>1001</v>
      </c>
      <c r="L198" t="s">
        <v>973</v>
      </c>
      <c r="M198" t="s">
        <v>1002</v>
      </c>
      <c r="N198" t="s">
        <v>1003</v>
      </c>
      <c r="O198">
        <v>544435</v>
      </c>
      <c r="P198">
        <v>190476</v>
      </c>
      <c r="Q198">
        <v>51.594620999999997</v>
      </c>
      <c r="R198">
        <v>8.3782263999999995E-2</v>
      </c>
    </row>
    <row r="199" spans="1:18" x14ac:dyDescent="0.25">
      <c r="A199" t="s">
        <v>1512</v>
      </c>
      <c r="B199" t="s">
        <v>1026</v>
      </c>
      <c r="C199" t="s">
        <v>1027</v>
      </c>
      <c r="D199" t="s">
        <v>926</v>
      </c>
      <c r="E199" t="s">
        <v>927</v>
      </c>
      <c r="F199" t="s">
        <v>1485</v>
      </c>
      <c r="G199" t="s">
        <v>1486</v>
      </c>
      <c r="H199" t="s">
        <v>1559</v>
      </c>
      <c r="I199" t="s">
        <v>1560</v>
      </c>
      <c r="J199" t="s">
        <v>1470</v>
      </c>
      <c r="K199" t="s">
        <v>1028</v>
      </c>
      <c r="L199" t="s">
        <v>1023</v>
      </c>
      <c r="M199" t="s">
        <v>1029</v>
      </c>
      <c r="N199" t="s">
        <v>1030</v>
      </c>
      <c r="O199">
        <v>544654</v>
      </c>
      <c r="P199">
        <v>188447</v>
      </c>
      <c r="Q199">
        <v>51.576334000000003</v>
      </c>
      <c r="R199">
        <v>8.6106352999999997E-2</v>
      </c>
    </row>
    <row r="200" spans="1:18" x14ac:dyDescent="0.25">
      <c r="A200" t="s">
        <v>1512</v>
      </c>
      <c r="B200" t="s">
        <v>1146</v>
      </c>
      <c r="C200" t="s">
        <v>1147</v>
      </c>
      <c r="D200" t="s">
        <v>1148</v>
      </c>
      <c r="E200" t="s">
        <v>1149</v>
      </c>
      <c r="F200" t="s">
        <v>1150</v>
      </c>
      <c r="G200" t="s">
        <v>1151</v>
      </c>
      <c r="H200" t="s">
        <v>1561</v>
      </c>
      <c r="I200" t="s">
        <v>1562</v>
      </c>
      <c r="J200" t="s">
        <v>1470</v>
      </c>
      <c r="K200" t="s">
        <v>1152</v>
      </c>
      <c r="M200" t="s">
        <v>1153</v>
      </c>
      <c r="N200" t="s">
        <v>1154</v>
      </c>
      <c r="O200">
        <v>534381</v>
      </c>
      <c r="P200">
        <v>182665</v>
      </c>
      <c r="Q200">
        <v>51.526916</v>
      </c>
      <c r="R200">
        <v>-6.4255604999999993E-2</v>
      </c>
    </row>
    <row r="201" spans="1:18" x14ac:dyDescent="0.25">
      <c r="A201" t="s">
        <v>1512</v>
      </c>
      <c r="B201" t="s">
        <v>1155</v>
      </c>
      <c r="C201" t="s">
        <v>1156</v>
      </c>
      <c r="D201" t="s">
        <v>1148</v>
      </c>
      <c r="E201" t="s">
        <v>1149</v>
      </c>
      <c r="F201" t="s">
        <v>1150</v>
      </c>
      <c r="G201" t="s">
        <v>1151</v>
      </c>
      <c r="H201" t="s">
        <v>1561</v>
      </c>
      <c r="I201" t="s">
        <v>1562</v>
      </c>
      <c r="J201" t="s">
        <v>1470</v>
      </c>
      <c r="K201" t="s">
        <v>1157</v>
      </c>
      <c r="M201" t="s">
        <v>1158</v>
      </c>
      <c r="N201" t="s">
        <v>1159</v>
      </c>
      <c r="O201">
        <v>534907</v>
      </c>
      <c r="P201">
        <v>183175</v>
      </c>
      <c r="Q201">
        <v>51.531373000000002</v>
      </c>
      <c r="R201">
        <v>-5.6482689000000003E-2</v>
      </c>
    </row>
    <row r="202" spans="1:18" x14ac:dyDescent="0.25">
      <c r="A202" t="s">
        <v>1512</v>
      </c>
      <c r="B202" t="s">
        <v>1160</v>
      </c>
      <c r="C202" t="s">
        <v>1161</v>
      </c>
      <c r="D202" t="s">
        <v>1148</v>
      </c>
      <c r="E202" t="s">
        <v>1149</v>
      </c>
      <c r="F202" t="s">
        <v>1150</v>
      </c>
      <c r="G202" t="s">
        <v>1151</v>
      </c>
      <c r="H202" t="s">
        <v>1561</v>
      </c>
      <c r="I202" t="s">
        <v>1562</v>
      </c>
      <c r="J202" t="s">
        <v>1470</v>
      </c>
      <c r="K202" t="s">
        <v>1162</v>
      </c>
      <c r="M202" t="s">
        <v>1163</v>
      </c>
      <c r="N202" t="s">
        <v>1164</v>
      </c>
      <c r="O202">
        <v>535420</v>
      </c>
      <c r="P202">
        <v>182859</v>
      </c>
      <c r="Q202">
        <v>51.528410999999998</v>
      </c>
      <c r="R202">
        <v>-4.9212931000000001E-2</v>
      </c>
    </row>
    <row r="203" spans="1:18" x14ac:dyDescent="0.25">
      <c r="A203" t="s">
        <v>1512</v>
      </c>
      <c r="B203" t="s">
        <v>1165</v>
      </c>
      <c r="C203" t="s">
        <v>1166</v>
      </c>
      <c r="D203" t="s">
        <v>1148</v>
      </c>
      <c r="E203" t="s">
        <v>1149</v>
      </c>
      <c r="F203" t="s">
        <v>1150</v>
      </c>
      <c r="G203" t="s">
        <v>1151</v>
      </c>
      <c r="H203" t="s">
        <v>1561</v>
      </c>
      <c r="I203" t="s">
        <v>1562</v>
      </c>
      <c r="J203" t="s">
        <v>1470</v>
      </c>
      <c r="K203" t="s">
        <v>1167</v>
      </c>
      <c r="M203" t="s">
        <v>1168</v>
      </c>
      <c r="N203" t="s">
        <v>1169</v>
      </c>
      <c r="O203">
        <v>533683</v>
      </c>
      <c r="P203">
        <v>182924</v>
      </c>
      <c r="Q203">
        <v>51.529409000000001</v>
      </c>
      <c r="R203">
        <v>-7.4213118999999994E-2</v>
      </c>
    </row>
    <row r="204" spans="1:18" x14ac:dyDescent="0.25">
      <c r="A204" t="s">
        <v>1512</v>
      </c>
      <c r="B204" t="s">
        <v>1170</v>
      </c>
      <c r="C204" t="s">
        <v>1171</v>
      </c>
      <c r="D204" t="s">
        <v>1148</v>
      </c>
      <c r="E204" t="s">
        <v>1149</v>
      </c>
      <c r="F204" t="s">
        <v>1172</v>
      </c>
      <c r="G204" t="s">
        <v>1173</v>
      </c>
      <c r="H204" t="s">
        <v>1563</v>
      </c>
      <c r="I204" t="s">
        <v>1564</v>
      </c>
      <c r="J204" t="s">
        <v>1470</v>
      </c>
      <c r="K204" t="s">
        <v>1174</v>
      </c>
      <c r="M204" t="s">
        <v>1175</v>
      </c>
      <c r="N204" t="s">
        <v>1176</v>
      </c>
      <c r="O204">
        <v>534066</v>
      </c>
      <c r="P204">
        <v>181571</v>
      </c>
      <c r="Q204">
        <v>51.517158999999999</v>
      </c>
      <c r="R204">
        <v>-6.9209514E-2</v>
      </c>
    </row>
    <row r="205" spans="1:18" x14ac:dyDescent="0.25">
      <c r="A205" t="s">
        <v>1512</v>
      </c>
      <c r="B205" t="s">
        <v>1177</v>
      </c>
      <c r="C205" t="s">
        <v>1178</v>
      </c>
      <c r="D205" t="s">
        <v>1148</v>
      </c>
      <c r="E205" t="s">
        <v>1149</v>
      </c>
      <c r="F205" t="s">
        <v>1172</v>
      </c>
      <c r="G205" t="s">
        <v>1173</v>
      </c>
      <c r="H205" t="s">
        <v>1563</v>
      </c>
      <c r="I205" t="s">
        <v>1564</v>
      </c>
      <c r="J205" t="s">
        <v>1470</v>
      </c>
      <c r="K205" t="s">
        <v>1179</v>
      </c>
      <c r="M205" t="s">
        <v>1180</v>
      </c>
      <c r="N205" t="s">
        <v>1181</v>
      </c>
      <c r="O205">
        <v>534306</v>
      </c>
      <c r="P205">
        <v>182311</v>
      </c>
      <c r="Q205">
        <v>51.523752000000002</v>
      </c>
      <c r="R205">
        <v>-6.5470924E-2</v>
      </c>
    </row>
    <row r="206" spans="1:18" x14ac:dyDescent="0.25">
      <c r="A206" t="s">
        <v>1512</v>
      </c>
      <c r="B206" t="s">
        <v>1182</v>
      </c>
      <c r="C206" t="s">
        <v>1183</v>
      </c>
      <c r="D206" t="s">
        <v>1148</v>
      </c>
      <c r="E206" t="s">
        <v>1149</v>
      </c>
      <c r="F206" t="s">
        <v>1172</v>
      </c>
      <c r="G206" t="s">
        <v>1173</v>
      </c>
      <c r="H206" t="s">
        <v>1563</v>
      </c>
      <c r="I206" t="s">
        <v>1564</v>
      </c>
      <c r="J206" t="s">
        <v>1470</v>
      </c>
      <c r="K206" t="s">
        <v>1184</v>
      </c>
      <c r="M206" t="s">
        <v>1185</v>
      </c>
      <c r="N206" t="s">
        <v>1186</v>
      </c>
      <c r="O206">
        <v>533910</v>
      </c>
      <c r="P206">
        <v>181676</v>
      </c>
      <c r="Q206">
        <v>51.518140000000002</v>
      </c>
      <c r="R206">
        <v>-7.1416585000000005E-2</v>
      </c>
    </row>
    <row r="207" spans="1:18" x14ac:dyDescent="0.25">
      <c r="A207" t="s">
        <v>1512</v>
      </c>
      <c r="B207" t="s">
        <v>1187</v>
      </c>
      <c r="C207" t="s">
        <v>1188</v>
      </c>
      <c r="D207" t="s">
        <v>1148</v>
      </c>
      <c r="E207" t="s">
        <v>1149</v>
      </c>
      <c r="F207" t="s">
        <v>1172</v>
      </c>
      <c r="G207" t="s">
        <v>1173</v>
      </c>
      <c r="H207" t="s">
        <v>1563</v>
      </c>
      <c r="I207" t="s">
        <v>1564</v>
      </c>
      <c r="J207" t="s">
        <v>1470</v>
      </c>
      <c r="K207" t="s">
        <v>1189</v>
      </c>
      <c r="M207" t="s">
        <v>1190</v>
      </c>
      <c r="N207" t="s">
        <v>1191</v>
      </c>
      <c r="O207">
        <v>534859</v>
      </c>
      <c r="P207">
        <v>181910</v>
      </c>
      <c r="Q207">
        <v>51.520017000000003</v>
      </c>
      <c r="R207">
        <v>-5.7658092000000001E-2</v>
      </c>
    </row>
    <row r="208" spans="1:18" x14ac:dyDescent="0.25">
      <c r="A208" t="s">
        <v>1512</v>
      </c>
      <c r="B208" t="s">
        <v>1192</v>
      </c>
      <c r="C208" t="s">
        <v>1193</v>
      </c>
      <c r="D208" t="s">
        <v>1148</v>
      </c>
      <c r="E208" t="s">
        <v>1149</v>
      </c>
      <c r="F208" t="s">
        <v>1194</v>
      </c>
      <c r="G208" t="s">
        <v>1487</v>
      </c>
      <c r="H208" t="s">
        <v>1487</v>
      </c>
      <c r="I208" t="s">
        <v>1565</v>
      </c>
      <c r="J208" t="s">
        <v>1470</v>
      </c>
      <c r="K208" t="s">
        <v>1195</v>
      </c>
      <c r="M208" t="s">
        <v>1196</v>
      </c>
      <c r="N208" t="s">
        <v>1197</v>
      </c>
      <c r="O208">
        <v>535898</v>
      </c>
      <c r="P208">
        <v>181752</v>
      </c>
      <c r="Q208">
        <v>51.518349000000001</v>
      </c>
      <c r="R208">
        <v>-4.2753129000000001E-2</v>
      </c>
    </row>
    <row r="209" spans="1:18" x14ac:dyDescent="0.25">
      <c r="A209" t="s">
        <v>1512</v>
      </c>
      <c r="B209" t="s">
        <v>1198</v>
      </c>
      <c r="C209" t="s">
        <v>1488</v>
      </c>
      <c r="D209" t="s">
        <v>1148</v>
      </c>
      <c r="E209" t="s">
        <v>1149</v>
      </c>
      <c r="F209" t="s">
        <v>1194</v>
      </c>
      <c r="G209" t="s">
        <v>1487</v>
      </c>
      <c r="H209" t="s">
        <v>1487</v>
      </c>
      <c r="I209" t="s">
        <v>1565</v>
      </c>
      <c r="J209" t="s">
        <v>1470</v>
      </c>
      <c r="K209" t="s">
        <v>1199</v>
      </c>
      <c r="M209" t="s">
        <v>1200</v>
      </c>
      <c r="N209" t="s">
        <v>1201</v>
      </c>
      <c r="O209">
        <v>534537</v>
      </c>
      <c r="P209">
        <v>181246</v>
      </c>
      <c r="Q209">
        <v>51.514127000000002</v>
      </c>
      <c r="R209">
        <v>-6.2549480000000005E-2</v>
      </c>
    </row>
    <row r="210" spans="1:18" x14ac:dyDescent="0.25">
      <c r="A210" t="s">
        <v>1512</v>
      </c>
      <c r="B210" t="s">
        <v>1202</v>
      </c>
      <c r="C210" t="s">
        <v>1489</v>
      </c>
      <c r="D210" t="s">
        <v>1148</v>
      </c>
      <c r="E210" t="s">
        <v>1149</v>
      </c>
      <c r="F210" t="s">
        <v>1194</v>
      </c>
      <c r="G210" t="s">
        <v>1487</v>
      </c>
      <c r="H210" t="s">
        <v>1487</v>
      </c>
      <c r="I210" t="s">
        <v>1565</v>
      </c>
      <c r="J210" t="s">
        <v>1470</v>
      </c>
      <c r="K210" t="s">
        <v>1203</v>
      </c>
      <c r="M210" t="s">
        <v>1204</v>
      </c>
      <c r="N210" t="s">
        <v>1205</v>
      </c>
      <c r="O210">
        <v>534595</v>
      </c>
      <c r="P210">
        <v>181156</v>
      </c>
      <c r="Q210">
        <v>51.513303999999998</v>
      </c>
      <c r="R210">
        <v>-6.1748474999999997E-2</v>
      </c>
    </row>
    <row r="211" spans="1:18" x14ac:dyDescent="0.25">
      <c r="A211" t="s">
        <v>1512</v>
      </c>
      <c r="B211" t="s">
        <v>1206</v>
      </c>
      <c r="C211" t="s">
        <v>1207</v>
      </c>
      <c r="D211" t="s">
        <v>1148</v>
      </c>
      <c r="E211" t="s">
        <v>1149</v>
      </c>
      <c r="F211" t="s">
        <v>1194</v>
      </c>
      <c r="G211" t="s">
        <v>1487</v>
      </c>
      <c r="H211" t="s">
        <v>1487</v>
      </c>
      <c r="I211" t="s">
        <v>1565</v>
      </c>
      <c r="J211" t="s">
        <v>1470</v>
      </c>
      <c r="K211" t="s">
        <v>1209</v>
      </c>
      <c r="M211" t="s">
        <v>1210</v>
      </c>
      <c r="N211" t="s">
        <v>1211</v>
      </c>
      <c r="O211">
        <v>534810</v>
      </c>
      <c r="P211">
        <v>180364</v>
      </c>
      <c r="Q211">
        <v>51.506135999999998</v>
      </c>
      <c r="R211">
        <v>-5.8954558999999997E-2</v>
      </c>
    </row>
    <row r="212" spans="1:18" x14ac:dyDescent="0.25">
      <c r="A212" t="s">
        <v>1512</v>
      </c>
      <c r="B212" t="s">
        <v>1212</v>
      </c>
      <c r="C212" t="s">
        <v>1213</v>
      </c>
      <c r="D212" t="s">
        <v>1148</v>
      </c>
      <c r="E212" t="s">
        <v>1149</v>
      </c>
      <c r="F212" t="s">
        <v>1194</v>
      </c>
      <c r="G212" t="s">
        <v>1487</v>
      </c>
      <c r="H212" t="s">
        <v>1487</v>
      </c>
      <c r="I212" t="s">
        <v>1565</v>
      </c>
      <c r="J212" t="s">
        <v>1470</v>
      </c>
      <c r="K212" t="s">
        <v>1214</v>
      </c>
      <c r="M212" t="s">
        <v>1215</v>
      </c>
      <c r="N212" t="s">
        <v>1216</v>
      </c>
      <c r="O212">
        <v>535359</v>
      </c>
      <c r="P212">
        <v>181212</v>
      </c>
      <c r="Q212">
        <v>51.513624999999998</v>
      </c>
      <c r="R212">
        <v>-5.0723846000000003E-2</v>
      </c>
    </row>
    <row r="213" spans="1:18" x14ac:dyDescent="0.25">
      <c r="A213" t="s">
        <v>1512</v>
      </c>
      <c r="B213" t="s">
        <v>1217</v>
      </c>
      <c r="C213" t="s">
        <v>1218</v>
      </c>
      <c r="D213" t="s">
        <v>1148</v>
      </c>
      <c r="E213" t="s">
        <v>1149</v>
      </c>
      <c r="F213" t="s">
        <v>1194</v>
      </c>
      <c r="G213" t="s">
        <v>1487</v>
      </c>
      <c r="H213" t="s">
        <v>1487</v>
      </c>
      <c r="I213" t="s">
        <v>1565</v>
      </c>
      <c r="J213" t="s">
        <v>1470</v>
      </c>
      <c r="K213" t="s">
        <v>1219</v>
      </c>
      <c r="M213" t="s">
        <v>1220</v>
      </c>
      <c r="N213" t="s">
        <v>1221</v>
      </c>
      <c r="O213">
        <v>534160</v>
      </c>
      <c r="P213">
        <v>180441</v>
      </c>
      <c r="Q213">
        <v>51.506982999999998</v>
      </c>
      <c r="R213">
        <v>-6.8285214999999996E-2</v>
      </c>
    </row>
    <row r="214" spans="1:18" x14ac:dyDescent="0.25">
      <c r="A214" t="s">
        <v>1512</v>
      </c>
      <c r="B214" t="s">
        <v>1222</v>
      </c>
      <c r="C214" t="s">
        <v>1223</v>
      </c>
      <c r="D214" t="s">
        <v>1148</v>
      </c>
      <c r="E214" t="s">
        <v>1149</v>
      </c>
      <c r="F214" t="s">
        <v>1208</v>
      </c>
      <c r="G214" t="s">
        <v>1490</v>
      </c>
      <c r="H214" t="s">
        <v>1566</v>
      </c>
      <c r="I214" t="s">
        <v>1567</v>
      </c>
      <c r="J214" t="s">
        <v>1470</v>
      </c>
      <c r="K214" t="s">
        <v>1225</v>
      </c>
      <c r="M214" t="s">
        <v>1226</v>
      </c>
      <c r="N214" t="s">
        <v>1227</v>
      </c>
      <c r="O214">
        <v>536903</v>
      </c>
      <c r="P214">
        <v>182836</v>
      </c>
      <c r="Q214">
        <v>51.527847000000001</v>
      </c>
      <c r="R214">
        <v>-2.7856860000000001E-2</v>
      </c>
    </row>
    <row r="215" spans="1:18" x14ac:dyDescent="0.25">
      <c r="A215" t="s">
        <v>1512</v>
      </c>
      <c r="B215" t="s">
        <v>1228</v>
      </c>
      <c r="C215" t="s">
        <v>1229</v>
      </c>
      <c r="D215" t="s">
        <v>1148</v>
      </c>
      <c r="E215" t="s">
        <v>1149</v>
      </c>
      <c r="F215" t="s">
        <v>1208</v>
      </c>
      <c r="G215" t="s">
        <v>1490</v>
      </c>
      <c r="H215" t="s">
        <v>1566</v>
      </c>
      <c r="I215" t="s">
        <v>1567</v>
      </c>
      <c r="J215" t="s">
        <v>1470</v>
      </c>
      <c r="K215" t="s">
        <v>1230</v>
      </c>
      <c r="M215" t="s">
        <v>1231</v>
      </c>
      <c r="N215" t="s">
        <v>1232</v>
      </c>
      <c r="O215">
        <v>536678</v>
      </c>
      <c r="P215">
        <v>183316</v>
      </c>
      <c r="Q215">
        <v>51.532215000000001</v>
      </c>
      <c r="R215">
        <v>-3.0912192000000002E-2</v>
      </c>
    </row>
    <row r="216" spans="1:18" x14ac:dyDescent="0.25">
      <c r="A216" t="s">
        <v>1512</v>
      </c>
      <c r="B216" t="s">
        <v>1233</v>
      </c>
      <c r="C216" t="s">
        <v>1234</v>
      </c>
      <c r="D216" t="s">
        <v>1148</v>
      </c>
      <c r="E216" t="s">
        <v>1149</v>
      </c>
      <c r="F216" t="s">
        <v>1208</v>
      </c>
      <c r="G216" t="s">
        <v>1490</v>
      </c>
      <c r="H216" t="s">
        <v>1566</v>
      </c>
      <c r="I216" t="s">
        <v>1567</v>
      </c>
      <c r="J216" t="s">
        <v>1470</v>
      </c>
      <c r="K216" t="s">
        <v>1235</v>
      </c>
      <c r="M216" t="s">
        <v>1236</v>
      </c>
      <c r="N216" t="s">
        <v>1237</v>
      </c>
      <c r="O216">
        <v>536931</v>
      </c>
      <c r="P216">
        <v>183782</v>
      </c>
      <c r="Q216">
        <v>51.536341</v>
      </c>
      <c r="R216">
        <v>-2.7085962000000002E-2</v>
      </c>
    </row>
    <row r="217" spans="1:18" x14ac:dyDescent="0.25">
      <c r="A217" t="s">
        <v>1512</v>
      </c>
      <c r="B217" t="s">
        <v>1238</v>
      </c>
      <c r="C217" t="s">
        <v>1239</v>
      </c>
      <c r="D217" t="s">
        <v>1148</v>
      </c>
      <c r="E217" t="s">
        <v>1149</v>
      </c>
      <c r="F217" t="s">
        <v>1208</v>
      </c>
      <c r="G217" t="s">
        <v>1490</v>
      </c>
      <c r="H217" t="s">
        <v>1566</v>
      </c>
      <c r="I217" t="s">
        <v>1567</v>
      </c>
      <c r="J217" t="s">
        <v>1470</v>
      </c>
      <c r="K217" t="s">
        <v>1240</v>
      </c>
      <c r="M217" t="s">
        <v>1241</v>
      </c>
      <c r="N217" t="s">
        <v>1242</v>
      </c>
      <c r="O217">
        <v>536133</v>
      </c>
      <c r="P217">
        <v>183031</v>
      </c>
      <c r="Q217">
        <v>51.529784999999997</v>
      </c>
      <c r="R217">
        <v>-3.8874542999999998E-2</v>
      </c>
    </row>
    <row r="218" spans="1:18" x14ac:dyDescent="0.25">
      <c r="A218" t="s">
        <v>1512</v>
      </c>
      <c r="B218" t="s">
        <v>1243</v>
      </c>
      <c r="C218" t="s">
        <v>1244</v>
      </c>
      <c r="D218" t="s">
        <v>1148</v>
      </c>
      <c r="E218" t="s">
        <v>1149</v>
      </c>
      <c r="F218" t="s">
        <v>1208</v>
      </c>
      <c r="G218" t="s">
        <v>1490</v>
      </c>
      <c r="H218" t="s">
        <v>1566</v>
      </c>
      <c r="I218" t="s">
        <v>1567</v>
      </c>
      <c r="J218" t="s">
        <v>1470</v>
      </c>
      <c r="K218" t="s">
        <v>1245</v>
      </c>
      <c r="M218" t="s">
        <v>1246</v>
      </c>
      <c r="N218" t="s">
        <v>1247</v>
      </c>
      <c r="O218">
        <v>536617</v>
      </c>
      <c r="P218">
        <v>183214</v>
      </c>
      <c r="Q218">
        <v>51.531312999999997</v>
      </c>
      <c r="R218">
        <v>-3.1830602999999999E-2</v>
      </c>
    </row>
    <row r="219" spans="1:18" x14ac:dyDescent="0.25">
      <c r="A219" t="s">
        <v>1512</v>
      </c>
      <c r="B219" t="s">
        <v>1250</v>
      </c>
      <c r="C219" t="s">
        <v>1251</v>
      </c>
      <c r="D219" t="s">
        <v>1148</v>
      </c>
      <c r="E219" t="s">
        <v>1149</v>
      </c>
      <c r="F219" t="s">
        <v>1224</v>
      </c>
      <c r="G219" t="s">
        <v>1249</v>
      </c>
      <c r="H219" t="s">
        <v>1568</v>
      </c>
      <c r="I219" t="s">
        <v>1569</v>
      </c>
      <c r="J219" t="s">
        <v>1470</v>
      </c>
      <c r="K219" t="s">
        <v>1252</v>
      </c>
      <c r="M219" t="s">
        <v>1253</v>
      </c>
      <c r="N219" t="s">
        <v>1254</v>
      </c>
      <c r="O219">
        <v>537837</v>
      </c>
      <c r="P219">
        <v>182418</v>
      </c>
      <c r="Q219">
        <v>51.523864000000003</v>
      </c>
      <c r="R219">
        <v>-1.4564782E-2</v>
      </c>
    </row>
    <row r="220" spans="1:18" x14ac:dyDescent="0.25">
      <c r="A220" t="s">
        <v>1512</v>
      </c>
      <c r="B220" t="s">
        <v>1255</v>
      </c>
      <c r="C220" t="s">
        <v>1594</v>
      </c>
      <c r="D220" t="s">
        <v>1148</v>
      </c>
      <c r="E220" t="s">
        <v>1149</v>
      </c>
      <c r="F220" t="s">
        <v>1224</v>
      </c>
      <c r="G220" t="s">
        <v>1249</v>
      </c>
      <c r="H220" t="s">
        <v>1568</v>
      </c>
      <c r="I220" t="s">
        <v>1569</v>
      </c>
      <c r="J220" t="s">
        <v>1470</v>
      </c>
      <c r="K220" t="s">
        <v>1256</v>
      </c>
      <c r="M220" t="s">
        <v>1257</v>
      </c>
      <c r="N220" t="s">
        <v>1258</v>
      </c>
      <c r="O220">
        <v>536940</v>
      </c>
      <c r="P220">
        <v>182648</v>
      </c>
      <c r="Q220">
        <v>51.526148999999997</v>
      </c>
      <c r="R220">
        <v>-2.7396845E-2</v>
      </c>
    </row>
    <row r="221" spans="1:18" x14ac:dyDescent="0.25">
      <c r="A221" t="s">
        <v>1512</v>
      </c>
      <c r="B221" t="s">
        <v>1259</v>
      </c>
      <c r="C221" t="s">
        <v>1260</v>
      </c>
      <c r="D221" t="s">
        <v>1148</v>
      </c>
      <c r="E221" t="s">
        <v>1149</v>
      </c>
      <c r="F221" t="s">
        <v>1224</v>
      </c>
      <c r="G221" t="s">
        <v>1249</v>
      </c>
      <c r="H221" t="s">
        <v>1568</v>
      </c>
      <c r="I221" t="s">
        <v>1569</v>
      </c>
      <c r="J221" t="s">
        <v>1470</v>
      </c>
      <c r="K221" t="s">
        <v>1261</v>
      </c>
      <c r="M221" t="s">
        <v>1262</v>
      </c>
      <c r="N221" t="s">
        <v>1263</v>
      </c>
      <c r="O221">
        <v>537160</v>
      </c>
      <c r="P221">
        <v>181748</v>
      </c>
      <c r="Q221">
        <v>51.518008000000002</v>
      </c>
      <c r="R221">
        <v>-2.4577591999999999E-2</v>
      </c>
    </row>
    <row r="222" spans="1:18" x14ac:dyDescent="0.25">
      <c r="A222" t="s">
        <v>1512</v>
      </c>
      <c r="B222" t="s">
        <v>1264</v>
      </c>
      <c r="C222" t="s">
        <v>1570</v>
      </c>
      <c r="D222" t="s">
        <v>1148</v>
      </c>
      <c r="E222" t="s">
        <v>1149</v>
      </c>
      <c r="F222" t="s">
        <v>1224</v>
      </c>
      <c r="G222" t="s">
        <v>1249</v>
      </c>
      <c r="H222" t="s">
        <v>1568</v>
      </c>
      <c r="I222" t="s">
        <v>1569</v>
      </c>
      <c r="J222" t="s">
        <v>1470</v>
      </c>
      <c r="K222" t="s">
        <v>1265</v>
      </c>
      <c r="M222" t="s">
        <v>1266</v>
      </c>
      <c r="N222" t="s">
        <v>1267</v>
      </c>
      <c r="O222">
        <v>537975</v>
      </c>
      <c r="P222">
        <v>182706</v>
      </c>
      <c r="Q222">
        <v>51.526418</v>
      </c>
      <c r="R222">
        <v>-1.2464196E-2</v>
      </c>
    </row>
    <row r="223" spans="1:18" x14ac:dyDescent="0.25">
      <c r="A223" t="s">
        <v>1512</v>
      </c>
      <c r="B223" t="s">
        <v>1268</v>
      </c>
      <c r="C223" t="s">
        <v>1269</v>
      </c>
      <c r="D223" t="s">
        <v>1148</v>
      </c>
      <c r="E223" t="s">
        <v>1149</v>
      </c>
      <c r="F223" t="s">
        <v>1248</v>
      </c>
      <c r="G223" t="s">
        <v>1271</v>
      </c>
      <c r="H223" t="s">
        <v>1571</v>
      </c>
      <c r="I223" t="s">
        <v>1572</v>
      </c>
      <c r="J223" t="s">
        <v>1470</v>
      </c>
      <c r="K223" t="s">
        <v>1272</v>
      </c>
      <c r="M223" t="s">
        <v>1273</v>
      </c>
      <c r="N223" t="s">
        <v>1274</v>
      </c>
      <c r="O223">
        <v>536891</v>
      </c>
      <c r="P223">
        <v>180989</v>
      </c>
      <c r="Q223">
        <v>51.511253000000004</v>
      </c>
      <c r="R223">
        <v>-2.8746565000000002E-2</v>
      </c>
    </row>
    <row r="224" spans="1:18" x14ac:dyDescent="0.25">
      <c r="A224" t="s">
        <v>1512</v>
      </c>
      <c r="B224" t="s">
        <v>1275</v>
      </c>
      <c r="C224" t="s">
        <v>1276</v>
      </c>
      <c r="D224" t="s">
        <v>1148</v>
      </c>
      <c r="E224" t="s">
        <v>1149</v>
      </c>
      <c r="F224" t="s">
        <v>1248</v>
      </c>
      <c r="G224" t="s">
        <v>1271</v>
      </c>
      <c r="H224" t="s">
        <v>1571</v>
      </c>
      <c r="I224" t="s">
        <v>1572</v>
      </c>
      <c r="J224" t="s">
        <v>1470</v>
      </c>
      <c r="K224" t="s">
        <v>1277</v>
      </c>
      <c r="M224" t="s">
        <v>1278</v>
      </c>
      <c r="N224" t="s">
        <v>1279</v>
      </c>
      <c r="O224">
        <v>537882</v>
      </c>
      <c r="P224">
        <v>181345</v>
      </c>
      <c r="Q224">
        <v>51.514211000000003</v>
      </c>
      <c r="R224">
        <v>-1.4335996E-2</v>
      </c>
    </row>
    <row r="225" spans="1:18" x14ac:dyDescent="0.25">
      <c r="A225" t="s">
        <v>1512</v>
      </c>
      <c r="B225" t="s">
        <v>1280</v>
      </c>
      <c r="C225" t="s">
        <v>1281</v>
      </c>
      <c r="D225" t="s">
        <v>1148</v>
      </c>
      <c r="E225" t="s">
        <v>1149</v>
      </c>
      <c r="F225" t="s">
        <v>1248</v>
      </c>
      <c r="G225" t="s">
        <v>1271</v>
      </c>
      <c r="H225" t="s">
        <v>1571</v>
      </c>
      <c r="I225" t="s">
        <v>1572</v>
      </c>
      <c r="J225" t="s">
        <v>1470</v>
      </c>
      <c r="K225" t="s">
        <v>1282</v>
      </c>
      <c r="M225" t="s">
        <v>1283</v>
      </c>
      <c r="N225" t="s">
        <v>1284</v>
      </c>
      <c r="O225">
        <v>538534</v>
      </c>
      <c r="P225">
        <v>181393</v>
      </c>
      <c r="Q225">
        <v>51.514482999999998</v>
      </c>
      <c r="R225">
        <v>-4.9271033000000001E-3</v>
      </c>
    </row>
    <row r="226" spans="1:18" x14ac:dyDescent="0.25">
      <c r="A226" t="s">
        <v>1512</v>
      </c>
      <c r="B226" t="s">
        <v>1285</v>
      </c>
      <c r="C226" t="s">
        <v>1286</v>
      </c>
      <c r="D226" t="s">
        <v>1148</v>
      </c>
      <c r="E226" t="s">
        <v>1149</v>
      </c>
      <c r="F226" t="s">
        <v>1248</v>
      </c>
      <c r="G226" t="s">
        <v>1271</v>
      </c>
      <c r="H226" t="s">
        <v>1571</v>
      </c>
      <c r="I226" t="s">
        <v>1572</v>
      </c>
      <c r="J226" t="s">
        <v>1470</v>
      </c>
      <c r="K226" t="s">
        <v>1287</v>
      </c>
      <c r="M226" t="s">
        <v>1288</v>
      </c>
      <c r="N226" t="s">
        <v>1289</v>
      </c>
      <c r="O226">
        <v>538012</v>
      </c>
      <c r="P226">
        <v>180933</v>
      </c>
      <c r="Q226">
        <v>51.510477000000002</v>
      </c>
      <c r="R226">
        <v>-1.2624882E-2</v>
      </c>
    </row>
    <row r="227" spans="1:18" x14ac:dyDescent="0.25">
      <c r="A227" t="s">
        <v>1512</v>
      </c>
      <c r="B227" t="s">
        <v>1290</v>
      </c>
      <c r="C227" t="s">
        <v>1291</v>
      </c>
      <c r="D227" t="s">
        <v>1148</v>
      </c>
      <c r="E227" t="s">
        <v>1149</v>
      </c>
      <c r="F227" t="s">
        <v>1270</v>
      </c>
      <c r="G227" t="s">
        <v>1292</v>
      </c>
      <c r="H227" t="s">
        <v>1573</v>
      </c>
      <c r="I227" t="s">
        <v>1574</v>
      </c>
      <c r="J227" t="s">
        <v>1470</v>
      </c>
      <c r="K227" t="s">
        <v>1293</v>
      </c>
      <c r="M227" t="s">
        <v>1294</v>
      </c>
      <c r="N227" t="s">
        <v>1295</v>
      </c>
      <c r="O227">
        <v>537996</v>
      </c>
      <c r="P227">
        <v>179250</v>
      </c>
      <c r="Q227">
        <v>51.495356999999998</v>
      </c>
      <c r="R227">
        <v>-1.3513117E-2</v>
      </c>
    </row>
    <row r="228" spans="1:18" x14ac:dyDescent="0.25">
      <c r="A228" t="s">
        <v>1512</v>
      </c>
      <c r="B228" t="s">
        <v>1296</v>
      </c>
      <c r="C228" t="s">
        <v>1297</v>
      </c>
      <c r="D228" t="s">
        <v>1148</v>
      </c>
      <c r="E228" t="s">
        <v>1149</v>
      </c>
      <c r="F228" t="s">
        <v>1270</v>
      </c>
      <c r="G228" t="s">
        <v>1292</v>
      </c>
      <c r="H228" t="s">
        <v>1573</v>
      </c>
      <c r="I228" t="s">
        <v>1574</v>
      </c>
      <c r="J228" t="s">
        <v>1470</v>
      </c>
      <c r="K228" t="s">
        <v>1298</v>
      </c>
      <c r="M228" t="s">
        <v>1299</v>
      </c>
      <c r="N228" t="s">
        <v>1300</v>
      </c>
      <c r="O228">
        <v>537480</v>
      </c>
      <c r="P228">
        <v>178772</v>
      </c>
      <c r="Q228">
        <v>51.491188000000001</v>
      </c>
      <c r="R228">
        <v>-2.1127525000000001E-2</v>
      </c>
    </row>
    <row r="229" spans="1:18" x14ac:dyDescent="0.25">
      <c r="A229" t="s">
        <v>1512</v>
      </c>
      <c r="B229" t="s">
        <v>1301</v>
      </c>
      <c r="C229" t="s">
        <v>1302</v>
      </c>
      <c r="D229" t="s">
        <v>1148</v>
      </c>
      <c r="E229" t="s">
        <v>1149</v>
      </c>
      <c r="F229" t="s">
        <v>1270</v>
      </c>
      <c r="G229" t="s">
        <v>1292</v>
      </c>
      <c r="H229" t="s">
        <v>1573</v>
      </c>
      <c r="I229" t="s">
        <v>1574</v>
      </c>
      <c r="J229" t="s">
        <v>1470</v>
      </c>
      <c r="K229" t="s">
        <v>1303</v>
      </c>
      <c r="M229" t="s">
        <v>1304</v>
      </c>
      <c r="N229" t="s">
        <v>1305</v>
      </c>
      <c r="O229">
        <v>538227</v>
      </c>
      <c r="P229">
        <v>179604</v>
      </c>
      <c r="Q229">
        <v>51.498482000000003</v>
      </c>
      <c r="R229">
        <v>-1.0049091E-2</v>
      </c>
    </row>
    <row r="230" spans="1:18" x14ac:dyDescent="0.25">
      <c r="A230" t="s">
        <v>1512</v>
      </c>
      <c r="B230" t="s">
        <v>1306</v>
      </c>
      <c r="C230" t="s">
        <v>1307</v>
      </c>
      <c r="D230" t="s">
        <v>1148</v>
      </c>
      <c r="E230" t="s">
        <v>1149</v>
      </c>
      <c r="F230" t="s">
        <v>1270</v>
      </c>
      <c r="G230" t="s">
        <v>1292</v>
      </c>
      <c r="H230" t="s">
        <v>1573</v>
      </c>
      <c r="I230" t="s">
        <v>1574</v>
      </c>
      <c r="J230" t="s">
        <v>1470</v>
      </c>
      <c r="K230" t="s">
        <v>1308</v>
      </c>
      <c r="M230" t="s">
        <v>1309</v>
      </c>
      <c r="N230" t="s">
        <v>1310</v>
      </c>
      <c r="O230">
        <v>537136</v>
      </c>
      <c r="P230">
        <v>179834</v>
      </c>
      <c r="Q230">
        <v>51.500813999999998</v>
      </c>
      <c r="R230">
        <v>-2.5666996000000001E-2</v>
      </c>
    </row>
    <row r="231" spans="1:18" x14ac:dyDescent="0.25">
      <c r="A231" t="s">
        <v>1512</v>
      </c>
      <c r="B231" t="s">
        <v>48</v>
      </c>
      <c r="C231" t="s">
        <v>1338</v>
      </c>
      <c r="D231" t="s">
        <v>1311</v>
      </c>
      <c r="E231" t="s">
        <v>1312</v>
      </c>
      <c r="F231" t="s">
        <v>39</v>
      </c>
      <c r="G231" t="s">
        <v>49</v>
      </c>
      <c r="H231" t="s">
        <v>1575</v>
      </c>
      <c r="I231" t="s">
        <v>1576</v>
      </c>
      <c r="J231" t="s">
        <v>1472</v>
      </c>
      <c r="K231" t="s">
        <v>1339</v>
      </c>
      <c r="L231" t="s">
        <v>1325</v>
      </c>
      <c r="M231" t="s">
        <v>1340</v>
      </c>
      <c r="N231" t="s">
        <v>1341</v>
      </c>
      <c r="O231">
        <v>538283</v>
      </c>
      <c r="P231">
        <v>190316</v>
      </c>
      <c r="Q231">
        <v>51.594726000000001</v>
      </c>
      <c r="R231">
        <v>-5.0366318E-3</v>
      </c>
    </row>
    <row r="232" spans="1:18" x14ac:dyDescent="0.25">
      <c r="A232" t="s">
        <v>1512</v>
      </c>
      <c r="B232" t="s">
        <v>27</v>
      </c>
      <c r="C232" t="s">
        <v>38</v>
      </c>
      <c r="D232" t="s">
        <v>1311</v>
      </c>
      <c r="E232" t="s">
        <v>1312</v>
      </c>
      <c r="F232" t="s">
        <v>39</v>
      </c>
      <c r="G232" t="s">
        <v>49</v>
      </c>
      <c r="H232" t="s">
        <v>1575</v>
      </c>
      <c r="I232" t="s">
        <v>1576</v>
      </c>
      <c r="J232" t="s">
        <v>1470</v>
      </c>
      <c r="K232" t="s">
        <v>1313</v>
      </c>
      <c r="L232" t="s">
        <v>1314</v>
      </c>
      <c r="M232" t="s">
        <v>1315</v>
      </c>
      <c r="N232" t="s">
        <v>1316</v>
      </c>
      <c r="O232">
        <v>537715</v>
      </c>
      <c r="P232">
        <v>194859</v>
      </c>
      <c r="Q232">
        <v>51.635688000000002</v>
      </c>
      <c r="R232">
        <v>-1.1447793E-2</v>
      </c>
    </row>
    <row r="233" spans="1:18" x14ac:dyDescent="0.25">
      <c r="A233" t="s">
        <v>1512</v>
      </c>
      <c r="B233" t="s">
        <v>22</v>
      </c>
      <c r="C233" t="s">
        <v>40</v>
      </c>
      <c r="D233" t="s">
        <v>1311</v>
      </c>
      <c r="E233" t="s">
        <v>1312</v>
      </c>
      <c r="F233" t="s">
        <v>39</v>
      </c>
      <c r="G233" t="s">
        <v>49</v>
      </c>
      <c r="H233" t="s">
        <v>1575</v>
      </c>
      <c r="I233" t="s">
        <v>1576</v>
      </c>
      <c r="J233" t="s">
        <v>1470</v>
      </c>
      <c r="K233" t="s">
        <v>1317</v>
      </c>
      <c r="L233" t="s">
        <v>1314</v>
      </c>
      <c r="M233" t="s">
        <v>1318</v>
      </c>
      <c r="N233" t="s">
        <v>1319</v>
      </c>
      <c r="O233">
        <v>538739</v>
      </c>
      <c r="P233">
        <v>193914</v>
      </c>
      <c r="Q233">
        <v>51.626944999999999</v>
      </c>
      <c r="R233">
        <v>2.9649466000000002E-3</v>
      </c>
    </row>
    <row r="234" spans="1:18" x14ac:dyDescent="0.25">
      <c r="A234" t="s">
        <v>1512</v>
      </c>
      <c r="B234" t="s">
        <v>1</v>
      </c>
      <c r="C234" t="s">
        <v>1577</v>
      </c>
      <c r="D234" t="s">
        <v>1311</v>
      </c>
      <c r="E234" t="s">
        <v>1312</v>
      </c>
      <c r="F234" t="s">
        <v>39</v>
      </c>
      <c r="G234" t="s">
        <v>49</v>
      </c>
      <c r="H234" t="s">
        <v>1575</v>
      </c>
      <c r="I234" t="s">
        <v>1576</v>
      </c>
      <c r="J234" t="s">
        <v>1470</v>
      </c>
      <c r="K234" t="s">
        <v>1324</v>
      </c>
      <c r="L234" t="s">
        <v>1325</v>
      </c>
      <c r="M234" t="s">
        <v>1326</v>
      </c>
      <c r="N234" t="s">
        <v>1327</v>
      </c>
      <c r="O234">
        <v>536985</v>
      </c>
      <c r="P234">
        <v>190544</v>
      </c>
      <c r="Q234">
        <v>51.597090999999999</v>
      </c>
      <c r="R234">
        <v>-2.3674555E-2</v>
      </c>
    </row>
    <row r="235" spans="1:18" x14ac:dyDescent="0.25">
      <c r="A235" t="s">
        <v>1512</v>
      </c>
      <c r="B235" t="s">
        <v>18</v>
      </c>
      <c r="C235" t="s">
        <v>44</v>
      </c>
      <c r="D235" t="s">
        <v>1311</v>
      </c>
      <c r="E235" t="s">
        <v>1312</v>
      </c>
      <c r="F235" t="s">
        <v>39</v>
      </c>
      <c r="G235" t="s">
        <v>49</v>
      </c>
      <c r="H235" t="s">
        <v>1575</v>
      </c>
      <c r="I235" t="s">
        <v>1576</v>
      </c>
      <c r="J235" t="s">
        <v>1470</v>
      </c>
      <c r="K235" t="s">
        <v>1328</v>
      </c>
      <c r="L235" t="s">
        <v>1325</v>
      </c>
      <c r="M235" t="s">
        <v>1329</v>
      </c>
      <c r="N235" t="s">
        <v>1330</v>
      </c>
      <c r="O235">
        <v>536694</v>
      </c>
      <c r="P235">
        <v>189687</v>
      </c>
      <c r="Q235">
        <v>51.589461</v>
      </c>
      <c r="R235">
        <v>-2.8206729E-2</v>
      </c>
    </row>
    <row r="236" spans="1:18" x14ac:dyDescent="0.25">
      <c r="A236" t="s">
        <v>1512</v>
      </c>
      <c r="B236" t="s">
        <v>33</v>
      </c>
      <c r="C236" t="s">
        <v>1331</v>
      </c>
      <c r="D236" t="s">
        <v>1311</v>
      </c>
      <c r="E236" t="s">
        <v>1312</v>
      </c>
      <c r="F236" t="s">
        <v>39</v>
      </c>
      <c r="G236" t="s">
        <v>49</v>
      </c>
      <c r="H236" t="s">
        <v>1575</v>
      </c>
      <c r="I236" t="s">
        <v>1576</v>
      </c>
      <c r="J236" t="s">
        <v>1470</v>
      </c>
      <c r="K236" t="s">
        <v>1332</v>
      </c>
      <c r="L236" t="s">
        <v>1325</v>
      </c>
      <c r="M236" t="s">
        <v>1333</v>
      </c>
      <c r="N236" t="s">
        <v>1334</v>
      </c>
      <c r="O236">
        <v>535891</v>
      </c>
      <c r="P236">
        <v>190652</v>
      </c>
      <c r="Q236">
        <v>51.598326999999998</v>
      </c>
      <c r="R236">
        <v>-3.9417391000000003E-2</v>
      </c>
    </row>
    <row r="237" spans="1:18" x14ac:dyDescent="0.25">
      <c r="A237" t="s">
        <v>1512</v>
      </c>
      <c r="B237" t="s">
        <v>25</v>
      </c>
      <c r="C237" t="s">
        <v>46</v>
      </c>
      <c r="D237" t="s">
        <v>1311</v>
      </c>
      <c r="E237" t="s">
        <v>1312</v>
      </c>
      <c r="F237" t="s">
        <v>39</v>
      </c>
      <c r="G237" t="s">
        <v>49</v>
      </c>
      <c r="H237" t="s">
        <v>1575</v>
      </c>
      <c r="I237" t="s">
        <v>1576</v>
      </c>
      <c r="J237" t="s">
        <v>1470</v>
      </c>
      <c r="K237" t="s">
        <v>1335</v>
      </c>
      <c r="L237" t="s">
        <v>1325</v>
      </c>
      <c r="M237" t="s">
        <v>1336</v>
      </c>
      <c r="N237" t="s">
        <v>1337</v>
      </c>
      <c r="O237">
        <v>538167</v>
      </c>
      <c r="P237">
        <v>189081</v>
      </c>
      <c r="Q237">
        <v>51.583657000000002</v>
      </c>
      <c r="R237">
        <v>-7.1959318999999999E-3</v>
      </c>
    </row>
    <row r="238" spans="1:18" x14ac:dyDescent="0.25">
      <c r="A238" t="s">
        <v>1512</v>
      </c>
      <c r="B238" t="s">
        <v>42</v>
      </c>
      <c r="C238" t="s">
        <v>1320</v>
      </c>
      <c r="D238" t="s">
        <v>1311</v>
      </c>
      <c r="E238" t="s">
        <v>1312</v>
      </c>
      <c r="F238" t="s">
        <v>39</v>
      </c>
      <c r="G238" t="s">
        <v>49</v>
      </c>
      <c r="H238" t="s">
        <v>1575</v>
      </c>
      <c r="I238" t="s">
        <v>1576</v>
      </c>
      <c r="J238" t="s">
        <v>1472</v>
      </c>
      <c r="K238" t="s">
        <v>1321</v>
      </c>
      <c r="L238" t="s">
        <v>1314</v>
      </c>
      <c r="M238" t="s">
        <v>1322</v>
      </c>
      <c r="N238" t="s">
        <v>1323</v>
      </c>
      <c r="O238">
        <v>537307</v>
      </c>
      <c r="P238">
        <v>192314</v>
      </c>
      <c r="Q238">
        <v>51.612918000000001</v>
      </c>
      <c r="R238">
        <v>-1.8336228999999999E-2</v>
      </c>
    </row>
    <row r="239" spans="1:18" x14ac:dyDescent="0.25">
      <c r="A239" t="s">
        <v>1512</v>
      </c>
      <c r="B239" t="s">
        <v>54</v>
      </c>
      <c r="C239" t="s">
        <v>1342</v>
      </c>
      <c r="D239" t="s">
        <v>1311</v>
      </c>
      <c r="E239" t="s">
        <v>1312</v>
      </c>
      <c r="F239" t="s">
        <v>51</v>
      </c>
      <c r="G239" t="s">
        <v>57</v>
      </c>
      <c r="H239" t="s">
        <v>57</v>
      </c>
      <c r="I239" t="s">
        <v>1578</v>
      </c>
      <c r="J239" t="s">
        <v>1472</v>
      </c>
      <c r="K239" t="s">
        <v>1343</v>
      </c>
      <c r="L239" t="s">
        <v>1314</v>
      </c>
      <c r="M239" t="s">
        <v>1344</v>
      </c>
    </row>
    <row r="240" spans="1:18" x14ac:dyDescent="0.25">
      <c r="A240" t="s">
        <v>1512</v>
      </c>
      <c r="B240" t="s">
        <v>32</v>
      </c>
      <c r="C240" t="s">
        <v>50</v>
      </c>
      <c r="D240" t="s">
        <v>1311</v>
      </c>
      <c r="E240" t="s">
        <v>1312</v>
      </c>
      <c r="F240" t="s">
        <v>51</v>
      </c>
      <c r="G240" t="s">
        <v>57</v>
      </c>
      <c r="H240" t="s">
        <v>57</v>
      </c>
      <c r="I240" t="s">
        <v>1578</v>
      </c>
      <c r="J240" t="s">
        <v>1470</v>
      </c>
      <c r="K240" t="s">
        <v>1345</v>
      </c>
      <c r="L240" t="s">
        <v>1314</v>
      </c>
      <c r="M240" t="s">
        <v>1346</v>
      </c>
      <c r="N240" t="s">
        <v>1347</v>
      </c>
      <c r="O240">
        <v>537006</v>
      </c>
      <c r="P240">
        <v>192657</v>
      </c>
      <c r="Q240">
        <v>51.616073999999998</v>
      </c>
      <c r="R240">
        <v>-2.2546676000000002E-2</v>
      </c>
    </row>
    <row r="241" spans="1:18" x14ac:dyDescent="0.25">
      <c r="A241" t="s">
        <v>1512</v>
      </c>
      <c r="B241" t="s">
        <v>19</v>
      </c>
      <c r="C241" t="s">
        <v>52</v>
      </c>
      <c r="D241" t="s">
        <v>1311</v>
      </c>
      <c r="E241" t="s">
        <v>1312</v>
      </c>
      <c r="F241" t="s">
        <v>51</v>
      </c>
      <c r="G241" t="s">
        <v>57</v>
      </c>
      <c r="H241" t="s">
        <v>57</v>
      </c>
      <c r="I241" t="s">
        <v>1578</v>
      </c>
      <c r="J241" t="s">
        <v>1470</v>
      </c>
      <c r="K241" t="s">
        <v>1348</v>
      </c>
      <c r="L241" t="s">
        <v>1314</v>
      </c>
      <c r="M241" t="s">
        <v>1349</v>
      </c>
      <c r="N241" t="s">
        <v>1350</v>
      </c>
      <c r="O241">
        <v>537293</v>
      </c>
      <c r="P241">
        <v>192913</v>
      </c>
      <c r="Q241">
        <v>51.618304000000002</v>
      </c>
      <c r="R241">
        <v>-1.8303841000000001E-2</v>
      </c>
    </row>
    <row r="242" spans="1:18" x14ac:dyDescent="0.25">
      <c r="A242" t="s">
        <v>1512</v>
      </c>
      <c r="B242" t="s">
        <v>11</v>
      </c>
      <c r="C242" t="s">
        <v>55</v>
      </c>
      <c r="D242" t="s">
        <v>1311</v>
      </c>
      <c r="E242" t="s">
        <v>1312</v>
      </c>
      <c r="F242" t="s">
        <v>51</v>
      </c>
      <c r="G242" t="s">
        <v>57</v>
      </c>
      <c r="H242" t="s">
        <v>57</v>
      </c>
      <c r="I242" t="s">
        <v>1578</v>
      </c>
      <c r="J242" t="s">
        <v>1470</v>
      </c>
      <c r="K242" t="s">
        <v>1351</v>
      </c>
      <c r="L242" t="s">
        <v>1314</v>
      </c>
      <c r="M242" t="s">
        <v>1352</v>
      </c>
      <c r="N242" t="s">
        <v>1353</v>
      </c>
      <c r="O242">
        <v>537765</v>
      </c>
      <c r="P242">
        <v>194083</v>
      </c>
      <c r="Q242">
        <v>51.628701999999997</v>
      </c>
      <c r="R242">
        <v>-1.1030843E-2</v>
      </c>
    </row>
    <row r="243" spans="1:18" x14ac:dyDescent="0.25">
      <c r="A243" t="s">
        <v>1512</v>
      </c>
      <c r="B243" t="s">
        <v>15</v>
      </c>
      <c r="C243" t="s">
        <v>56</v>
      </c>
      <c r="D243" t="s">
        <v>1311</v>
      </c>
      <c r="E243" t="s">
        <v>1312</v>
      </c>
      <c r="F243" t="s">
        <v>51</v>
      </c>
      <c r="G243" t="s">
        <v>57</v>
      </c>
      <c r="H243" t="s">
        <v>57</v>
      </c>
      <c r="I243" t="s">
        <v>1578</v>
      </c>
      <c r="J243" t="s">
        <v>1470</v>
      </c>
      <c r="K243" t="s">
        <v>1354</v>
      </c>
      <c r="L243" t="s">
        <v>1314</v>
      </c>
      <c r="M243" t="s">
        <v>1355</v>
      </c>
      <c r="N243" t="s">
        <v>1356</v>
      </c>
      <c r="O243">
        <v>537534</v>
      </c>
      <c r="P243">
        <v>193450</v>
      </c>
      <c r="Q243">
        <v>51.623071000000003</v>
      </c>
      <c r="R243">
        <v>-1.4614411000000001E-2</v>
      </c>
    </row>
    <row r="244" spans="1:18" x14ac:dyDescent="0.25">
      <c r="A244" t="s">
        <v>1512</v>
      </c>
      <c r="B244" t="s">
        <v>62</v>
      </c>
      <c r="C244" t="s">
        <v>1366</v>
      </c>
      <c r="D244" t="s">
        <v>1311</v>
      </c>
      <c r="E244" t="s">
        <v>1312</v>
      </c>
      <c r="F244" t="s">
        <v>59</v>
      </c>
      <c r="G244" t="s">
        <v>63</v>
      </c>
      <c r="H244" t="s">
        <v>63</v>
      </c>
      <c r="I244" t="s">
        <v>1579</v>
      </c>
      <c r="J244" t="s">
        <v>1472</v>
      </c>
      <c r="K244" t="s">
        <v>1367</v>
      </c>
      <c r="L244" t="s">
        <v>1358</v>
      </c>
      <c r="M244" t="s">
        <v>1364</v>
      </c>
      <c r="N244" t="s">
        <v>1365</v>
      </c>
      <c r="O244">
        <v>537815</v>
      </c>
      <c r="P244">
        <v>186429</v>
      </c>
      <c r="Q244">
        <v>51.559911999999997</v>
      </c>
      <c r="R244">
        <v>-1.3312475000000001E-2</v>
      </c>
    </row>
    <row r="245" spans="1:18" x14ac:dyDescent="0.25">
      <c r="A245" t="s">
        <v>1512</v>
      </c>
      <c r="B245" t="s">
        <v>3</v>
      </c>
      <c r="C245" t="s">
        <v>58</v>
      </c>
      <c r="D245" t="s">
        <v>1311</v>
      </c>
      <c r="E245" t="s">
        <v>1312</v>
      </c>
      <c r="F245" t="s">
        <v>59</v>
      </c>
      <c r="G245" t="s">
        <v>63</v>
      </c>
      <c r="H245" t="s">
        <v>63</v>
      </c>
      <c r="I245" t="s">
        <v>1579</v>
      </c>
      <c r="J245" t="s">
        <v>1470</v>
      </c>
      <c r="K245" t="s">
        <v>1357</v>
      </c>
      <c r="L245" t="s">
        <v>1358</v>
      </c>
      <c r="M245" t="s">
        <v>1359</v>
      </c>
      <c r="N245" t="s">
        <v>1360</v>
      </c>
      <c r="O245">
        <v>537179</v>
      </c>
      <c r="P245">
        <v>187682</v>
      </c>
      <c r="Q245">
        <v>51.571325999999999</v>
      </c>
      <c r="R245">
        <v>-2.1992728E-2</v>
      </c>
    </row>
    <row r="246" spans="1:18" x14ac:dyDescent="0.25">
      <c r="A246" t="s">
        <v>1512</v>
      </c>
      <c r="B246" t="s">
        <v>6</v>
      </c>
      <c r="C246" t="s">
        <v>60</v>
      </c>
      <c r="D246" t="s">
        <v>1311</v>
      </c>
      <c r="E246" t="s">
        <v>1312</v>
      </c>
      <c r="F246" t="s">
        <v>59</v>
      </c>
      <c r="G246" t="s">
        <v>63</v>
      </c>
      <c r="H246" t="s">
        <v>63</v>
      </c>
      <c r="I246" t="s">
        <v>1579</v>
      </c>
      <c r="J246" t="s">
        <v>1470</v>
      </c>
      <c r="K246" t="s">
        <v>1361</v>
      </c>
      <c r="L246" t="s">
        <v>1358</v>
      </c>
      <c r="M246" t="s">
        <v>1362</v>
      </c>
      <c r="N246" t="s">
        <v>1363</v>
      </c>
      <c r="O246">
        <v>538108</v>
      </c>
      <c r="P246">
        <v>187688</v>
      </c>
      <c r="Q246">
        <v>51.571154</v>
      </c>
      <c r="R246">
        <v>-8.5942013999999994E-3</v>
      </c>
    </row>
    <row r="247" spans="1:18" x14ac:dyDescent="0.25">
      <c r="A247" t="s">
        <v>1512</v>
      </c>
      <c r="B247" t="s">
        <v>72</v>
      </c>
      <c r="C247" t="s">
        <v>1387</v>
      </c>
      <c r="D247" t="s">
        <v>1311</v>
      </c>
      <c r="E247" t="s">
        <v>1312</v>
      </c>
      <c r="F247" t="s">
        <v>65</v>
      </c>
      <c r="G247" t="s">
        <v>73</v>
      </c>
      <c r="H247" t="s">
        <v>1580</v>
      </c>
      <c r="I247" t="s">
        <v>1581</v>
      </c>
      <c r="J247" t="s">
        <v>1472</v>
      </c>
      <c r="K247" t="s">
        <v>1388</v>
      </c>
      <c r="L247" t="s">
        <v>1358</v>
      </c>
      <c r="M247" t="s">
        <v>1389</v>
      </c>
      <c r="N247" t="s">
        <v>1390</v>
      </c>
      <c r="O247">
        <v>538574</v>
      </c>
      <c r="P247">
        <v>188755</v>
      </c>
      <c r="Q247">
        <v>51.580627</v>
      </c>
      <c r="R247">
        <v>-1.4539803E-3</v>
      </c>
    </row>
    <row r="248" spans="1:18" x14ac:dyDescent="0.25">
      <c r="A248" t="s">
        <v>1512</v>
      </c>
      <c r="B248" t="s">
        <v>5</v>
      </c>
      <c r="C248" t="s">
        <v>64</v>
      </c>
      <c r="D248" t="s">
        <v>1311</v>
      </c>
      <c r="E248" t="s">
        <v>1312</v>
      </c>
      <c r="F248" t="s">
        <v>65</v>
      </c>
      <c r="G248" t="s">
        <v>73</v>
      </c>
      <c r="H248" t="s">
        <v>1580</v>
      </c>
      <c r="I248" t="s">
        <v>1581</v>
      </c>
      <c r="J248" t="s">
        <v>1470</v>
      </c>
      <c r="K248" t="s">
        <v>1368</v>
      </c>
      <c r="L248" t="s">
        <v>1369</v>
      </c>
      <c r="M248" t="s">
        <v>1370</v>
      </c>
      <c r="N248" t="s">
        <v>1371</v>
      </c>
      <c r="O248">
        <v>538947</v>
      </c>
      <c r="P248">
        <v>187574</v>
      </c>
      <c r="Q248">
        <v>51.569923000000003</v>
      </c>
      <c r="R248">
        <v>3.4589922000000002E-3</v>
      </c>
    </row>
    <row r="249" spans="1:18" x14ac:dyDescent="0.25">
      <c r="A249" t="s">
        <v>1512</v>
      </c>
      <c r="B249" t="s">
        <v>7</v>
      </c>
      <c r="C249" t="s">
        <v>1582</v>
      </c>
      <c r="D249" t="s">
        <v>1311</v>
      </c>
      <c r="E249" t="s">
        <v>1312</v>
      </c>
      <c r="F249" t="s">
        <v>65</v>
      </c>
      <c r="G249" t="s">
        <v>73</v>
      </c>
      <c r="H249" t="s">
        <v>1580</v>
      </c>
      <c r="I249" t="s">
        <v>1581</v>
      </c>
      <c r="J249" t="s">
        <v>1470</v>
      </c>
      <c r="K249" t="s">
        <v>1372</v>
      </c>
      <c r="L249" t="s">
        <v>1358</v>
      </c>
      <c r="M249" t="s">
        <v>1373</v>
      </c>
      <c r="N249" t="s">
        <v>1374</v>
      </c>
      <c r="O249">
        <v>537940</v>
      </c>
      <c r="P249">
        <v>186918</v>
      </c>
      <c r="Q249">
        <v>51.564276</v>
      </c>
      <c r="R249">
        <v>-1.1318719E-2</v>
      </c>
    </row>
    <row r="250" spans="1:18" x14ac:dyDescent="0.25">
      <c r="A250" t="s">
        <v>1512</v>
      </c>
      <c r="B250" t="s">
        <v>26</v>
      </c>
      <c r="C250" t="s">
        <v>67</v>
      </c>
      <c r="D250" t="s">
        <v>1311</v>
      </c>
      <c r="E250" t="s">
        <v>1312</v>
      </c>
      <c r="F250" t="s">
        <v>65</v>
      </c>
      <c r="G250" t="s">
        <v>73</v>
      </c>
      <c r="H250" t="s">
        <v>1580</v>
      </c>
      <c r="I250" t="s">
        <v>1581</v>
      </c>
      <c r="J250" t="s">
        <v>1470</v>
      </c>
      <c r="K250" t="s">
        <v>1375</v>
      </c>
      <c r="L250" t="s">
        <v>1358</v>
      </c>
      <c r="M250" t="s">
        <v>1376</v>
      </c>
      <c r="N250" t="s">
        <v>1377</v>
      </c>
      <c r="O250">
        <v>538466</v>
      </c>
      <c r="P250">
        <v>186672</v>
      </c>
      <c r="Q250">
        <v>51.561936000000003</v>
      </c>
      <c r="R250">
        <v>-3.8318204999999998E-3</v>
      </c>
    </row>
    <row r="251" spans="1:18" x14ac:dyDescent="0.25">
      <c r="A251" t="s">
        <v>1512</v>
      </c>
      <c r="B251" t="s">
        <v>31</v>
      </c>
      <c r="C251" t="s">
        <v>68</v>
      </c>
      <c r="D251" t="s">
        <v>1311</v>
      </c>
      <c r="E251" t="s">
        <v>1312</v>
      </c>
      <c r="F251" t="s">
        <v>65</v>
      </c>
      <c r="G251" t="s">
        <v>73</v>
      </c>
      <c r="H251" t="s">
        <v>1580</v>
      </c>
      <c r="I251" t="s">
        <v>1581</v>
      </c>
      <c r="J251" t="s">
        <v>1470</v>
      </c>
      <c r="K251" t="s">
        <v>1378</v>
      </c>
      <c r="L251" t="s">
        <v>1369</v>
      </c>
      <c r="M251" t="s">
        <v>1379</v>
      </c>
      <c r="N251" t="s">
        <v>1380</v>
      </c>
      <c r="O251">
        <v>538721</v>
      </c>
      <c r="P251">
        <v>187186</v>
      </c>
      <c r="Q251">
        <v>51.566491999999997</v>
      </c>
      <c r="R251">
        <v>4.7171125999999997E-5</v>
      </c>
    </row>
    <row r="252" spans="1:18" x14ac:dyDescent="0.25">
      <c r="A252" t="s">
        <v>1512</v>
      </c>
      <c r="B252" t="s">
        <v>21</v>
      </c>
      <c r="C252" t="s">
        <v>69</v>
      </c>
      <c r="D252" t="s">
        <v>1311</v>
      </c>
      <c r="E252" t="s">
        <v>1312</v>
      </c>
      <c r="F252" t="s">
        <v>65</v>
      </c>
      <c r="G252" t="s">
        <v>73</v>
      </c>
      <c r="H252" t="s">
        <v>1580</v>
      </c>
      <c r="I252" t="s">
        <v>1581</v>
      </c>
      <c r="J252" t="s">
        <v>1470</v>
      </c>
      <c r="K252" t="s">
        <v>1381</v>
      </c>
      <c r="L252" t="s">
        <v>1369</v>
      </c>
      <c r="M252" t="s">
        <v>1382</v>
      </c>
      <c r="N252" t="s">
        <v>1383</v>
      </c>
      <c r="O252">
        <v>539258</v>
      </c>
      <c r="P252">
        <v>185734</v>
      </c>
      <c r="Q252">
        <v>51.553313000000003</v>
      </c>
      <c r="R252">
        <v>7.2151919999999996E-3</v>
      </c>
    </row>
    <row r="253" spans="1:18" x14ac:dyDescent="0.25">
      <c r="A253" t="s">
        <v>1512</v>
      </c>
      <c r="B253" t="s">
        <v>13</v>
      </c>
      <c r="C253" t="s">
        <v>70</v>
      </c>
      <c r="D253" t="s">
        <v>1311</v>
      </c>
      <c r="E253" t="s">
        <v>1312</v>
      </c>
      <c r="F253" t="s">
        <v>65</v>
      </c>
      <c r="G253" t="s">
        <v>73</v>
      </c>
      <c r="H253" t="s">
        <v>1580</v>
      </c>
      <c r="I253" t="s">
        <v>1581</v>
      </c>
      <c r="J253" t="s">
        <v>1470</v>
      </c>
      <c r="K253" t="s">
        <v>1384</v>
      </c>
      <c r="L253" t="s">
        <v>1358</v>
      </c>
      <c r="M253" t="s">
        <v>1385</v>
      </c>
      <c r="N253" t="s">
        <v>1386</v>
      </c>
      <c r="O253">
        <v>538433</v>
      </c>
      <c r="P253">
        <v>187787</v>
      </c>
      <c r="Q253">
        <v>51.571964000000001</v>
      </c>
      <c r="R253">
        <v>-3.8687688000000001E-3</v>
      </c>
    </row>
    <row r="254" spans="1:18" x14ac:dyDescent="0.25">
      <c r="A254" t="s">
        <v>1512</v>
      </c>
      <c r="B254" t="s">
        <v>16</v>
      </c>
      <c r="C254" t="s">
        <v>74</v>
      </c>
      <c r="D254" t="s">
        <v>1311</v>
      </c>
      <c r="E254" t="s">
        <v>1312</v>
      </c>
      <c r="F254" t="s">
        <v>75</v>
      </c>
      <c r="G254" t="s">
        <v>81</v>
      </c>
      <c r="H254" t="s">
        <v>81</v>
      </c>
      <c r="I254" t="s">
        <v>1583</v>
      </c>
      <c r="J254" t="s">
        <v>1470</v>
      </c>
      <c r="K254" t="s">
        <v>1391</v>
      </c>
      <c r="L254" t="s">
        <v>1369</v>
      </c>
      <c r="M254" t="s">
        <v>1392</v>
      </c>
      <c r="N254" t="s">
        <v>1393</v>
      </c>
      <c r="O254">
        <v>539685</v>
      </c>
      <c r="P254">
        <v>187696</v>
      </c>
      <c r="Q254">
        <v>51.570836999999997</v>
      </c>
      <c r="R254">
        <v>1.4148923000000001E-2</v>
      </c>
    </row>
    <row r="255" spans="1:18" x14ac:dyDescent="0.25">
      <c r="A255" t="s">
        <v>1512</v>
      </c>
      <c r="B255" t="s">
        <v>8</v>
      </c>
      <c r="C255" t="s">
        <v>76</v>
      </c>
      <c r="D255" t="s">
        <v>1311</v>
      </c>
      <c r="E255" t="s">
        <v>1312</v>
      </c>
      <c r="F255" t="s">
        <v>75</v>
      </c>
      <c r="G255" t="s">
        <v>81</v>
      </c>
      <c r="H255" t="s">
        <v>81</v>
      </c>
      <c r="I255" t="s">
        <v>1583</v>
      </c>
      <c r="J255" t="s">
        <v>1470</v>
      </c>
      <c r="K255" t="s">
        <v>1394</v>
      </c>
      <c r="L255" t="s">
        <v>1369</v>
      </c>
      <c r="M255" t="s">
        <v>1395</v>
      </c>
      <c r="N255" t="s">
        <v>1396</v>
      </c>
      <c r="O255">
        <v>539101</v>
      </c>
      <c r="P255">
        <v>185749</v>
      </c>
      <c r="Q255">
        <v>51.553485999999999</v>
      </c>
      <c r="R255">
        <v>4.9580980000000002E-3</v>
      </c>
    </row>
    <row r="256" spans="1:18" x14ac:dyDescent="0.25">
      <c r="A256" t="s">
        <v>1512</v>
      </c>
      <c r="B256" t="s">
        <v>28</v>
      </c>
      <c r="C256" t="s">
        <v>77</v>
      </c>
      <c r="D256" t="s">
        <v>1311</v>
      </c>
      <c r="E256" t="s">
        <v>1312</v>
      </c>
      <c r="F256" t="s">
        <v>75</v>
      </c>
      <c r="G256" t="s">
        <v>81</v>
      </c>
      <c r="H256" t="s">
        <v>81</v>
      </c>
      <c r="I256" t="s">
        <v>1583</v>
      </c>
      <c r="J256" t="s">
        <v>1470</v>
      </c>
      <c r="K256" t="s">
        <v>1397</v>
      </c>
      <c r="L256" t="s">
        <v>1369</v>
      </c>
      <c r="M256" t="s">
        <v>1398</v>
      </c>
      <c r="N256" t="s">
        <v>1399</v>
      </c>
      <c r="O256">
        <v>538897</v>
      </c>
      <c r="P256">
        <v>185957</v>
      </c>
      <c r="Q256">
        <v>51.555405999999998</v>
      </c>
      <c r="R256">
        <v>2.0996700000000001E-3</v>
      </c>
    </row>
    <row r="257" spans="1:18" x14ac:dyDescent="0.25">
      <c r="A257" t="s">
        <v>1512</v>
      </c>
      <c r="B257" t="s">
        <v>17</v>
      </c>
      <c r="C257" t="s">
        <v>78</v>
      </c>
      <c r="D257" t="s">
        <v>1311</v>
      </c>
      <c r="E257" t="s">
        <v>1312</v>
      </c>
      <c r="F257" t="s">
        <v>75</v>
      </c>
      <c r="G257" t="s">
        <v>81</v>
      </c>
      <c r="H257" t="s">
        <v>81</v>
      </c>
      <c r="I257" t="s">
        <v>1583</v>
      </c>
      <c r="J257" t="s">
        <v>1470</v>
      </c>
      <c r="K257" t="s">
        <v>1397</v>
      </c>
      <c r="L257" t="s">
        <v>1369</v>
      </c>
      <c r="M257" t="s">
        <v>1398</v>
      </c>
      <c r="N257" t="s">
        <v>1399</v>
      </c>
      <c r="O257">
        <v>538897</v>
      </c>
      <c r="P257">
        <v>185957</v>
      </c>
      <c r="Q257">
        <v>51.555405999999998</v>
      </c>
      <c r="R257">
        <v>2.0996700000000001E-3</v>
      </c>
    </row>
    <row r="258" spans="1:18" x14ac:dyDescent="0.25">
      <c r="A258" t="s">
        <v>1512</v>
      </c>
      <c r="B258" t="s">
        <v>23</v>
      </c>
      <c r="C258" t="s">
        <v>79</v>
      </c>
      <c r="D258" t="s">
        <v>1311</v>
      </c>
      <c r="E258" t="s">
        <v>1312</v>
      </c>
      <c r="F258" t="s">
        <v>75</v>
      </c>
      <c r="G258" t="s">
        <v>81</v>
      </c>
      <c r="H258" t="s">
        <v>81</v>
      </c>
      <c r="I258" t="s">
        <v>1583</v>
      </c>
      <c r="J258" t="s">
        <v>1470</v>
      </c>
      <c r="K258" t="s">
        <v>1400</v>
      </c>
      <c r="L258" t="s">
        <v>1369</v>
      </c>
      <c r="M258" t="s">
        <v>1401</v>
      </c>
      <c r="N258" t="s">
        <v>1402</v>
      </c>
      <c r="O258">
        <v>539369</v>
      </c>
      <c r="P258">
        <v>186366</v>
      </c>
      <c r="Q258">
        <v>51.558964000000003</v>
      </c>
      <c r="R258">
        <v>9.0654107999999997E-3</v>
      </c>
    </row>
    <row r="259" spans="1:18" x14ac:dyDescent="0.25">
      <c r="A259" t="s">
        <v>1512</v>
      </c>
      <c r="B259" t="s">
        <v>29</v>
      </c>
      <c r="C259" t="s">
        <v>80</v>
      </c>
      <c r="D259" t="s">
        <v>1311</v>
      </c>
      <c r="E259" t="s">
        <v>1312</v>
      </c>
      <c r="F259" t="s">
        <v>75</v>
      </c>
      <c r="G259" t="s">
        <v>81</v>
      </c>
      <c r="H259" t="s">
        <v>81</v>
      </c>
      <c r="I259" t="s">
        <v>1583</v>
      </c>
      <c r="J259" t="s">
        <v>1470</v>
      </c>
      <c r="K259" t="s">
        <v>1397</v>
      </c>
      <c r="L259" t="s">
        <v>1369</v>
      </c>
      <c r="M259" t="s">
        <v>1398</v>
      </c>
      <c r="N259" t="s">
        <v>1399</v>
      </c>
      <c r="O259">
        <v>538897</v>
      </c>
      <c r="P259">
        <v>185957</v>
      </c>
      <c r="Q259">
        <v>51.555405999999998</v>
      </c>
      <c r="R259">
        <v>2.0996700000000001E-3</v>
      </c>
    </row>
    <row r="260" spans="1:18" x14ac:dyDescent="0.25">
      <c r="A260" t="s">
        <v>1512</v>
      </c>
      <c r="B260" t="s">
        <v>14</v>
      </c>
      <c r="C260" t="s">
        <v>82</v>
      </c>
      <c r="D260" t="s">
        <v>1311</v>
      </c>
      <c r="E260" t="s">
        <v>1312</v>
      </c>
      <c r="F260" t="s">
        <v>83</v>
      </c>
      <c r="G260" t="s">
        <v>88</v>
      </c>
      <c r="H260" t="s">
        <v>88</v>
      </c>
      <c r="I260" t="s">
        <v>1584</v>
      </c>
      <c r="J260" t="s">
        <v>1470</v>
      </c>
      <c r="K260" t="s">
        <v>1403</v>
      </c>
      <c r="L260" t="s">
        <v>1325</v>
      </c>
      <c r="M260" t="s">
        <v>1404</v>
      </c>
      <c r="N260" t="s">
        <v>1405</v>
      </c>
      <c r="O260">
        <v>538040</v>
      </c>
      <c r="P260">
        <v>189024</v>
      </c>
      <c r="Q260">
        <v>51.583176000000002</v>
      </c>
      <c r="R260">
        <v>-9.0501534999999998E-3</v>
      </c>
    </row>
    <row r="261" spans="1:18" x14ac:dyDescent="0.25">
      <c r="A261" t="s">
        <v>1512</v>
      </c>
      <c r="B261" t="s">
        <v>30</v>
      </c>
      <c r="C261" t="s">
        <v>84</v>
      </c>
      <c r="D261" t="s">
        <v>1311</v>
      </c>
      <c r="E261" t="s">
        <v>1312</v>
      </c>
      <c r="F261" t="s">
        <v>83</v>
      </c>
      <c r="G261" t="s">
        <v>88</v>
      </c>
      <c r="H261" t="s">
        <v>88</v>
      </c>
      <c r="I261" t="s">
        <v>1584</v>
      </c>
      <c r="J261" t="s">
        <v>1470</v>
      </c>
      <c r="K261" t="s">
        <v>1406</v>
      </c>
      <c r="L261" t="s">
        <v>1325</v>
      </c>
      <c r="M261" t="s">
        <v>1407</v>
      </c>
      <c r="N261" t="s">
        <v>1408</v>
      </c>
      <c r="O261">
        <v>536291</v>
      </c>
      <c r="P261">
        <v>190221</v>
      </c>
      <c r="Q261">
        <v>51.594357000000002</v>
      </c>
      <c r="R261">
        <v>-3.3813172000000002E-2</v>
      </c>
    </row>
    <row r="262" spans="1:18" x14ac:dyDescent="0.25">
      <c r="A262" t="s">
        <v>1512</v>
      </c>
      <c r="B262" t="s">
        <v>0</v>
      </c>
      <c r="C262" t="s">
        <v>1585</v>
      </c>
      <c r="D262" t="s">
        <v>1311</v>
      </c>
      <c r="E262" t="s">
        <v>1312</v>
      </c>
      <c r="F262" t="s">
        <v>83</v>
      </c>
      <c r="G262" t="s">
        <v>88</v>
      </c>
      <c r="H262" t="s">
        <v>88</v>
      </c>
      <c r="I262" t="s">
        <v>1584</v>
      </c>
      <c r="J262" t="s">
        <v>1470</v>
      </c>
      <c r="K262" t="s">
        <v>1409</v>
      </c>
      <c r="L262" t="s">
        <v>1325</v>
      </c>
      <c r="M262" t="s">
        <v>1410</v>
      </c>
      <c r="N262" t="s">
        <v>1411</v>
      </c>
      <c r="O262">
        <v>536241</v>
      </c>
      <c r="P262">
        <v>188655</v>
      </c>
      <c r="Q262">
        <v>51.580297000000002</v>
      </c>
      <c r="R262">
        <v>-3.5141800000000001E-2</v>
      </c>
    </row>
    <row r="263" spans="1:18" x14ac:dyDescent="0.25">
      <c r="A263" t="s">
        <v>1512</v>
      </c>
      <c r="B263" t="s">
        <v>12</v>
      </c>
      <c r="C263" t="s">
        <v>86</v>
      </c>
      <c r="D263" t="s">
        <v>1311</v>
      </c>
      <c r="E263" t="s">
        <v>1312</v>
      </c>
      <c r="F263" t="s">
        <v>83</v>
      </c>
      <c r="G263" t="s">
        <v>88</v>
      </c>
      <c r="H263" t="s">
        <v>88</v>
      </c>
      <c r="I263" t="s">
        <v>1584</v>
      </c>
      <c r="J263" t="s">
        <v>1470</v>
      </c>
      <c r="K263" t="s">
        <v>1412</v>
      </c>
      <c r="L263" t="s">
        <v>1325</v>
      </c>
      <c r="M263" t="s">
        <v>1413</v>
      </c>
      <c r="N263" t="s">
        <v>1414</v>
      </c>
      <c r="O263">
        <v>538444</v>
      </c>
      <c r="P263">
        <v>189544</v>
      </c>
      <c r="Q263">
        <v>51.587749000000002</v>
      </c>
      <c r="R263">
        <v>-3.0181050000000001E-3</v>
      </c>
    </row>
    <row r="264" spans="1:18" x14ac:dyDescent="0.25">
      <c r="A264" t="s">
        <v>1512</v>
      </c>
      <c r="B264" t="s">
        <v>20</v>
      </c>
      <c r="C264" t="s">
        <v>87</v>
      </c>
      <c r="D264" t="s">
        <v>1311</v>
      </c>
      <c r="E264" t="s">
        <v>1312</v>
      </c>
      <c r="F264" t="s">
        <v>83</v>
      </c>
      <c r="G264" t="s">
        <v>88</v>
      </c>
      <c r="H264" t="s">
        <v>88</v>
      </c>
      <c r="I264" t="s">
        <v>1584</v>
      </c>
      <c r="J264" t="s">
        <v>1470</v>
      </c>
      <c r="K264" t="s">
        <v>1412</v>
      </c>
      <c r="L264" t="s">
        <v>1325</v>
      </c>
      <c r="M264" t="s">
        <v>1413</v>
      </c>
      <c r="N264" t="s">
        <v>1414</v>
      </c>
      <c r="O264">
        <v>538444</v>
      </c>
      <c r="P264">
        <v>189544</v>
      </c>
      <c r="Q264">
        <v>51.587749000000002</v>
      </c>
      <c r="R264">
        <v>-3.0181050000000001E-3</v>
      </c>
    </row>
    <row r="265" spans="1:18" x14ac:dyDescent="0.25">
      <c r="A265" t="s">
        <v>1512</v>
      </c>
      <c r="B265" t="s">
        <v>2</v>
      </c>
      <c r="C265" t="s">
        <v>89</v>
      </c>
      <c r="D265" t="s">
        <v>1311</v>
      </c>
      <c r="E265" t="s">
        <v>1312</v>
      </c>
      <c r="F265" t="s">
        <v>90</v>
      </c>
      <c r="G265" t="s">
        <v>95</v>
      </c>
      <c r="H265" t="s">
        <v>1586</v>
      </c>
      <c r="I265" t="s">
        <v>1587</v>
      </c>
      <c r="J265" t="s">
        <v>1470</v>
      </c>
      <c r="K265" t="s">
        <v>1415</v>
      </c>
      <c r="L265" t="s">
        <v>1325</v>
      </c>
      <c r="M265" t="s">
        <v>1416</v>
      </c>
      <c r="N265" t="s">
        <v>1417</v>
      </c>
      <c r="O265">
        <v>536763</v>
      </c>
      <c r="P265">
        <v>187420</v>
      </c>
      <c r="Q265">
        <v>51.569073000000003</v>
      </c>
      <c r="R265">
        <v>-2.8093386000000001E-2</v>
      </c>
    </row>
    <row r="266" spans="1:18" x14ac:dyDescent="0.25">
      <c r="A266" t="s">
        <v>1512</v>
      </c>
      <c r="B266" t="s">
        <v>4</v>
      </c>
      <c r="C266" t="s">
        <v>1491</v>
      </c>
      <c r="D266" t="s">
        <v>1311</v>
      </c>
      <c r="E266" t="s">
        <v>1312</v>
      </c>
      <c r="F266" t="s">
        <v>90</v>
      </c>
      <c r="G266" t="s">
        <v>95</v>
      </c>
      <c r="H266" t="s">
        <v>1586</v>
      </c>
      <c r="I266" t="s">
        <v>1587</v>
      </c>
      <c r="J266" t="s">
        <v>1470</v>
      </c>
      <c r="K266" t="s">
        <v>1418</v>
      </c>
      <c r="L266" t="s">
        <v>1325</v>
      </c>
      <c r="M266" t="s">
        <v>1419</v>
      </c>
      <c r="N266" t="s">
        <v>1420</v>
      </c>
      <c r="O266">
        <v>537259</v>
      </c>
      <c r="P266">
        <v>188627</v>
      </c>
      <c r="Q266">
        <v>51.579799000000001</v>
      </c>
      <c r="R266">
        <v>-2.0470187000000001E-2</v>
      </c>
    </row>
    <row r="267" spans="1:18" x14ac:dyDescent="0.25">
      <c r="A267" t="s">
        <v>1512</v>
      </c>
      <c r="B267" t="s">
        <v>10</v>
      </c>
      <c r="C267" t="s">
        <v>92</v>
      </c>
      <c r="D267" t="s">
        <v>1311</v>
      </c>
      <c r="E267" t="s">
        <v>1312</v>
      </c>
      <c r="F267" t="s">
        <v>90</v>
      </c>
      <c r="G267" t="s">
        <v>95</v>
      </c>
      <c r="H267" t="s">
        <v>1586</v>
      </c>
      <c r="I267" t="s">
        <v>1587</v>
      </c>
      <c r="J267" t="s">
        <v>1470</v>
      </c>
      <c r="K267" t="s">
        <v>1421</v>
      </c>
      <c r="L267" t="s">
        <v>1325</v>
      </c>
      <c r="M267" t="s">
        <v>1422</v>
      </c>
      <c r="N267" t="s">
        <v>1423</v>
      </c>
      <c r="O267">
        <v>537919</v>
      </c>
      <c r="P267">
        <v>188578</v>
      </c>
      <c r="Q267">
        <v>51.579197000000001</v>
      </c>
      <c r="R267">
        <v>-1.0970442E-2</v>
      </c>
    </row>
    <row r="268" spans="1:18" x14ac:dyDescent="0.25">
      <c r="A268" t="s">
        <v>1512</v>
      </c>
      <c r="B268" t="s">
        <v>24</v>
      </c>
      <c r="C268" t="s">
        <v>93</v>
      </c>
      <c r="D268" t="s">
        <v>1311</v>
      </c>
      <c r="E268" t="s">
        <v>1312</v>
      </c>
      <c r="F268" t="s">
        <v>90</v>
      </c>
      <c r="G268" t="s">
        <v>95</v>
      </c>
      <c r="H268" t="s">
        <v>1586</v>
      </c>
      <c r="I268" t="s">
        <v>1587</v>
      </c>
      <c r="J268" t="s">
        <v>1470</v>
      </c>
      <c r="K268" t="s">
        <v>1424</v>
      </c>
      <c r="L268" t="s">
        <v>1325</v>
      </c>
      <c r="M268" t="s">
        <v>1425</v>
      </c>
      <c r="N268" t="s">
        <v>1426</v>
      </c>
      <c r="O268">
        <v>536234</v>
      </c>
      <c r="P268">
        <v>190272</v>
      </c>
      <c r="Q268">
        <v>51.594828999999997</v>
      </c>
      <c r="R268">
        <v>-3.4615754999999998E-2</v>
      </c>
    </row>
    <row r="269" spans="1:18" x14ac:dyDescent="0.25">
      <c r="A269" t="s">
        <v>1512</v>
      </c>
      <c r="B269" t="s">
        <v>9</v>
      </c>
      <c r="C269" t="s">
        <v>94</v>
      </c>
      <c r="D269" t="s">
        <v>1311</v>
      </c>
      <c r="E269" t="s">
        <v>1312</v>
      </c>
      <c r="F269" t="s">
        <v>90</v>
      </c>
      <c r="G269" t="s">
        <v>95</v>
      </c>
      <c r="H269" t="s">
        <v>1586</v>
      </c>
      <c r="I269" t="s">
        <v>1588</v>
      </c>
      <c r="J269" t="s">
        <v>1470</v>
      </c>
      <c r="K269" t="s">
        <v>1427</v>
      </c>
      <c r="L269" t="s">
        <v>1325</v>
      </c>
      <c r="M269" t="s">
        <v>1428</v>
      </c>
      <c r="N269" t="s">
        <v>1429</v>
      </c>
      <c r="O269">
        <v>536455</v>
      </c>
      <c r="P269">
        <v>188670</v>
      </c>
      <c r="Q269">
        <v>51.580379999999998</v>
      </c>
      <c r="R269">
        <v>-3.2049451E-2</v>
      </c>
    </row>
    <row r="270" spans="1:18" x14ac:dyDescent="0.25">
      <c r="A270" t="s">
        <v>1589</v>
      </c>
      <c r="B270" t="s">
        <v>1492</v>
      </c>
      <c r="C270" t="s">
        <v>1493</v>
      </c>
      <c r="D270" t="s">
        <v>303</v>
      </c>
      <c r="E270" t="s">
        <v>304</v>
      </c>
      <c r="J270" t="s">
        <v>1470</v>
      </c>
    </row>
  </sheetData>
  <phoneticPr fontId="34" type="noConversion"/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N742"/>
  <sheetViews>
    <sheetView topLeftCell="A662" workbookViewId="0">
      <selection activeCell="E689" sqref="E689"/>
    </sheetView>
  </sheetViews>
  <sheetFormatPr defaultRowHeight="15" x14ac:dyDescent="0.25"/>
  <cols>
    <col min="1" max="1" width="11.42578125" bestFit="1" customWidth="1"/>
    <col min="2" max="2" width="8.42578125" bestFit="1" customWidth="1"/>
    <col min="3" max="3" width="9" bestFit="1" customWidth="1"/>
    <col min="4" max="4" width="8.28515625" bestFit="1" customWidth="1"/>
    <col min="5" max="5" width="38.140625" bestFit="1" customWidth="1"/>
    <col min="6" max="6" width="33.7109375" bestFit="1" customWidth="1"/>
    <col min="7" max="7" width="46.7109375" bestFit="1" customWidth="1"/>
    <col min="8" max="8" width="31.28515625" bestFit="1" customWidth="1"/>
    <col min="9" max="9" width="18.5703125" bestFit="1" customWidth="1"/>
    <col min="10" max="10" width="31.5703125" bestFit="1" customWidth="1"/>
    <col min="11" max="11" width="52.42578125" bestFit="1" customWidth="1"/>
    <col min="12" max="12" width="12.28515625" bestFit="1" customWidth="1"/>
    <col min="13" max="13" width="15.7109375" bestFit="1" customWidth="1"/>
    <col min="14" max="14" width="23.7109375" bestFit="1" customWidth="1"/>
  </cols>
  <sheetData>
    <row r="1" spans="1:14" x14ac:dyDescent="0.25">
      <c r="A1" s="27" t="s">
        <v>1435</v>
      </c>
      <c r="B1" s="28" t="s">
        <v>1436</v>
      </c>
      <c r="C1" s="28" t="s">
        <v>1437</v>
      </c>
      <c r="D1" t="s">
        <v>117</v>
      </c>
      <c r="E1" t="s">
        <v>1456</v>
      </c>
      <c r="F1" t="s">
        <v>98</v>
      </c>
      <c r="G1" t="s">
        <v>120</v>
      </c>
      <c r="H1" t="s">
        <v>118</v>
      </c>
      <c r="I1" t="s">
        <v>101</v>
      </c>
      <c r="J1" t="s">
        <v>119</v>
      </c>
      <c r="K1" t="s">
        <v>35</v>
      </c>
      <c r="L1" t="s">
        <v>122</v>
      </c>
      <c r="M1" t="s">
        <v>123</v>
      </c>
      <c r="N1" t="s">
        <v>124</v>
      </c>
    </row>
    <row r="2" spans="1:14" x14ac:dyDescent="0.25">
      <c r="A2" s="150" t="s">
        <v>1438</v>
      </c>
      <c r="B2" s="150">
        <v>44470</v>
      </c>
      <c r="C2" s="150">
        <v>44491</v>
      </c>
      <c r="D2" s="150" t="s">
        <v>16</v>
      </c>
      <c r="E2" s="150">
        <v>5384</v>
      </c>
      <c r="F2" s="150">
        <v>299</v>
      </c>
      <c r="G2" s="150">
        <v>10</v>
      </c>
      <c r="H2" s="150">
        <v>17711</v>
      </c>
      <c r="I2" s="150">
        <v>627</v>
      </c>
      <c r="J2" s="150">
        <v>10</v>
      </c>
      <c r="K2" s="150" t="s">
        <v>74</v>
      </c>
      <c r="L2" s="150" t="s">
        <v>1311</v>
      </c>
      <c r="M2" s="150" t="s">
        <v>75</v>
      </c>
      <c r="N2" s="150" t="s">
        <v>81</v>
      </c>
    </row>
    <row r="3" spans="1:14" x14ac:dyDescent="0.25">
      <c r="A3" s="150" t="s">
        <v>1438</v>
      </c>
      <c r="B3" s="150">
        <v>44470</v>
      </c>
      <c r="C3" s="150">
        <v>44491</v>
      </c>
      <c r="D3" s="150" t="s">
        <v>26</v>
      </c>
      <c r="E3" s="150">
        <v>5586</v>
      </c>
      <c r="F3" s="150">
        <v>343</v>
      </c>
      <c r="G3" s="150">
        <v>193</v>
      </c>
      <c r="H3" s="150">
        <v>15178</v>
      </c>
      <c r="I3" s="150">
        <v>581</v>
      </c>
      <c r="J3" s="150">
        <v>196</v>
      </c>
      <c r="K3" s="150" t="s">
        <v>67</v>
      </c>
      <c r="L3" s="150" t="s">
        <v>1311</v>
      </c>
      <c r="M3" s="150" t="s">
        <v>65</v>
      </c>
      <c r="N3" s="150" t="s">
        <v>73</v>
      </c>
    </row>
    <row r="4" spans="1:14" x14ac:dyDescent="0.25">
      <c r="A4" s="150" t="s">
        <v>1438</v>
      </c>
      <c r="B4" s="150">
        <v>44470</v>
      </c>
      <c r="C4" s="150">
        <v>44491</v>
      </c>
      <c r="D4" s="150" t="s">
        <v>5</v>
      </c>
      <c r="E4" s="150">
        <v>12052</v>
      </c>
      <c r="F4" s="150">
        <v>724</v>
      </c>
      <c r="G4" s="150">
        <v>218</v>
      </c>
      <c r="H4" s="150">
        <v>52170</v>
      </c>
      <c r="I4" s="150">
        <v>1488</v>
      </c>
      <c r="J4" s="150">
        <v>220</v>
      </c>
      <c r="K4" s="150" t="s">
        <v>64</v>
      </c>
      <c r="L4" s="150" t="s">
        <v>1311</v>
      </c>
      <c r="M4" s="150" t="s">
        <v>65</v>
      </c>
      <c r="N4" s="150" t="s">
        <v>73</v>
      </c>
    </row>
    <row r="5" spans="1:14" x14ac:dyDescent="0.25">
      <c r="A5" s="150" t="s">
        <v>1438</v>
      </c>
      <c r="B5" s="150">
        <v>44470</v>
      </c>
      <c r="C5" s="150">
        <v>44491</v>
      </c>
      <c r="D5" s="150" t="s">
        <v>7</v>
      </c>
      <c r="E5" s="150">
        <v>8251</v>
      </c>
      <c r="F5" s="150">
        <v>369</v>
      </c>
      <c r="G5" s="150">
        <v>3</v>
      </c>
      <c r="H5" s="150">
        <v>26085</v>
      </c>
      <c r="I5" s="150">
        <v>707</v>
      </c>
      <c r="J5" s="150">
        <v>3</v>
      </c>
      <c r="K5" s="150" t="s">
        <v>1582</v>
      </c>
      <c r="L5" s="150" t="s">
        <v>1311</v>
      </c>
      <c r="M5" s="150" t="s">
        <v>65</v>
      </c>
      <c r="N5" s="150" t="s">
        <v>73</v>
      </c>
    </row>
    <row r="6" spans="1:14" x14ac:dyDescent="0.25">
      <c r="A6" s="150" t="s">
        <v>1438</v>
      </c>
      <c r="B6" s="150">
        <v>44470</v>
      </c>
      <c r="C6" s="150">
        <v>44491</v>
      </c>
      <c r="D6" s="150" t="s">
        <v>25</v>
      </c>
      <c r="E6" s="150">
        <v>3270</v>
      </c>
      <c r="F6" s="150">
        <v>110</v>
      </c>
      <c r="G6" s="150">
        <v>3</v>
      </c>
      <c r="H6" s="150">
        <v>8153</v>
      </c>
      <c r="I6" s="150">
        <v>203</v>
      </c>
      <c r="J6" s="150">
        <v>3</v>
      </c>
      <c r="K6" s="150" t="s">
        <v>46</v>
      </c>
      <c r="L6" s="150" t="s">
        <v>1311</v>
      </c>
      <c r="M6" s="150" t="s">
        <v>39</v>
      </c>
      <c r="N6" s="150" t="s">
        <v>49</v>
      </c>
    </row>
    <row r="7" spans="1:14" x14ac:dyDescent="0.25">
      <c r="A7" s="150" t="s">
        <v>1438</v>
      </c>
      <c r="B7" s="150">
        <v>44470</v>
      </c>
      <c r="C7" s="150">
        <v>44491</v>
      </c>
      <c r="D7" s="150" t="s">
        <v>6</v>
      </c>
      <c r="E7" s="150">
        <v>8590</v>
      </c>
      <c r="F7" s="150">
        <v>772</v>
      </c>
      <c r="G7" s="150">
        <v>394</v>
      </c>
      <c r="H7" s="150">
        <v>24330</v>
      </c>
      <c r="I7" s="150">
        <v>1445</v>
      </c>
      <c r="J7" s="150">
        <v>396</v>
      </c>
      <c r="K7" s="150" t="s">
        <v>60</v>
      </c>
      <c r="L7" s="150" t="s">
        <v>1311</v>
      </c>
      <c r="M7" s="150" t="s">
        <v>59</v>
      </c>
      <c r="N7" s="150" t="s">
        <v>63</v>
      </c>
    </row>
    <row r="8" spans="1:14" x14ac:dyDescent="0.25">
      <c r="A8" s="150" t="s">
        <v>1438</v>
      </c>
      <c r="B8" s="150">
        <v>44470</v>
      </c>
      <c r="C8" s="150">
        <v>44491</v>
      </c>
      <c r="D8" s="150" t="s">
        <v>42</v>
      </c>
      <c r="E8" s="150">
        <v>4173</v>
      </c>
      <c r="F8" s="150">
        <v>374</v>
      </c>
      <c r="G8" s="150">
        <v>2</v>
      </c>
      <c r="H8" s="150">
        <v>10258</v>
      </c>
      <c r="I8" s="150">
        <v>790</v>
      </c>
      <c r="J8" s="150">
        <v>2</v>
      </c>
      <c r="K8" s="150" t="s">
        <v>1320</v>
      </c>
      <c r="L8" s="150" t="s">
        <v>1311</v>
      </c>
      <c r="M8" s="150" t="s">
        <v>39</v>
      </c>
      <c r="N8" s="150" t="s">
        <v>49</v>
      </c>
    </row>
    <row r="9" spans="1:14" x14ac:dyDescent="0.25">
      <c r="A9" s="150" t="s">
        <v>1438</v>
      </c>
      <c r="B9" s="150">
        <v>44470</v>
      </c>
      <c r="C9" s="150">
        <v>44491</v>
      </c>
      <c r="D9" s="150" t="s">
        <v>3</v>
      </c>
      <c r="E9" s="150">
        <v>7844</v>
      </c>
      <c r="F9" s="150">
        <v>700</v>
      </c>
      <c r="G9" s="150">
        <v>62</v>
      </c>
      <c r="H9" s="150">
        <v>44723</v>
      </c>
      <c r="I9" s="150">
        <v>2366</v>
      </c>
      <c r="J9" s="150">
        <v>64</v>
      </c>
      <c r="K9" s="150" t="s">
        <v>58</v>
      </c>
      <c r="L9" s="150" t="s">
        <v>1311</v>
      </c>
      <c r="M9" s="150" t="s">
        <v>59</v>
      </c>
      <c r="N9" s="150" t="s">
        <v>63</v>
      </c>
    </row>
    <row r="10" spans="1:14" x14ac:dyDescent="0.25">
      <c r="A10" s="150" t="s">
        <v>1438</v>
      </c>
      <c r="B10" s="150">
        <v>44470</v>
      </c>
      <c r="C10" s="150">
        <v>44491</v>
      </c>
      <c r="D10" s="150" t="s">
        <v>62</v>
      </c>
      <c r="E10" s="150">
        <v>12108</v>
      </c>
      <c r="F10" s="150">
        <v>839</v>
      </c>
      <c r="G10" s="150">
        <v>35</v>
      </c>
      <c r="H10" s="150">
        <v>27788</v>
      </c>
      <c r="I10" s="150">
        <v>1333</v>
      </c>
      <c r="J10" s="150">
        <v>35</v>
      </c>
      <c r="K10" s="150" t="s">
        <v>1366</v>
      </c>
      <c r="L10" s="150" t="s">
        <v>1311</v>
      </c>
      <c r="M10" s="150" t="s">
        <v>59</v>
      </c>
      <c r="N10" s="150" t="s">
        <v>63</v>
      </c>
    </row>
    <row r="11" spans="1:14" x14ac:dyDescent="0.25">
      <c r="A11" s="150" t="s">
        <v>1438</v>
      </c>
      <c r="B11" s="150">
        <v>44470</v>
      </c>
      <c r="C11" s="150">
        <v>44491</v>
      </c>
      <c r="D11" s="150" t="s">
        <v>27</v>
      </c>
      <c r="E11" s="150">
        <v>3102</v>
      </c>
      <c r="F11" s="150">
        <v>208</v>
      </c>
      <c r="G11" s="150">
        <v>76</v>
      </c>
      <c r="H11" s="150">
        <v>9677</v>
      </c>
      <c r="I11" s="150">
        <v>524</v>
      </c>
      <c r="J11" s="150">
        <v>78</v>
      </c>
      <c r="K11" s="150" t="s">
        <v>38</v>
      </c>
      <c r="L11" s="150" t="s">
        <v>1311</v>
      </c>
      <c r="M11" s="150" t="s">
        <v>39</v>
      </c>
      <c r="N11" s="150" t="s">
        <v>49</v>
      </c>
    </row>
    <row r="12" spans="1:14" x14ac:dyDescent="0.25">
      <c r="A12" s="150" t="s">
        <v>1438</v>
      </c>
      <c r="B12" s="150">
        <v>44470</v>
      </c>
      <c r="C12" s="150">
        <v>44491</v>
      </c>
      <c r="D12" s="150" t="s">
        <v>4</v>
      </c>
      <c r="E12" s="150">
        <v>6372</v>
      </c>
      <c r="F12" s="150">
        <v>542</v>
      </c>
      <c r="G12" s="150">
        <v>296</v>
      </c>
      <c r="H12" s="150">
        <v>11550</v>
      </c>
      <c r="I12" s="150">
        <v>826</v>
      </c>
      <c r="J12" s="150">
        <v>300</v>
      </c>
      <c r="K12" s="150" t="s">
        <v>1491</v>
      </c>
      <c r="L12" s="150" t="s">
        <v>1311</v>
      </c>
      <c r="M12" s="150" t="s">
        <v>90</v>
      </c>
      <c r="N12" s="150" t="s">
        <v>95</v>
      </c>
    </row>
    <row r="13" spans="1:14" x14ac:dyDescent="0.25">
      <c r="A13" s="150" t="s">
        <v>1438</v>
      </c>
      <c r="B13" s="150">
        <v>44470</v>
      </c>
      <c r="C13" s="150">
        <v>44491</v>
      </c>
      <c r="D13" s="150" t="s">
        <v>28</v>
      </c>
      <c r="E13" s="150">
        <v>3036</v>
      </c>
      <c r="F13" s="150">
        <v>245</v>
      </c>
      <c r="G13" s="150">
        <v>93</v>
      </c>
      <c r="H13" s="150">
        <v>10768</v>
      </c>
      <c r="I13" s="150">
        <v>544</v>
      </c>
      <c r="J13" s="150">
        <v>93</v>
      </c>
      <c r="K13" s="150" t="s">
        <v>77</v>
      </c>
      <c r="L13" s="150" t="s">
        <v>1311</v>
      </c>
      <c r="M13" s="150" t="s">
        <v>75</v>
      </c>
      <c r="N13" s="150" t="s">
        <v>81</v>
      </c>
    </row>
    <row r="14" spans="1:14" x14ac:dyDescent="0.25">
      <c r="A14" s="150" t="s">
        <v>1438</v>
      </c>
      <c r="B14" s="150">
        <v>44470</v>
      </c>
      <c r="C14" s="150">
        <v>44491</v>
      </c>
      <c r="D14" s="150" t="s">
        <v>24</v>
      </c>
      <c r="E14" s="150">
        <v>4588</v>
      </c>
      <c r="F14" s="150">
        <v>221</v>
      </c>
      <c r="G14" s="150">
        <v>156</v>
      </c>
      <c r="H14" s="150">
        <v>18735</v>
      </c>
      <c r="I14" s="150">
        <v>542</v>
      </c>
      <c r="J14" s="150">
        <v>158</v>
      </c>
      <c r="K14" s="150" t="s">
        <v>93</v>
      </c>
      <c r="L14" s="150" t="s">
        <v>1311</v>
      </c>
      <c r="M14" s="150" t="s">
        <v>90</v>
      </c>
      <c r="N14" s="150" t="s">
        <v>95</v>
      </c>
    </row>
    <row r="15" spans="1:14" x14ac:dyDescent="0.25">
      <c r="A15" s="150" t="s">
        <v>1438</v>
      </c>
      <c r="B15" s="150">
        <v>44470</v>
      </c>
      <c r="C15" s="150">
        <v>44491</v>
      </c>
      <c r="D15" s="150" t="s">
        <v>19</v>
      </c>
      <c r="E15" s="150">
        <v>10813</v>
      </c>
      <c r="F15" s="150">
        <v>767</v>
      </c>
      <c r="G15" s="150">
        <v>287</v>
      </c>
      <c r="H15" s="150">
        <v>57489</v>
      </c>
      <c r="I15" s="150">
        <v>2084</v>
      </c>
      <c r="J15" s="150">
        <v>293</v>
      </c>
      <c r="K15" s="150" t="s">
        <v>52</v>
      </c>
      <c r="L15" s="150" t="s">
        <v>1311</v>
      </c>
      <c r="M15" s="150" t="s">
        <v>51</v>
      </c>
      <c r="N15" s="150" t="s">
        <v>57</v>
      </c>
    </row>
    <row r="16" spans="1:14" x14ac:dyDescent="0.25">
      <c r="A16" s="150" t="s">
        <v>1438</v>
      </c>
      <c r="B16" s="150">
        <v>44470</v>
      </c>
      <c r="C16" s="150">
        <v>44491</v>
      </c>
      <c r="D16" s="150" t="s">
        <v>14</v>
      </c>
      <c r="E16" s="150">
        <v>11646</v>
      </c>
      <c r="F16" s="150">
        <v>621</v>
      </c>
      <c r="G16" s="150">
        <v>182</v>
      </c>
      <c r="H16" s="150">
        <v>37824</v>
      </c>
      <c r="I16" s="150">
        <v>1396</v>
      </c>
      <c r="J16" s="150">
        <v>184</v>
      </c>
      <c r="K16" s="150" t="s">
        <v>82</v>
      </c>
      <c r="L16" s="150" t="s">
        <v>1311</v>
      </c>
      <c r="M16" s="150" t="s">
        <v>83</v>
      </c>
      <c r="N16" s="150" t="s">
        <v>88</v>
      </c>
    </row>
    <row r="17" spans="1:14" x14ac:dyDescent="0.25">
      <c r="A17" s="150" t="s">
        <v>1438</v>
      </c>
      <c r="B17" s="150">
        <v>44470</v>
      </c>
      <c r="C17" s="150">
        <v>44491</v>
      </c>
      <c r="D17" s="150" t="s">
        <v>21</v>
      </c>
      <c r="E17" s="150">
        <v>6406</v>
      </c>
      <c r="F17" s="150">
        <v>475</v>
      </c>
      <c r="G17" s="150">
        <v>38</v>
      </c>
      <c r="H17" s="150">
        <v>31561</v>
      </c>
      <c r="I17" s="150">
        <v>1005</v>
      </c>
      <c r="J17" s="150">
        <v>38</v>
      </c>
      <c r="K17" s="150" t="s">
        <v>69</v>
      </c>
      <c r="L17" s="150" t="s">
        <v>1311</v>
      </c>
      <c r="M17" s="150" t="s">
        <v>65</v>
      </c>
      <c r="N17" s="150" t="s">
        <v>73</v>
      </c>
    </row>
    <row r="18" spans="1:14" x14ac:dyDescent="0.25">
      <c r="A18" s="150" t="s">
        <v>1438</v>
      </c>
      <c r="B18" s="150">
        <v>44470</v>
      </c>
      <c r="C18" s="150">
        <v>44491</v>
      </c>
      <c r="D18" s="150" t="s">
        <v>13</v>
      </c>
      <c r="E18" s="150">
        <v>4106</v>
      </c>
      <c r="F18" s="150">
        <v>349</v>
      </c>
      <c r="G18" s="150">
        <v>26</v>
      </c>
      <c r="H18" s="150">
        <v>13057</v>
      </c>
      <c r="I18" s="150">
        <v>690</v>
      </c>
      <c r="J18" s="150">
        <v>26</v>
      </c>
      <c r="K18" s="150" t="s">
        <v>70</v>
      </c>
      <c r="L18" s="150" t="s">
        <v>1311</v>
      </c>
      <c r="M18" s="150" t="s">
        <v>65</v>
      </c>
      <c r="N18" s="150" t="s">
        <v>73</v>
      </c>
    </row>
    <row r="19" spans="1:14" x14ac:dyDescent="0.25">
      <c r="A19" s="150" t="s">
        <v>1438</v>
      </c>
      <c r="B19" s="150">
        <v>44470</v>
      </c>
      <c r="C19" s="150">
        <v>44491</v>
      </c>
      <c r="D19" s="150" t="s">
        <v>20</v>
      </c>
      <c r="E19" s="150">
        <v>7431</v>
      </c>
      <c r="F19" s="150">
        <v>501</v>
      </c>
      <c r="G19" s="150">
        <v>12</v>
      </c>
      <c r="H19" s="150">
        <v>17747</v>
      </c>
      <c r="I19" s="150">
        <v>1040</v>
      </c>
      <c r="J19" s="150">
        <v>12</v>
      </c>
      <c r="K19" s="150" t="s">
        <v>87</v>
      </c>
      <c r="L19" s="150" t="s">
        <v>1311</v>
      </c>
      <c r="M19" s="150" t="s">
        <v>83</v>
      </c>
      <c r="N19" s="150" t="s">
        <v>88</v>
      </c>
    </row>
    <row r="20" spans="1:14" x14ac:dyDescent="0.25">
      <c r="A20" s="150" t="s">
        <v>1438</v>
      </c>
      <c r="B20" s="150">
        <v>44470</v>
      </c>
      <c r="C20" s="150">
        <v>44491</v>
      </c>
      <c r="D20" s="150" t="s">
        <v>12</v>
      </c>
      <c r="E20" s="150">
        <v>4592</v>
      </c>
      <c r="F20" s="150">
        <v>297</v>
      </c>
      <c r="G20" s="150">
        <v>39</v>
      </c>
      <c r="H20" s="150">
        <v>8778</v>
      </c>
      <c r="I20" s="150">
        <v>521</v>
      </c>
      <c r="J20" s="150">
        <v>40</v>
      </c>
      <c r="K20" s="150" t="s">
        <v>86</v>
      </c>
      <c r="L20" s="150" t="s">
        <v>1311</v>
      </c>
      <c r="M20" s="150" t="s">
        <v>83</v>
      </c>
      <c r="N20" s="150" t="s">
        <v>88</v>
      </c>
    </row>
    <row r="21" spans="1:14" x14ac:dyDescent="0.25">
      <c r="A21" s="150" t="s">
        <v>1438</v>
      </c>
      <c r="B21" s="150">
        <v>44470</v>
      </c>
      <c r="C21" s="150">
        <v>44491</v>
      </c>
      <c r="D21" s="150" t="s">
        <v>10</v>
      </c>
      <c r="E21" s="150">
        <v>5925</v>
      </c>
      <c r="F21" s="150">
        <v>439</v>
      </c>
      <c r="G21" s="150">
        <v>21</v>
      </c>
      <c r="H21" s="150">
        <v>31566</v>
      </c>
      <c r="I21" s="150">
        <v>979</v>
      </c>
      <c r="J21" s="150">
        <v>23</v>
      </c>
      <c r="K21" s="150" t="s">
        <v>92</v>
      </c>
      <c r="L21" s="150" t="s">
        <v>1311</v>
      </c>
      <c r="M21" s="150" t="s">
        <v>90</v>
      </c>
      <c r="N21" s="150" t="s">
        <v>95</v>
      </c>
    </row>
    <row r="22" spans="1:14" x14ac:dyDescent="0.25">
      <c r="A22" s="150" t="s">
        <v>1438</v>
      </c>
      <c r="B22" s="150">
        <v>44470</v>
      </c>
      <c r="C22" s="150">
        <v>44491</v>
      </c>
      <c r="D22" s="150" t="s">
        <v>23</v>
      </c>
      <c r="E22" s="150">
        <v>11826</v>
      </c>
      <c r="F22" s="150">
        <v>829</v>
      </c>
      <c r="G22" s="150">
        <v>0</v>
      </c>
      <c r="H22" s="150">
        <v>36766</v>
      </c>
      <c r="I22" s="150">
        <v>1581</v>
      </c>
      <c r="J22" s="150">
        <v>0</v>
      </c>
      <c r="K22" s="150" t="s">
        <v>79</v>
      </c>
      <c r="L22" s="150" t="s">
        <v>1311</v>
      </c>
      <c r="M22" s="150" t="s">
        <v>75</v>
      </c>
      <c r="N22" s="150" t="s">
        <v>81</v>
      </c>
    </row>
    <row r="23" spans="1:14" x14ac:dyDescent="0.25">
      <c r="A23" s="150" t="s">
        <v>1438</v>
      </c>
      <c r="B23" s="150">
        <v>44470</v>
      </c>
      <c r="C23" s="150">
        <v>44491</v>
      </c>
      <c r="D23" s="150" t="s">
        <v>9</v>
      </c>
      <c r="E23" s="150">
        <v>12969</v>
      </c>
      <c r="F23" s="150">
        <v>727</v>
      </c>
      <c r="G23" s="150">
        <v>44</v>
      </c>
      <c r="H23" s="150">
        <v>42785</v>
      </c>
      <c r="I23" s="150">
        <v>1413</v>
      </c>
      <c r="J23" s="150">
        <v>44</v>
      </c>
      <c r="K23" s="150" t="s">
        <v>94</v>
      </c>
      <c r="L23" s="150" t="s">
        <v>1311</v>
      </c>
      <c r="M23" s="150" t="s">
        <v>90</v>
      </c>
      <c r="N23" s="150" t="s">
        <v>95</v>
      </c>
    </row>
    <row r="24" spans="1:14" x14ac:dyDescent="0.25">
      <c r="A24" s="150" t="s">
        <v>1438</v>
      </c>
      <c r="B24" s="150">
        <v>44470</v>
      </c>
      <c r="C24" s="150">
        <v>44491</v>
      </c>
      <c r="D24" s="150" t="s">
        <v>11</v>
      </c>
      <c r="E24" s="150">
        <v>5775</v>
      </c>
      <c r="F24" s="150">
        <v>320</v>
      </c>
      <c r="G24" s="150">
        <v>45</v>
      </c>
      <c r="H24" s="150">
        <v>14411</v>
      </c>
      <c r="I24" s="150">
        <v>715</v>
      </c>
      <c r="J24" s="150">
        <v>46</v>
      </c>
      <c r="K24" s="150" t="s">
        <v>55</v>
      </c>
      <c r="L24" s="150" t="s">
        <v>1311</v>
      </c>
      <c r="M24" s="150" t="s">
        <v>51</v>
      </c>
      <c r="N24" s="150" t="s">
        <v>57</v>
      </c>
    </row>
    <row r="25" spans="1:14" x14ac:dyDescent="0.25">
      <c r="A25" s="150" t="s">
        <v>1438</v>
      </c>
      <c r="B25" s="150">
        <v>44470</v>
      </c>
      <c r="C25" s="150">
        <v>44491</v>
      </c>
      <c r="D25" s="150" t="s">
        <v>15</v>
      </c>
      <c r="E25" s="150">
        <v>5983</v>
      </c>
      <c r="F25" s="150">
        <v>325</v>
      </c>
      <c r="G25" s="150">
        <v>179</v>
      </c>
      <c r="H25" s="150">
        <v>13875</v>
      </c>
      <c r="I25" s="150">
        <v>633</v>
      </c>
      <c r="J25" s="150">
        <v>181</v>
      </c>
      <c r="K25" s="150" t="s">
        <v>56</v>
      </c>
      <c r="L25" s="150" t="s">
        <v>1311</v>
      </c>
      <c r="M25" s="150" t="s">
        <v>51</v>
      </c>
      <c r="N25" s="150" t="s">
        <v>57</v>
      </c>
    </row>
    <row r="26" spans="1:14" x14ac:dyDescent="0.25">
      <c r="A26" s="150" t="s">
        <v>1438</v>
      </c>
      <c r="B26" s="150">
        <v>44470</v>
      </c>
      <c r="C26" s="150">
        <v>44491</v>
      </c>
      <c r="D26" s="150" t="s">
        <v>22</v>
      </c>
      <c r="E26" s="150">
        <v>6613</v>
      </c>
      <c r="F26" s="150">
        <v>377</v>
      </c>
      <c r="G26" s="150">
        <v>8</v>
      </c>
      <c r="H26" s="150">
        <v>19590</v>
      </c>
      <c r="I26" s="150">
        <v>755</v>
      </c>
      <c r="J26" s="150">
        <v>9</v>
      </c>
      <c r="K26" s="150" t="s">
        <v>40</v>
      </c>
      <c r="L26" s="150" t="s">
        <v>1311</v>
      </c>
      <c r="M26" s="150" t="s">
        <v>39</v>
      </c>
      <c r="N26" s="150" t="s">
        <v>49</v>
      </c>
    </row>
    <row r="27" spans="1:14" x14ac:dyDescent="0.25">
      <c r="A27" s="150" t="s">
        <v>1438</v>
      </c>
      <c r="B27" s="150">
        <v>44470</v>
      </c>
      <c r="C27" s="150">
        <v>44491</v>
      </c>
      <c r="D27" s="150" t="s">
        <v>54</v>
      </c>
      <c r="E27" s="150">
        <v>12654</v>
      </c>
      <c r="F27" s="150">
        <v>659</v>
      </c>
      <c r="G27" s="150">
        <v>160</v>
      </c>
      <c r="H27" s="150">
        <v>32799</v>
      </c>
      <c r="I27" s="150">
        <v>1373</v>
      </c>
      <c r="J27" s="150">
        <v>160</v>
      </c>
      <c r="K27" s="150" t="s">
        <v>1342</v>
      </c>
      <c r="L27" s="150" t="s">
        <v>1311</v>
      </c>
      <c r="M27" s="150" t="s">
        <v>51</v>
      </c>
      <c r="N27" s="150" t="s">
        <v>57</v>
      </c>
    </row>
    <row r="28" spans="1:14" x14ac:dyDescent="0.25">
      <c r="A28" s="150" t="s">
        <v>1438</v>
      </c>
      <c r="B28" s="150">
        <v>44470</v>
      </c>
      <c r="C28" s="150">
        <v>44491</v>
      </c>
      <c r="D28" s="150" t="s">
        <v>48</v>
      </c>
      <c r="E28" s="150">
        <v>5737</v>
      </c>
      <c r="F28" s="150">
        <v>404</v>
      </c>
      <c r="G28" s="150">
        <v>4</v>
      </c>
      <c r="H28" s="150">
        <v>11236</v>
      </c>
      <c r="I28" s="150">
        <v>748</v>
      </c>
      <c r="J28" s="150">
        <v>4</v>
      </c>
      <c r="K28" s="150" t="s">
        <v>1338</v>
      </c>
      <c r="L28" s="150" t="s">
        <v>1311</v>
      </c>
      <c r="M28" s="150" t="s">
        <v>39</v>
      </c>
      <c r="N28" s="150" t="s">
        <v>49</v>
      </c>
    </row>
    <row r="29" spans="1:14" x14ac:dyDescent="0.25">
      <c r="A29" s="150" t="s">
        <v>1438</v>
      </c>
      <c r="B29" s="150">
        <v>44470</v>
      </c>
      <c r="C29" s="150">
        <v>44491</v>
      </c>
      <c r="D29" s="150" t="s">
        <v>2</v>
      </c>
      <c r="E29" s="150">
        <v>5334</v>
      </c>
      <c r="F29" s="150">
        <v>404</v>
      </c>
      <c r="G29" s="150">
        <v>109</v>
      </c>
      <c r="H29" s="150">
        <v>12687</v>
      </c>
      <c r="I29" s="150">
        <v>731</v>
      </c>
      <c r="J29" s="150">
        <v>109</v>
      </c>
      <c r="K29" s="150" t="s">
        <v>89</v>
      </c>
      <c r="L29" s="150" t="s">
        <v>1311</v>
      </c>
      <c r="M29" s="150" t="s">
        <v>90</v>
      </c>
      <c r="N29" s="150" t="s">
        <v>95</v>
      </c>
    </row>
    <row r="30" spans="1:14" x14ac:dyDescent="0.25">
      <c r="A30" s="150" t="s">
        <v>1438</v>
      </c>
      <c r="B30" s="150">
        <v>44470</v>
      </c>
      <c r="C30" s="150">
        <v>44491</v>
      </c>
      <c r="D30" s="150" t="s">
        <v>30</v>
      </c>
      <c r="E30" s="150">
        <v>2243</v>
      </c>
      <c r="F30" s="150">
        <v>202</v>
      </c>
      <c r="G30" s="150">
        <v>120</v>
      </c>
      <c r="H30" s="150">
        <v>5045</v>
      </c>
      <c r="I30" s="150">
        <v>344</v>
      </c>
      <c r="J30" s="150">
        <v>120</v>
      </c>
      <c r="K30" s="150" t="s">
        <v>84</v>
      </c>
      <c r="L30" s="150" t="s">
        <v>1311</v>
      </c>
      <c r="M30" s="150" t="s">
        <v>83</v>
      </c>
      <c r="N30" s="150" t="s">
        <v>88</v>
      </c>
    </row>
    <row r="31" spans="1:14" x14ac:dyDescent="0.25">
      <c r="A31" s="150" t="s">
        <v>1438</v>
      </c>
      <c r="B31" s="150">
        <v>44470</v>
      </c>
      <c r="C31" s="150">
        <v>44491</v>
      </c>
      <c r="D31" s="150" t="s">
        <v>1</v>
      </c>
      <c r="E31" s="150">
        <v>7271</v>
      </c>
      <c r="F31" s="150">
        <v>325</v>
      </c>
      <c r="G31" s="150">
        <v>33</v>
      </c>
      <c r="H31" s="150">
        <v>29854</v>
      </c>
      <c r="I31" s="150">
        <v>817</v>
      </c>
      <c r="J31" s="150">
        <v>35</v>
      </c>
      <c r="K31" s="150" t="s">
        <v>1577</v>
      </c>
      <c r="L31" s="150" t="s">
        <v>1311</v>
      </c>
      <c r="M31" s="150" t="s">
        <v>39</v>
      </c>
      <c r="N31" s="150" t="s">
        <v>49</v>
      </c>
    </row>
    <row r="32" spans="1:14" x14ac:dyDescent="0.25">
      <c r="A32" s="150" t="s">
        <v>1438</v>
      </c>
      <c r="B32" s="150">
        <v>44470</v>
      </c>
      <c r="C32" s="150">
        <v>44491</v>
      </c>
      <c r="D32" s="150" t="s">
        <v>18</v>
      </c>
      <c r="E32" s="150">
        <v>5372</v>
      </c>
      <c r="F32" s="150">
        <v>283</v>
      </c>
      <c r="G32" s="150">
        <v>19</v>
      </c>
      <c r="H32" s="150">
        <v>16283</v>
      </c>
      <c r="I32" s="150">
        <v>469</v>
      </c>
      <c r="J32" s="150">
        <v>19</v>
      </c>
      <c r="K32" s="150" t="s">
        <v>44</v>
      </c>
      <c r="L32" s="150" t="s">
        <v>1311</v>
      </c>
      <c r="M32" s="150" t="s">
        <v>39</v>
      </c>
      <c r="N32" s="150" t="s">
        <v>49</v>
      </c>
    </row>
    <row r="33" spans="1:14" x14ac:dyDescent="0.25">
      <c r="A33" s="150" t="s">
        <v>1438</v>
      </c>
      <c r="B33" s="150">
        <v>44470</v>
      </c>
      <c r="C33" s="150">
        <v>44491</v>
      </c>
      <c r="D33" s="150" t="s">
        <v>17</v>
      </c>
      <c r="E33" s="150">
        <v>4733</v>
      </c>
      <c r="F33" s="150">
        <v>406</v>
      </c>
      <c r="G33" s="150">
        <v>64</v>
      </c>
      <c r="H33" s="150">
        <v>8694</v>
      </c>
      <c r="I33" s="150">
        <v>658</v>
      </c>
      <c r="J33" s="150">
        <v>64</v>
      </c>
      <c r="K33" s="150" t="s">
        <v>78</v>
      </c>
      <c r="L33" s="150" t="s">
        <v>1311</v>
      </c>
      <c r="M33" s="150" t="s">
        <v>75</v>
      </c>
      <c r="N33" s="150" t="s">
        <v>81</v>
      </c>
    </row>
    <row r="34" spans="1:14" x14ac:dyDescent="0.25">
      <c r="A34" s="150" t="s">
        <v>1438</v>
      </c>
      <c r="B34" s="150">
        <v>44470</v>
      </c>
      <c r="C34" s="150">
        <v>44491</v>
      </c>
      <c r="D34" s="150" t="s">
        <v>72</v>
      </c>
      <c r="E34" s="150">
        <v>7919</v>
      </c>
      <c r="F34" s="150">
        <v>632</v>
      </c>
      <c r="G34" s="150"/>
      <c r="H34" s="150">
        <v>23345</v>
      </c>
      <c r="I34" s="150">
        <v>1226</v>
      </c>
      <c r="J34" s="150"/>
      <c r="K34" s="150" t="s">
        <v>1387</v>
      </c>
      <c r="L34" s="150" t="s">
        <v>1311</v>
      </c>
      <c r="M34" s="150" t="s">
        <v>65</v>
      </c>
      <c r="N34" s="150" t="s">
        <v>73</v>
      </c>
    </row>
    <row r="35" spans="1:14" x14ac:dyDescent="0.25">
      <c r="A35" s="150" t="s">
        <v>1438</v>
      </c>
      <c r="B35" s="150">
        <v>44470</v>
      </c>
      <c r="C35" s="150">
        <v>44491</v>
      </c>
      <c r="D35" s="150" t="s">
        <v>31</v>
      </c>
      <c r="E35" s="150">
        <v>2779</v>
      </c>
      <c r="F35" s="150">
        <v>192</v>
      </c>
      <c r="G35" s="150">
        <v>26</v>
      </c>
      <c r="H35" s="150">
        <v>11639</v>
      </c>
      <c r="I35" s="150">
        <v>387</v>
      </c>
      <c r="J35" s="150">
        <v>26</v>
      </c>
      <c r="K35" s="150" t="s">
        <v>68</v>
      </c>
      <c r="L35" s="150" t="s">
        <v>1311</v>
      </c>
      <c r="M35" s="150" t="s">
        <v>65</v>
      </c>
      <c r="N35" s="150" t="s">
        <v>73</v>
      </c>
    </row>
    <row r="36" spans="1:14" x14ac:dyDescent="0.25">
      <c r="A36" s="150" t="s">
        <v>1438</v>
      </c>
      <c r="B36" s="150">
        <v>44470</v>
      </c>
      <c r="C36" s="150">
        <v>44491</v>
      </c>
      <c r="D36" s="150" t="s">
        <v>0</v>
      </c>
      <c r="E36" s="150">
        <v>6265</v>
      </c>
      <c r="F36" s="150">
        <v>507</v>
      </c>
      <c r="G36" s="150">
        <v>0</v>
      </c>
      <c r="H36" s="150">
        <v>12381</v>
      </c>
      <c r="I36" s="150">
        <v>870</v>
      </c>
      <c r="J36" s="150">
        <v>0</v>
      </c>
      <c r="K36" s="150" t="s">
        <v>1585</v>
      </c>
      <c r="L36" s="150" t="s">
        <v>1311</v>
      </c>
      <c r="M36" s="150" t="s">
        <v>83</v>
      </c>
      <c r="N36" s="150" t="s">
        <v>88</v>
      </c>
    </row>
    <row r="37" spans="1:14" x14ac:dyDescent="0.25">
      <c r="A37" s="150" t="s">
        <v>1438</v>
      </c>
      <c r="B37" s="150">
        <v>44470</v>
      </c>
      <c r="C37" s="150">
        <v>44491</v>
      </c>
      <c r="D37" s="150" t="s">
        <v>8</v>
      </c>
      <c r="E37" s="150">
        <v>1698</v>
      </c>
      <c r="F37" s="150">
        <v>133</v>
      </c>
      <c r="G37" s="150">
        <v>20</v>
      </c>
      <c r="H37" s="150">
        <v>8143</v>
      </c>
      <c r="I37" s="150">
        <v>387</v>
      </c>
      <c r="J37" s="150">
        <v>20</v>
      </c>
      <c r="K37" s="150" t="s">
        <v>76</v>
      </c>
      <c r="L37" s="150" t="s">
        <v>1311</v>
      </c>
      <c r="M37" s="150" t="s">
        <v>75</v>
      </c>
      <c r="N37" s="150" t="s">
        <v>81</v>
      </c>
    </row>
    <row r="38" spans="1:14" x14ac:dyDescent="0.25">
      <c r="A38" s="150" t="s">
        <v>1438</v>
      </c>
      <c r="B38" s="150">
        <v>44470</v>
      </c>
      <c r="C38" s="150">
        <v>44491</v>
      </c>
      <c r="D38" s="150" t="s">
        <v>32</v>
      </c>
      <c r="E38" s="150">
        <v>7106</v>
      </c>
      <c r="F38" s="150">
        <v>450</v>
      </c>
      <c r="G38" s="150">
        <v>269</v>
      </c>
      <c r="H38" s="150">
        <v>28125</v>
      </c>
      <c r="I38" s="150">
        <v>1041</v>
      </c>
      <c r="J38" s="150">
        <v>274</v>
      </c>
      <c r="K38" s="150" t="s">
        <v>50</v>
      </c>
      <c r="L38" s="150" t="s">
        <v>1311</v>
      </c>
      <c r="M38" s="150" t="s">
        <v>51</v>
      </c>
      <c r="N38" s="150" t="s">
        <v>57</v>
      </c>
    </row>
    <row r="39" spans="1:14" x14ac:dyDescent="0.25">
      <c r="A39" s="150" t="s">
        <v>1438</v>
      </c>
      <c r="B39" s="150">
        <v>44470</v>
      </c>
      <c r="C39" s="150">
        <v>44491</v>
      </c>
      <c r="D39" s="150" t="s">
        <v>33</v>
      </c>
      <c r="E39" s="150">
        <v>4979</v>
      </c>
      <c r="F39" s="150">
        <v>386</v>
      </c>
      <c r="G39" s="150">
        <v>42</v>
      </c>
      <c r="H39" s="150">
        <v>15387</v>
      </c>
      <c r="I39" s="150">
        <v>734</v>
      </c>
      <c r="J39" s="150">
        <v>43</v>
      </c>
      <c r="K39" s="150" t="s">
        <v>1331</v>
      </c>
      <c r="L39" s="150" t="s">
        <v>1311</v>
      </c>
      <c r="M39" s="150" t="s">
        <v>39</v>
      </c>
      <c r="N39" s="150" t="s">
        <v>49</v>
      </c>
    </row>
    <row r="40" spans="1:14" x14ac:dyDescent="0.25">
      <c r="A40" s="150" t="s">
        <v>1438</v>
      </c>
      <c r="B40" s="150">
        <v>44470</v>
      </c>
      <c r="C40" s="150">
        <v>44491</v>
      </c>
      <c r="D40" s="150" t="s">
        <v>29</v>
      </c>
      <c r="E40" s="150">
        <v>2948</v>
      </c>
      <c r="F40" s="150">
        <v>207</v>
      </c>
      <c r="G40" s="150">
        <v>10</v>
      </c>
      <c r="H40" s="150">
        <v>11059</v>
      </c>
      <c r="I40" s="150">
        <v>386</v>
      </c>
      <c r="J40" s="150">
        <v>11</v>
      </c>
      <c r="K40" s="150" t="s">
        <v>80</v>
      </c>
      <c r="L40" s="150" t="s">
        <v>1311</v>
      </c>
      <c r="M40" s="150" t="s">
        <v>75</v>
      </c>
      <c r="N40" s="150" t="s">
        <v>81</v>
      </c>
    </row>
    <row r="41" spans="1:14" x14ac:dyDescent="0.25">
      <c r="A41" s="150" t="s">
        <v>1438</v>
      </c>
      <c r="B41" s="150">
        <v>44501</v>
      </c>
      <c r="C41" s="150">
        <v>44502</v>
      </c>
      <c r="D41" s="150" t="s">
        <v>23</v>
      </c>
      <c r="E41" s="150">
        <v>11859</v>
      </c>
      <c r="F41" s="150">
        <v>830</v>
      </c>
      <c r="G41" s="150">
        <v>1</v>
      </c>
      <c r="H41" s="150">
        <v>36900</v>
      </c>
      <c r="I41" s="150">
        <v>1589</v>
      </c>
      <c r="J41" s="150">
        <v>1</v>
      </c>
      <c r="K41" s="150" t="s">
        <v>79</v>
      </c>
      <c r="L41" s="150" t="s">
        <v>1311</v>
      </c>
      <c r="M41" s="150" t="s">
        <v>75</v>
      </c>
      <c r="N41" s="150" t="s">
        <v>81</v>
      </c>
    </row>
    <row r="42" spans="1:14" x14ac:dyDescent="0.25">
      <c r="A42" s="150" t="s">
        <v>1438</v>
      </c>
      <c r="B42" s="150">
        <v>44501</v>
      </c>
      <c r="C42" s="150">
        <v>44502</v>
      </c>
      <c r="D42" s="150" t="s">
        <v>24</v>
      </c>
      <c r="E42" s="150">
        <v>4643</v>
      </c>
      <c r="F42" s="150">
        <v>224</v>
      </c>
      <c r="G42" s="150">
        <v>157</v>
      </c>
      <c r="H42" s="150">
        <v>18825</v>
      </c>
      <c r="I42" s="150">
        <v>544</v>
      </c>
      <c r="J42" s="150">
        <v>159</v>
      </c>
      <c r="K42" s="150" t="s">
        <v>93</v>
      </c>
      <c r="L42" s="150" t="s">
        <v>1311</v>
      </c>
      <c r="M42" s="150" t="s">
        <v>90</v>
      </c>
      <c r="N42" s="150" t="s">
        <v>95</v>
      </c>
    </row>
    <row r="43" spans="1:14" x14ac:dyDescent="0.25">
      <c r="A43" s="150" t="s">
        <v>1438</v>
      </c>
      <c r="B43" s="150">
        <v>44501</v>
      </c>
      <c r="C43" s="150">
        <v>44502</v>
      </c>
      <c r="D43" s="150" t="s">
        <v>22</v>
      </c>
      <c r="E43" s="150">
        <v>6644</v>
      </c>
      <c r="F43" s="150">
        <v>380</v>
      </c>
      <c r="G43" s="150">
        <v>8</v>
      </c>
      <c r="H43" s="150">
        <v>19649</v>
      </c>
      <c r="I43" s="150">
        <v>759</v>
      </c>
      <c r="J43" s="150">
        <v>9</v>
      </c>
      <c r="K43" s="150" t="s">
        <v>40</v>
      </c>
      <c r="L43" s="150" t="s">
        <v>1311</v>
      </c>
      <c r="M43" s="150" t="s">
        <v>39</v>
      </c>
      <c r="N43" s="150" t="s">
        <v>49</v>
      </c>
    </row>
    <row r="44" spans="1:14" x14ac:dyDescent="0.25">
      <c r="A44" s="150" t="s">
        <v>1438</v>
      </c>
      <c r="B44" s="150">
        <v>44501</v>
      </c>
      <c r="C44" s="150">
        <v>44502</v>
      </c>
      <c r="D44" s="150" t="s">
        <v>18</v>
      </c>
      <c r="E44" s="150">
        <v>5421</v>
      </c>
      <c r="F44" s="150">
        <v>284</v>
      </c>
      <c r="G44" s="150">
        <v>20</v>
      </c>
      <c r="H44" s="150">
        <v>16388</v>
      </c>
      <c r="I44" s="150">
        <v>471</v>
      </c>
      <c r="J44" s="150">
        <v>20</v>
      </c>
      <c r="K44" s="150" t="s">
        <v>44</v>
      </c>
      <c r="L44" s="150" t="s">
        <v>1311</v>
      </c>
      <c r="M44" s="150" t="s">
        <v>39</v>
      </c>
      <c r="N44" s="150" t="s">
        <v>49</v>
      </c>
    </row>
    <row r="45" spans="1:14" x14ac:dyDescent="0.25">
      <c r="A45" s="150" t="s">
        <v>1438</v>
      </c>
      <c r="B45" s="150">
        <v>44501</v>
      </c>
      <c r="C45" s="150">
        <v>44502</v>
      </c>
      <c r="D45" s="150" t="s">
        <v>20</v>
      </c>
      <c r="E45" s="150">
        <v>7429</v>
      </c>
      <c r="F45" s="150">
        <v>502</v>
      </c>
      <c r="G45" s="150">
        <v>14</v>
      </c>
      <c r="H45" s="150">
        <v>17783</v>
      </c>
      <c r="I45" s="150">
        <v>1044</v>
      </c>
      <c r="J45" s="150">
        <v>14</v>
      </c>
      <c r="K45" s="150" t="s">
        <v>87</v>
      </c>
      <c r="L45" s="150" t="s">
        <v>1311</v>
      </c>
      <c r="M45" s="150" t="s">
        <v>83</v>
      </c>
      <c r="N45" s="150" t="s">
        <v>88</v>
      </c>
    </row>
    <row r="46" spans="1:14" x14ac:dyDescent="0.25">
      <c r="A46" s="150" t="s">
        <v>1438</v>
      </c>
      <c r="B46" s="150">
        <v>44501</v>
      </c>
      <c r="C46" s="150">
        <v>44502</v>
      </c>
      <c r="D46" s="150" t="s">
        <v>21</v>
      </c>
      <c r="E46" s="150">
        <v>6451</v>
      </c>
      <c r="F46" s="150">
        <v>480</v>
      </c>
      <c r="G46" s="150">
        <v>51</v>
      </c>
      <c r="H46" s="150">
        <v>31627</v>
      </c>
      <c r="I46" s="150">
        <v>1010</v>
      </c>
      <c r="J46" s="150">
        <v>51</v>
      </c>
      <c r="K46" s="150" t="s">
        <v>69</v>
      </c>
      <c r="L46" s="150" t="s">
        <v>1311</v>
      </c>
      <c r="M46" s="150" t="s">
        <v>65</v>
      </c>
      <c r="N46" s="150" t="s">
        <v>73</v>
      </c>
    </row>
    <row r="47" spans="1:14" x14ac:dyDescent="0.25">
      <c r="A47" s="150" t="s">
        <v>1438</v>
      </c>
      <c r="B47" s="150">
        <v>44501</v>
      </c>
      <c r="C47" s="150">
        <v>44502</v>
      </c>
      <c r="D47" s="150" t="s">
        <v>19</v>
      </c>
      <c r="E47" s="150">
        <v>10828</v>
      </c>
      <c r="F47" s="150">
        <v>765</v>
      </c>
      <c r="G47" s="150">
        <v>303</v>
      </c>
      <c r="H47" s="150">
        <v>57614</v>
      </c>
      <c r="I47" s="150">
        <v>2089</v>
      </c>
      <c r="J47" s="150">
        <v>311</v>
      </c>
      <c r="K47" s="150" t="s">
        <v>52</v>
      </c>
      <c r="L47" s="150" t="s">
        <v>1311</v>
      </c>
      <c r="M47" s="150" t="s">
        <v>51</v>
      </c>
      <c r="N47" s="150" t="s">
        <v>57</v>
      </c>
    </row>
    <row r="48" spans="1:14" x14ac:dyDescent="0.25">
      <c r="A48" s="150" t="s">
        <v>1438</v>
      </c>
      <c r="B48" s="150">
        <v>44501</v>
      </c>
      <c r="C48" s="150">
        <v>44502</v>
      </c>
      <c r="D48" s="150" t="s">
        <v>31</v>
      </c>
      <c r="E48" s="150">
        <v>2800</v>
      </c>
      <c r="F48" s="150">
        <v>191</v>
      </c>
      <c r="G48" s="150">
        <v>29</v>
      </c>
      <c r="H48" s="150">
        <v>11684</v>
      </c>
      <c r="I48" s="150">
        <v>387</v>
      </c>
      <c r="J48" s="150">
        <v>29</v>
      </c>
      <c r="K48" s="150" t="s">
        <v>68</v>
      </c>
      <c r="L48" s="150" t="s">
        <v>1311</v>
      </c>
      <c r="M48" s="150" t="s">
        <v>65</v>
      </c>
      <c r="N48" s="150" t="s">
        <v>73</v>
      </c>
    </row>
    <row r="49" spans="1:14" x14ac:dyDescent="0.25">
      <c r="A49" s="150" t="s">
        <v>1438</v>
      </c>
      <c r="B49" s="150">
        <v>44501</v>
      </c>
      <c r="C49" s="150">
        <v>44502</v>
      </c>
      <c r="D49" s="150" t="s">
        <v>30</v>
      </c>
      <c r="E49" s="150">
        <v>2250</v>
      </c>
      <c r="F49" s="150">
        <v>203</v>
      </c>
      <c r="G49" s="150">
        <v>126</v>
      </c>
      <c r="H49" s="150">
        <v>5054</v>
      </c>
      <c r="I49" s="150">
        <v>345</v>
      </c>
      <c r="J49" s="150">
        <v>126</v>
      </c>
      <c r="K49" s="150" t="s">
        <v>84</v>
      </c>
      <c r="L49" s="150" t="s">
        <v>1311</v>
      </c>
      <c r="M49" s="150" t="s">
        <v>83</v>
      </c>
      <c r="N49" s="150" t="s">
        <v>88</v>
      </c>
    </row>
    <row r="50" spans="1:14" x14ac:dyDescent="0.25">
      <c r="A50" s="150" t="s">
        <v>1438</v>
      </c>
      <c r="B50" s="150">
        <v>44501</v>
      </c>
      <c r="C50" s="150">
        <v>44502</v>
      </c>
      <c r="D50" s="150" t="s">
        <v>32</v>
      </c>
      <c r="E50" s="150">
        <v>7131</v>
      </c>
      <c r="F50" s="150">
        <v>458</v>
      </c>
      <c r="G50" s="150">
        <v>291</v>
      </c>
      <c r="H50" s="150">
        <v>28206</v>
      </c>
      <c r="I50" s="150">
        <v>1048</v>
      </c>
      <c r="J50" s="150">
        <v>295</v>
      </c>
      <c r="K50" s="150" t="s">
        <v>50</v>
      </c>
      <c r="L50" s="150" t="s">
        <v>1311</v>
      </c>
      <c r="M50" s="150" t="s">
        <v>51</v>
      </c>
      <c r="N50" s="150" t="s">
        <v>57</v>
      </c>
    </row>
    <row r="51" spans="1:14" x14ac:dyDescent="0.25">
      <c r="A51" s="150" t="s">
        <v>1438</v>
      </c>
      <c r="B51" s="150">
        <v>44501</v>
      </c>
      <c r="C51" s="150">
        <v>44502</v>
      </c>
      <c r="D51" s="150" t="s">
        <v>0</v>
      </c>
      <c r="E51" s="150">
        <v>6278</v>
      </c>
      <c r="F51" s="150">
        <v>505</v>
      </c>
      <c r="G51" s="150">
        <v>0</v>
      </c>
      <c r="H51" s="150">
        <v>12452</v>
      </c>
      <c r="I51" s="150">
        <v>871</v>
      </c>
      <c r="J51" s="150">
        <v>0</v>
      </c>
      <c r="K51" s="150" t="s">
        <v>1585</v>
      </c>
      <c r="L51" s="150" t="s">
        <v>1311</v>
      </c>
      <c r="M51" s="150" t="s">
        <v>83</v>
      </c>
      <c r="N51" s="150" t="s">
        <v>88</v>
      </c>
    </row>
    <row r="52" spans="1:14" x14ac:dyDescent="0.25">
      <c r="A52" s="150" t="s">
        <v>1438</v>
      </c>
      <c r="B52" s="150">
        <v>44501</v>
      </c>
      <c r="C52" s="150">
        <v>44502</v>
      </c>
      <c r="D52" s="150" t="s">
        <v>33</v>
      </c>
      <c r="E52" s="150">
        <v>4966</v>
      </c>
      <c r="F52" s="150">
        <v>389</v>
      </c>
      <c r="G52" s="150">
        <v>48</v>
      </c>
      <c r="H52" s="150">
        <v>15432</v>
      </c>
      <c r="I52" s="150">
        <v>739</v>
      </c>
      <c r="J52" s="150">
        <v>49</v>
      </c>
      <c r="K52" s="150" t="s">
        <v>1331</v>
      </c>
      <c r="L52" s="150" t="s">
        <v>1311</v>
      </c>
      <c r="M52" s="150" t="s">
        <v>39</v>
      </c>
      <c r="N52" s="150" t="s">
        <v>49</v>
      </c>
    </row>
    <row r="53" spans="1:14" x14ac:dyDescent="0.25">
      <c r="A53" s="150" t="s">
        <v>1438</v>
      </c>
      <c r="B53" s="150">
        <v>44501</v>
      </c>
      <c r="C53" s="150">
        <v>44502</v>
      </c>
      <c r="D53" s="150" t="s">
        <v>54</v>
      </c>
      <c r="E53" s="150">
        <v>12638</v>
      </c>
      <c r="F53" s="150">
        <v>660</v>
      </c>
      <c r="G53" s="150">
        <v>164</v>
      </c>
      <c r="H53" s="150">
        <v>21976</v>
      </c>
      <c r="I53" s="150">
        <v>1045</v>
      </c>
      <c r="J53" s="150">
        <v>164</v>
      </c>
      <c r="K53" s="150" t="s">
        <v>1342</v>
      </c>
      <c r="L53" s="150" t="s">
        <v>1311</v>
      </c>
      <c r="M53" s="150" t="s">
        <v>51</v>
      </c>
      <c r="N53" s="150" t="s">
        <v>57</v>
      </c>
    </row>
    <row r="54" spans="1:14" x14ac:dyDescent="0.25">
      <c r="A54" s="150" t="s">
        <v>1438</v>
      </c>
      <c r="B54" s="150">
        <v>44501</v>
      </c>
      <c r="C54" s="150">
        <v>44502</v>
      </c>
      <c r="D54" s="150" t="s">
        <v>26</v>
      </c>
      <c r="E54" s="150">
        <v>5630</v>
      </c>
      <c r="F54" s="150">
        <v>341</v>
      </c>
      <c r="G54" s="150">
        <v>209</v>
      </c>
      <c r="H54" s="150">
        <v>15259</v>
      </c>
      <c r="I54" s="150">
        <v>584</v>
      </c>
      <c r="J54" s="150">
        <v>216</v>
      </c>
      <c r="K54" s="150" t="s">
        <v>67</v>
      </c>
      <c r="L54" s="150" t="s">
        <v>1311</v>
      </c>
      <c r="M54" s="150" t="s">
        <v>65</v>
      </c>
      <c r="N54" s="150" t="s">
        <v>73</v>
      </c>
    </row>
    <row r="55" spans="1:14" x14ac:dyDescent="0.25">
      <c r="A55" s="150" t="s">
        <v>1438</v>
      </c>
      <c r="B55" s="150">
        <v>44501</v>
      </c>
      <c r="C55" s="150">
        <v>44502</v>
      </c>
      <c r="D55" s="150" t="s">
        <v>25</v>
      </c>
      <c r="E55" s="150">
        <v>3278</v>
      </c>
      <c r="F55" s="150">
        <v>112</v>
      </c>
      <c r="G55" s="150">
        <v>3</v>
      </c>
      <c r="H55" s="150">
        <v>8189</v>
      </c>
      <c r="I55" s="150">
        <v>206</v>
      </c>
      <c r="J55" s="150">
        <v>3</v>
      </c>
      <c r="K55" s="150" t="s">
        <v>46</v>
      </c>
      <c r="L55" s="150" t="s">
        <v>1311</v>
      </c>
      <c r="M55" s="150" t="s">
        <v>39</v>
      </c>
      <c r="N55" s="150" t="s">
        <v>49</v>
      </c>
    </row>
    <row r="56" spans="1:14" x14ac:dyDescent="0.25">
      <c r="A56" s="150" t="s">
        <v>1438</v>
      </c>
      <c r="B56" s="150">
        <v>44501</v>
      </c>
      <c r="C56" s="150">
        <v>44502</v>
      </c>
      <c r="D56" s="150" t="s">
        <v>27</v>
      </c>
      <c r="E56" s="150">
        <v>3104</v>
      </c>
      <c r="F56" s="150">
        <v>208</v>
      </c>
      <c r="G56" s="150">
        <v>89</v>
      </c>
      <c r="H56" s="150">
        <v>9700</v>
      </c>
      <c r="I56" s="150">
        <v>524</v>
      </c>
      <c r="J56" s="150">
        <v>91</v>
      </c>
      <c r="K56" s="150" t="s">
        <v>38</v>
      </c>
      <c r="L56" s="150" t="s">
        <v>1311</v>
      </c>
      <c r="M56" s="150" t="s">
        <v>39</v>
      </c>
      <c r="N56" s="150" t="s">
        <v>49</v>
      </c>
    </row>
    <row r="57" spans="1:14" x14ac:dyDescent="0.25">
      <c r="A57" s="150" t="s">
        <v>1438</v>
      </c>
      <c r="B57" s="150">
        <v>44501</v>
      </c>
      <c r="C57" s="150">
        <v>44502</v>
      </c>
      <c r="D57" s="150" t="s">
        <v>29</v>
      </c>
      <c r="E57" s="150">
        <v>2942</v>
      </c>
      <c r="F57" s="150">
        <v>210</v>
      </c>
      <c r="G57" s="150">
        <v>10</v>
      </c>
      <c r="H57" s="150">
        <v>11084</v>
      </c>
      <c r="I57" s="150">
        <v>388</v>
      </c>
      <c r="J57" s="150">
        <v>11</v>
      </c>
      <c r="K57" s="150" t="s">
        <v>80</v>
      </c>
      <c r="L57" s="150" t="s">
        <v>1311</v>
      </c>
      <c r="M57" s="150" t="s">
        <v>75</v>
      </c>
      <c r="N57" s="150" t="s">
        <v>81</v>
      </c>
    </row>
    <row r="58" spans="1:14" x14ac:dyDescent="0.25">
      <c r="A58" s="150" t="s">
        <v>1438</v>
      </c>
      <c r="B58" s="150">
        <v>44501</v>
      </c>
      <c r="C58" s="150">
        <v>44502</v>
      </c>
      <c r="D58" s="150" t="s">
        <v>28</v>
      </c>
      <c r="E58" s="150">
        <v>3045</v>
      </c>
      <c r="F58" s="150">
        <v>247</v>
      </c>
      <c r="G58" s="150">
        <v>102</v>
      </c>
      <c r="H58" s="150">
        <v>10802</v>
      </c>
      <c r="I58" s="150">
        <v>546</v>
      </c>
      <c r="J58" s="150">
        <v>102</v>
      </c>
      <c r="K58" s="150" t="s">
        <v>77</v>
      </c>
      <c r="L58" s="150" t="s">
        <v>1311</v>
      </c>
      <c r="M58" s="150" t="s">
        <v>75</v>
      </c>
      <c r="N58" s="150" t="s">
        <v>81</v>
      </c>
    </row>
    <row r="59" spans="1:14" x14ac:dyDescent="0.25">
      <c r="A59" s="150" t="s">
        <v>1438</v>
      </c>
      <c r="B59" s="150">
        <v>44501</v>
      </c>
      <c r="C59" s="150">
        <v>44502</v>
      </c>
      <c r="D59" s="150" t="s">
        <v>4</v>
      </c>
      <c r="E59" s="150">
        <v>6361</v>
      </c>
      <c r="F59" s="150">
        <v>540</v>
      </c>
      <c r="G59" s="150">
        <v>304</v>
      </c>
      <c r="H59" s="150">
        <v>11595</v>
      </c>
      <c r="I59" s="150">
        <v>828</v>
      </c>
      <c r="J59" s="150">
        <v>309</v>
      </c>
      <c r="K59" s="150" t="s">
        <v>1491</v>
      </c>
      <c r="L59" s="150" t="s">
        <v>1311</v>
      </c>
      <c r="M59" s="150" t="s">
        <v>90</v>
      </c>
      <c r="N59" s="150" t="s">
        <v>95</v>
      </c>
    </row>
    <row r="60" spans="1:14" x14ac:dyDescent="0.25">
      <c r="A60" s="150" t="s">
        <v>1438</v>
      </c>
      <c r="B60" s="150">
        <v>44501</v>
      </c>
      <c r="C60" s="150">
        <v>44502</v>
      </c>
      <c r="D60" s="150" t="s">
        <v>8</v>
      </c>
      <c r="E60" s="150">
        <v>1712</v>
      </c>
      <c r="F60" s="150">
        <v>134</v>
      </c>
      <c r="G60" s="150">
        <v>39</v>
      </c>
      <c r="H60" s="150">
        <v>8161</v>
      </c>
      <c r="I60" s="150">
        <v>388</v>
      </c>
      <c r="J60" s="150">
        <v>39</v>
      </c>
      <c r="K60" s="150" t="s">
        <v>76</v>
      </c>
      <c r="L60" s="150" t="s">
        <v>1311</v>
      </c>
      <c r="M60" s="150" t="s">
        <v>75</v>
      </c>
      <c r="N60" s="150" t="s">
        <v>81</v>
      </c>
    </row>
    <row r="61" spans="1:14" x14ac:dyDescent="0.25">
      <c r="A61" s="150" t="s">
        <v>1438</v>
      </c>
      <c r="B61" s="150">
        <v>44501</v>
      </c>
      <c r="C61" s="150">
        <v>44502</v>
      </c>
      <c r="D61" s="150" t="s">
        <v>9</v>
      </c>
      <c r="E61" s="150">
        <v>13164</v>
      </c>
      <c r="F61" s="150">
        <v>733</v>
      </c>
      <c r="G61" s="150">
        <v>46</v>
      </c>
      <c r="H61" s="150">
        <v>43010</v>
      </c>
      <c r="I61" s="150">
        <v>1419</v>
      </c>
      <c r="J61" s="150">
        <v>46</v>
      </c>
      <c r="K61" s="150" t="s">
        <v>94</v>
      </c>
      <c r="L61" s="150" t="s">
        <v>1311</v>
      </c>
      <c r="M61" s="150" t="s">
        <v>90</v>
      </c>
      <c r="N61" s="150" t="s">
        <v>95</v>
      </c>
    </row>
    <row r="62" spans="1:14" x14ac:dyDescent="0.25">
      <c r="A62" s="150" t="s">
        <v>1438</v>
      </c>
      <c r="B62" s="150">
        <v>44501</v>
      </c>
      <c r="C62" s="150">
        <v>44502</v>
      </c>
      <c r="D62" s="150" t="s">
        <v>11</v>
      </c>
      <c r="E62" s="150">
        <v>5836</v>
      </c>
      <c r="F62" s="150">
        <v>319</v>
      </c>
      <c r="G62" s="150">
        <v>46</v>
      </c>
      <c r="H62" s="150">
        <v>14479</v>
      </c>
      <c r="I62" s="150">
        <v>716</v>
      </c>
      <c r="J62" s="150">
        <v>47</v>
      </c>
      <c r="K62" s="150" t="s">
        <v>55</v>
      </c>
      <c r="L62" s="150" t="s">
        <v>1311</v>
      </c>
      <c r="M62" s="150" t="s">
        <v>51</v>
      </c>
      <c r="N62" s="150" t="s">
        <v>57</v>
      </c>
    </row>
    <row r="63" spans="1:14" x14ac:dyDescent="0.25">
      <c r="A63" s="150" t="s">
        <v>1438</v>
      </c>
      <c r="B63" s="150">
        <v>44501</v>
      </c>
      <c r="C63" s="150">
        <v>44502</v>
      </c>
      <c r="D63" s="150" t="s">
        <v>10</v>
      </c>
      <c r="E63" s="150">
        <v>5908</v>
      </c>
      <c r="F63" s="150">
        <v>436</v>
      </c>
      <c r="G63" s="150">
        <v>26</v>
      </c>
      <c r="H63" s="150">
        <v>31622</v>
      </c>
      <c r="I63" s="150">
        <v>981</v>
      </c>
      <c r="J63" s="150">
        <v>28</v>
      </c>
      <c r="K63" s="150" t="s">
        <v>92</v>
      </c>
      <c r="L63" s="150" t="s">
        <v>1311</v>
      </c>
      <c r="M63" s="150" t="s">
        <v>90</v>
      </c>
      <c r="N63" s="150" t="s">
        <v>95</v>
      </c>
    </row>
    <row r="64" spans="1:14" x14ac:dyDescent="0.25">
      <c r="A64" s="150" t="s">
        <v>1438</v>
      </c>
      <c r="B64" s="150">
        <v>44501</v>
      </c>
      <c r="C64" s="150">
        <v>44502</v>
      </c>
      <c r="D64" s="150" t="s">
        <v>7</v>
      </c>
      <c r="E64" s="150">
        <v>8368</v>
      </c>
      <c r="F64" s="150">
        <v>371</v>
      </c>
      <c r="G64" s="150">
        <v>2</v>
      </c>
      <c r="H64" s="150">
        <v>26287</v>
      </c>
      <c r="I64" s="150">
        <v>712</v>
      </c>
      <c r="J64" s="150">
        <v>3</v>
      </c>
      <c r="K64" s="150" t="s">
        <v>1582</v>
      </c>
      <c r="L64" s="150" t="s">
        <v>1311</v>
      </c>
      <c r="M64" s="150" t="s">
        <v>65</v>
      </c>
      <c r="N64" s="150" t="s">
        <v>73</v>
      </c>
    </row>
    <row r="65" spans="1:14" x14ac:dyDescent="0.25">
      <c r="A65" s="150" t="s">
        <v>1438</v>
      </c>
      <c r="B65" s="150">
        <v>44501</v>
      </c>
      <c r="C65" s="150">
        <v>44502</v>
      </c>
      <c r="D65" s="150" t="s">
        <v>3</v>
      </c>
      <c r="E65" s="150">
        <v>7873</v>
      </c>
      <c r="F65" s="150">
        <v>704</v>
      </c>
      <c r="G65" s="150">
        <v>66</v>
      </c>
      <c r="H65" s="150">
        <v>44829</v>
      </c>
      <c r="I65" s="150">
        <v>2372</v>
      </c>
      <c r="J65" s="150">
        <v>68</v>
      </c>
      <c r="K65" s="150" t="s">
        <v>58</v>
      </c>
      <c r="L65" s="150" t="s">
        <v>1311</v>
      </c>
      <c r="M65" s="150" t="s">
        <v>59</v>
      </c>
      <c r="N65" s="150" t="s">
        <v>63</v>
      </c>
    </row>
    <row r="66" spans="1:14" x14ac:dyDescent="0.25">
      <c r="A66" s="150" t="s">
        <v>1438</v>
      </c>
      <c r="B66" s="150">
        <v>44501</v>
      </c>
      <c r="C66" s="150">
        <v>44502</v>
      </c>
      <c r="D66" s="150" t="s">
        <v>2</v>
      </c>
      <c r="E66" s="150">
        <v>5365</v>
      </c>
      <c r="F66" s="150">
        <v>409</v>
      </c>
      <c r="G66" s="150">
        <v>110</v>
      </c>
      <c r="H66" s="150">
        <v>12747</v>
      </c>
      <c r="I66" s="150">
        <v>736</v>
      </c>
      <c r="J66" s="150">
        <v>112</v>
      </c>
      <c r="K66" s="150" t="s">
        <v>89</v>
      </c>
      <c r="L66" s="150" t="s">
        <v>1311</v>
      </c>
      <c r="M66" s="150" t="s">
        <v>90</v>
      </c>
      <c r="N66" s="150" t="s">
        <v>95</v>
      </c>
    </row>
    <row r="67" spans="1:14" x14ac:dyDescent="0.25">
      <c r="A67" s="150" t="s">
        <v>1438</v>
      </c>
      <c r="B67" s="150">
        <v>44501</v>
      </c>
      <c r="C67" s="150">
        <v>44502</v>
      </c>
      <c r="D67" s="150" t="s">
        <v>62</v>
      </c>
      <c r="E67" s="150">
        <v>12097</v>
      </c>
      <c r="F67" s="150">
        <v>837</v>
      </c>
      <c r="G67" s="150">
        <v>35</v>
      </c>
      <c r="H67" s="150">
        <v>21252</v>
      </c>
      <c r="I67" s="150">
        <v>1185</v>
      </c>
      <c r="J67" s="150">
        <v>35</v>
      </c>
      <c r="K67" s="150" t="s">
        <v>1366</v>
      </c>
      <c r="L67" s="150" t="s">
        <v>1311</v>
      </c>
      <c r="M67" s="150" t="s">
        <v>59</v>
      </c>
      <c r="N67" s="150" t="s">
        <v>63</v>
      </c>
    </row>
    <row r="68" spans="1:14" x14ac:dyDescent="0.25">
      <c r="A68" s="150" t="s">
        <v>1438</v>
      </c>
      <c r="B68" s="150">
        <v>44501</v>
      </c>
      <c r="C68" s="150">
        <v>44502</v>
      </c>
      <c r="D68" s="150" t="s">
        <v>42</v>
      </c>
      <c r="E68" s="150">
        <v>4156</v>
      </c>
      <c r="F68" s="150">
        <v>373</v>
      </c>
      <c r="G68" s="150">
        <v>2</v>
      </c>
      <c r="H68" s="150">
        <v>6511</v>
      </c>
      <c r="I68" s="150">
        <v>582</v>
      </c>
      <c r="J68" s="150">
        <v>2</v>
      </c>
      <c r="K68" s="150" t="s">
        <v>1320</v>
      </c>
      <c r="L68" s="150" t="s">
        <v>1311</v>
      </c>
      <c r="M68" s="150" t="s">
        <v>39</v>
      </c>
      <c r="N68" s="150" t="s">
        <v>49</v>
      </c>
    </row>
    <row r="69" spans="1:14" x14ac:dyDescent="0.25">
      <c r="A69" s="150" t="s">
        <v>1438</v>
      </c>
      <c r="B69" s="150">
        <v>44501</v>
      </c>
      <c r="C69" s="150">
        <v>44502</v>
      </c>
      <c r="D69" s="150" t="s">
        <v>48</v>
      </c>
      <c r="E69" s="150">
        <v>5699</v>
      </c>
      <c r="F69" s="150">
        <v>402</v>
      </c>
      <c r="G69" s="150">
        <v>5</v>
      </c>
      <c r="H69" s="150">
        <v>7952</v>
      </c>
      <c r="I69" s="150">
        <v>596</v>
      </c>
      <c r="J69" s="150">
        <v>5</v>
      </c>
      <c r="K69" s="150" t="s">
        <v>1338</v>
      </c>
      <c r="L69" s="150" t="s">
        <v>1311</v>
      </c>
      <c r="M69" s="150" t="s">
        <v>39</v>
      </c>
      <c r="N69" s="150" t="s">
        <v>49</v>
      </c>
    </row>
    <row r="70" spans="1:14" x14ac:dyDescent="0.25">
      <c r="A70" s="150" t="s">
        <v>1438</v>
      </c>
      <c r="B70" s="150">
        <v>44501</v>
      </c>
      <c r="C70" s="150">
        <v>44502</v>
      </c>
      <c r="D70" s="150" t="s">
        <v>14</v>
      </c>
      <c r="E70" s="150">
        <v>11705</v>
      </c>
      <c r="F70" s="150">
        <v>622</v>
      </c>
      <c r="G70" s="150">
        <v>207</v>
      </c>
      <c r="H70" s="150">
        <v>37996</v>
      </c>
      <c r="I70" s="150">
        <v>1402</v>
      </c>
      <c r="J70" s="150">
        <v>209</v>
      </c>
      <c r="K70" s="150" t="s">
        <v>82</v>
      </c>
      <c r="L70" s="150" t="s">
        <v>1311</v>
      </c>
      <c r="M70" s="150" t="s">
        <v>83</v>
      </c>
      <c r="N70" s="150" t="s">
        <v>88</v>
      </c>
    </row>
    <row r="71" spans="1:14" x14ac:dyDescent="0.25">
      <c r="A71" s="150" t="s">
        <v>1438</v>
      </c>
      <c r="B71" s="150">
        <v>44501</v>
      </c>
      <c r="C71" s="150">
        <v>44502</v>
      </c>
      <c r="D71" s="150" t="s">
        <v>13</v>
      </c>
      <c r="E71" s="150">
        <v>4130</v>
      </c>
      <c r="F71" s="150">
        <v>350</v>
      </c>
      <c r="G71" s="150">
        <v>28</v>
      </c>
      <c r="H71" s="150">
        <v>13106</v>
      </c>
      <c r="I71" s="150">
        <v>692</v>
      </c>
      <c r="J71" s="150">
        <v>28</v>
      </c>
      <c r="K71" s="150" t="s">
        <v>70</v>
      </c>
      <c r="L71" s="150" t="s">
        <v>1311</v>
      </c>
      <c r="M71" s="150" t="s">
        <v>65</v>
      </c>
      <c r="N71" s="150" t="s">
        <v>73</v>
      </c>
    </row>
    <row r="72" spans="1:14" x14ac:dyDescent="0.25">
      <c r="A72" s="150" t="s">
        <v>1438</v>
      </c>
      <c r="B72" s="150">
        <v>44501</v>
      </c>
      <c r="C72" s="150">
        <v>44502</v>
      </c>
      <c r="D72" s="150" t="s">
        <v>1</v>
      </c>
      <c r="E72" s="150">
        <v>7308</v>
      </c>
      <c r="F72" s="150">
        <v>327</v>
      </c>
      <c r="G72" s="150">
        <v>37</v>
      </c>
      <c r="H72" s="150">
        <v>29972</v>
      </c>
      <c r="I72" s="150">
        <v>819</v>
      </c>
      <c r="J72" s="150">
        <v>39</v>
      </c>
      <c r="K72" s="150" t="s">
        <v>1577</v>
      </c>
      <c r="L72" s="150" t="s">
        <v>1311</v>
      </c>
      <c r="M72" s="150" t="s">
        <v>39</v>
      </c>
      <c r="N72" s="150" t="s">
        <v>49</v>
      </c>
    </row>
    <row r="73" spans="1:14" x14ac:dyDescent="0.25">
      <c r="A73" s="150" t="s">
        <v>1438</v>
      </c>
      <c r="B73" s="150">
        <v>44501</v>
      </c>
      <c r="C73" s="150">
        <v>44502</v>
      </c>
      <c r="D73" s="150" t="s">
        <v>15</v>
      </c>
      <c r="E73" s="150">
        <v>6019</v>
      </c>
      <c r="F73" s="150">
        <v>325</v>
      </c>
      <c r="G73" s="150">
        <v>190</v>
      </c>
      <c r="H73" s="150">
        <v>13953</v>
      </c>
      <c r="I73" s="150">
        <v>635</v>
      </c>
      <c r="J73" s="150">
        <v>192</v>
      </c>
      <c r="K73" s="150" t="s">
        <v>56</v>
      </c>
      <c r="L73" s="150" t="s">
        <v>1311</v>
      </c>
      <c r="M73" s="150" t="s">
        <v>51</v>
      </c>
      <c r="N73" s="150" t="s">
        <v>57</v>
      </c>
    </row>
    <row r="74" spans="1:14" x14ac:dyDescent="0.25">
      <c r="A74" s="150" t="s">
        <v>1438</v>
      </c>
      <c r="B74" s="150">
        <v>44501</v>
      </c>
      <c r="C74" s="150">
        <v>44502</v>
      </c>
      <c r="D74" s="150" t="s">
        <v>16</v>
      </c>
      <c r="E74" s="150">
        <v>5402</v>
      </c>
      <c r="F74" s="150">
        <v>300</v>
      </c>
      <c r="G74" s="150">
        <v>14</v>
      </c>
      <c r="H74" s="150">
        <v>17779</v>
      </c>
      <c r="I74" s="150">
        <v>630</v>
      </c>
      <c r="J74" s="150">
        <v>14</v>
      </c>
      <c r="K74" s="150" t="s">
        <v>74</v>
      </c>
      <c r="L74" s="150" t="s">
        <v>1311</v>
      </c>
      <c r="M74" s="150" t="s">
        <v>75</v>
      </c>
      <c r="N74" s="150" t="s">
        <v>81</v>
      </c>
    </row>
    <row r="75" spans="1:14" x14ac:dyDescent="0.25">
      <c r="A75" s="150" t="s">
        <v>1438</v>
      </c>
      <c r="B75" s="150">
        <v>44501</v>
      </c>
      <c r="C75" s="150">
        <v>44502</v>
      </c>
      <c r="D75" s="150" t="s">
        <v>6</v>
      </c>
      <c r="E75" s="150">
        <v>8605</v>
      </c>
      <c r="F75" s="150">
        <v>775</v>
      </c>
      <c r="G75" s="150">
        <v>413</v>
      </c>
      <c r="H75" s="150">
        <v>24417</v>
      </c>
      <c r="I75" s="150">
        <v>1451</v>
      </c>
      <c r="J75" s="150">
        <v>417</v>
      </c>
      <c r="K75" s="150" t="s">
        <v>60</v>
      </c>
      <c r="L75" s="150" t="s">
        <v>1311</v>
      </c>
      <c r="M75" s="150" t="s">
        <v>59</v>
      </c>
      <c r="N75" s="150" t="s">
        <v>63</v>
      </c>
    </row>
    <row r="76" spans="1:14" x14ac:dyDescent="0.25">
      <c r="A76" s="150" t="s">
        <v>1438</v>
      </c>
      <c r="B76" s="150">
        <v>44501</v>
      </c>
      <c r="C76" s="150">
        <v>44502</v>
      </c>
      <c r="D76" s="150" t="s">
        <v>72</v>
      </c>
      <c r="E76" s="150">
        <v>7892</v>
      </c>
      <c r="F76" s="150">
        <v>631</v>
      </c>
      <c r="G76" s="150">
        <v>1</v>
      </c>
      <c r="H76" s="150">
        <v>12948</v>
      </c>
      <c r="I76" s="150">
        <v>945</v>
      </c>
      <c r="J76" s="150">
        <v>1</v>
      </c>
      <c r="K76" s="150" t="s">
        <v>1387</v>
      </c>
      <c r="L76" s="150" t="s">
        <v>1311</v>
      </c>
      <c r="M76" s="150" t="s">
        <v>65</v>
      </c>
      <c r="N76" s="150" t="s">
        <v>73</v>
      </c>
    </row>
    <row r="77" spans="1:14" x14ac:dyDescent="0.25">
      <c r="A77" s="150" t="s">
        <v>1438</v>
      </c>
      <c r="B77" s="150">
        <v>44501</v>
      </c>
      <c r="C77" s="150">
        <v>44502</v>
      </c>
      <c r="D77" s="150" t="s">
        <v>5</v>
      </c>
      <c r="E77" s="150">
        <v>12027</v>
      </c>
      <c r="F77" s="150">
        <v>724</v>
      </c>
      <c r="G77" s="150">
        <v>242</v>
      </c>
      <c r="H77" s="150">
        <v>52261</v>
      </c>
      <c r="I77" s="150">
        <v>1492</v>
      </c>
      <c r="J77" s="150">
        <v>246</v>
      </c>
      <c r="K77" s="150" t="s">
        <v>64</v>
      </c>
      <c r="L77" s="150" t="s">
        <v>1311</v>
      </c>
      <c r="M77" s="150" t="s">
        <v>65</v>
      </c>
      <c r="N77" s="150" t="s">
        <v>73</v>
      </c>
    </row>
    <row r="78" spans="1:14" x14ac:dyDescent="0.25">
      <c r="A78" s="150" t="s">
        <v>1438</v>
      </c>
      <c r="B78" s="150">
        <v>44501</v>
      </c>
      <c r="C78" s="150">
        <v>44502</v>
      </c>
      <c r="D78" s="150" t="s">
        <v>12</v>
      </c>
      <c r="E78" s="150">
        <v>4601</v>
      </c>
      <c r="F78" s="150">
        <v>301</v>
      </c>
      <c r="G78" s="150">
        <v>41</v>
      </c>
      <c r="H78" s="150">
        <v>8817</v>
      </c>
      <c r="I78" s="150">
        <v>527</v>
      </c>
      <c r="J78" s="150">
        <v>42</v>
      </c>
      <c r="K78" s="150" t="s">
        <v>86</v>
      </c>
      <c r="L78" s="150" t="s">
        <v>1311</v>
      </c>
      <c r="M78" s="150" t="s">
        <v>83</v>
      </c>
      <c r="N78" s="150" t="s">
        <v>88</v>
      </c>
    </row>
    <row r="79" spans="1:14" x14ac:dyDescent="0.25">
      <c r="A79" s="150" t="s">
        <v>1438</v>
      </c>
      <c r="B79" s="150">
        <v>44501</v>
      </c>
      <c r="C79" s="150">
        <v>44502</v>
      </c>
      <c r="D79" s="150" t="s">
        <v>17</v>
      </c>
      <c r="E79" s="150">
        <v>4730</v>
      </c>
      <c r="F79" s="150">
        <v>403</v>
      </c>
      <c r="G79" s="150">
        <v>72</v>
      </c>
      <c r="H79" s="150">
        <v>8726</v>
      </c>
      <c r="I79" s="150">
        <v>659</v>
      </c>
      <c r="J79" s="150">
        <v>73</v>
      </c>
      <c r="K79" s="150" t="s">
        <v>78</v>
      </c>
      <c r="L79" s="150" t="s">
        <v>1311</v>
      </c>
      <c r="M79" s="150" t="s">
        <v>75</v>
      </c>
      <c r="N79" s="150" t="s">
        <v>81</v>
      </c>
    </row>
    <row r="80" spans="1:14" x14ac:dyDescent="0.25">
      <c r="A80" s="150" t="s">
        <v>1438</v>
      </c>
      <c r="B80" s="150">
        <v>44531</v>
      </c>
      <c r="C80" s="150">
        <v>44532</v>
      </c>
      <c r="D80" s="150" t="s">
        <v>14</v>
      </c>
      <c r="E80" s="150">
        <v>11787</v>
      </c>
      <c r="F80" s="150">
        <v>630</v>
      </c>
      <c r="G80" s="150">
        <v>233</v>
      </c>
      <c r="H80" s="150">
        <v>38189</v>
      </c>
      <c r="I80" s="150">
        <v>1410</v>
      </c>
      <c r="J80" s="150">
        <v>235</v>
      </c>
      <c r="K80" s="150" t="s">
        <v>82</v>
      </c>
      <c r="L80" s="150" t="s">
        <v>1311</v>
      </c>
      <c r="M80" s="150" t="s">
        <v>83</v>
      </c>
      <c r="N80" s="150" t="s">
        <v>88</v>
      </c>
    </row>
    <row r="81" spans="1:14" x14ac:dyDescent="0.25">
      <c r="A81" s="150" t="s">
        <v>1438</v>
      </c>
      <c r="B81" s="150">
        <v>44531</v>
      </c>
      <c r="C81" s="150">
        <v>44532</v>
      </c>
      <c r="D81" s="150" t="s">
        <v>18</v>
      </c>
      <c r="E81" s="150">
        <v>5440</v>
      </c>
      <c r="F81" s="150">
        <v>288</v>
      </c>
      <c r="G81" s="150">
        <v>22</v>
      </c>
      <c r="H81" s="150">
        <v>16463</v>
      </c>
      <c r="I81" s="150">
        <v>477</v>
      </c>
      <c r="J81" s="150">
        <v>22</v>
      </c>
      <c r="K81" s="150" t="s">
        <v>44</v>
      </c>
      <c r="L81" s="150" t="s">
        <v>1311</v>
      </c>
      <c r="M81" s="150" t="s">
        <v>39</v>
      </c>
      <c r="N81" s="150" t="s">
        <v>49</v>
      </c>
    </row>
    <row r="82" spans="1:14" x14ac:dyDescent="0.25">
      <c r="A82" s="150" t="s">
        <v>1438</v>
      </c>
      <c r="B82" s="150">
        <v>44531</v>
      </c>
      <c r="C82" s="150">
        <v>44532</v>
      </c>
      <c r="D82" s="150" t="s">
        <v>12</v>
      </c>
      <c r="E82" s="150">
        <v>4610</v>
      </c>
      <c r="F82" s="150">
        <v>298</v>
      </c>
      <c r="G82" s="150">
        <v>44</v>
      </c>
      <c r="H82" s="150">
        <v>8864</v>
      </c>
      <c r="I82" s="150">
        <v>531</v>
      </c>
      <c r="J82" s="150">
        <v>45</v>
      </c>
      <c r="K82" s="150" t="s">
        <v>86</v>
      </c>
      <c r="L82" s="150" t="s">
        <v>1311</v>
      </c>
      <c r="M82" s="150" t="s">
        <v>83</v>
      </c>
      <c r="N82" s="150" t="s">
        <v>88</v>
      </c>
    </row>
    <row r="83" spans="1:14" x14ac:dyDescent="0.25">
      <c r="A83" s="150" t="s">
        <v>1438</v>
      </c>
      <c r="B83" s="150">
        <v>44531</v>
      </c>
      <c r="C83" s="150">
        <v>44532</v>
      </c>
      <c r="D83" s="150" t="s">
        <v>13</v>
      </c>
      <c r="E83" s="150">
        <v>4153</v>
      </c>
      <c r="F83" s="150">
        <v>352</v>
      </c>
      <c r="G83" s="150">
        <v>31</v>
      </c>
      <c r="H83" s="150">
        <v>13151</v>
      </c>
      <c r="I83" s="150">
        <v>695</v>
      </c>
      <c r="J83" s="150">
        <v>31</v>
      </c>
      <c r="K83" s="150" t="s">
        <v>70</v>
      </c>
      <c r="L83" s="150" t="s">
        <v>1311</v>
      </c>
      <c r="M83" s="150" t="s">
        <v>65</v>
      </c>
      <c r="N83" s="150" t="s">
        <v>73</v>
      </c>
    </row>
    <row r="84" spans="1:14" x14ac:dyDescent="0.25">
      <c r="A84" s="150" t="s">
        <v>1438</v>
      </c>
      <c r="B84" s="150">
        <v>44531</v>
      </c>
      <c r="C84" s="150">
        <v>44532</v>
      </c>
      <c r="D84" s="150" t="s">
        <v>23</v>
      </c>
      <c r="E84" s="150">
        <v>11915</v>
      </c>
      <c r="F84" s="150">
        <v>829</v>
      </c>
      <c r="G84" s="150">
        <v>2</v>
      </c>
      <c r="H84" s="150">
        <v>37048</v>
      </c>
      <c r="I84" s="150">
        <v>1596</v>
      </c>
      <c r="J84" s="150">
        <v>2</v>
      </c>
      <c r="K84" s="150" t="s">
        <v>79</v>
      </c>
      <c r="L84" s="150" t="s">
        <v>1311</v>
      </c>
      <c r="M84" s="150" t="s">
        <v>75</v>
      </c>
      <c r="N84" s="150" t="s">
        <v>81</v>
      </c>
    </row>
    <row r="85" spans="1:14" x14ac:dyDescent="0.25">
      <c r="A85" s="150" t="s">
        <v>1438</v>
      </c>
      <c r="B85" s="150">
        <v>44531</v>
      </c>
      <c r="C85" s="150">
        <v>44532</v>
      </c>
      <c r="D85" s="150" t="s">
        <v>8</v>
      </c>
      <c r="E85" s="150">
        <v>1708</v>
      </c>
      <c r="F85" s="150">
        <v>135</v>
      </c>
      <c r="G85" s="150">
        <v>63</v>
      </c>
      <c r="H85" s="150">
        <v>8193</v>
      </c>
      <c r="I85" s="150">
        <v>390</v>
      </c>
      <c r="J85" s="150">
        <v>63</v>
      </c>
      <c r="K85" s="150" t="s">
        <v>76</v>
      </c>
      <c r="L85" s="150" t="s">
        <v>1311</v>
      </c>
      <c r="M85" s="150" t="s">
        <v>75</v>
      </c>
      <c r="N85" s="150" t="s">
        <v>81</v>
      </c>
    </row>
    <row r="86" spans="1:14" x14ac:dyDescent="0.25">
      <c r="A86" s="150" t="s">
        <v>1438</v>
      </c>
      <c r="B86" s="150">
        <v>44531</v>
      </c>
      <c r="C86" s="150">
        <v>44532</v>
      </c>
      <c r="D86" s="150" t="s">
        <v>17</v>
      </c>
      <c r="E86" s="150">
        <v>4744</v>
      </c>
      <c r="F86" s="150">
        <v>403</v>
      </c>
      <c r="G86" s="150">
        <v>80</v>
      </c>
      <c r="H86" s="150">
        <v>8775</v>
      </c>
      <c r="I86" s="150">
        <v>661</v>
      </c>
      <c r="J86" s="150">
        <v>81</v>
      </c>
      <c r="K86" s="150" t="s">
        <v>78</v>
      </c>
      <c r="L86" s="150" t="s">
        <v>1311</v>
      </c>
      <c r="M86" s="150" t="s">
        <v>75</v>
      </c>
      <c r="N86" s="150" t="s">
        <v>81</v>
      </c>
    </row>
    <row r="87" spans="1:14" x14ac:dyDescent="0.25">
      <c r="A87" s="150" t="s">
        <v>1438</v>
      </c>
      <c r="B87" s="150">
        <v>44531</v>
      </c>
      <c r="C87" s="150">
        <v>44532</v>
      </c>
      <c r="D87" s="150" t="s">
        <v>7</v>
      </c>
      <c r="E87" s="150">
        <v>8378</v>
      </c>
      <c r="F87" s="150">
        <v>369</v>
      </c>
      <c r="G87" s="150">
        <v>2</v>
      </c>
      <c r="H87" s="150">
        <v>26387</v>
      </c>
      <c r="I87" s="150">
        <v>716</v>
      </c>
      <c r="J87" s="150">
        <v>3</v>
      </c>
      <c r="K87" s="150" t="s">
        <v>1582</v>
      </c>
      <c r="L87" s="150" t="s">
        <v>1311</v>
      </c>
      <c r="M87" s="150" t="s">
        <v>65</v>
      </c>
      <c r="N87" s="150" t="s">
        <v>73</v>
      </c>
    </row>
    <row r="88" spans="1:14" x14ac:dyDescent="0.25">
      <c r="A88" s="150" t="s">
        <v>1438</v>
      </c>
      <c r="B88" s="150">
        <v>44531</v>
      </c>
      <c r="C88" s="150">
        <v>44532</v>
      </c>
      <c r="D88" s="150" t="s">
        <v>9</v>
      </c>
      <c r="E88" s="150">
        <v>13064</v>
      </c>
      <c r="F88" s="150">
        <v>726</v>
      </c>
      <c r="G88" s="150">
        <v>51</v>
      </c>
      <c r="H88" s="150">
        <v>43231</v>
      </c>
      <c r="I88" s="150">
        <v>1425</v>
      </c>
      <c r="J88" s="150">
        <v>51</v>
      </c>
      <c r="K88" s="150" t="s">
        <v>94</v>
      </c>
      <c r="L88" s="150" t="s">
        <v>1311</v>
      </c>
      <c r="M88" s="150" t="s">
        <v>90</v>
      </c>
      <c r="N88" s="150" t="s">
        <v>95</v>
      </c>
    </row>
    <row r="89" spans="1:14" x14ac:dyDescent="0.25">
      <c r="A89" s="150" t="s">
        <v>1438</v>
      </c>
      <c r="B89" s="150">
        <v>44531</v>
      </c>
      <c r="C89" s="150">
        <v>44532</v>
      </c>
      <c r="D89" s="150" t="s">
        <v>11</v>
      </c>
      <c r="E89" s="150">
        <v>5797</v>
      </c>
      <c r="F89" s="150">
        <v>320</v>
      </c>
      <c r="G89" s="150">
        <v>46</v>
      </c>
      <c r="H89" s="150">
        <v>14517</v>
      </c>
      <c r="I89" s="150">
        <v>717</v>
      </c>
      <c r="J89" s="150">
        <v>47</v>
      </c>
      <c r="K89" s="150" t="s">
        <v>55</v>
      </c>
      <c r="L89" s="150" t="s">
        <v>1311</v>
      </c>
      <c r="M89" s="150" t="s">
        <v>51</v>
      </c>
      <c r="N89" s="150" t="s">
        <v>57</v>
      </c>
    </row>
    <row r="90" spans="1:14" x14ac:dyDescent="0.25">
      <c r="A90" s="150" t="s">
        <v>1438</v>
      </c>
      <c r="B90" s="150">
        <v>44531</v>
      </c>
      <c r="C90" s="150">
        <v>44532</v>
      </c>
      <c r="D90" s="150" t="s">
        <v>10</v>
      </c>
      <c r="E90" s="150">
        <v>5896</v>
      </c>
      <c r="F90" s="150">
        <v>434</v>
      </c>
      <c r="G90" s="150">
        <v>34</v>
      </c>
      <c r="H90" s="150">
        <v>31693</v>
      </c>
      <c r="I90" s="150">
        <v>981</v>
      </c>
      <c r="J90" s="150">
        <v>36</v>
      </c>
      <c r="K90" s="150" t="s">
        <v>92</v>
      </c>
      <c r="L90" s="150" t="s">
        <v>1311</v>
      </c>
      <c r="M90" s="150" t="s">
        <v>90</v>
      </c>
      <c r="N90" s="150" t="s">
        <v>95</v>
      </c>
    </row>
    <row r="91" spans="1:14" x14ac:dyDescent="0.25">
      <c r="A91" s="150" t="s">
        <v>1438</v>
      </c>
      <c r="B91" s="150">
        <v>44531</v>
      </c>
      <c r="C91" s="150">
        <v>44532</v>
      </c>
      <c r="D91" s="150" t="s">
        <v>22</v>
      </c>
      <c r="E91" s="150">
        <v>6635</v>
      </c>
      <c r="F91" s="150">
        <v>379</v>
      </c>
      <c r="G91" s="150">
        <v>10</v>
      </c>
      <c r="H91" s="150">
        <v>19702</v>
      </c>
      <c r="I91" s="150">
        <v>762</v>
      </c>
      <c r="J91" s="150">
        <v>11</v>
      </c>
      <c r="K91" s="150" t="s">
        <v>40</v>
      </c>
      <c r="L91" s="150" t="s">
        <v>1311</v>
      </c>
      <c r="M91" s="150" t="s">
        <v>39</v>
      </c>
      <c r="N91" s="150" t="s">
        <v>49</v>
      </c>
    </row>
    <row r="92" spans="1:14" x14ac:dyDescent="0.25">
      <c r="A92" s="150" t="s">
        <v>1438</v>
      </c>
      <c r="B92" s="150">
        <v>44531</v>
      </c>
      <c r="C92" s="150">
        <v>44532</v>
      </c>
      <c r="D92" s="150" t="s">
        <v>26</v>
      </c>
      <c r="E92" s="150">
        <v>5510</v>
      </c>
      <c r="F92" s="150">
        <v>342</v>
      </c>
      <c r="G92" s="150">
        <v>213</v>
      </c>
      <c r="H92" s="150">
        <v>15340</v>
      </c>
      <c r="I92" s="150">
        <v>591</v>
      </c>
      <c r="J92" s="150">
        <v>226</v>
      </c>
      <c r="K92" s="150" t="s">
        <v>67</v>
      </c>
      <c r="L92" s="150" t="s">
        <v>1311</v>
      </c>
      <c r="M92" s="150" t="s">
        <v>65</v>
      </c>
      <c r="N92" s="150" t="s">
        <v>73</v>
      </c>
    </row>
    <row r="93" spans="1:14" x14ac:dyDescent="0.25">
      <c r="A93" s="150" t="s">
        <v>1438</v>
      </c>
      <c r="B93" s="150">
        <v>44531</v>
      </c>
      <c r="C93" s="150">
        <v>44532</v>
      </c>
      <c r="D93" s="150" t="s">
        <v>30</v>
      </c>
      <c r="E93" s="150">
        <v>2267</v>
      </c>
      <c r="F93" s="150">
        <v>203</v>
      </c>
      <c r="G93" s="150">
        <v>133</v>
      </c>
      <c r="H93" s="150">
        <v>5075</v>
      </c>
      <c r="I93" s="150">
        <v>346</v>
      </c>
      <c r="J93" s="150">
        <v>133</v>
      </c>
      <c r="K93" s="150" t="s">
        <v>84</v>
      </c>
      <c r="L93" s="150" t="s">
        <v>1311</v>
      </c>
      <c r="M93" s="150" t="s">
        <v>83</v>
      </c>
      <c r="N93" s="150" t="s">
        <v>88</v>
      </c>
    </row>
    <row r="94" spans="1:14" x14ac:dyDescent="0.25">
      <c r="A94" s="150" t="s">
        <v>1438</v>
      </c>
      <c r="B94" s="150">
        <v>44531</v>
      </c>
      <c r="C94" s="150">
        <v>44532</v>
      </c>
      <c r="D94" s="150" t="s">
        <v>25</v>
      </c>
      <c r="E94" s="150">
        <v>3280</v>
      </c>
      <c r="F94" s="150">
        <v>112</v>
      </c>
      <c r="G94" s="150">
        <v>6</v>
      </c>
      <c r="H94" s="150">
        <v>8222</v>
      </c>
      <c r="I94" s="150">
        <v>207</v>
      </c>
      <c r="J94" s="150">
        <v>6</v>
      </c>
      <c r="K94" s="150" t="s">
        <v>46</v>
      </c>
      <c r="L94" s="150" t="s">
        <v>1311</v>
      </c>
      <c r="M94" s="150" t="s">
        <v>39</v>
      </c>
      <c r="N94" s="150" t="s">
        <v>49</v>
      </c>
    </row>
    <row r="95" spans="1:14" x14ac:dyDescent="0.25">
      <c r="A95" s="150" t="s">
        <v>1438</v>
      </c>
      <c r="B95" s="150">
        <v>44531</v>
      </c>
      <c r="C95" s="150">
        <v>44532</v>
      </c>
      <c r="D95" s="150" t="s">
        <v>28</v>
      </c>
      <c r="E95" s="150">
        <v>3048</v>
      </c>
      <c r="F95" s="150">
        <v>250</v>
      </c>
      <c r="G95" s="150">
        <v>114</v>
      </c>
      <c r="H95" s="150">
        <v>10837</v>
      </c>
      <c r="I95" s="150">
        <v>550</v>
      </c>
      <c r="J95" s="150">
        <v>114</v>
      </c>
      <c r="K95" s="150" t="s">
        <v>77</v>
      </c>
      <c r="L95" s="150" t="s">
        <v>1311</v>
      </c>
      <c r="M95" s="150" t="s">
        <v>75</v>
      </c>
      <c r="N95" s="150" t="s">
        <v>81</v>
      </c>
    </row>
    <row r="96" spans="1:14" x14ac:dyDescent="0.25">
      <c r="A96" s="150" t="s">
        <v>1438</v>
      </c>
      <c r="B96" s="150">
        <v>44531</v>
      </c>
      <c r="C96" s="150">
        <v>44532</v>
      </c>
      <c r="D96" s="150" t="s">
        <v>16</v>
      </c>
      <c r="E96" s="150">
        <v>5394</v>
      </c>
      <c r="F96" s="150">
        <v>300</v>
      </c>
      <c r="G96" s="150">
        <v>16</v>
      </c>
      <c r="H96" s="150">
        <v>17815</v>
      </c>
      <c r="I96" s="150">
        <v>632</v>
      </c>
      <c r="J96" s="150">
        <v>16</v>
      </c>
      <c r="K96" s="150" t="s">
        <v>74</v>
      </c>
      <c r="L96" s="150" t="s">
        <v>1311</v>
      </c>
      <c r="M96" s="150" t="s">
        <v>75</v>
      </c>
      <c r="N96" s="150" t="s">
        <v>81</v>
      </c>
    </row>
    <row r="97" spans="1:14" x14ac:dyDescent="0.25">
      <c r="A97" s="150" t="s">
        <v>1438</v>
      </c>
      <c r="B97" s="150">
        <v>44531</v>
      </c>
      <c r="C97" s="150">
        <v>44532</v>
      </c>
      <c r="D97" s="150" t="s">
        <v>27</v>
      </c>
      <c r="E97" s="150">
        <v>3110</v>
      </c>
      <c r="F97" s="150">
        <v>209</v>
      </c>
      <c r="G97" s="150">
        <v>108</v>
      </c>
      <c r="H97" s="150">
        <v>9730</v>
      </c>
      <c r="I97" s="150">
        <v>525</v>
      </c>
      <c r="J97" s="150">
        <v>110</v>
      </c>
      <c r="K97" s="150" t="s">
        <v>38</v>
      </c>
      <c r="L97" s="150" t="s">
        <v>1311</v>
      </c>
      <c r="M97" s="150" t="s">
        <v>39</v>
      </c>
      <c r="N97" s="150" t="s">
        <v>49</v>
      </c>
    </row>
    <row r="98" spans="1:14" x14ac:dyDescent="0.25">
      <c r="A98" s="150" t="s">
        <v>1438</v>
      </c>
      <c r="B98" s="150">
        <v>44531</v>
      </c>
      <c r="C98" s="150">
        <v>44532</v>
      </c>
      <c r="D98" s="150" t="s">
        <v>21</v>
      </c>
      <c r="E98" s="150">
        <v>6445</v>
      </c>
      <c r="F98" s="150">
        <v>485</v>
      </c>
      <c r="G98" s="150">
        <v>56</v>
      </c>
      <c r="H98" s="150">
        <v>31690</v>
      </c>
      <c r="I98" s="150">
        <v>1020</v>
      </c>
      <c r="J98" s="150">
        <v>56</v>
      </c>
      <c r="K98" s="150" t="s">
        <v>69</v>
      </c>
      <c r="L98" s="150" t="s">
        <v>1311</v>
      </c>
      <c r="M98" s="150" t="s">
        <v>65</v>
      </c>
      <c r="N98" s="150" t="s">
        <v>73</v>
      </c>
    </row>
    <row r="99" spans="1:14" x14ac:dyDescent="0.25">
      <c r="A99" s="150" t="s">
        <v>1438</v>
      </c>
      <c r="B99" s="150">
        <v>44531</v>
      </c>
      <c r="C99" s="150">
        <v>44532</v>
      </c>
      <c r="D99" s="150" t="s">
        <v>15</v>
      </c>
      <c r="E99" s="150">
        <v>6031</v>
      </c>
      <c r="F99" s="150">
        <v>331</v>
      </c>
      <c r="G99" s="150">
        <v>206</v>
      </c>
      <c r="H99" s="150">
        <v>14027</v>
      </c>
      <c r="I99" s="150">
        <v>643</v>
      </c>
      <c r="J99" s="150">
        <v>209</v>
      </c>
      <c r="K99" s="150" t="s">
        <v>56</v>
      </c>
      <c r="L99" s="150" t="s">
        <v>1311</v>
      </c>
      <c r="M99" s="150" t="s">
        <v>51</v>
      </c>
      <c r="N99" s="150" t="s">
        <v>57</v>
      </c>
    </row>
    <row r="100" spans="1:14" x14ac:dyDescent="0.25">
      <c r="A100" s="150" t="s">
        <v>1438</v>
      </c>
      <c r="B100" s="150">
        <v>44531</v>
      </c>
      <c r="C100" s="150">
        <v>44532</v>
      </c>
      <c r="D100" s="150" t="s">
        <v>33</v>
      </c>
      <c r="E100" s="150">
        <v>4946</v>
      </c>
      <c r="F100" s="150">
        <v>387</v>
      </c>
      <c r="G100" s="150">
        <v>61</v>
      </c>
      <c r="H100" s="150">
        <v>15452</v>
      </c>
      <c r="I100" s="150">
        <v>741</v>
      </c>
      <c r="J100" s="150">
        <v>62</v>
      </c>
      <c r="K100" s="150" t="s">
        <v>1331</v>
      </c>
      <c r="L100" s="150" t="s">
        <v>1311</v>
      </c>
      <c r="M100" s="150" t="s">
        <v>39</v>
      </c>
      <c r="N100" s="150" t="s">
        <v>49</v>
      </c>
    </row>
    <row r="101" spans="1:14" x14ac:dyDescent="0.25">
      <c r="A101" s="150" t="s">
        <v>1438</v>
      </c>
      <c r="B101" s="150">
        <v>44531</v>
      </c>
      <c r="C101" s="150">
        <v>44532</v>
      </c>
      <c r="D101" s="150" t="s">
        <v>19</v>
      </c>
      <c r="E101" s="150">
        <v>10786</v>
      </c>
      <c r="F101" s="150">
        <v>765</v>
      </c>
      <c r="G101" s="150">
        <v>328</v>
      </c>
      <c r="H101" s="150">
        <v>57732</v>
      </c>
      <c r="I101" s="150">
        <v>2095</v>
      </c>
      <c r="J101" s="150">
        <v>337</v>
      </c>
      <c r="K101" s="150" t="s">
        <v>52</v>
      </c>
      <c r="L101" s="150" t="s">
        <v>1311</v>
      </c>
      <c r="M101" s="150" t="s">
        <v>51</v>
      </c>
      <c r="N101" s="150" t="s">
        <v>57</v>
      </c>
    </row>
    <row r="102" spans="1:14" x14ac:dyDescent="0.25">
      <c r="A102" s="150" t="s">
        <v>1438</v>
      </c>
      <c r="B102" s="150">
        <v>44531</v>
      </c>
      <c r="C102" s="150">
        <v>44532</v>
      </c>
      <c r="D102" s="150" t="s">
        <v>24</v>
      </c>
      <c r="E102" s="150">
        <v>4662</v>
      </c>
      <c r="F102" s="150">
        <v>225</v>
      </c>
      <c r="G102" s="150">
        <v>160</v>
      </c>
      <c r="H102" s="150">
        <v>18903</v>
      </c>
      <c r="I102" s="150">
        <v>546</v>
      </c>
      <c r="J102" s="150">
        <v>163</v>
      </c>
      <c r="K102" s="150" t="s">
        <v>93</v>
      </c>
      <c r="L102" s="150" t="s">
        <v>1311</v>
      </c>
      <c r="M102" s="150" t="s">
        <v>90</v>
      </c>
      <c r="N102" s="150" t="s">
        <v>95</v>
      </c>
    </row>
    <row r="103" spans="1:14" x14ac:dyDescent="0.25">
      <c r="A103" s="150" t="s">
        <v>1438</v>
      </c>
      <c r="B103" s="150">
        <v>44531</v>
      </c>
      <c r="C103" s="150">
        <v>44532</v>
      </c>
      <c r="D103" s="150" t="s">
        <v>20</v>
      </c>
      <c r="E103" s="150">
        <v>7398</v>
      </c>
      <c r="F103" s="150">
        <v>504</v>
      </c>
      <c r="G103" s="150">
        <v>18</v>
      </c>
      <c r="H103" s="150">
        <v>17822</v>
      </c>
      <c r="I103" s="150">
        <v>1047</v>
      </c>
      <c r="J103" s="150">
        <v>18</v>
      </c>
      <c r="K103" s="150" t="s">
        <v>87</v>
      </c>
      <c r="L103" s="150" t="s">
        <v>1311</v>
      </c>
      <c r="M103" s="150" t="s">
        <v>83</v>
      </c>
      <c r="N103" s="150" t="s">
        <v>88</v>
      </c>
    </row>
    <row r="104" spans="1:14" x14ac:dyDescent="0.25">
      <c r="A104" s="150" t="s">
        <v>1438</v>
      </c>
      <c r="B104" s="150">
        <v>44531</v>
      </c>
      <c r="C104" s="150">
        <v>44532</v>
      </c>
      <c r="D104" s="150" t="s">
        <v>31</v>
      </c>
      <c r="E104" s="150">
        <v>2821</v>
      </c>
      <c r="F104" s="150">
        <v>194</v>
      </c>
      <c r="G104" s="150">
        <v>33</v>
      </c>
      <c r="H104" s="150">
        <v>11736</v>
      </c>
      <c r="I104" s="150">
        <v>391</v>
      </c>
      <c r="J104" s="150">
        <v>33</v>
      </c>
      <c r="K104" s="150" t="s">
        <v>68</v>
      </c>
      <c r="L104" s="150" t="s">
        <v>1311</v>
      </c>
      <c r="M104" s="150" t="s">
        <v>65</v>
      </c>
      <c r="N104" s="150" t="s">
        <v>73</v>
      </c>
    </row>
    <row r="105" spans="1:14" x14ac:dyDescent="0.25">
      <c r="A105" s="150" t="s">
        <v>1438</v>
      </c>
      <c r="B105" s="150">
        <v>44531</v>
      </c>
      <c r="C105" s="150">
        <v>44532</v>
      </c>
      <c r="D105" s="150" t="s">
        <v>32</v>
      </c>
      <c r="E105" s="150">
        <v>7147</v>
      </c>
      <c r="F105" s="150">
        <v>465</v>
      </c>
      <c r="G105" s="150">
        <v>313</v>
      </c>
      <c r="H105" s="150">
        <v>28270</v>
      </c>
      <c r="I105" s="150">
        <v>1060</v>
      </c>
      <c r="J105" s="150">
        <v>320</v>
      </c>
      <c r="K105" s="150" t="s">
        <v>50</v>
      </c>
      <c r="L105" s="150" t="s">
        <v>1311</v>
      </c>
      <c r="M105" s="150" t="s">
        <v>51</v>
      </c>
      <c r="N105" s="150" t="s">
        <v>57</v>
      </c>
    </row>
    <row r="106" spans="1:14" x14ac:dyDescent="0.25">
      <c r="A106" s="150" t="s">
        <v>1438</v>
      </c>
      <c r="B106" s="150">
        <v>44531</v>
      </c>
      <c r="C106" s="150">
        <v>44532</v>
      </c>
      <c r="D106" s="150" t="s">
        <v>42</v>
      </c>
      <c r="E106" s="150">
        <v>4137</v>
      </c>
      <c r="F106" s="150">
        <v>369</v>
      </c>
      <c r="G106" s="150">
        <v>2</v>
      </c>
      <c r="H106" s="150">
        <v>6500</v>
      </c>
      <c r="I106" s="150">
        <v>580</v>
      </c>
      <c r="J106" s="150">
        <v>2</v>
      </c>
      <c r="K106" s="150" t="s">
        <v>1320</v>
      </c>
      <c r="L106" s="150" t="s">
        <v>1311</v>
      </c>
      <c r="M106" s="150" t="s">
        <v>39</v>
      </c>
      <c r="N106" s="150" t="s">
        <v>49</v>
      </c>
    </row>
    <row r="107" spans="1:14" x14ac:dyDescent="0.25">
      <c r="A107" s="150" t="s">
        <v>1438</v>
      </c>
      <c r="B107" s="150">
        <v>44531</v>
      </c>
      <c r="C107" s="150">
        <v>44532</v>
      </c>
      <c r="D107" s="150" t="s">
        <v>0</v>
      </c>
      <c r="E107" s="150">
        <v>6289</v>
      </c>
      <c r="F107" s="150">
        <v>510</v>
      </c>
      <c r="G107" s="150">
        <v>1</v>
      </c>
      <c r="H107" s="150">
        <v>12503</v>
      </c>
      <c r="I107" s="150">
        <v>878</v>
      </c>
      <c r="J107" s="150">
        <v>1</v>
      </c>
      <c r="K107" s="150" t="s">
        <v>1585</v>
      </c>
      <c r="L107" s="150" t="s">
        <v>1311</v>
      </c>
      <c r="M107" s="150" t="s">
        <v>83</v>
      </c>
      <c r="N107" s="150" t="s">
        <v>88</v>
      </c>
    </row>
    <row r="108" spans="1:14" x14ac:dyDescent="0.25">
      <c r="A108" s="150" t="s">
        <v>1438</v>
      </c>
      <c r="B108" s="150">
        <v>44531</v>
      </c>
      <c r="C108" s="150">
        <v>44532</v>
      </c>
      <c r="D108" s="150" t="s">
        <v>1</v>
      </c>
      <c r="E108" s="150">
        <v>7389</v>
      </c>
      <c r="F108" s="150">
        <v>330</v>
      </c>
      <c r="G108" s="150">
        <v>37</v>
      </c>
      <c r="H108" s="150">
        <v>30133</v>
      </c>
      <c r="I108" s="150">
        <v>825</v>
      </c>
      <c r="J108" s="150">
        <v>40</v>
      </c>
      <c r="K108" s="150" t="s">
        <v>1577</v>
      </c>
      <c r="L108" s="150" t="s">
        <v>1311</v>
      </c>
      <c r="M108" s="150" t="s">
        <v>39</v>
      </c>
      <c r="N108" s="150" t="s">
        <v>49</v>
      </c>
    </row>
    <row r="109" spans="1:14" x14ac:dyDescent="0.25">
      <c r="A109" s="150" t="s">
        <v>1438</v>
      </c>
      <c r="B109" s="150">
        <v>44531</v>
      </c>
      <c r="C109" s="150">
        <v>44532</v>
      </c>
      <c r="D109" s="150" t="s">
        <v>48</v>
      </c>
      <c r="E109" s="150">
        <v>5712</v>
      </c>
      <c r="F109" s="150">
        <v>401</v>
      </c>
      <c r="G109" s="150">
        <v>5</v>
      </c>
      <c r="H109" s="150">
        <v>7960</v>
      </c>
      <c r="I109" s="150">
        <v>596</v>
      </c>
      <c r="J109" s="150">
        <v>5</v>
      </c>
      <c r="K109" s="150" t="s">
        <v>1338</v>
      </c>
      <c r="L109" s="150" t="s">
        <v>1311</v>
      </c>
      <c r="M109" s="150" t="s">
        <v>39</v>
      </c>
      <c r="N109" s="150" t="s">
        <v>49</v>
      </c>
    </row>
    <row r="110" spans="1:14" x14ac:dyDescent="0.25">
      <c r="A110" s="150" t="s">
        <v>1438</v>
      </c>
      <c r="B110" s="150">
        <v>44531</v>
      </c>
      <c r="C110" s="150">
        <v>44532</v>
      </c>
      <c r="D110" s="150" t="s">
        <v>29</v>
      </c>
      <c r="E110" s="150">
        <v>2934</v>
      </c>
      <c r="F110" s="150">
        <v>211</v>
      </c>
      <c r="G110" s="150">
        <v>10</v>
      </c>
      <c r="H110" s="150">
        <v>11116</v>
      </c>
      <c r="I110" s="150">
        <v>391</v>
      </c>
      <c r="J110" s="150">
        <v>11</v>
      </c>
      <c r="K110" s="150" t="s">
        <v>80</v>
      </c>
      <c r="L110" s="150" t="s">
        <v>1311</v>
      </c>
      <c r="M110" s="150" t="s">
        <v>75</v>
      </c>
      <c r="N110" s="150" t="s">
        <v>81</v>
      </c>
    </row>
    <row r="111" spans="1:14" x14ac:dyDescent="0.25">
      <c r="A111" s="150" t="s">
        <v>1438</v>
      </c>
      <c r="B111" s="150">
        <v>44531</v>
      </c>
      <c r="C111" s="150">
        <v>44532</v>
      </c>
      <c r="D111" s="150" t="s">
        <v>54</v>
      </c>
      <c r="E111" s="150">
        <v>12640</v>
      </c>
      <c r="F111" s="150">
        <v>659</v>
      </c>
      <c r="G111" s="150">
        <v>170</v>
      </c>
      <c r="H111" s="150">
        <v>21986</v>
      </c>
      <c r="I111" s="150">
        <v>1044</v>
      </c>
      <c r="J111" s="150">
        <v>170</v>
      </c>
      <c r="K111" s="150" t="s">
        <v>1342</v>
      </c>
      <c r="L111" s="150" t="s">
        <v>1311</v>
      </c>
      <c r="M111" s="150" t="s">
        <v>51</v>
      </c>
      <c r="N111" s="150" t="s">
        <v>57</v>
      </c>
    </row>
    <row r="112" spans="1:14" x14ac:dyDescent="0.25">
      <c r="A112" s="150" t="s">
        <v>1438</v>
      </c>
      <c r="B112" s="150">
        <v>44531</v>
      </c>
      <c r="C112" s="150">
        <v>44532</v>
      </c>
      <c r="D112" s="150" t="s">
        <v>72</v>
      </c>
      <c r="E112" s="150">
        <v>7895</v>
      </c>
      <c r="F112" s="150">
        <v>633</v>
      </c>
      <c r="G112" s="150">
        <v>1</v>
      </c>
      <c r="H112" s="150">
        <v>12945</v>
      </c>
      <c r="I112" s="150">
        <v>951</v>
      </c>
      <c r="J112" s="150">
        <v>1</v>
      </c>
      <c r="K112" s="150" t="s">
        <v>1387</v>
      </c>
      <c r="L112" s="150" t="s">
        <v>1311</v>
      </c>
      <c r="M112" s="150" t="s">
        <v>65</v>
      </c>
      <c r="N112" s="150" t="s">
        <v>73</v>
      </c>
    </row>
    <row r="113" spans="1:14" x14ac:dyDescent="0.25">
      <c r="A113" s="150" t="s">
        <v>1438</v>
      </c>
      <c r="B113" s="150">
        <v>44531</v>
      </c>
      <c r="C113" s="150">
        <v>44532</v>
      </c>
      <c r="D113" s="150" t="s">
        <v>6</v>
      </c>
      <c r="E113" s="150">
        <v>8582</v>
      </c>
      <c r="F113" s="150">
        <v>774</v>
      </c>
      <c r="G113" s="150">
        <v>448</v>
      </c>
      <c r="H113" s="150">
        <v>24487</v>
      </c>
      <c r="I113" s="150">
        <v>1457</v>
      </c>
      <c r="J113" s="150">
        <v>454</v>
      </c>
      <c r="K113" s="150" t="s">
        <v>60</v>
      </c>
      <c r="L113" s="150" t="s">
        <v>1311</v>
      </c>
      <c r="M113" s="150" t="s">
        <v>59</v>
      </c>
      <c r="N113" s="150" t="s">
        <v>63</v>
      </c>
    </row>
    <row r="114" spans="1:14" x14ac:dyDescent="0.25">
      <c r="A114" s="150" t="s">
        <v>1438</v>
      </c>
      <c r="B114" s="150">
        <v>44531</v>
      </c>
      <c r="C114" s="150">
        <v>44532</v>
      </c>
      <c r="D114" s="150" t="s">
        <v>4</v>
      </c>
      <c r="E114" s="150">
        <v>6351</v>
      </c>
      <c r="F114" s="150">
        <v>541</v>
      </c>
      <c r="G114" s="150">
        <v>304</v>
      </c>
      <c r="H114" s="150">
        <v>11647</v>
      </c>
      <c r="I114" s="150">
        <v>831</v>
      </c>
      <c r="J114" s="150">
        <v>310</v>
      </c>
      <c r="K114" s="150" t="s">
        <v>1491</v>
      </c>
      <c r="L114" s="150" t="s">
        <v>1311</v>
      </c>
      <c r="M114" s="150" t="s">
        <v>90</v>
      </c>
      <c r="N114" s="150" t="s">
        <v>95</v>
      </c>
    </row>
    <row r="115" spans="1:14" x14ac:dyDescent="0.25">
      <c r="A115" s="150" t="s">
        <v>1438</v>
      </c>
      <c r="B115" s="150">
        <v>44531</v>
      </c>
      <c r="C115" s="150">
        <v>44532</v>
      </c>
      <c r="D115" s="150" t="s">
        <v>5</v>
      </c>
      <c r="E115" s="150">
        <v>11892</v>
      </c>
      <c r="F115" s="150">
        <v>721</v>
      </c>
      <c r="G115" s="150">
        <v>248</v>
      </c>
      <c r="H115" s="150">
        <v>52351</v>
      </c>
      <c r="I115" s="150">
        <v>1494</v>
      </c>
      <c r="J115" s="150">
        <v>254</v>
      </c>
      <c r="K115" s="150" t="s">
        <v>64</v>
      </c>
      <c r="L115" s="150" t="s">
        <v>1311</v>
      </c>
      <c r="M115" s="150" t="s">
        <v>65</v>
      </c>
      <c r="N115" s="150" t="s">
        <v>73</v>
      </c>
    </row>
    <row r="116" spans="1:14" x14ac:dyDescent="0.25">
      <c r="A116" s="150" t="s">
        <v>1438</v>
      </c>
      <c r="B116" s="150">
        <v>44531</v>
      </c>
      <c r="C116" s="150">
        <v>44532</v>
      </c>
      <c r="D116" s="150" t="s">
        <v>3</v>
      </c>
      <c r="E116" s="150">
        <v>7876</v>
      </c>
      <c r="F116" s="150">
        <v>697</v>
      </c>
      <c r="G116" s="150">
        <v>69</v>
      </c>
      <c r="H116" s="150">
        <v>44925</v>
      </c>
      <c r="I116" s="150">
        <v>2374</v>
      </c>
      <c r="J116" s="150">
        <v>71</v>
      </c>
      <c r="K116" s="150" t="s">
        <v>58</v>
      </c>
      <c r="L116" s="150" t="s">
        <v>1311</v>
      </c>
      <c r="M116" s="150" t="s">
        <v>59</v>
      </c>
      <c r="N116" s="150" t="s">
        <v>63</v>
      </c>
    </row>
    <row r="117" spans="1:14" x14ac:dyDescent="0.25">
      <c r="A117" s="150" t="s">
        <v>1438</v>
      </c>
      <c r="B117" s="150">
        <v>44531</v>
      </c>
      <c r="C117" s="150">
        <v>44532</v>
      </c>
      <c r="D117" s="150" t="s">
        <v>62</v>
      </c>
      <c r="E117" s="150">
        <v>12068</v>
      </c>
      <c r="F117" s="150">
        <v>836</v>
      </c>
      <c r="G117" s="150">
        <v>38</v>
      </c>
      <c r="H117" s="150">
        <v>21312</v>
      </c>
      <c r="I117" s="150">
        <v>1191</v>
      </c>
      <c r="J117" s="150">
        <v>38</v>
      </c>
      <c r="K117" s="150" t="s">
        <v>1366</v>
      </c>
      <c r="L117" s="150" t="s">
        <v>1311</v>
      </c>
      <c r="M117" s="150" t="s">
        <v>59</v>
      </c>
      <c r="N117" s="150" t="s">
        <v>63</v>
      </c>
    </row>
    <row r="118" spans="1:14" x14ac:dyDescent="0.25">
      <c r="A118" s="150" t="s">
        <v>1438</v>
      </c>
      <c r="B118" s="150">
        <v>44531</v>
      </c>
      <c r="C118" s="150">
        <v>44532</v>
      </c>
      <c r="D118" s="150" t="s">
        <v>2</v>
      </c>
      <c r="E118" s="150">
        <v>5374</v>
      </c>
      <c r="F118" s="150">
        <v>415</v>
      </c>
      <c r="G118" s="150">
        <v>132</v>
      </c>
      <c r="H118" s="150">
        <v>12786</v>
      </c>
      <c r="I118" s="150">
        <v>743</v>
      </c>
      <c r="J118" s="150">
        <v>134</v>
      </c>
      <c r="K118" s="150" t="s">
        <v>89</v>
      </c>
      <c r="L118" s="150" t="s">
        <v>1311</v>
      </c>
      <c r="M118" s="150" t="s">
        <v>90</v>
      </c>
      <c r="N118" s="150" t="s">
        <v>95</v>
      </c>
    </row>
    <row r="119" spans="1:14" x14ac:dyDescent="0.25">
      <c r="A119" s="150" t="s">
        <v>1438</v>
      </c>
      <c r="B119" s="150">
        <v>44562</v>
      </c>
      <c r="C119" s="150">
        <v>44565</v>
      </c>
      <c r="D119" s="150" t="s">
        <v>62</v>
      </c>
      <c r="E119" s="150">
        <v>12031</v>
      </c>
      <c r="F119" s="150">
        <v>848</v>
      </c>
      <c r="G119" s="150">
        <v>42</v>
      </c>
      <c r="H119" s="150">
        <v>21362</v>
      </c>
      <c r="I119" s="150">
        <v>1205</v>
      </c>
      <c r="J119" s="150">
        <v>42</v>
      </c>
      <c r="K119" s="150" t="s">
        <v>1366</v>
      </c>
      <c r="L119" s="150" t="s">
        <v>1311</v>
      </c>
      <c r="M119" s="150" t="s">
        <v>59</v>
      </c>
      <c r="N119" s="150" t="s">
        <v>63</v>
      </c>
    </row>
    <row r="120" spans="1:14" x14ac:dyDescent="0.25">
      <c r="A120" s="150" t="s">
        <v>1438</v>
      </c>
      <c r="B120" s="150">
        <v>44562</v>
      </c>
      <c r="C120" s="150">
        <v>44565</v>
      </c>
      <c r="D120" s="150" t="s">
        <v>42</v>
      </c>
      <c r="E120" s="150">
        <v>4146</v>
      </c>
      <c r="F120" s="150">
        <v>365</v>
      </c>
      <c r="G120" s="150">
        <v>2</v>
      </c>
      <c r="H120" s="150">
        <v>6503</v>
      </c>
      <c r="I120" s="150">
        <v>578</v>
      </c>
      <c r="J120" s="150">
        <v>2</v>
      </c>
      <c r="K120" s="150" t="s">
        <v>1320</v>
      </c>
      <c r="L120" s="150" t="s">
        <v>1311</v>
      </c>
      <c r="M120" s="150" t="s">
        <v>39</v>
      </c>
      <c r="N120" s="150" t="s">
        <v>49</v>
      </c>
    </row>
    <row r="121" spans="1:14" x14ac:dyDescent="0.25">
      <c r="A121" s="150" t="s">
        <v>1438</v>
      </c>
      <c r="B121" s="150">
        <v>44562</v>
      </c>
      <c r="C121" s="150">
        <v>44565</v>
      </c>
      <c r="D121" s="150" t="s">
        <v>29</v>
      </c>
      <c r="E121" s="150">
        <v>2953</v>
      </c>
      <c r="F121" s="150">
        <v>210</v>
      </c>
      <c r="G121" s="150">
        <v>10</v>
      </c>
      <c r="H121" s="150">
        <v>11155</v>
      </c>
      <c r="I121" s="150">
        <v>393</v>
      </c>
      <c r="J121" s="150">
        <v>11</v>
      </c>
      <c r="K121" s="150" t="s">
        <v>80</v>
      </c>
      <c r="L121" s="150" t="s">
        <v>1311</v>
      </c>
      <c r="M121" s="150" t="s">
        <v>75</v>
      </c>
      <c r="N121" s="150" t="s">
        <v>81</v>
      </c>
    </row>
    <row r="122" spans="1:14" x14ac:dyDescent="0.25">
      <c r="A122" s="150" t="s">
        <v>1438</v>
      </c>
      <c r="B122" s="150">
        <v>44562</v>
      </c>
      <c r="C122" s="150">
        <v>44565</v>
      </c>
      <c r="D122" s="150" t="s">
        <v>48</v>
      </c>
      <c r="E122" s="150">
        <v>5716</v>
      </c>
      <c r="F122" s="150">
        <v>399</v>
      </c>
      <c r="G122" s="150">
        <v>5</v>
      </c>
      <c r="H122" s="150">
        <v>7974</v>
      </c>
      <c r="I122" s="150">
        <v>597</v>
      </c>
      <c r="J122" s="150">
        <v>5</v>
      </c>
      <c r="K122" s="150" t="s">
        <v>1338</v>
      </c>
      <c r="L122" s="150" t="s">
        <v>1311</v>
      </c>
      <c r="M122" s="150" t="s">
        <v>39</v>
      </c>
      <c r="N122" s="150" t="s">
        <v>49</v>
      </c>
    </row>
    <row r="123" spans="1:14" x14ac:dyDescent="0.25">
      <c r="A123" s="150" t="s">
        <v>1438</v>
      </c>
      <c r="B123" s="150">
        <v>44562</v>
      </c>
      <c r="C123" s="150">
        <v>44565</v>
      </c>
      <c r="D123" s="150" t="s">
        <v>30</v>
      </c>
      <c r="E123" s="150">
        <v>2281</v>
      </c>
      <c r="F123" s="150">
        <v>202</v>
      </c>
      <c r="G123" s="150">
        <v>134</v>
      </c>
      <c r="H123" s="150">
        <v>5088</v>
      </c>
      <c r="I123" s="150">
        <v>346</v>
      </c>
      <c r="J123" s="150">
        <v>134</v>
      </c>
      <c r="K123" s="150" t="s">
        <v>84</v>
      </c>
      <c r="L123" s="150" t="s">
        <v>1311</v>
      </c>
      <c r="M123" s="150" t="s">
        <v>83</v>
      </c>
      <c r="N123" s="150" t="s">
        <v>88</v>
      </c>
    </row>
    <row r="124" spans="1:14" x14ac:dyDescent="0.25">
      <c r="A124" s="150" t="s">
        <v>1438</v>
      </c>
      <c r="B124" s="150">
        <v>44562</v>
      </c>
      <c r="C124" s="150">
        <v>44565</v>
      </c>
      <c r="D124" s="150" t="s">
        <v>31</v>
      </c>
      <c r="E124" s="150">
        <v>2817</v>
      </c>
      <c r="F124" s="150">
        <v>195</v>
      </c>
      <c r="G124" s="150">
        <v>39</v>
      </c>
      <c r="H124" s="150">
        <v>11764</v>
      </c>
      <c r="I124" s="150">
        <v>393</v>
      </c>
      <c r="J124" s="150">
        <v>39</v>
      </c>
      <c r="K124" s="150" t="s">
        <v>68</v>
      </c>
      <c r="L124" s="150" t="s">
        <v>1311</v>
      </c>
      <c r="M124" s="150" t="s">
        <v>65</v>
      </c>
      <c r="N124" s="150" t="s">
        <v>73</v>
      </c>
    </row>
    <row r="125" spans="1:14" x14ac:dyDescent="0.25">
      <c r="A125" s="150" t="s">
        <v>1438</v>
      </c>
      <c r="B125" s="150">
        <v>44562</v>
      </c>
      <c r="C125" s="150">
        <v>44565</v>
      </c>
      <c r="D125" s="150" t="s">
        <v>33</v>
      </c>
      <c r="E125" s="150">
        <v>4933</v>
      </c>
      <c r="F125" s="150">
        <v>392</v>
      </c>
      <c r="G125" s="150">
        <v>64</v>
      </c>
      <c r="H125" s="150">
        <v>15477</v>
      </c>
      <c r="I125" s="150">
        <v>746</v>
      </c>
      <c r="J125" s="150">
        <v>65</v>
      </c>
      <c r="K125" s="150" t="s">
        <v>1331</v>
      </c>
      <c r="L125" s="150" t="s">
        <v>1311</v>
      </c>
      <c r="M125" s="150" t="s">
        <v>39</v>
      </c>
      <c r="N125" s="150" t="s">
        <v>49</v>
      </c>
    </row>
    <row r="126" spans="1:14" x14ac:dyDescent="0.25">
      <c r="A126" s="150" t="s">
        <v>1438</v>
      </c>
      <c r="B126" s="150">
        <v>44562</v>
      </c>
      <c r="C126" s="150">
        <v>44565</v>
      </c>
      <c r="D126" s="150" t="s">
        <v>32</v>
      </c>
      <c r="E126" s="150">
        <v>7147</v>
      </c>
      <c r="F126" s="150">
        <v>465</v>
      </c>
      <c r="G126" s="150">
        <v>320</v>
      </c>
      <c r="H126" s="150">
        <v>28333</v>
      </c>
      <c r="I126" s="150">
        <v>1061</v>
      </c>
      <c r="J126" s="150">
        <v>328</v>
      </c>
      <c r="K126" s="150" t="s">
        <v>50</v>
      </c>
      <c r="L126" s="150" t="s">
        <v>1311</v>
      </c>
      <c r="M126" s="150" t="s">
        <v>51</v>
      </c>
      <c r="N126" s="150" t="s">
        <v>57</v>
      </c>
    </row>
    <row r="127" spans="1:14" x14ac:dyDescent="0.25">
      <c r="A127" s="150" t="s">
        <v>1438</v>
      </c>
      <c r="B127" s="150">
        <v>44562</v>
      </c>
      <c r="C127" s="150">
        <v>44565</v>
      </c>
      <c r="D127" s="150" t="s">
        <v>72</v>
      </c>
      <c r="E127" s="150">
        <v>7873</v>
      </c>
      <c r="F127" s="150">
        <v>632</v>
      </c>
      <c r="G127" s="150">
        <v>1</v>
      </c>
      <c r="H127" s="150">
        <v>12944</v>
      </c>
      <c r="I127" s="150">
        <v>952</v>
      </c>
      <c r="J127" s="150">
        <v>1</v>
      </c>
      <c r="K127" s="150" t="s">
        <v>1387</v>
      </c>
      <c r="L127" s="150" t="s">
        <v>1311</v>
      </c>
      <c r="M127" s="150" t="s">
        <v>65</v>
      </c>
      <c r="N127" s="150" t="s">
        <v>73</v>
      </c>
    </row>
    <row r="128" spans="1:14" x14ac:dyDescent="0.25">
      <c r="A128" s="150" t="s">
        <v>1438</v>
      </c>
      <c r="B128" s="150">
        <v>44562</v>
      </c>
      <c r="C128" s="150">
        <v>44565</v>
      </c>
      <c r="D128" s="150" t="s">
        <v>54</v>
      </c>
      <c r="E128" s="150">
        <v>12593</v>
      </c>
      <c r="F128" s="150">
        <v>659</v>
      </c>
      <c r="G128" s="150">
        <v>174</v>
      </c>
      <c r="H128" s="150">
        <v>21971</v>
      </c>
      <c r="I128" s="150">
        <v>1046</v>
      </c>
      <c r="J128" s="150">
        <v>174</v>
      </c>
      <c r="K128" s="150" t="s">
        <v>1342</v>
      </c>
      <c r="L128" s="150" t="s">
        <v>1311</v>
      </c>
      <c r="M128" s="150" t="s">
        <v>51</v>
      </c>
      <c r="N128" s="150" t="s">
        <v>57</v>
      </c>
    </row>
    <row r="129" spans="1:14" x14ac:dyDescent="0.25">
      <c r="A129" s="150" t="s">
        <v>1438</v>
      </c>
      <c r="B129" s="150">
        <v>44562</v>
      </c>
      <c r="C129" s="150">
        <v>44565</v>
      </c>
      <c r="D129" s="150" t="s">
        <v>22</v>
      </c>
      <c r="E129" s="150">
        <v>6637</v>
      </c>
      <c r="F129" s="150">
        <v>377</v>
      </c>
      <c r="G129" s="150">
        <v>10</v>
      </c>
      <c r="H129" s="150">
        <v>19754</v>
      </c>
      <c r="I129" s="150">
        <v>763</v>
      </c>
      <c r="J129" s="150">
        <v>11</v>
      </c>
      <c r="K129" s="150" t="s">
        <v>40</v>
      </c>
      <c r="L129" s="150" t="s">
        <v>1311</v>
      </c>
      <c r="M129" s="150" t="s">
        <v>39</v>
      </c>
      <c r="N129" s="150" t="s">
        <v>49</v>
      </c>
    </row>
    <row r="130" spans="1:14" x14ac:dyDescent="0.25">
      <c r="A130" s="150" t="s">
        <v>1438</v>
      </c>
      <c r="B130" s="150">
        <v>44562</v>
      </c>
      <c r="C130" s="150">
        <v>44565</v>
      </c>
      <c r="D130" s="150" t="s">
        <v>23</v>
      </c>
      <c r="E130" s="150">
        <v>11958</v>
      </c>
      <c r="F130" s="150">
        <v>831</v>
      </c>
      <c r="G130" s="150">
        <v>2</v>
      </c>
      <c r="H130" s="150">
        <v>37164</v>
      </c>
      <c r="I130" s="150">
        <v>1600</v>
      </c>
      <c r="J130" s="150">
        <v>2</v>
      </c>
      <c r="K130" s="150" t="s">
        <v>79</v>
      </c>
      <c r="L130" s="150" t="s">
        <v>1311</v>
      </c>
      <c r="M130" s="150" t="s">
        <v>75</v>
      </c>
      <c r="N130" s="150" t="s">
        <v>81</v>
      </c>
    </row>
    <row r="131" spans="1:14" x14ac:dyDescent="0.25">
      <c r="A131" s="150" t="s">
        <v>1438</v>
      </c>
      <c r="B131" s="150">
        <v>44562</v>
      </c>
      <c r="C131" s="150">
        <v>44565</v>
      </c>
      <c r="D131" s="150" t="s">
        <v>19</v>
      </c>
      <c r="E131" s="150">
        <v>10766</v>
      </c>
      <c r="F131" s="150">
        <v>765</v>
      </c>
      <c r="G131" s="150">
        <v>359</v>
      </c>
      <c r="H131" s="150">
        <v>57830</v>
      </c>
      <c r="I131" s="150">
        <v>2100</v>
      </c>
      <c r="J131" s="150">
        <v>369</v>
      </c>
      <c r="K131" s="150" t="s">
        <v>52</v>
      </c>
      <c r="L131" s="150" t="s">
        <v>1311</v>
      </c>
      <c r="M131" s="150" t="s">
        <v>51</v>
      </c>
      <c r="N131" s="150" t="s">
        <v>57</v>
      </c>
    </row>
    <row r="132" spans="1:14" x14ac:dyDescent="0.25">
      <c r="A132" s="150" t="s">
        <v>1438</v>
      </c>
      <c r="B132" s="150">
        <v>44562</v>
      </c>
      <c r="C132" s="150">
        <v>44565</v>
      </c>
      <c r="D132" s="150" t="s">
        <v>20</v>
      </c>
      <c r="E132" s="150">
        <v>7338</v>
      </c>
      <c r="F132" s="150">
        <v>499</v>
      </c>
      <c r="G132" s="150">
        <v>20</v>
      </c>
      <c r="H132" s="150">
        <v>17859</v>
      </c>
      <c r="I132" s="150">
        <v>1049</v>
      </c>
      <c r="J132" s="150">
        <v>20</v>
      </c>
      <c r="K132" s="150" t="s">
        <v>87</v>
      </c>
      <c r="L132" s="150" t="s">
        <v>1311</v>
      </c>
      <c r="M132" s="150" t="s">
        <v>83</v>
      </c>
      <c r="N132" s="150" t="s">
        <v>88</v>
      </c>
    </row>
    <row r="133" spans="1:14" x14ac:dyDescent="0.25">
      <c r="A133" s="150" t="s">
        <v>1438</v>
      </c>
      <c r="B133" s="150">
        <v>44562</v>
      </c>
      <c r="C133" s="150">
        <v>44565</v>
      </c>
      <c r="D133" s="150" t="s">
        <v>21</v>
      </c>
      <c r="E133" s="150">
        <v>6442</v>
      </c>
      <c r="F133" s="150">
        <v>487</v>
      </c>
      <c r="G133" s="150">
        <v>67</v>
      </c>
      <c r="H133" s="150">
        <v>31735</v>
      </c>
      <c r="I133" s="150">
        <v>1024</v>
      </c>
      <c r="J133" s="150">
        <v>68</v>
      </c>
      <c r="K133" s="150" t="s">
        <v>69</v>
      </c>
      <c r="L133" s="150" t="s">
        <v>1311</v>
      </c>
      <c r="M133" s="150" t="s">
        <v>65</v>
      </c>
      <c r="N133" s="150" t="s">
        <v>73</v>
      </c>
    </row>
    <row r="134" spans="1:14" x14ac:dyDescent="0.25">
      <c r="A134" s="150" t="s">
        <v>1438</v>
      </c>
      <c r="B134" s="150">
        <v>44562</v>
      </c>
      <c r="C134" s="150">
        <v>44565</v>
      </c>
      <c r="D134" s="150" t="s">
        <v>27</v>
      </c>
      <c r="E134" s="150">
        <v>3105</v>
      </c>
      <c r="F134" s="150">
        <v>208</v>
      </c>
      <c r="G134" s="150">
        <v>128</v>
      </c>
      <c r="H134" s="150">
        <v>9749</v>
      </c>
      <c r="I134" s="150">
        <v>526</v>
      </c>
      <c r="J134" s="150">
        <v>130</v>
      </c>
      <c r="K134" s="150" t="s">
        <v>38</v>
      </c>
      <c r="L134" s="150" t="s">
        <v>1311</v>
      </c>
      <c r="M134" s="150" t="s">
        <v>39</v>
      </c>
      <c r="N134" s="150" t="s">
        <v>49</v>
      </c>
    </row>
    <row r="135" spans="1:14" x14ac:dyDescent="0.25">
      <c r="A135" s="150" t="s">
        <v>1438</v>
      </c>
      <c r="B135" s="150">
        <v>44562</v>
      </c>
      <c r="C135" s="150">
        <v>44565</v>
      </c>
      <c r="D135" s="150" t="s">
        <v>28</v>
      </c>
      <c r="E135" s="150">
        <v>3052</v>
      </c>
      <c r="F135" s="150">
        <v>247</v>
      </c>
      <c r="G135" s="150">
        <v>122</v>
      </c>
      <c r="H135" s="150">
        <v>10865</v>
      </c>
      <c r="I135" s="150">
        <v>552</v>
      </c>
      <c r="J135" s="150">
        <v>122</v>
      </c>
      <c r="K135" s="150" t="s">
        <v>77</v>
      </c>
      <c r="L135" s="150" t="s">
        <v>1311</v>
      </c>
      <c r="M135" s="150" t="s">
        <v>75</v>
      </c>
      <c r="N135" s="150" t="s">
        <v>81</v>
      </c>
    </row>
    <row r="136" spans="1:14" x14ac:dyDescent="0.25">
      <c r="A136" s="150" t="s">
        <v>1438</v>
      </c>
      <c r="B136" s="150">
        <v>44562</v>
      </c>
      <c r="C136" s="150">
        <v>44565</v>
      </c>
      <c r="D136" s="150" t="s">
        <v>26</v>
      </c>
      <c r="E136" s="150">
        <v>5580</v>
      </c>
      <c r="F136" s="150">
        <v>341</v>
      </c>
      <c r="G136" s="150">
        <v>215</v>
      </c>
      <c r="H136" s="150">
        <v>15439</v>
      </c>
      <c r="I136" s="150">
        <v>591</v>
      </c>
      <c r="J136" s="150">
        <v>226</v>
      </c>
      <c r="K136" s="150" t="s">
        <v>67</v>
      </c>
      <c r="L136" s="150" t="s">
        <v>1311</v>
      </c>
      <c r="M136" s="150" t="s">
        <v>65</v>
      </c>
      <c r="N136" s="150" t="s">
        <v>73</v>
      </c>
    </row>
    <row r="137" spans="1:14" x14ac:dyDescent="0.25">
      <c r="A137" s="150" t="s">
        <v>1438</v>
      </c>
      <c r="B137" s="150">
        <v>44562</v>
      </c>
      <c r="C137" s="150">
        <v>44565</v>
      </c>
      <c r="D137" s="150" t="s">
        <v>24</v>
      </c>
      <c r="E137" s="150">
        <v>4716</v>
      </c>
      <c r="F137" s="150">
        <v>226</v>
      </c>
      <c r="G137" s="150">
        <v>161</v>
      </c>
      <c r="H137" s="150">
        <v>19010</v>
      </c>
      <c r="I137" s="150">
        <v>548</v>
      </c>
      <c r="J137" s="150">
        <v>165</v>
      </c>
      <c r="K137" s="150" t="s">
        <v>93</v>
      </c>
      <c r="L137" s="150" t="s">
        <v>1311</v>
      </c>
      <c r="M137" s="150" t="s">
        <v>90</v>
      </c>
      <c r="N137" s="150" t="s">
        <v>95</v>
      </c>
    </row>
    <row r="138" spans="1:14" x14ac:dyDescent="0.25">
      <c r="A138" s="150" t="s">
        <v>1438</v>
      </c>
      <c r="B138" s="150">
        <v>44562</v>
      </c>
      <c r="C138" s="150">
        <v>44565</v>
      </c>
      <c r="D138" s="150" t="s">
        <v>25</v>
      </c>
      <c r="E138" s="150">
        <v>3268</v>
      </c>
      <c r="F138" s="150">
        <v>112</v>
      </c>
      <c r="G138" s="150">
        <v>6</v>
      </c>
      <c r="H138" s="150">
        <v>8247</v>
      </c>
      <c r="I138" s="150">
        <v>209</v>
      </c>
      <c r="J138" s="150">
        <v>6</v>
      </c>
      <c r="K138" s="150" t="s">
        <v>46</v>
      </c>
      <c r="L138" s="150" t="s">
        <v>1311</v>
      </c>
      <c r="M138" s="150" t="s">
        <v>39</v>
      </c>
      <c r="N138" s="150" t="s">
        <v>49</v>
      </c>
    </row>
    <row r="139" spans="1:14" x14ac:dyDescent="0.25">
      <c r="A139" s="150" t="s">
        <v>1438</v>
      </c>
      <c r="B139" s="150">
        <v>44562</v>
      </c>
      <c r="C139" s="150">
        <v>44565</v>
      </c>
      <c r="D139" s="150" t="s">
        <v>18</v>
      </c>
      <c r="E139" s="150">
        <v>5465</v>
      </c>
      <c r="F139" s="150">
        <v>291</v>
      </c>
      <c r="G139" s="150">
        <v>25</v>
      </c>
      <c r="H139" s="150">
        <v>16517</v>
      </c>
      <c r="I139" s="150">
        <v>482</v>
      </c>
      <c r="J139" s="150">
        <v>25</v>
      </c>
      <c r="K139" s="150" t="s">
        <v>44</v>
      </c>
      <c r="L139" s="150" t="s">
        <v>1311</v>
      </c>
      <c r="M139" s="150" t="s">
        <v>39</v>
      </c>
      <c r="N139" s="150" t="s">
        <v>49</v>
      </c>
    </row>
    <row r="140" spans="1:14" x14ac:dyDescent="0.25">
      <c r="A140" s="150" t="s">
        <v>1438</v>
      </c>
      <c r="B140" s="150">
        <v>44562</v>
      </c>
      <c r="C140" s="150">
        <v>44565</v>
      </c>
      <c r="D140" s="150" t="s">
        <v>3</v>
      </c>
      <c r="E140" s="150">
        <v>7900</v>
      </c>
      <c r="F140" s="150">
        <v>690</v>
      </c>
      <c r="G140" s="150">
        <v>71</v>
      </c>
      <c r="H140" s="150">
        <v>45042</v>
      </c>
      <c r="I140" s="150">
        <v>2378</v>
      </c>
      <c r="J140" s="150">
        <v>73</v>
      </c>
      <c r="K140" s="150" t="s">
        <v>58</v>
      </c>
      <c r="L140" s="150" t="s">
        <v>1311</v>
      </c>
      <c r="M140" s="150" t="s">
        <v>59</v>
      </c>
      <c r="N140" s="150" t="s">
        <v>63</v>
      </c>
    </row>
    <row r="141" spans="1:14" x14ac:dyDescent="0.25">
      <c r="A141" s="150" t="s">
        <v>1438</v>
      </c>
      <c r="B141" s="150">
        <v>44562</v>
      </c>
      <c r="C141" s="150">
        <v>44565</v>
      </c>
      <c r="D141" s="150" t="s">
        <v>13</v>
      </c>
      <c r="E141" s="150">
        <v>4169</v>
      </c>
      <c r="F141" s="150">
        <v>355</v>
      </c>
      <c r="G141" s="150">
        <v>37</v>
      </c>
      <c r="H141" s="150">
        <v>13175</v>
      </c>
      <c r="I141" s="150">
        <v>698</v>
      </c>
      <c r="J141" s="150">
        <v>37</v>
      </c>
      <c r="K141" s="150" t="s">
        <v>70</v>
      </c>
      <c r="L141" s="150" t="s">
        <v>1311</v>
      </c>
      <c r="M141" s="150" t="s">
        <v>65</v>
      </c>
      <c r="N141" s="150" t="s">
        <v>73</v>
      </c>
    </row>
    <row r="142" spans="1:14" x14ac:dyDescent="0.25">
      <c r="A142" s="150" t="s">
        <v>1438</v>
      </c>
      <c r="B142" s="150">
        <v>44562</v>
      </c>
      <c r="C142" s="150">
        <v>44565</v>
      </c>
      <c r="D142" s="150" t="s">
        <v>10</v>
      </c>
      <c r="E142" s="150">
        <v>5855</v>
      </c>
      <c r="F142" s="150">
        <v>432</v>
      </c>
      <c r="G142" s="150">
        <v>36</v>
      </c>
      <c r="H142" s="150">
        <v>31755</v>
      </c>
      <c r="I142" s="150">
        <v>984</v>
      </c>
      <c r="J142" s="150">
        <v>38</v>
      </c>
      <c r="K142" s="150" t="s">
        <v>92</v>
      </c>
      <c r="L142" s="150" t="s">
        <v>1311</v>
      </c>
      <c r="M142" s="150" t="s">
        <v>90</v>
      </c>
      <c r="N142" s="150" t="s">
        <v>95</v>
      </c>
    </row>
    <row r="143" spans="1:14" x14ac:dyDescent="0.25">
      <c r="A143" s="150" t="s">
        <v>1438</v>
      </c>
      <c r="B143" s="150">
        <v>44562</v>
      </c>
      <c r="C143" s="150">
        <v>44565</v>
      </c>
      <c r="D143" s="150" t="s">
        <v>7</v>
      </c>
      <c r="E143" s="150">
        <v>8464</v>
      </c>
      <c r="F143" s="150">
        <v>373</v>
      </c>
      <c r="G143" s="150">
        <v>4</v>
      </c>
      <c r="H143" s="150">
        <v>26537</v>
      </c>
      <c r="I143" s="150">
        <v>722</v>
      </c>
      <c r="J143" s="150">
        <v>5</v>
      </c>
      <c r="K143" s="150" t="s">
        <v>1582</v>
      </c>
      <c r="L143" s="150" t="s">
        <v>1311</v>
      </c>
      <c r="M143" s="150" t="s">
        <v>65</v>
      </c>
      <c r="N143" s="150" t="s">
        <v>73</v>
      </c>
    </row>
    <row r="144" spans="1:14" x14ac:dyDescent="0.25">
      <c r="A144" s="150" t="s">
        <v>1438</v>
      </c>
      <c r="B144" s="150">
        <v>44562</v>
      </c>
      <c r="C144" s="150">
        <v>44565</v>
      </c>
      <c r="D144" s="150" t="s">
        <v>11</v>
      </c>
      <c r="E144" s="150">
        <v>5810</v>
      </c>
      <c r="F144" s="150">
        <v>320</v>
      </c>
      <c r="G144" s="150">
        <v>46</v>
      </c>
      <c r="H144" s="150">
        <v>14541</v>
      </c>
      <c r="I144" s="150">
        <v>719</v>
      </c>
      <c r="J144" s="150">
        <v>47</v>
      </c>
      <c r="K144" s="150" t="s">
        <v>55</v>
      </c>
      <c r="L144" s="150" t="s">
        <v>1311</v>
      </c>
      <c r="M144" s="150" t="s">
        <v>51</v>
      </c>
      <c r="N144" s="150" t="s">
        <v>57</v>
      </c>
    </row>
    <row r="145" spans="1:14" x14ac:dyDescent="0.25">
      <c r="A145" s="150" t="s">
        <v>1438</v>
      </c>
      <c r="B145" s="150">
        <v>44562</v>
      </c>
      <c r="C145" s="150">
        <v>44565</v>
      </c>
      <c r="D145" s="150" t="s">
        <v>12</v>
      </c>
      <c r="E145" s="150">
        <v>4611</v>
      </c>
      <c r="F145" s="150">
        <v>300</v>
      </c>
      <c r="G145" s="150">
        <v>44</v>
      </c>
      <c r="H145" s="150">
        <v>8893</v>
      </c>
      <c r="I145" s="150">
        <v>533</v>
      </c>
      <c r="J145" s="150">
        <v>45</v>
      </c>
      <c r="K145" s="150" t="s">
        <v>86</v>
      </c>
      <c r="L145" s="150" t="s">
        <v>1311</v>
      </c>
      <c r="M145" s="150" t="s">
        <v>83</v>
      </c>
      <c r="N145" s="150" t="s">
        <v>88</v>
      </c>
    </row>
    <row r="146" spans="1:14" x14ac:dyDescent="0.25">
      <c r="A146" s="150" t="s">
        <v>1438</v>
      </c>
      <c r="B146" s="150">
        <v>44562</v>
      </c>
      <c r="C146" s="150">
        <v>44565</v>
      </c>
      <c r="D146" s="150" t="s">
        <v>4</v>
      </c>
      <c r="E146" s="150">
        <v>6373</v>
      </c>
      <c r="F146" s="150">
        <v>543</v>
      </c>
      <c r="G146" s="150">
        <v>303</v>
      </c>
      <c r="H146" s="150">
        <v>11745</v>
      </c>
      <c r="I146" s="150">
        <v>837</v>
      </c>
      <c r="J146" s="150">
        <v>311</v>
      </c>
      <c r="K146" s="150" t="s">
        <v>1491</v>
      </c>
      <c r="L146" s="150" t="s">
        <v>1311</v>
      </c>
      <c r="M146" s="150" t="s">
        <v>90</v>
      </c>
      <c r="N146" s="150" t="s">
        <v>95</v>
      </c>
    </row>
    <row r="147" spans="1:14" x14ac:dyDescent="0.25">
      <c r="A147" s="150" t="s">
        <v>1438</v>
      </c>
      <c r="B147" s="150">
        <v>44562</v>
      </c>
      <c r="C147" s="150">
        <v>44565</v>
      </c>
      <c r="D147" s="150" t="s">
        <v>9</v>
      </c>
      <c r="E147" s="150">
        <v>13130</v>
      </c>
      <c r="F147" s="150">
        <v>719</v>
      </c>
      <c r="G147" s="150">
        <v>50</v>
      </c>
      <c r="H147" s="150">
        <v>43468</v>
      </c>
      <c r="I147" s="150">
        <v>1431</v>
      </c>
      <c r="J147" s="150">
        <v>51</v>
      </c>
      <c r="K147" s="150" t="s">
        <v>94</v>
      </c>
      <c r="L147" s="150" t="s">
        <v>1311</v>
      </c>
      <c r="M147" s="150" t="s">
        <v>90</v>
      </c>
      <c r="N147" s="150" t="s">
        <v>95</v>
      </c>
    </row>
    <row r="148" spans="1:14" x14ac:dyDescent="0.25">
      <c r="A148" s="150" t="s">
        <v>1438</v>
      </c>
      <c r="B148" s="150">
        <v>44562</v>
      </c>
      <c r="C148" s="150">
        <v>44565</v>
      </c>
      <c r="D148" s="150" t="s">
        <v>6</v>
      </c>
      <c r="E148" s="150">
        <v>8586</v>
      </c>
      <c r="F148" s="150">
        <v>775</v>
      </c>
      <c r="G148" s="150">
        <v>465</v>
      </c>
      <c r="H148" s="150">
        <v>24548</v>
      </c>
      <c r="I148" s="150">
        <v>1462</v>
      </c>
      <c r="J148" s="150">
        <v>473</v>
      </c>
      <c r="K148" s="150" t="s">
        <v>60</v>
      </c>
      <c r="L148" s="150" t="s">
        <v>1311</v>
      </c>
      <c r="M148" s="150" t="s">
        <v>59</v>
      </c>
      <c r="N148" s="150" t="s">
        <v>63</v>
      </c>
    </row>
    <row r="149" spans="1:14" x14ac:dyDescent="0.25">
      <c r="A149" s="150" t="s">
        <v>1438</v>
      </c>
      <c r="B149" s="150">
        <v>44562</v>
      </c>
      <c r="C149" s="150">
        <v>44565</v>
      </c>
      <c r="D149" s="150" t="s">
        <v>8</v>
      </c>
      <c r="E149" s="150">
        <v>1707</v>
      </c>
      <c r="F149" s="150">
        <v>133</v>
      </c>
      <c r="G149" s="150">
        <v>91</v>
      </c>
      <c r="H149" s="150">
        <v>8217</v>
      </c>
      <c r="I149" s="150">
        <v>393</v>
      </c>
      <c r="J149" s="150">
        <v>91</v>
      </c>
      <c r="K149" s="150" t="s">
        <v>76</v>
      </c>
      <c r="L149" s="150" t="s">
        <v>1311</v>
      </c>
      <c r="M149" s="150" t="s">
        <v>75</v>
      </c>
      <c r="N149" s="150" t="s">
        <v>81</v>
      </c>
    </row>
    <row r="150" spans="1:14" x14ac:dyDescent="0.25">
      <c r="A150" s="150" t="s">
        <v>1438</v>
      </c>
      <c r="B150" s="150">
        <v>44562</v>
      </c>
      <c r="C150" s="150">
        <v>44565</v>
      </c>
      <c r="D150" s="150" t="s">
        <v>0</v>
      </c>
      <c r="E150" s="150">
        <v>6292</v>
      </c>
      <c r="F150" s="150">
        <v>514</v>
      </c>
      <c r="G150" s="150">
        <v>1</v>
      </c>
      <c r="H150" s="150">
        <v>12548</v>
      </c>
      <c r="I150" s="150">
        <v>884</v>
      </c>
      <c r="J150" s="150">
        <v>1</v>
      </c>
      <c r="K150" s="150" t="s">
        <v>1585</v>
      </c>
      <c r="L150" s="150" t="s">
        <v>1311</v>
      </c>
      <c r="M150" s="150" t="s">
        <v>83</v>
      </c>
      <c r="N150" s="150" t="s">
        <v>88</v>
      </c>
    </row>
    <row r="151" spans="1:14" x14ac:dyDescent="0.25">
      <c r="A151" s="150" t="s">
        <v>1438</v>
      </c>
      <c r="B151" s="150">
        <v>44562</v>
      </c>
      <c r="C151" s="150">
        <v>44565</v>
      </c>
      <c r="D151" s="150" t="s">
        <v>17</v>
      </c>
      <c r="E151" s="150">
        <v>4749</v>
      </c>
      <c r="F151" s="150">
        <v>408</v>
      </c>
      <c r="G151" s="150">
        <v>87</v>
      </c>
      <c r="H151" s="150">
        <v>8813</v>
      </c>
      <c r="I151" s="150">
        <v>668</v>
      </c>
      <c r="J151" s="150">
        <v>88</v>
      </c>
      <c r="K151" s="150" t="s">
        <v>78</v>
      </c>
      <c r="L151" s="150" t="s">
        <v>1311</v>
      </c>
      <c r="M151" s="150" t="s">
        <v>75</v>
      </c>
      <c r="N151" s="150" t="s">
        <v>81</v>
      </c>
    </row>
    <row r="152" spans="1:14" x14ac:dyDescent="0.25">
      <c r="A152" s="150" t="s">
        <v>1438</v>
      </c>
      <c r="B152" s="150">
        <v>44562</v>
      </c>
      <c r="C152" s="150">
        <v>44565</v>
      </c>
      <c r="D152" s="150" t="s">
        <v>16</v>
      </c>
      <c r="E152" s="150">
        <v>5358</v>
      </c>
      <c r="F152" s="150">
        <v>302</v>
      </c>
      <c r="G152" s="150">
        <v>22</v>
      </c>
      <c r="H152" s="150">
        <v>17836</v>
      </c>
      <c r="I152" s="150">
        <v>634</v>
      </c>
      <c r="J152" s="150">
        <v>22</v>
      </c>
      <c r="K152" s="150" t="s">
        <v>74</v>
      </c>
      <c r="L152" s="150" t="s">
        <v>1311</v>
      </c>
      <c r="M152" s="150" t="s">
        <v>75</v>
      </c>
      <c r="N152" s="150" t="s">
        <v>81</v>
      </c>
    </row>
    <row r="153" spans="1:14" x14ac:dyDescent="0.25">
      <c r="A153" s="150" t="s">
        <v>1438</v>
      </c>
      <c r="B153" s="150">
        <v>44562</v>
      </c>
      <c r="C153" s="150">
        <v>44565</v>
      </c>
      <c r="D153" s="150" t="s">
        <v>15</v>
      </c>
      <c r="E153" s="150">
        <v>6066</v>
      </c>
      <c r="F153" s="150">
        <v>340</v>
      </c>
      <c r="G153" s="150">
        <v>210</v>
      </c>
      <c r="H153" s="150">
        <v>14094</v>
      </c>
      <c r="I153" s="150">
        <v>652</v>
      </c>
      <c r="J153" s="150">
        <v>213</v>
      </c>
      <c r="K153" s="150" t="s">
        <v>56</v>
      </c>
      <c r="L153" s="150" t="s">
        <v>1311</v>
      </c>
      <c r="M153" s="150" t="s">
        <v>51</v>
      </c>
      <c r="N153" s="150" t="s">
        <v>57</v>
      </c>
    </row>
    <row r="154" spans="1:14" x14ac:dyDescent="0.25">
      <c r="A154" s="150" t="s">
        <v>1438</v>
      </c>
      <c r="B154" s="150">
        <v>44562</v>
      </c>
      <c r="C154" s="150">
        <v>44565</v>
      </c>
      <c r="D154" s="150" t="s">
        <v>1</v>
      </c>
      <c r="E154" s="150">
        <v>7369</v>
      </c>
      <c r="F154" s="150">
        <v>330</v>
      </c>
      <c r="G154" s="150">
        <v>41</v>
      </c>
      <c r="H154" s="150">
        <v>30221</v>
      </c>
      <c r="I154" s="150">
        <v>830</v>
      </c>
      <c r="J154" s="150">
        <v>44</v>
      </c>
      <c r="K154" s="150" t="s">
        <v>1577</v>
      </c>
      <c r="L154" s="150" t="s">
        <v>1311</v>
      </c>
      <c r="M154" s="150" t="s">
        <v>39</v>
      </c>
      <c r="N154" s="150" t="s">
        <v>49</v>
      </c>
    </row>
    <row r="155" spans="1:14" x14ac:dyDescent="0.25">
      <c r="A155" s="150" t="s">
        <v>1438</v>
      </c>
      <c r="B155" s="150">
        <v>44562</v>
      </c>
      <c r="C155" s="150">
        <v>44565</v>
      </c>
      <c r="D155" s="150" t="s">
        <v>5</v>
      </c>
      <c r="E155" s="150">
        <v>11858</v>
      </c>
      <c r="F155" s="150">
        <v>724</v>
      </c>
      <c r="G155" s="150">
        <v>249</v>
      </c>
      <c r="H155" s="150">
        <v>52441</v>
      </c>
      <c r="I155" s="150">
        <v>1499</v>
      </c>
      <c r="J155" s="150">
        <v>255</v>
      </c>
      <c r="K155" s="150" t="s">
        <v>64</v>
      </c>
      <c r="L155" s="150" t="s">
        <v>1311</v>
      </c>
      <c r="M155" s="150" t="s">
        <v>65</v>
      </c>
      <c r="N155" s="150" t="s">
        <v>73</v>
      </c>
    </row>
    <row r="156" spans="1:14" x14ac:dyDescent="0.25">
      <c r="A156" s="150" t="s">
        <v>1438</v>
      </c>
      <c r="B156" s="150">
        <v>44562</v>
      </c>
      <c r="C156" s="150">
        <v>44565</v>
      </c>
      <c r="D156" s="150" t="s">
        <v>14</v>
      </c>
      <c r="E156" s="150">
        <v>11872</v>
      </c>
      <c r="F156" s="150">
        <v>638</v>
      </c>
      <c r="G156" s="150">
        <v>254</v>
      </c>
      <c r="H156" s="150">
        <v>38320</v>
      </c>
      <c r="I156" s="150">
        <v>1420</v>
      </c>
      <c r="J156" s="150">
        <v>257</v>
      </c>
      <c r="K156" s="150" t="s">
        <v>82</v>
      </c>
      <c r="L156" s="150" t="s">
        <v>1311</v>
      </c>
      <c r="M156" s="150" t="s">
        <v>83</v>
      </c>
      <c r="N156" s="150" t="s">
        <v>88</v>
      </c>
    </row>
    <row r="157" spans="1:14" x14ac:dyDescent="0.25">
      <c r="A157" s="150" t="s">
        <v>1438</v>
      </c>
      <c r="B157" s="150">
        <v>44562</v>
      </c>
      <c r="C157" s="150">
        <v>44565</v>
      </c>
      <c r="D157" s="150" t="s">
        <v>2</v>
      </c>
      <c r="E157" s="150">
        <v>5403</v>
      </c>
      <c r="F157" s="150">
        <v>417</v>
      </c>
      <c r="G157" s="150">
        <v>142</v>
      </c>
      <c r="H157" s="150">
        <v>12853</v>
      </c>
      <c r="I157" s="150">
        <v>746</v>
      </c>
      <c r="J157" s="150">
        <v>144</v>
      </c>
      <c r="K157" s="150" t="s">
        <v>89</v>
      </c>
      <c r="L157" s="150" t="s">
        <v>1311</v>
      </c>
      <c r="M157" s="150" t="s">
        <v>90</v>
      </c>
      <c r="N157" s="150" t="s">
        <v>95</v>
      </c>
    </row>
    <row r="158" spans="1:14" x14ac:dyDescent="0.25">
      <c r="A158" s="150" t="s">
        <v>1438</v>
      </c>
      <c r="B158" s="150">
        <v>44593</v>
      </c>
      <c r="C158" s="150">
        <v>44594</v>
      </c>
      <c r="D158" s="150" t="s">
        <v>15</v>
      </c>
      <c r="E158" s="150">
        <v>6102</v>
      </c>
      <c r="F158" s="150">
        <v>344</v>
      </c>
      <c r="G158" s="150">
        <v>220</v>
      </c>
      <c r="H158" s="150">
        <v>14158</v>
      </c>
      <c r="I158" s="150">
        <v>655</v>
      </c>
      <c r="J158" s="150">
        <v>223</v>
      </c>
      <c r="K158" s="150" t="s">
        <v>56</v>
      </c>
      <c r="L158" s="150" t="s">
        <v>1311</v>
      </c>
      <c r="M158" s="150" t="s">
        <v>51</v>
      </c>
      <c r="N158" s="150" t="s">
        <v>57</v>
      </c>
    </row>
    <row r="159" spans="1:14" x14ac:dyDescent="0.25">
      <c r="A159" s="150" t="s">
        <v>1438</v>
      </c>
      <c r="B159" s="150">
        <v>44593</v>
      </c>
      <c r="C159" s="150">
        <v>44594</v>
      </c>
      <c r="D159" s="150" t="s">
        <v>14</v>
      </c>
      <c r="E159" s="150">
        <v>11906</v>
      </c>
      <c r="F159" s="150">
        <v>638</v>
      </c>
      <c r="G159" s="150">
        <v>264</v>
      </c>
      <c r="H159" s="150">
        <v>38461</v>
      </c>
      <c r="I159" s="150">
        <v>1424</v>
      </c>
      <c r="J159" s="150">
        <v>267</v>
      </c>
      <c r="K159" s="150" t="s">
        <v>82</v>
      </c>
      <c r="L159" s="150" t="s">
        <v>1311</v>
      </c>
      <c r="M159" s="150" t="s">
        <v>83</v>
      </c>
      <c r="N159" s="150" t="s">
        <v>88</v>
      </c>
    </row>
    <row r="160" spans="1:14" x14ac:dyDescent="0.25">
      <c r="A160" s="150" t="s">
        <v>1438</v>
      </c>
      <c r="B160" s="150">
        <v>44593</v>
      </c>
      <c r="C160" s="150">
        <v>44594</v>
      </c>
      <c r="D160" s="150" t="s">
        <v>16</v>
      </c>
      <c r="E160" s="150">
        <v>5343</v>
      </c>
      <c r="F160" s="150">
        <v>301</v>
      </c>
      <c r="G160" s="150">
        <v>22</v>
      </c>
      <c r="H160" s="150">
        <v>17865</v>
      </c>
      <c r="I160" s="150">
        <v>635</v>
      </c>
      <c r="J160" s="150">
        <v>22</v>
      </c>
      <c r="K160" s="150" t="s">
        <v>74</v>
      </c>
      <c r="L160" s="150" t="s">
        <v>1311</v>
      </c>
      <c r="M160" s="150" t="s">
        <v>75</v>
      </c>
      <c r="N160" s="150" t="s">
        <v>81</v>
      </c>
    </row>
    <row r="161" spans="1:14" x14ac:dyDescent="0.25">
      <c r="A161" s="150" t="s">
        <v>1438</v>
      </c>
      <c r="B161" s="150">
        <v>44593</v>
      </c>
      <c r="C161" s="150">
        <v>44594</v>
      </c>
      <c r="D161" s="150" t="s">
        <v>13</v>
      </c>
      <c r="E161" s="150">
        <v>4198</v>
      </c>
      <c r="F161" s="150">
        <v>355</v>
      </c>
      <c r="G161" s="150">
        <v>37</v>
      </c>
      <c r="H161" s="150">
        <v>13220</v>
      </c>
      <c r="I161" s="150">
        <v>699</v>
      </c>
      <c r="J161" s="150">
        <v>37</v>
      </c>
      <c r="K161" s="150" t="s">
        <v>70</v>
      </c>
      <c r="L161" s="150" t="s">
        <v>1311</v>
      </c>
      <c r="M161" s="150" t="s">
        <v>65</v>
      </c>
      <c r="N161" s="150" t="s">
        <v>73</v>
      </c>
    </row>
    <row r="162" spans="1:14" x14ac:dyDescent="0.25">
      <c r="A162" s="150" t="s">
        <v>1438</v>
      </c>
      <c r="B162" s="150">
        <v>44593</v>
      </c>
      <c r="C162" s="150">
        <v>44594</v>
      </c>
      <c r="D162" s="150" t="s">
        <v>8</v>
      </c>
      <c r="E162" s="150">
        <v>1712</v>
      </c>
      <c r="F162" s="150">
        <v>132</v>
      </c>
      <c r="G162" s="150">
        <v>92</v>
      </c>
      <c r="H162" s="150">
        <v>8242</v>
      </c>
      <c r="I162" s="150">
        <v>394</v>
      </c>
      <c r="J162" s="150">
        <v>93</v>
      </c>
      <c r="K162" s="150" t="s">
        <v>76</v>
      </c>
      <c r="L162" s="150" t="s">
        <v>1311</v>
      </c>
      <c r="M162" s="150" t="s">
        <v>75</v>
      </c>
      <c r="N162" s="150" t="s">
        <v>81</v>
      </c>
    </row>
    <row r="163" spans="1:14" x14ac:dyDescent="0.25">
      <c r="A163" s="150" t="s">
        <v>1438</v>
      </c>
      <c r="B163" s="150">
        <v>44593</v>
      </c>
      <c r="C163" s="150">
        <v>44594</v>
      </c>
      <c r="D163" s="150" t="s">
        <v>7</v>
      </c>
      <c r="E163" s="150">
        <v>8591</v>
      </c>
      <c r="F163" s="150">
        <v>378</v>
      </c>
      <c r="G163" s="150">
        <v>5</v>
      </c>
      <c r="H163" s="150">
        <v>26648</v>
      </c>
      <c r="I163" s="150">
        <v>726</v>
      </c>
      <c r="J163" s="150">
        <v>6</v>
      </c>
      <c r="K163" s="150" t="s">
        <v>1582</v>
      </c>
      <c r="L163" s="150" t="s">
        <v>1311</v>
      </c>
      <c r="M163" s="150" t="s">
        <v>65</v>
      </c>
      <c r="N163" s="150" t="s">
        <v>73</v>
      </c>
    </row>
    <row r="164" spans="1:14" x14ac:dyDescent="0.25">
      <c r="A164" s="150" t="s">
        <v>1438</v>
      </c>
      <c r="B164" s="150">
        <v>44593</v>
      </c>
      <c r="C164" s="150">
        <v>44594</v>
      </c>
      <c r="D164" s="150" t="s">
        <v>6</v>
      </c>
      <c r="E164" s="150">
        <v>8509</v>
      </c>
      <c r="F164" s="150">
        <v>772</v>
      </c>
      <c r="G164" s="150">
        <v>487</v>
      </c>
      <c r="H164" s="150">
        <v>24621</v>
      </c>
      <c r="I164" s="150">
        <v>1470</v>
      </c>
      <c r="J164" s="150">
        <v>497</v>
      </c>
      <c r="K164" s="150" t="s">
        <v>60</v>
      </c>
      <c r="L164" s="150" t="s">
        <v>1311</v>
      </c>
      <c r="M164" s="150" t="s">
        <v>59</v>
      </c>
      <c r="N164" s="150" t="s">
        <v>63</v>
      </c>
    </row>
    <row r="165" spans="1:14" x14ac:dyDescent="0.25">
      <c r="A165" s="150" t="s">
        <v>1438</v>
      </c>
      <c r="B165" s="150">
        <v>44593</v>
      </c>
      <c r="C165" s="150">
        <v>44594</v>
      </c>
      <c r="D165" s="150" t="s">
        <v>9</v>
      </c>
      <c r="E165" s="150">
        <v>13226</v>
      </c>
      <c r="F165" s="150">
        <v>720</v>
      </c>
      <c r="G165" s="150">
        <v>56</v>
      </c>
      <c r="H165" s="150">
        <v>43689</v>
      </c>
      <c r="I165" s="150">
        <v>1433</v>
      </c>
      <c r="J165" s="150">
        <v>57</v>
      </c>
      <c r="K165" s="150" t="s">
        <v>94</v>
      </c>
      <c r="L165" s="150" t="s">
        <v>1311</v>
      </c>
      <c r="M165" s="150" t="s">
        <v>90</v>
      </c>
      <c r="N165" s="150" t="s">
        <v>95</v>
      </c>
    </row>
    <row r="166" spans="1:14" x14ac:dyDescent="0.25">
      <c r="A166" s="150" t="s">
        <v>1438</v>
      </c>
      <c r="B166" s="150">
        <v>44593</v>
      </c>
      <c r="C166" s="150">
        <v>44594</v>
      </c>
      <c r="D166" s="150" t="s">
        <v>12</v>
      </c>
      <c r="E166" s="150">
        <v>4652</v>
      </c>
      <c r="F166" s="150">
        <v>300</v>
      </c>
      <c r="G166" s="150">
        <v>49</v>
      </c>
      <c r="H166" s="150">
        <v>8935</v>
      </c>
      <c r="I166" s="150">
        <v>534</v>
      </c>
      <c r="J166" s="150">
        <v>50</v>
      </c>
      <c r="K166" s="150" t="s">
        <v>86</v>
      </c>
      <c r="L166" s="150" t="s">
        <v>1311</v>
      </c>
      <c r="M166" s="150" t="s">
        <v>83</v>
      </c>
      <c r="N166" s="150" t="s">
        <v>88</v>
      </c>
    </row>
    <row r="167" spans="1:14" x14ac:dyDescent="0.25">
      <c r="A167" s="150" t="s">
        <v>1438</v>
      </c>
      <c r="B167" s="150">
        <v>44593</v>
      </c>
      <c r="C167" s="150">
        <v>44594</v>
      </c>
      <c r="D167" s="150" t="s">
        <v>11</v>
      </c>
      <c r="E167" s="150">
        <v>5795</v>
      </c>
      <c r="F167" s="150">
        <v>319</v>
      </c>
      <c r="G167" s="150">
        <v>47</v>
      </c>
      <c r="H167" s="150">
        <v>14563</v>
      </c>
      <c r="I167" s="150">
        <v>720</v>
      </c>
      <c r="J167" s="150">
        <v>49</v>
      </c>
      <c r="K167" s="150" t="s">
        <v>55</v>
      </c>
      <c r="L167" s="150" t="s">
        <v>1311</v>
      </c>
      <c r="M167" s="150" t="s">
        <v>51</v>
      </c>
      <c r="N167" s="150" t="s">
        <v>57</v>
      </c>
    </row>
    <row r="168" spans="1:14" x14ac:dyDescent="0.25">
      <c r="A168" s="150" t="s">
        <v>1438</v>
      </c>
      <c r="B168" s="150">
        <v>44593</v>
      </c>
      <c r="C168" s="150">
        <v>44594</v>
      </c>
      <c r="D168" s="150" t="s">
        <v>10</v>
      </c>
      <c r="E168" s="150">
        <v>5821</v>
      </c>
      <c r="F168" s="150">
        <v>429</v>
      </c>
      <c r="G168" s="150">
        <v>36</v>
      </c>
      <c r="H168" s="150">
        <v>31831</v>
      </c>
      <c r="I168" s="150">
        <v>985</v>
      </c>
      <c r="J168" s="150">
        <v>38</v>
      </c>
      <c r="K168" s="150" t="s">
        <v>92</v>
      </c>
      <c r="L168" s="150" t="s">
        <v>1311</v>
      </c>
      <c r="M168" s="150" t="s">
        <v>90</v>
      </c>
      <c r="N168" s="150" t="s">
        <v>95</v>
      </c>
    </row>
    <row r="169" spans="1:14" x14ac:dyDescent="0.25">
      <c r="A169" s="150" t="s">
        <v>1438</v>
      </c>
      <c r="B169" s="150">
        <v>44593</v>
      </c>
      <c r="C169" s="150">
        <v>44594</v>
      </c>
      <c r="D169" s="150" t="s">
        <v>17</v>
      </c>
      <c r="E169" s="150">
        <v>4763</v>
      </c>
      <c r="F169" s="150">
        <v>411</v>
      </c>
      <c r="G169" s="150">
        <v>87</v>
      </c>
      <c r="H169" s="150">
        <v>8854</v>
      </c>
      <c r="I169" s="150">
        <v>671</v>
      </c>
      <c r="J169" s="150">
        <v>88</v>
      </c>
      <c r="K169" s="150" t="s">
        <v>78</v>
      </c>
      <c r="L169" s="150" t="s">
        <v>1311</v>
      </c>
      <c r="M169" s="150" t="s">
        <v>75</v>
      </c>
      <c r="N169" s="150" t="s">
        <v>81</v>
      </c>
    </row>
    <row r="170" spans="1:14" x14ac:dyDescent="0.25">
      <c r="A170" s="150" t="s">
        <v>1438</v>
      </c>
      <c r="B170" s="150">
        <v>44593</v>
      </c>
      <c r="C170" s="150">
        <v>44594</v>
      </c>
      <c r="D170" s="150" t="s">
        <v>28</v>
      </c>
      <c r="E170" s="150">
        <v>3081</v>
      </c>
      <c r="F170" s="150">
        <v>253</v>
      </c>
      <c r="G170" s="150">
        <v>126</v>
      </c>
      <c r="H170" s="150">
        <v>10921</v>
      </c>
      <c r="I170" s="150">
        <v>559</v>
      </c>
      <c r="J170" s="150">
        <v>127</v>
      </c>
      <c r="K170" s="150" t="s">
        <v>77</v>
      </c>
      <c r="L170" s="150" t="s">
        <v>1311</v>
      </c>
      <c r="M170" s="150" t="s">
        <v>75</v>
      </c>
      <c r="N170" s="150" t="s">
        <v>81</v>
      </c>
    </row>
    <row r="171" spans="1:14" x14ac:dyDescent="0.25">
      <c r="A171" s="150" t="s">
        <v>1438</v>
      </c>
      <c r="B171" s="150">
        <v>44593</v>
      </c>
      <c r="C171" s="150">
        <v>44594</v>
      </c>
      <c r="D171" s="150" t="s">
        <v>29</v>
      </c>
      <c r="E171" s="150">
        <v>2949</v>
      </c>
      <c r="F171" s="150">
        <v>207</v>
      </c>
      <c r="G171" s="150">
        <v>10</v>
      </c>
      <c r="H171" s="150">
        <v>11189</v>
      </c>
      <c r="I171" s="150">
        <v>393</v>
      </c>
      <c r="J171" s="150">
        <v>11</v>
      </c>
      <c r="K171" s="150" t="s">
        <v>80</v>
      </c>
      <c r="L171" s="150" t="s">
        <v>1311</v>
      </c>
      <c r="M171" s="150" t="s">
        <v>75</v>
      </c>
      <c r="N171" s="150" t="s">
        <v>81</v>
      </c>
    </row>
    <row r="172" spans="1:14" x14ac:dyDescent="0.25">
      <c r="A172" s="150" t="s">
        <v>1438</v>
      </c>
      <c r="B172" s="150">
        <v>44593</v>
      </c>
      <c r="C172" s="150">
        <v>44594</v>
      </c>
      <c r="D172" s="150" t="s">
        <v>26</v>
      </c>
      <c r="E172" s="150">
        <v>5603</v>
      </c>
      <c r="F172" s="150">
        <v>343</v>
      </c>
      <c r="G172" s="150">
        <v>214</v>
      </c>
      <c r="H172" s="150">
        <v>15505</v>
      </c>
      <c r="I172" s="150">
        <v>595</v>
      </c>
      <c r="J172" s="150">
        <v>228</v>
      </c>
      <c r="K172" s="150" t="s">
        <v>67</v>
      </c>
      <c r="L172" s="150" t="s">
        <v>1311</v>
      </c>
      <c r="M172" s="150" t="s">
        <v>65</v>
      </c>
      <c r="N172" s="150" t="s">
        <v>73</v>
      </c>
    </row>
    <row r="173" spans="1:14" x14ac:dyDescent="0.25">
      <c r="A173" s="150" t="s">
        <v>1438</v>
      </c>
      <c r="B173" s="150">
        <v>44593</v>
      </c>
      <c r="C173" s="150">
        <v>44594</v>
      </c>
      <c r="D173" s="150" t="s">
        <v>27</v>
      </c>
      <c r="E173" s="150">
        <v>3084</v>
      </c>
      <c r="F173" s="150">
        <v>205</v>
      </c>
      <c r="G173" s="150">
        <v>136</v>
      </c>
      <c r="H173" s="150">
        <v>9759</v>
      </c>
      <c r="I173" s="150">
        <v>527</v>
      </c>
      <c r="J173" s="150">
        <v>138</v>
      </c>
      <c r="K173" s="150" t="s">
        <v>38</v>
      </c>
      <c r="L173" s="150" t="s">
        <v>1311</v>
      </c>
      <c r="M173" s="150" t="s">
        <v>39</v>
      </c>
      <c r="N173" s="150" t="s">
        <v>49</v>
      </c>
    </row>
    <row r="174" spans="1:14" x14ac:dyDescent="0.25">
      <c r="A174" s="150" t="s">
        <v>1438</v>
      </c>
      <c r="B174" s="150">
        <v>44593</v>
      </c>
      <c r="C174" s="150">
        <v>44594</v>
      </c>
      <c r="D174" s="150" t="s">
        <v>32</v>
      </c>
      <c r="E174" s="150">
        <v>7230</v>
      </c>
      <c r="F174" s="150">
        <v>465</v>
      </c>
      <c r="G174" s="150">
        <v>326</v>
      </c>
      <c r="H174" s="150">
        <v>28443</v>
      </c>
      <c r="I174" s="150">
        <v>1063</v>
      </c>
      <c r="J174" s="150">
        <v>334</v>
      </c>
      <c r="K174" s="150" t="s">
        <v>50</v>
      </c>
      <c r="L174" s="150" t="s">
        <v>1311</v>
      </c>
      <c r="M174" s="150" t="s">
        <v>51</v>
      </c>
      <c r="N174" s="150" t="s">
        <v>57</v>
      </c>
    </row>
    <row r="175" spans="1:14" x14ac:dyDescent="0.25">
      <c r="A175" s="150" t="s">
        <v>1438</v>
      </c>
      <c r="B175" s="150">
        <v>44593</v>
      </c>
      <c r="C175" s="150">
        <v>44594</v>
      </c>
      <c r="D175" s="150" t="s">
        <v>33</v>
      </c>
      <c r="E175" s="150">
        <v>4924</v>
      </c>
      <c r="F175" s="150">
        <v>391</v>
      </c>
      <c r="G175" s="150">
        <v>74</v>
      </c>
      <c r="H175" s="150">
        <v>15495</v>
      </c>
      <c r="I175" s="150">
        <v>747</v>
      </c>
      <c r="J175" s="150">
        <v>75</v>
      </c>
      <c r="K175" s="150" t="s">
        <v>1331</v>
      </c>
      <c r="L175" s="150" t="s">
        <v>1311</v>
      </c>
      <c r="M175" s="150" t="s">
        <v>39</v>
      </c>
      <c r="N175" s="150" t="s">
        <v>49</v>
      </c>
    </row>
    <row r="176" spans="1:14" x14ac:dyDescent="0.25">
      <c r="A176" s="150" t="s">
        <v>1438</v>
      </c>
      <c r="B176" s="150">
        <v>44593</v>
      </c>
      <c r="C176" s="150">
        <v>44594</v>
      </c>
      <c r="D176" s="150" t="s">
        <v>30</v>
      </c>
      <c r="E176" s="150">
        <v>2195</v>
      </c>
      <c r="F176" s="150">
        <v>195</v>
      </c>
      <c r="G176" s="150">
        <v>132</v>
      </c>
      <c r="H176" s="150">
        <v>5113</v>
      </c>
      <c r="I176" s="150">
        <v>348</v>
      </c>
      <c r="J176" s="150">
        <v>138</v>
      </c>
      <c r="K176" s="150" t="s">
        <v>84</v>
      </c>
      <c r="L176" s="150" t="s">
        <v>1311</v>
      </c>
      <c r="M176" s="150" t="s">
        <v>83</v>
      </c>
      <c r="N176" s="150" t="s">
        <v>88</v>
      </c>
    </row>
    <row r="177" spans="1:14" x14ac:dyDescent="0.25">
      <c r="A177" s="150" t="s">
        <v>1438</v>
      </c>
      <c r="B177" s="150">
        <v>44593</v>
      </c>
      <c r="C177" s="150">
        <v>44594</v>
      </c>
      <c r="D177" s="150" t="s">
        <v>31</v>
      </c>
      <c r="E177" s="150">
        <v>2816</v>
      </c>
      <c r="F177" s="150">
        <v>198</v>
      </c>
      <c r="G177" s="150">
        <v>42</v>
      </c>
      <c r="H177" s="150">
        <v>11817</v>
      </c>
      <c r="I177" s="150">
        <v>396</v>
      </c>
      <c r="J177" s="150">
        <v>42</v>
      </c>
      <c r="K177" s="150" t="s">
        <v>68</v>
      </c>
      <c r="L177" s="150" t="s">
        <v>1311</v>
      </c>
      <c r="M177" s="150" t="s">
        <v>65</v>
      </c>
      <c r="N177" s="150" t="s">
        <v>73</v>
      </c>
    </row>
    <row r="178" spans="1:14" x14ac:dyDescent="0.25">
      <c r="A178" s="150" t="s">
        <v>1438</v>
      </c>
      <c r="B178" s="150">
        <v>44593</v>
      </c>
      <c r="C178" s="150">
        <v>44594</v>
      </c>
      <c r="D178" s="150" t="s">
        <v>20</v>
      </c>
      <c r="E178" s="150">
        <v>7315</v>
      </c>
      <c r="F178" s="150">
        <v>496</v>
      </c>
      <c r="G178" s="150">
        <v>22</v>
      </c>
      <c r="H178" s="150">
        <v>17906</v>
      </c>
      <c r="I178" s="150">
        <v>1051</v>
      </c>
      <c r="J178" s="150">
        <v>22</v>
      </c>
      <c r="K178" s="150" t="s">
        <v>87</v>
      </c>
      <c r="L178" s="150" t="s">
        <v>1311</v>
      </c>
      <c r="M178" s="150" t="s">
        <v>83</v>
      </c>
      <c r="N178" s="150" t="s">
        <v>88</v>
      </c>
    </row>
    <row r="179" spans="1:14" x14ac:dyDescent="0.25">
      <c r="A179" s="150" t="s">
        <v>1438</v>
      </c>
      <c r="B179" s="150">
        <v>44593</v>
      </c>
      <c r="C179" s="150">
        <v>44594</v>
      </c>
      <c r="D179" s="150" t="s">
        <v>21</v>
      </c>
      <c r="E179" s="150">
        <v>6457</v>
      </c>
      <c r="F179" s="150">
        <v>486</v>
      </c>
      <c r="G179" s="150">
        <v>72</v>
      </c>
      <c r="H179" s="150">
        <v>31787</v>
      </c>
      <c r="I179" s="150">
        <v>1027</v>
      </c>
      <c r="J179" s="150">
        <v>73</v>
      </c>
      <c r="K179" s="150" t="s">
        <v>69</v>
      </c>
      <c r="L179" s="150" t="s">
        <v>1311</v>
      </c>
      <c r="M179" s="150" t="s">
        <v>65</v>
      </c>
      <c r="N179" s="150" t="s">
        <v>73</v>
      </c>
    </row>
    <row r="180" spans="1:14" x14ac:dyDescent="0.25">
      <c r="A180" s="150" t="s">
        <v>1438</v>
      </c>
      <c r="B180" s="150">
        <v>44593</v>
      </c>
      <c r="C180" s="150">
        <v>44594</v>
      </c>
      <c r="D180" s="150" t="s">
        <v>18</v>
      </c>
      <c r="E180" s="150">
        <v>5492</v>
      </c>
      <c r="F180" s="150">
        <v>288</v>
      </c>
      <c r="G180" s="150">
        <v>24</v>
      </c>
      <c r="H180" s="150">
        <v>16589</v>
      </c>
      <c r="I180" s="150">
        <v>485</v>
      </c>
      <c r="J180" s="150">
        <v>25</v>
      </c>
      <c r="K180" s="150" t="s">
        <v>44</v>
      </c>
      <c r="L180" s="150" t="s">
        <v>1311</v>
      </c>
      <c r="M180" s="150" t="s">
        <v>39</v>
      </c>
      <c r="N180" s="150" t="s">
        <v>49</v>
      </c>
    </row>
    <row r="181" spans="1:14" x14ac:dyDescent="0.25">
      <c r="A181" s="150" t="s">
        <v>1438</v>
      </c>
      <c r="B181" s="150">
        <v>44593</v>
      </c>
      <c r="C181" s="150">
        <v>44594</v>
      </c>
      <c r="D181" s="150" t="s">
        <v>19</v>
      </c>
      <c r="E181" s="150">
        <v>10753</v>
      </c>
      <c r="F181" s="150">
        <v>762</v>
      </c>
      <c r="G181" s="150">
        <v>381</v>
      </c>
      <c r="H181" s="150">
        <v>57931</v>
      </c>
      <c r="I181" s="150">
        <v>2104</v>
      </c>
      <c r="J181" s="150">
        <v>393</v>
      </c>
      <c r="K181" s="150" t="s">
        <v>52</v>
      </c>
      <c r="L181" s="150" t="s">
        <v>1311</v>
      </c>
      <c r="M181" s="150" t="s">
        <v>51</v>
      </c>
      <c r="N181" s="150" t="s">
        <v>57</v>
      </c>
    </row>
    <row r="182" spans="1:14" x14ac:dyDescent="0.25">
      <c r="A182" s="150" t="s">
        <v>1438</v>
      </c>
      <c r="B182" s="150">
        <v>44593</v>
      </c>
      <c r="C182" s="150">
        <v>44594</v>
      </c>
      <c r="D182" s="150" t="s">
        <v>24</v>
      </c>
      <c r="E182" s="150">
        <v>4746</v>
      </c>
      <c r="F182" s="150">
        <v>224</v>
      </c>
      <c r="G182" s="150">
        <v>161</v>
      </c>
      <c r="H182" s="150">
        <v>19092</v>
      </c>
      <c r="I182" s="150">
        <v>549</v>
      </c>
      <c r="J182" s="150">
        <v>166</v>
      </c>
      <c r="K182" s="150" t="s">
        <v>93</v>
      </c>
      <c r="L182" s="150" t="s">
        <v>1311</v>
      </c>
      <c r="M182" s="150" t="s">
        <v>90</v>
      </c>
      <c r="N182" s="150" t="s">
        <v>95</v>
      </c>
    </row>
    <row r="183" spans="1:14" x14ac:dyDescent="0.25">
      <c r="A183" s="150" t="s">
        <v>1438</v>
      </c>
      <c r="B183" s="150">
        <v>44593</v>
      </c>
      <c r="C183" s="150">
        <v>44594</v>
      </c>
      <c r="D183" s="150" t="s">
        <v>25</v>
      </c>
      <c r="E183" s="150">
        <v>3261</v>
      </c>
      <c r="F183" s="150">
        <v>113</v>
      </c>
      <c r="G183" s="150">
        <v>8</v>
      </c>
      <c r="H183" s="150">
        <v>8272</v>
      </c>
      <c r="I183" s="150">
        <v>210</v>
      </c>
      <c r="J183" s="150">
        <v>8</v>
      </c>
      <c r="K183" s="150" t="s">
        <v>46</v>
      </c>
      <c r="L183" s="150" t="s">
        <v>1311</v>
      </c>
      <c r="M183" s="150" t="s">
        <v>39</v>
      </c>
      <c r="N183" s="150" t="s">
        <v>49</v>
      </c>
    </row>
    <row r="184" spans="1:14" x14ac:dyDescent="0.25">
      <c r="A184" s="150" t="s">
        <v>1438</v>
      </c>
      <c r="B184" s="150">
        <v>44593</v>
      </c>
      <c r="C184" s="150">
        <v>44594</v>
      </c>
      <c r="D184" s="150" t="s">
        <v>22</v>
      </c>
      <c r="E184" s="150">
        <v>6654</v>
      </c>
      <c r="F184" s="150">
        <v>378</v>
      </c>
      <c r="G184" s="150">
        <v>12</v>
      </c>
      <c r="H184" s="150">
        <v>19806</v>
      </c>
      <c r="I184" s="150">
        <v>765</v>
      </c>
      <c r="J184" s="150">
        <v>13</v>
      </c>
      <c r="K184" s="150" t="s">
        <v>40</v>
      </c>
      <c r="L184" s="150" t="s">
        <v>1311</v>
      </c>
      <c r="M184" s="150" t="s">
        <v>39</v>
      </c>
      <c r="N184" s="150" t="s">
        <v>49</v>
      </c>
    </row>
    <row r="185" spans="1:14" x14ac:dyDescent="0.25">
      <c r="A185" s="150" t="s">
        <v>1438</v>
      </c>
      <c r="B185" s="150">
        <v>44593</v>
      </c>
      <c r="C185" s="150">
        <v>44594</v>
      </c>
      <c r="D185" s="150" t="s">
        <v>23</v>
      </c>
      <c r="E185" s="150">
        <v>11984</v>
      </c>
      <c r="F185" s="150">
        <v>832</v>
      </c>
      <c r="G185" s="150">
        <v>2</v>
      </c>
      <c r="H185" s="150">
        <v>37290</v>
      </c>
      <c r="I185" s="150">
        <v>1607</v>
      </c>
      <c r="J185" s="150">
        <v>2</v>
      </c>
      <c r="K185" s="150" t="s">
        <v>79</v>
      </c>
      <c r="L185" s="150" t="s">
        <v>1311</v>
      </c>
      <c r="M185" s="150" t="s">
        <v>75</v>
      </c>
      <c r="N185" s="150" t="s">
        <v>81</v>
      </c>
    </row>
    <row r="186" spans="1:14" x14ac:dyDescent="0.25">
      <c r="A186" s="150" t="s">
        <v>1438</v>
      </c>
      <c r="B186" s="150">
        <v>44593</v>
      </c>
      <c r="C186" s="150">
        <v>44594</v>
      </c>
      <c r="D186" s="150" t="s">
        <v>62</v>
      </c>
      <c r="E186" s="150">
        <v>12029</v>
      </c>
      <c r="F186" s="150">
        <v>845</v>
      </c>
      <c r="G186" s="150">
        <v>48</v>
      </c>
      <c r="H186" s="150">
        <v>21410</v>
      </c>
      <c r="I186" s="150">
        <v>1208</v>
      </c>
      <c r="J186" s="150">
        <v>48</v>
      </c>
      <c r="K186" s="150" t="s">
        <v>1366</v>
      </c>
      <c r="L186" s="150" t="s">
        <v>1311</v>
      </c>
      <c r="M186" s="150" t="s">
        <v>59</v>
      </c>
      <c r="N186" s="150" t="s">
        <v>63</v>
      </c>
    </row>
    <row r="187" spans="1:14" x14ac:dyDescent="0.25">
      <c r="A187" s="150" t="s">
        <v>1438</v>
      </c>
      <c r="B187" s="150">
        <v>44593</v>
      </c>
      <c r="C187" s="150">
        <v>44594</v>
      </c>
      <c r="D187" s="150" t="s">
        <v>42</v>
      </c>
      <c r="E187" s="150">
        <v>4139</v>
      </c>
      <c r="F187" s="150">
        <v>371</v>
      </c>
      <c r="G187" s="150">
        <v>2</v>
      </c>
      <c r="H187" s="150">
        <v>6525</v>
      </c>
      <c r="I187" s="150">
        <v>583</v>
      </c>
      <c r="J187" s="150">
        <v>2</v>
      </c>
      <c r="K187" s="150" t="s">
        <v>1320</v>
      </c>
      <c r="L187" s="150" t="s">
        <v>1311</v>
      </c>
      <c r="M187" s="150" t="s">
        <v>39</v>
      </c>
      <c r="N187" s="150" t="s">
        <v>49</v>
      </c>
    </row>
    <row r="188" spans="1:14" x14ac:dyDescent="0.25">
      <c r="A188" s="150" t="s">
        <v>1438</v>
      </c>
      <c r="B188" s="150">
        <v>44593</v>
      </c>
      <c r="C188" s="150">
        <v>44594</v>
      </c>
      <c r="D188" s="150" t="s">
        <v>48</v>
      </c>
      <c r="E188" s="150">
        <v>5671</v>
      </c>
      <c r="F188" s="150">
        <v>396</v>
      </c>
      <c r="G188" s="150">
        <v>5</v>
      </c>
      <c r="H188" s="150">
        <v>7991</v>
      </c>
      <c r="I188" s="150">
        <v>598</v>
      </c>
      <c r="J188" s="150">
        <v>5</v>
      </c>
      <c r="K188" s="150" t="s">
        <v>1338</v>
      </c>
      <c r="L188" s="150" t="s">
        <v>1311</v>
      </c>
      <c r="M188" s="150" t="s">
        <v>39</v>
      </c>
      <c r="N188" s="150" t="s">
        <v>49</v>
      </c>
    </row>
    <row r="189" spans="1:14" x14ac:dyDescent="0.25">
      <c r="A189" s="150" t="s">
        <v>1438</v>
      </c>
      <c r="B189" s="150">
        <v>44593</v>
      </c>
      <c r="C189" s="150">
        <v>44594</v>
      </c>
      <c r="D189" s="150" t="s">
        <v>54</v>
      </c>
      <c r="E189" s="150">
        <v>12568</v>
      </c>
      <c r="F189" s="150">
        <v>665</v>
      </c>
      <c r="G189" s="150">
        <v>181</v>
      </c>
      <c r="H189" s="150">
        <v>21968</v>
      </c>
      <c r="I189" s="150">
        <v>1054</v>
      </c>
      <c r="J189" s="150">
        <v>181</v>
      </c>
      <c r="K189" s="150" t="s">
        <v>1342</v>
      </c>
      <c r="L189" s="150" t="s">
        <v>1311</v>
      </c>
      <c r="M189" s="150" t="s">
        <v>51</v>
      </c>
      <c r="N189" s="150" t="s">
        <v>57</v>
      </c>
    </row>
    <row r="190" spans="1:14" x14ac:dyDescent="0.25">
      <c r="A190" s="150" t="s">
        <v>1438</v>
      </c>
      <c r="B190" s="150">
        <v>44593</v>
      </c>
      <c r="C190" s="150">
        <v>44594</v>
      </c>
      <c r="D190" s="150" t="s">
        <v>72</v>
      </c>
      <c r="E190" s="150">
        <v>7870</v>
      </c>
      <c r="F190" s="150">
        <v>635</v>
      </c>
      <c r="G190" s="150">
        <v>1</v>
      </c>
      <c r="H190" s="150">
        <v>12888</v>
      </c>
      <c r="I190" s="150">
        <v>956</v>
      </c>
      <c r="J190" s="150">
        <v>1</v>
      </c>
      <c r="K190" s="150" t="s">
        <v>1387</v>
      </c>
      <c r="L190" s="150" t="s">
        <v>1311</v>
      </c>
      <c r="M190" s="150" t="s">
        <v>65</v>
      </c>
      <c r="N190" s="150" t="s">
        <v>73</v>
      </c>
    </row>
    <row r="191" spans="1:14" x14ac:dyDescent="0.25">
      <c r="A191" s="150" t="s">
        <v>1438</v>
      </c>
      <c r="B191" s="150">
        <v>44593</v>
      </c>
      <c r="C191" s="150">
        <v>44594</v>
      </c>
      <c r="D191" s="150" t="s">
        <v>0</v>
      </c>
      <c r="E191" s="150">
        <v>6287</v>
      </c>
      <c r="F191" s="150">
        <v>517</v>
      </c>
      <c r="G191" s="150">
        <v>1</v>
      </c>
      <c r="H191" s="150">
        <v>12591</v>
      </c>
      <c r="I191" s="150">
        <v>891</v>
      </c>
      <c r="J191" s="150">
        <v>1</v>
      </c>
      <c r="K191" s="150" t="s">
        <v>1585</v>
      </c>
      <c r="L191" s="150" t="s">
        <v>1311</v>
      </c>
      <c r="M191" s="150" t="s">
        <v>83</v>
      </c>
      <c r="N191" s="150" t="s">
        <v>88</v>
      </c>
    </row>
    <row r="192" spans="1:14" x14ac:dyDescent="0.25">
      <c r="A192" s="150" t="s">
        <v>1438</v>
      </c>
      <c r="B192" s="150">
        <v>44593</v>
      </c>
      <c r="C192" s="150">
        <v>44594</v>
      </c>
      <c r="D192" s="150" t="s">
        <v>4</v>
      </c>
      <c r="E192" s="150">
        <v>6353</v>
      </c>
      <c r="F192" s="150">
        <v>539</v>
      </c>
      <c r="G192" s="150">
        <v>305</v>
      </c>
      <c r="H192" s="150">
        <v>11807</v>
      </c>
      <c r="I192" s="150">
        <v>839</v>
      </c>
      <c r="J192" s="150">
        <v>316</v>
      </c>
      <c r="K192" s="150" t="s">
        <v>1491</v>
      </c>
      <c r="L192" s="150" t="s">
        <v>1311</v>
      </c>
      <c r="M192" s="150" t="s">
        <v>90</v>
      </c>
      <c r="N192" s="150" t="s">
        <v>95</v>
      </c>
    </row>
    <row r="193" spans="1:14" x14ac:dyDescent="0.25">
      <c r="A193" s="150" t="s">
        <v>1438</v>
      </c>
      <c r="B193" s="150">
        <v>44593</v>
      </c>
      <c r="C193" s="150">
        <v>44594</v>
      </c>
      <c r="D193" s="150" t="s">
        <v>5</v>
      </c>
      <c r="E193" s="150">
        <v>11789</v>
      </c>
      <c r="F193" s="150">
        <v>723</v>
      </c>
      <c r="G193" s="150">
        <v>250</v>
      </c>
      <c r="H193" s="150">
        <v>52517</v>
      </c>
      <c r="I193" s="150">
        <v>1503</v>
      </c>
      <c r="J193" s="150">
        <v>256</v>
      </c>
      <c r="K193" s="150" t="s">
        <v>64</v>
      </c>
      <c r="L193" s="150" t="s">
        <v>1311</v>
      </c>
      <c r="M193" s="150" t="s">
        <v>65</v>
      </c>
      <c r="N193" s="150" t="s">
        <v>73</v>
      </c>
    </row>
    <row r="194" spans="1:14" x14ac:dyDescent="0.25">
      <c r="A194" s="150" t="s">
        <v>1438</v>
      </c>
      <c r="B194" s="150">
        <v>44593</v>
      </c>
      <c r="C194" s="150">
        <v>44594</v>
      </c>
      <c r="D194" s="150" t="s">
        <v>3</v>
      </c>
      <c r="E194" s="150">
        <v>7928</v>
      </c>
      <c r="F194" s="150">
        <v>694</v>
      </c>
      <c r="G194" s="150">
        <v>71</v>
      </c>
      <c r="H194" s="150">
        <v>45153</v>
      </c>
      <c r="I194" s="150">
        <v>2387</v>
      </c>
      <c r="J194" s="150">
        <v>73</v>
      </c>
      <c r="K194" s="150" t="s">
        <v>58</v>
      </c>
      <c r="L194" s="150" t="s">
        <v>1311</v>
      </c>
      <c r="M194" s="150" t="s">
        <v>59</v>
      </c>
      <c r="N194" s="150" t="s">
        <v>63</v>
      </c>
    </row>
    <row r="195" spans="1:14" x14ac:dyDescent="0.25">
      <c r="A195" s="150" t="s">
        <v>1438</v>
      </c>
      <c r="B195" s="150">
        <v>44593</v>
      </c>
      <c r="C195" s="150">
        <v>44594</v>
      </c>
      <c r="D195" s="150" t="s">
        <v>1</v>
      </c>
      <c r="E195" s="150">
        <v>7383</v>
      </c>
      <c r="F195" s="150">
        <v>331</v>
      </c>
      <c r="G195" s="150">
        <v>41</v>
      </c>
      <c r="H195" s="150">
        <v>30333</v>
      </c>
      <c r="I195" s="150">
        <v>833</v>
      </c>
      <c r="J195" s="150">
        <v>44</v>
      </c>
      <c r="K195" s="150" t="s">
        <v>1577</v>
      </c>
      <c r="L195" s="150" t="s">
        <v>1311</v>
      </c>
      <c r="M195" s="150" t="s">
        <v>39</v>
      </c>
      <c r="N195" s="150" t="s">
        <v>49</v>
      </c>
    </row>
    <row r="196" spans="1:14" x14ac:dyDescent="0.25">
      <c r="A196" s="150" t="s">
        <v>1438</v>
      </c>
      <c r="B196" s="150">
        <v>44593</v>
      </c>
      <c r="C196" s="150">
        <v>44594</v>
      </c>
      <c r="D196" s="150" t="s">
        <v>2</v>
      </c>
      <c r="E196" s="150">
        <v>5423</v>
      </c>
      <c r="F196" s="150">
        <v>417</v>
      </c>
      <c r="G196" s="150">
        <v>149</v>
      </c>
      <c r="H196" s="150">
        <v>12921</v>
      </c>
      <c r="I196" s="150">
        <v>748</v>
      </c>
      <c r="J196" s="150">
        <v>151</v>
      </c>
      <c r="K196" s="150" t="s">
        <v>89</v>
      </c>
      <c r="L196" s="150" t="s">
        <v>1311</v>
      </c>
      <c r="M196" s="150" t="s">
        <v>90</v>
      </c>
      <c r="N196" s="150" t="s">
        <v>95</v>
      </c>
    </row>
    <row r="197" spans="1:14" x14ac:dyDescent="0.25">
      <c r="A197" s="150" t="s">
        <v>1438</v>
      </c>
      <c r="B197" s="150">
        <v>44621</v>
      </c>
      <c r="C197" s="150">
        <v>44622</v>
      </c>
      <c r="D197" s="150" t="s">
        <v>6</v>
      </c>
      <c r="E197" s="150">
        <v>8361</v>
      </c>
      <c r="F197" s="150">
        <v>775</v>
      </c>
      <c r="G197" s="150">
        <v>497</v>
      </c>
      <c r="H197" s="150">
        <v>24665</v>
      </c>
      <c r="I197" s="150">
        <v>1478</v>
      </c>
      <c r="J197" s="150">
        <v>514</v>
      </c>
      <c r="K197" s="150" t="s">
        <v>60</v>
      </c>
      <c r="L197" s="150" t="s">
        <v>1311</v>
      </c>
      <c r="M197" s="150" t="s">
        <v>59</v>
      </c>
      <c r="N197" s="150" t="s">
        <v>63</v>
      </c>
    </row>
    <row r="198" spans="1:14" x14ac:dyDescent="0.25">
      <c r="A198" s="150" t="s">
        <v>1438</v>
      </c>
      <c r="B198" s="150">
        <v>44621</v>
      </c>
      <c r="C198" s="150">
        <v>44622</v>
      </c>
      <c r="D198" s="150" t="s">
        <v>7</v>
      </c>
      <c r="E198" s="150">
        <v>8725</v>
      </c>
      <c r="F198" s="150">
        <v>384</v>
      </c>
      <c r="G198" s="150">
        <v>5</v>
      </c>
      <c r="H198" s="150">
        <v>26803</v>
      </c>
      <c r="I198" s="150">
        <v>732</v>
      </c>
      <c r="J198" s="150">
        <v>6</v>
      </c>
      <c r="K198" s="150" t="s">
        <v>1582</v>
      </c>
      <c r="L198" s="150" t="s">
        <v>1311</v>
      </c>
      <c r="M198" s="150" t="s">
        <v>65</v>
      </c>
      <c r="N198" s="150" t="s">
        <v>73</v>
      </c>
    </row>
    <row r="199" spans="1:14" x14ac:dyDescent="0.25">
      <c r="A199" s="150" t="s">
        <v>1438</v>
      </c>
      <c r="B199" s="150">
        <v>44621</v>
      </c>
      <c r="C199" s="150">
        <v>44622</v>
      </c>
      <c r="D199" s="150" t="s">
        <v>4</v>
      </c>
      <c r="E199" s="150">
        <v>6358</v>
      </c>
      <c r="F199" s="150">
        <v>539</v>
      </c>
      <c r="G199" s="150">
        <v>305</v>
      </c>
      <c r="H199" s="150">
        <v>11874</v>
      </c>
      <c r="I199" s="150">
        <v>840</v>
      </c>
      <c r="J199" s="150">
        <v>316</v>
      </c>
      <c r="K199" s="150" t="s">
        <v>1491</v>
      </c>
      <c r="L199" s="150" t="s">
        <v>1311</v>
      </c>
      <c r="M199" s="150" t="s">
        <v>90</v>
      </c>
      <c r="N199" s="150" t="s">
        <v>95</v>
      </c>
    </row>
    <row r="200" spans="1:14" x14ac:dyDescent="0.25">
      <c r="A200" s="150" t="s">
        <v>1438</v>
      </c>
      <c r="B200" s="150">
        <v>44621</v>
      </c>
      <c r="C200" s="150">
        <v>44622</v>
      </c>
      <c r="D200" s="150" t="s">
        <v>5</v>
      </c>
      <c r="E200" s="150">
        <v>11732</v>
      </c>
      <c r="F200" s="150">
        <v>727</v>
      </c>
      <c r="G200" s="150">
        <v>258</v>
      </c>
      <c r="H200" s="150">
        <v>52585</v>
      </c>
      <c r="I200" s="150">
        <v>1513</v>
      </c>
      <c r="J200" s="150">
        <v>266</v>
      </c>
      <c r="K200" s="150" t="s">
        <v>64</v>
      </c>
      <c r="L200" s="150" t="s">
        <v>1311</v>
      </c>
      <c r="M200" s="150" t="s">
        <v>65</v>
      </c>
      <c r="N200" s="150" t="s">
        <v>73</v>
      </c>
    </row>
    <row r="201" spans="1:14" x14ac:dyDescent="0.25">
      <c r="A201" s="150" t="s">
        <v>1438</v>
      </c>
      <c r="B201" s="150">
        <v>44621</v>
      </c>
      <c r="C201" s="150">
        <v>44622</v>
      </c>
      <c r="D201" s="150" t="s">
        <v>8</v>
      </c>
      <c r="E201" s="150">
        <v>1717</v>
      </c>
      <c r="F201" s="150">
        <v>133</v>
      </c>
      <c r="G201" s="150">
        <v>94</v>
      </c>
      <c r="H201" s="150">
        <v>8264</v>
      </c>
      <c r="I201" s="150">
        <v>395</v>
      </c>
      <c r="J201" s="150">
        <v>95</v>
      </c>
      <c r="K201" s="150" t="s">
        <v>76</v>
      </c>
      <c r="L201" s="150" t="s">
        <v>1311</v>
      </c>
      <c r="M201" s="150" t="s">
        <v>75</v>
      </c>
      <c r="N201" s="150" t="s">
        <v>81</v>
      </c>
    </row>
    <row r="202" spans="1:14" x14ac:dyDescent="0.25">
      <c r="A202" s="150" t="s">
        <v>1438</v>
      </c>
      <c r="B202" s="150">
        <v>44621</v>
      </c>
      <c r="C202" s="150">
        <v>44622</v>
      </c>
      <c r="D202" s="150" t="s">
        <v>29</v>
      </c>
      <c r="E202" s="150">
        <v>2947</v>
      </c>
      <c r="F202" s="150">
        <v>206</v>
      </c>
      <c r="G202" s="150">
        <v>10</v>
      </c>
      <c r="H202" s="150">
        <v>11221</v>
      </c>
      <c r="I202" s="150">
        <v>394</v>
      </c>
      <c r="J202" s="150">
        <v>11</v>
      </c>
      <c r="K202" s="150" t="s">
        <v>80</v>
      </c>
      <c r="L202" s="150" t="s">
        <v>1311</v>
      </c>
      <c r="M202" s="150" t="s">
        <v>75</v>
      </c>
      <c r="N202" s="150" t="s">
        <v>81</v>
      </c>
    </row>
    <row r="203" spans="1:14" x14ac:dyDescent="0.25">
      <c r="A203" s="150" t="s">
        <v>1438</v>
      </c>
      <c r="B203" s="150">
        <v>44621</v>
      </c>
      <c r="C203" s="150">
        <v>44622</v>
      </c>
      <c r="D203" s="150" t="s">
        <v>28</v>
      </c>
      <c r="E203" s="150">
        <v>3089</v>
      </c>
      <c r="F203" s="150">
        <v>254</v>
      </c>
      <c r="G203" s="150">
        <v>137</v>
      </c>
      <c r="H203" s="150">
        <v>10949</v>
      </c>
      <c r="I203" s="150">
        <v>561</v>
      </c>
      <c r="J203" s="150">
        <v>137</v>
      </c>
      <c r="K203" s="150" t="s">
        <v>77</v>
      </c>
      <c r="L203" s="150" t="s">
        <v>1311</v>
      </c>
      <c r="M203" s="150" t="s">
        <v>75</v>
      </c>
      <c r="N203" s="150" t="s">
        <v>81</v>
      </c>
    </row>
    <row r="204" spans="1:14" x14ac:dyDescent="0.25">
      <c r="A204" s="150" t="s">
        <v>1438</v>
      </c>
      <c r="B204" s="150">
        <v>44621</v>
      </c>
      <c r="C204" s="150">
        <v>44622</v>
      </c>
      <c r="D204" s="150" t="s">
        <v>31</v>
      </c>
      <c r="E204" s="150">
        <v>2809</v>
      </c>
      <c r="F204" s="150">
        <v>199</v>
      </c>
      <c r="G204" s="150">
        <v>43</v>
      </c>
      <c r="H204" s="150">
        <v>11843</v>
      </c>
      <c r="I204" s="150">
        <v>397</v>
      </c>
      <c r="J204" s="150">
        <v>43</v>
      </c>
      <c r="K204" s="150" t="s">
        <v>68</v>
      </c>
      <c r="L204" s="150" t="s">
        <v>1311</v>
      </c>
      <c r="M204" s="150" t="s">
        <v>65</v>
      </c>
      <c r="N204" s="150" t="s">
        <v>73</v>
      </c>
    </row>
    <row r="205" spans="1:14" x14ac:dyDescent="0.25">
      <c r="A205" s="150" t="s">
        <v>1438</v>
      </c>
      <c r="B205" s="150">
        <v>44621</v>
      </c>
      <c r="C205" s="150">
        <v>44622</v>
      </c>
      <c r="D205" s="150" t="s">
        <v>30</v>
      </c>
      <c r="E205" s="150">
        <v>2204</v>
      </c>
      <c r="F205" s="150">
        <v>195</v>
      </c>
      <c r="G205" s="150">
        <v>134</v>
      </c>
      <c r="H205" s="150">
        <v>5140</v>
      </c>
      <c r="I205" s="150">
        <v>349</v>
      </c>
      <c r="J205" s="150">
        <v>141</v>
      </c>
      <c r="K205" s="150" t="s">
        <v>84</v>
      </c>
      <c r="L205" s="150" t="s">
        <v>1311</v>
      </c>
      <c r="M205" s="150" t="s">
        <v>83</v>
      </c>
      <c r="N205" s="150" t="s">
        <v>88</v>
      </c>
    </row>
    <row r="206" spans="1:14" x14ac:dyDescent="0.25">
      <c r="A206" s="150" t="s">
        <v>1438</v>
      </c>
      <c r="B206" s="150">
        <v>44621</v>
      </c>
      <c r="C206" s="150">
        <v>44622</v>
      </c>
      <c r="D206" s="150" t="s">
        <v>32</v>
      </c>
      <c r="E206" s="150">
        <v>7234</v>
      </c>
      <c r="F206" s="150">
        <v>465</v>
      </c>
      <c r="G206" s="150">
        <v>331</v>
      </c>
      <c r="H206" s="150">
        <v>28526</v>
      </c>
      <c r="I206" s="150">
        <v>1068</v>
      </c>
      <c r="J206" s="150">
        <v>341</v>
      </c>
      <c r="K206" s="150" t="s">
        <v>50</v>
      </c>
      <c r="L206" s="150" t="s">
        <v>1311</v>
      </c>
      <c r="M206" s="150" t="s">
        <v>51</v>
      </c>
      <c r="N206" s="150" t="s">
        <v>57</v>
      </c>
    </row>
    <row r="207" spans="1:14" x14ac:dyDescent="0.25">
      <c r="A207" s="150" t="s">
        <v>1438</v>
      </c>
      <c r="B207" s="150">
        <v>44621</v>
      </c>
      <c r="C207" s="150">
        <v>44622</v>
      </c>
      <c r="D207" s="150" t="s">
        <v>0</v>
      </c>
      <c r="E207" s="150">
        <v>6299</v>
      </c>
      <c r="F207" s="150">
        <v>515</v>
      </c>
      <c r="G207" s="150">
        <v>22</v>
      </c>
      <c r="H207" s="150">
        <v>12643</v>
      </c>
      <c r="I207" s="150">
        <v>893</v>
      </c>
      <c r="J207" s="150">
        <v>22</v>
      </c>
      <c r="K207" s="150" t="s">
        <v>1585</v>
      </c>
      <c r="L207" s="150" t="s">
        <v>1311</v>
      </c>
      <c r="M207" s="150" t="s">
        <v>83</v>
      </c>
      <c r="N207" s="150" t="s">
        <v>88</v>
      </c>
    </row>
    <row r="208" spans="1:14" x14ac:dyDescent="0.25">
      <c r="A208" s="150" t="s">
        <v>1438</v>
      </c>
      <c r="B208" s="150">
        <v>44621</v>
      </c>
      <c r="C208" s="150">
        <v>44622</v>
      </c>
      <c r="D208" s="150" t="s">
        <v>33</v>
      </c>
      <c r="E208" s="150">
        <v>4909</v>
      </c>
      <c r="F208" s="150">
        <v>387</v>
      </c>
      <c r="G208" s="150">
        <v>77</v>
      </c>
      <c r="H208" s="150">
        <v>15520</v>
      </c>
      <c r="I208" s="150">
        <v>745</v>
      </c>
      <c r="J208" s="150">
        <v>78</v>
      </c>
      <c r="K208" s="150" t="s">
        <v>1331</v>
      </c>
      <c r="L208" s="150" t="s">
        <v>1311</v>
      </c>
      <c r="M208" s="150" t="s">
        <v>39</v>
      </c>
      <c r="N208" s="150" t="s">
        <v>49</v>
      </c>
    </row>
    <row r="209" spans="1:14" x14ac:dyDescent="0.25">
      <c r="A209" s="150" t="s">
        <v>1438</v>
      </c>
      <c r="B209" s="150">
        <v>44621</v>
      </c>
      <c r="C209" s="150">
        <v>44622</v>
      </c>
      <c r="D209" s="150" t="s">
        <v>2</v>
      </c>
      <c r="E209" s="150">
        <v>5450</v>
      </c>
      <c r="F209" s="150">
        <v>420</v>
      </c>
      <c r="G209" s="150">
        <v>152</v>
      </c>
      <c r="H209" s="150">
        <v>13004</v>
      </c>
      <c r="I209" s="150">
        <v>753</v>
      </c>
      <c r="J209" s="150">
        <v>154</v>
      </c>
      <c r="K209" s="150" t="s">
        <v>89</v>
      </c>
      <c r="L209" s="150" t="s">
        <v>1311</v>
      </c>
      <c r="M209" s="150" t="s">
        <v>90</v>
      </c>
      <c r="N209" s="150" t="s">
        <v>95</v>
      </c>
    </row>
    <row r="210" spans="1:14" x14ac:dyDescent="0.25">
      <c r="A210" s="150" t="s">
        <v>1438</v>
      </c>
      <c r="B210" s="150">
        <v>44621</v>
      </c>
      <c r="C210" s="150">
        <v>44622</v>
      </c>
      <c r="D210" s="150" t="s">
        <v>1</v>
      </c>
      <c r="E210" s="150">
        <v>7397</v>
      </c>
      <c r="F210" s="150">
        <v>330</v>
      </c>
      <c r="G210" s="150">
        <v>45</v>
      </c>
      <c r="H210" s="150">
        <v>30416</v>
      </c>
      <c r="I210" s="150">
        <v>836</v>
      </c>
      <c r="J210" s="150">
        <v>48</v>
      </c>
      <c r="K210" s="150" t="s">
        <v>1577</v>
      </c>
      <c r="L210" s="150" t="s">
        <v>1311</v>
      </c>
      <c r="M210" s="150" t="s">
        <v>39</v>
      </c>
      <c r="N210" s="150" t="s">
        <v>49</v>
      </c>
    </row>
    <row r="211" spans="1:14" x14ac:dyDescent="0.25">
      <c r="A211" s="150" t="s">
        <v>1438</v>
      </c>
      <c r="B211" s="150">
        <v>44621</v>
      </c>
      <c r="C211" s="150">
        <v>44622</v>
      </c>
      <c r="D211" s="150" t="s">
        <v>42</v>
      </c>
      <c r="E211" s="150">
        <v>4116</v>
      </c>
      <c r="F211" s="150">
        <v>372</v>
      </c>
      <c r="G211" s="150">
        <v>2</v>
      </c>
      <c r="H211" s="150">
        <v>6509</v>
      </c>
      <c r="I211" s="150">
        <v>586</v>
      </c>
      <c r="J211" s="150">
        <v>2</v>
      </c>
      <c r="K211" s="150" t="s">
        <v>1320</v>
      </c>
      <c r="L211" s="150" t="s">
        <v>1311</v>
      </c>
      <c r="M211" s="150" t="s">
        <v>39</v>
      </c>
      <c r="N211" s="150" t="s">
        <v>49</v>
      </c>
    </row>
    <row r="212" spans="1:14" x14ac:dyDescent="0.25">
      <c r="A212" s="150" t="s">
        <v>1438</v>
      </c>
      <c r="B212" s="150">
        <v>44621</v>
      </c>
      <c r="C212" s="150">
        <v>44622</v>
      </c>
      <c r="D212" s="150" t="s">
        <v>72</v>
      </c>
      <c r="E212" s="150">
        <v>7867</v>
      </c>
      <c r="F212" s="150">
        <v>633</v>
      </c>
      <c r="G212" s="150">
        <v>2</v>
      </c>
      <c r="H212" s="150">
        <v>12877</v>
      </c>
      <c r="I212" s="150">
        <v>959</v>
      </c>
      <c r="J212" s="150">
        <v>2</v>
      </c>
      <c r="K212" s="150" t="s">
        <v>1387</v>
      </c>
      <c r="L212" s="150" t="s">
        <v>1311</v>
      </c>
      <c r="M212" s="150" t="s">
        <v>65</v>
      </c>
      <c r="N212" s="150" t="s">
        <v>73</v>
      </c>
    </row>
    <row r="213" spans="1:14" x14ac:dyDescent="0.25">
      <c r="A213" s="150" t="s">
        <v>1438</v>
      </c>
      <c r="B213" s="150">
        <v>44621</v>
      </c>
      <c r="C213" s="150">
        <v>44622</v>
      </c>
      <c r="D213" s="150" t="s">
        <v>54</v>
      </c>
      <c r="E213" s="150">
        <v>12595</v>
      </c>
      <c r="F213" s="150">
        <v>674</v>
      </c>
      <c r="G213" s="150">
        <v>196</v>
      </c>
      <c r="H213" s="150">
        <v>21953</v>
      </c>
      <c r="I213" s="150">
        <v>1065</v>
      </c>
      <c r="J213" s="150">
        <v>196</v>
      </c>
      <c r="K213" s="150" t="s">
        <v>1342</v>
      </c>
      <c r="L213" s="150" t="s">
        <v>1311</v>
      </c>
      <c r="M213" s="150" t="s">
        <v>51</v>
      </c>
      <c r="N213" s="150" t="s">
        <v>57</v>
      </c>
    </row>
    <row r="214" spans="1:14" x14ac:dyDescent="0.25">
      <c r="A214" s="150" t="s">
        <v>1438</v>
      </c>
      <c r="B214" s="150">
        <v>44621</v>
      </c>
      <c r="C214" s="150">
        <v>44622</v>
      </c>
      <c r="D214" s="150" t="s">
        <v>62</v>
      </c>
      <c r="E214" s="150">
        <v>11944</v>
      </c>
      <c r="F214" s="150">
        <v>837</v>
      </c>
      <c r="G214" s="150">
        <v>49</v>
      </c>
      <c r="H214" s="150">
        <v>21441</v>
      </c>
      <c r="I214" s="150">
        <v>1204</v>
      </c>
      <c r="J214" s="150">
        <v>49</v>
      </c>
      <c r="K214" s="150" t="s">
        <v>1366</v>
      </c>
      <c r="L214" s="150" t="s">
        <v>1311</v>
      </c>
      <c r="M214" s="150" t="s">
        <v>59</v>
      </c>
      <c r="N214" s="150" t="s">
        <v>63</v>
      </c>
    </row>
    <row r="215" spans="1:14" x14ac:dyDescent="0.25">
      <c r="A215" s="150" t="s">
        <v>1438</v>
      </c>
      <c r="B215" s="150">
        <v>44621</v>
      </c>
      <c r="C215" s="150">
        <v>44622</v>
      </c>
      <c r="D215" s="150" t="s">
        <v>48</v>
      </c>
      <c r="E215" s="150">
        <v>5676</v>
      </c>
      <c r="F215" s="150">
        <v>399</v>
      </c>
      <c r="G215" s="150">
        <v>5</v>
      </c>
      <c r="H215" s="150">
        <v>8004</v>
      </c>
      <c r="I215" s="150">
        <v>601</v>
      </c>
      <c r="J215" s="150">
        <v>5</v>
      </c>
      <c r="K215" s="150" t="s">
        <v>1338</v>
      </c>
      <c r="L215" s="150" t="s">
        <v>1311</v>
      </c>
      <c r="M215" s="150" t="s">
        <v>39</v>
      </c>
      <c r="N215" s="150" t="s">
        <v>49</v>
      </c>
    </row>
    <row r="216" spans="1:14" x14ac:dyDescent="0.25">
      <c r="A216" s="150" t="s">
        <v>1438</v>
      </c>
      <c r="B216" s="150">
        <v>44621</v>
      </c>
      <c r="C216" s="150">
        <v>44622</v>
      </c>
      <c r="D216" s="150" t="s">
        <v>15</v>
      </c>
      <c r="E216" s="150">
        <v>6113</v>
      </c>
      <c r="F216" s="150">
        <v>346</v>
      </c>
      <c r="G216" s="150">
        <v>228</v>
      </c>
      <c r="H216" s="150">
        <v>14213</v>
      </c>
      <c r="I216" s="150">
        <v>660</v>
      </c>
      <c r="J216" s="150">
        <v>231</v>
      </c>
      <c r="K216" s="150" t="s">
        <v>56</v>
      </c>
      <c r="L216" s="150" t="s">
        <v>1311</v>
      </c>
      <c r="M216" s="150" t="s">
        <v>51</v>
      </c>
      <c r="N216" s="150" t="s">
        <v>57</v>
      </c>
    </row>
    <row r="217" spans="1:14" x14ac:dyDescent="0.25">
      <c r="A217" s="150" t="s">
        <v>1438</v>
      </c>
      <c r="B217" s="150">
        <v>44621</v>
      </c>
      <c r="C217" s="150">
        <v>44622</v>
      </c>
      <c r="D217" s="150" t="s">
        <v>14</v>
      </c>
      <c r="E217" s="150">
        <v>11972</v>
      </c>
      <c r="F217" s="150">
        <v>647</v>
      </c>
      <c r="G217" s="150">
        <v>285</v>
      </c>
      <c r="H217" s="150">
        <v>38616</v>
      </c>
      <c r="I217" s="150">
        <v>1436</v>
      </c>
      <c r="J217" s="150">
        <v>289</v>
      </c>
      <c r="K217" s="150" t="s">
        <v>82</v>
      </c>
      <c r="L217" s="150" t="s">
        <v>1311</v>
      </c>
      <c r="M217" s="150" t="s">
        <v>83</v>
      </c>
      <c r="N217" s="150" t="s">
        <v>88</v>
      </c>
    </row>
    <row r="218" spans="1:14" x14ac:dyDescent="0.25">
      <c r="A218" s="150" t="s">
        <v>1438</v>
      </c>
      <c r="B218" s="150">
        <v>44621</v>
      </c>
      <c r="C218" s="150">
        <v>44622</v>
      </c>
      <c r="D218" s="150" t="s">
        <v>17</v>
      </c>
      <c r="E218" s="150">
        <v>4749</v>
      </c>
      <c r="F218" s="150">
        <v>408</v>
      </c>
      <c r="G218" s="150">
        <v>85</v>
      </c>
      <c r="H218" s="150">
        <v>8877</v>
      </c>
      <c r="I218" s="150">
        <v>674</v>
      </c>
      <c r="J218" s="150">
        <v>88</v>
      </c>
      <c r="K218" s="150" t="s">
        <v>78</v>
      </c>
      <c r="L218" s="150" t="s">
        <v>1311</v>
      </c>
      <c r="M218" s="150" t="s">
        <v>75</v>
      </c>
      <c r="N218" s="150" t="s">
        <v>81</v>
      </c>
    </row>
    <row r="219" spans="1:14" x14ac:dyDescent="0.25">
      <c r="A219" s="150" t="s">
        <v>1438</v>
      </c>
      <c r="B219" s="150">
        <v>44621</v>
      </c>
      <c r="C219" s="150">
        <v>44622</v>
      </c>
      <c r="D219" s="150" t="s">
        <v>16</v>
      </c>
      <c r="E219" s="150">
        <v>5377</v>
      </c>
      <c r="F219" s="150">
        <v>302</v>
      </c>
      <c r="G219" s="150">
        <v>29</v>
      </c>
      <c r="H219" s="150">
        <v>17947</v>
      </c>
      <c r="I219" s="150">
        <v>635</v>
      </c>
      <c r="J219" s="150">
        <v>29</v>
      </c>
      <c r="K219" s="150" t="s">
        <v>74</v>
      </c>
      <c r="L219" s="150" t="s">
        <v>1311</v>
      </c>
      <c r="M219" s="150" t="s">
        <v>75</v>
      </c>
      <c r="N219" s="150" t="s">
        <v>81</v>
      </c>
    </row>
    <row r="220" spans="1:14" x14ac:dyDescent="0.25">
      <c r="A220" s="150" t="s">
        <v>1438</v>
      </c>
      <c r="B220" s="150">
        <v>44621</v>
      </c>
      <c r="C220" s="150">
        <v>44622</v>
      </c>
      <c r="D220" s="150" t="s">
        <v>13</v>
      </c>
      <c r="E220" s="150">
        <v>4203</v>
      </c>
      <c r="F220" s="150">
        <v>356</v>
      </c>
      <c r="G220" s="150">
        <v>38</v>
      </c>
      <c r="H220" s="150">
        <v>13246</v>
      </c>
      <c r="I220" s="150">
        <v>702</v>
      </c>
      <c r="J220" s="150">
        <v>38</v>
      </c>
      <c r="K220" s="150" t="s">
        <v>70</v>
      </c>
      <c r="L220" s="150" t="s">
        <v>1311</v>
      </c>
      <c r="M220" s="150" t="s">
        <v>65</v>
      </c>
      <c r="N220" s="150" t="s">
        <v>73</v>
      </c>
    </row>
    <row r="221" spans="1:14" x14ac:dyDescent="0.25">
      <c r="A221" s="150" t="s">
        <v>1438</v>
      </c>
      <c r="B221" s="150">
        <v>44621</v>
      </c>
      <c r="C221" s="150">
        <v>44622</v>
      </c>
      <c r="D221" s="150" t="s">
        <v>10</v>
      </c>
      <c r="E221" s="150">
        <v>5783</v>
      </c>
      <c r="F221" s="150">
        <v>427</v>
      </c>
      <c r="G221" s="150">
        <v>36</v>
      </c>
      <c r="H221" s="150">
        <v>31904</v>
      </c>
      <c r="I221" s="150">
        <v>988</v>
      </c>
      <c r="J221" s="150">
        <v>38</v>
      </c>
      <c r="K221" s="150" t="s">
        <v>92</v>
      </c>
      <c r="L221" s="150" t="s">
        <v>1311</v>
      </c>
      <c r="M221" s="150" t="s">
        <v>90</v>
      </c>
      <c r="N221" s="150" t="s">
        <v>95</v>
      </c>
    </row>
    <row r="222" spans="1:14" x14ac:dyDescent="0.25">
      <c r="A222" s="150" t="s">
        <v>1438</v>
      </c>
      <c r="B222" s="150">
        <v>44621</v>
      </c>
      <c r="C222" s="150">
        <v>44622</v>
      </c>
      <c r="D222" s="150" t="s">
        <v>9</v>
      </c>
      <c r="E222" s="150">
        <v>13153</v>
      </c>
      <c r="F222" s="150">
        <v>715</v>
      </c>
      <c r="G222" s="150">
        <v>68</v>
      </c>
      <c r="H222" s="150">
        <v>43840</v>
      </c>
      <c r="I222" s="150">
        <v>1436</v>
      </c>
      <c r="J222" s="150">
        <v>70</v>
      </c>
      <c r="K222" s="150" t="s">
        <v>94</v>
      </c>
      <c r="L222" s="150" t="s">
        <v>1311</v>
      </c>
      <c r="M222" s="150" t="s">
        <v>90</v>
      </c>
      <c r="N222" s="150" t="s">
        <v>95</v>
      </c>
    </row>
    <row r="223" spans="1:14" x14ac:dyDescent="0.25">
      <c r="A223" s="150" t="s">
        <v>1438</v>
      </c>
      <c r="B223" s="150">
        <v>44621</v>
      </c>
      <c r="C223" s="150">
        <v>44622</v>
      </c>
      <c r="D223" s="150" t="s">
        <v>12</v>
      </c>
      <c r="E223" s="150">
        <v>4673</v>
      </c>
      <c r="F223" s="150">
        <v>305</v>
      </c>
      <c r="G223" s="150">
        <v>50</v>
      </c>
      <c r="H223" s="150">
        <v>8982</v>
      </c>
      <c r="I223" s="150">
        <v>541</v>
      </c>
      <c r="J223" s="150">
        <v>51</v>
      </c>
      <c r="K223" s="150" t="s">
        <v>86</v>
      </c>
      <c r="L223" s="150" t="s">
        <v>1311</v>
      </c>
      <c r="M223" s="150" t="s">
        <v>83</v>
      </c>
      <c r="N223" s="150" t="s">
        <v>88</v>
      </c>
    </row>
    <row r="224" spans="1:14" x14ac:dyDescent="0.25">
      <c r="A224" s="150" t="s">
        <v>1438</v>
      </c>
      <c r="B224" s="150">
        <v>44621</v>
      </c>
      <c r="C224" s="150">
        <v>44622</v>
      </c>
      <c r="D224" s="150" t="s">
        <v>11</v>
      </c>
      <c r="E224" s="150">
        <v>5770</v>
      </c>
      <c r="F224" s="150">
        <v>316</v>
      </c>
      <c r="G224" s="150">
        <v>46</v>
      </c>
      <c r="H224" s="150">
        <v>14589</v>
      </c>
      <c r="I224" s="150">
        <v>721</v>
      </c>
      <c r="J224" s="150">
        <v>48</v>
      </c>
      <c r="K224" s="150" t="s">
        <v>55</v>
      </c>
      <c r="L224" s="150" t="s">
        <v>1311</v>
      </c>
      <c r="M224" s="150" t="s">
        <v>51</v>
      </c>
      <c r="N224" s="150" t="s">
        <v>57</v>
      </c>
    </row>
    <row r="225" spans="1:14" x14ac:dyDescent="0.25">
      <c r="A225" s="150" t="s">
        <v>1438</v>
      </c>
      <c r="B225" s="150">
        <v>44621</v>
      </c>
      <c r="C225" s="150">
        <v>44622</v>
      </c>
      <c r="D225" s="150" t="s">
        <v>18</v>
      </c>
      <c r="E225" s="150">
        <v>5518</v>
      </c>
      <c r="F225" s="150">
        <v>289</v>
      </c>
      <c r="G225" s="150">
        <v>24</v>
      </c>
      <c r="H225" s="150">
        <v>16659</v>
      </c>
      <c r="I225" s="150">
        <v>488</v>
      </c>
      <c r="J225" s="150">
        <v>27</v>
      </c>
      <c r="K225" s="150" t="s">
        <v>44</v>
      </c>
      <c r="L225" s="150" t="s">
        <v>1311</v>
      </c>
      <c r="M225" s="150" t="s">
        <v>39</v>
      </c>
      <c r="N225" s="150" t="s">
        <v>49</v>
      </c>
    </row>
    <row r="226" spans="1:14" x14ac:dyDescent="0.25">
      <c r="A226" s="150" t="s">
        <v>1438</v>
      </c>
      <c r="B226" s="150">
        <v>44621</v>
      </c>
      <c r="C226" s="150">
        <v>44622</v>
      </c>
      <c r="D226" s="150" t="s">
        <v>25</v>
      </c>
      <c r="E226" s="150">
        <v>3262</v>
      </c>
      <c r="F226" s="150">
        <v>112</v>
      </c>
      <c r="G226" s="150">
        <v>8</v>
      </c>
      <c r="H226" s="150">
        <v>8297</v>
      </c>
      <c r="I226" s="150">
        <v>211</v>
      </c>
      <c r="J226" s="150">
        <v>8</v>
      </c>
      <c r="K226" s="150" t="s">
        <v>46</v>
      </c>
      <c r="L226" s="150" t="s">
        <v>1311</v>
      </c>
      <c r="M226" s="150" t="s">
        <v>39</v>
      </c>
      <c r="N226" s="150" t="s">
        <v>49</v>
      </c>
    </row>
    <row r="227" spans="1:14" x14ac:dyDescent="0.25">
      <c r="A227" s="150" t="s">
        <v>1438</v>
      </c>
      <c r="B227" s="150">
        <v>44621</v>
      </c>
      <c r="C227" s="150">
        <v>44622</v>
      </c>
      <c r="D227" s="150" t="s">
        <v>24</v>
      </c>
      <c r="E227" s="150">
        <v>4790</v>
      </c>
      <c r="F227" s="150">
        <v>221</v>
      </c>
      <c r="G227" s="150">
        <v>161</v>
      </c>
      <c r="H227" s="150">
        <v>19187</v>
      </c>
      <c r="I227" s="150">
        <v>549</v>
      </c>
      <c r="J227" s="150">
        <v>167</v>
      </c>
      <c r="K227" s="150" t="s">
        <v>93</v>
      </c>
      <c r="L227" s="150" t="s">
        <v>1311</v>
      </c>
      <c r="M227" s="150" t="s">
        <v>90</v>
      </c>
      <c r="N227" s="150" t="s">
        <v>95</v>
      </c>
    </row>
    <row r="228" spans="1:14" x14ac:dyDescent="0.25">
      <c r="A228" s="150" t="s">
        <v>1438</v>
      </c>
      <c r="B228" s="150">
        <v>44621</v>
      </c>
      <c r="C228" s="150">
        <v>44622</v>
      </c>
      <c r="D228" s="150" t="s">
        <v>27</v>
      </c>
      <c r="E228" s="150">
        <v>3081</v>
      </c>
      <c r="F228" s="150">
        <v>202</v>
      </c>
      <c r="G228" s="150">
        <v>140</v>
      </c>
      <c r="H228" s="150">
        <v>9786</v>
      </c>
      <c r="I228" s="150">
        <v>527</v>
      </c>
      <c r="J228" s="150">
        <v>143</v>
      </c>
      <c r="K228" s="150" t="s">
        <v>38</v>
      </c>
      <c r="L228" s="150" t="s">
        <v>1311</v>
      </c>
      <c r="M228" s="150" t="s">
        <v>39</v>
      </c>
      <c r="N228" s="150" t="s">
        <v>49</v>
      </c>
    </row>
    <row r="229" spans="1:14" x14ac:dyDescent="0.25">
      <c r="A229" s="150" t="s">
        <v>1438</v>
      </c>
      <c r="B229" s="150">
        <v>44621</v>
      </c>
      <c r="C229" s="150">
        <v>44622</v>
      </c>
      <c r="D229" s="150" t="s">
        <v>26</v>
      </c>
      <c r="E229" s="150">
        <v>5586</v>
      </c>
      <c r="F229" s="150">
        <v>341</v>
      </c>
      <c r="G229" s="150">
        <v>214</v>
      </c>
      <c r="H229" s="150">
        <v>15581</v>
      </c>
      <c r="I229" s="150">
        <v>597</v>
      </c>
      <c r="J229" s="150">
        <v>229</v>
      </c>
      <c r="K229" s="150" t="s">
        <v>67</v>
      </c>
      <c r="L229" s="150" t="s">
        <v>1311</v>
      </c>
      <c r="M229" s="150" t="s">
        <v>65</v>
      </c>
      <c r="N229" s="150" t="s">
        <v>73</v>
      </c>
    </row>
    <row r="230" spans="1:14" x14ac:dyDescent="0.25">
      <c r="A230" s="150" t="s">
        <v>1438</v>
      </c>
      <c r="B230" s="150">
        <v>44621</v>
      </c>
      <c r="C230" s="150">
        <v>44622</v>
      </c>
      <c r="D230" s="150" t="s">
        <v>23</v>
      </c>
      <c r="E230" s="150">
        <v>12022</v>
      </c>
      <c r="F230" s="150">
        <v>835</v>
      </c>
      <c r="G230" s="150">
        <v>2</v>
      </c>
      <c r="H230" s="150">
        <v>37414</v>
      </c>
      <c r="I230" s="150">
        <v>1613</v>
      </c>
      <c r="J230" s="150">
        <v>2</v>
      </c>
      <c r="K230" s="150" t="s">
        <v>79</v>
      </c>
      <c r="L230" s="150" t="s">
        <v>1311</v>
      </c>
      <c r="M230" s="150" t="s">
        <v>75</v>
      </c>
      <c r="N230" s="150" t="s">
        <v>81</v>
      </c>
    </row>
    <row r="231" spans="1:14" x14ac:dyDescent="0.25">
      <c r="A231" s="150" t="s">
        <v>1438</v>
      </c>
      <c r="B231" s="150">
        <v>44621</v>
      </c>
      <c r="C231" s="150">
        <v>44622</v>
      </c>
      <c r="D231" s="150" t="s">
        <v>20</v>
      </c>
      <c r="E231" s="150">
        <v>7284</v>
      </c>
      <c r="F231" s="150">
        <v>493</v>
      </c>
      <c r="G231" s="150">
        <v>24</v>
      </c>
      <c r="H231" s="150">
        <v>17947</v>
      </c>
      <c r="I231" s="150">
        <v>1053</v>
      </c>
      <c r="J231" s="150">
        <v>24</v>
      </c>
      <c r="K231" s="150" t="s">
        <v>87</v>
      </c>
      <c r="L231" s="150" t="s">
        <v>1311</v>
      </c>
      <c r="M231" s="150" t="s">
        <v>83</v>
      </c>
      <c r="N231" s="150" t="s">
        <v>88</v>
      </c>
    </row>
    <row r="232" spans="1:14" x14ac:dyDescent="0.25">
      <c r="A232" s="150" t="s">
        <v>1438</v>
      </c>
      <c r="B232" s="150">
        <v>44621</v>
      </c>
      <c r="C232" s="150">
        <v>44622</v>
      </c>
      <c r="D232" s="150" t="s">
        <v>19</v>
      </c>
      <c r="E232" s="150">
        <v>10756</v>
      </c>
      <c r="F232" s="150">
        <v>770</v>
      </c>
      <c r="G232" s="150">
        <v>418</v>
      </c>
      <c r="H232" s="150">
        <v>58002</v>
      </c>
      <c r="I232" s="150">
        <v>2114</v>
      </c>
      <c r="J232" s="150">
        <v>431</v>
      </c>
      <c r="K232" s="150" t="s">
        <v>52</v>
      </c>
      <c r="L232" s="150" t="s">
        <v>1311</v>
      </c>
      <c r="M232" s="150" t="s">
        <v>51</v>
      </c>
      <c r="N232" s="150" t="s">
        <v>57</v>
      </c>
    </row>
    <row r="233" spans="1:14" x14ac:dyDescent="0.25">
      <c r="A233" s="150" t="s">
        <v>1438</v>
      </c>
      <c r="B233" s="150">
        <v>44621</v>
      </c>
      <c r="C233" s="150">
        <v>44622</v>
      </c>
      <c r="D233" s="150" t="s">
        <v>22</v>
      </c>
      <c r="E233" s="150">
        <v>6658</v>
      </c>
      <c r="F233" s="150">
        <v>382</v>
      </c>
      <c r="G233" s="150">
        <v>12</v>
      </c>
      <c r="H233" s="150">
        <v>19849</v>
      </c>
      <c r="I233" s="150">
        <v>770</v>
      </c>
      <c r="J233" s="150">
        <v>13</v>
      </c>
      <c r="K233" s="150" t="s">
        <v>40</v>
      </c>
      <c r="L233" s="150" t="s">
        <v>1311</v>
      </c>
      <c r="M233" s="150" t="s">
        <v>39</v>
      </c>
      <c r="N233" s="150" t="s">
        <v>49</v>
      </c>
    </row>
    <row r="234" spans="1:14" x14ac:dyDescent="0.25">
      <c r="A234" s="150" t="s">
        <v>1438</v>
      </c>
      <c r="B234" s="150">
        <v>44621</v>
      </c>
      <c r="C234" s="150">
        <v>44622</v>
      </c>
      <c r="D234" s="150" t="s">
        <v>21</v>
      </c>
      <c r="E234" s="150">
        <v>6450</v>
      </c>
      <c r="F234" s="150">
        <v>488</v>
      </c>
      <c r="G234" s="150">
        <v>77</v>
      </c>
      <c r="H234" s="150">
        <v>31852</v>
      </c>
      <c r="I234" s="150">
        <v>1031</v>
      </c>
      <c r="J234" s="150">
        <v>78</v>
      </c>
      <c r="K234" s="150" t="s">
        <v>69</v>
      </c>
      <c r="L234" s="150" t="s">
        <v>1311</v>
      </c>
      <c r="M234" s="150" t="s">
        <v>65</v>
      </c>
      <c r="N234" s="150" t="s">
        <v>73</v>
      </c>
    </row>
    <row r="235" spans="1:14" x14ac:dyDescent="0.25">
      <c r="A235" s="150" t="s">
        <v>1438</v>
      </c>
      <c r="B235" s="150">
        <v>44621</v>
      </c>
      <c r="C235" s="150">
        <v>44622</v>
      </c>
      <c r="D235" s="150" t="s">
        <v>3</v>
      </c>
      <c r="E235" s="150">
        <v>7931</v>
      </c>
      <c r="F235" s="150">
        <v>701</v>
      </c>
      <c r="G235" s="150">
        <v>76</v>
      </c>
      <c r="H235" s="150">
        <v>45255</v>
      </c>
      <c r="I235" s="150">
        <v>2397</v>
      </c>
      <c r="J235" s="150">
        <v>78</v>
      </c>
      <c r="K235" s="150" t="s">
        <v>58</v>
      </c>
      <c r="L235" s="150" t="s">
        <v>1311</v>
      </c>
      <c r="M235" s="150" t="s">
        <v>59</v>
      </c>
      <c r="N235" s="150" t="s">
        <v>63</v>
      </c>
    </row>
    <row r="236" spans="1:14" x14ac:dyDescent="0.25">
      <c r="A236" s="150" t="s">
        <v>1438</v>
      </c>
      <c r="B236" s="150">
        <v>44652</v>
      </c>
      <c r="C236" s="150"/>
      <c r="D236" s="150" t="s">
        <v>20</v>
      </c>
      <c r="E236" s="150">
        <v>7195</v>
      </c>
      <c r="F236" s="150">
        <v>489</v>
      </c>
      <c r="G236" s="150">
        <v>33</v>
      </c>
      <c r="H236" s="150">
        <v>17970</v>
      </c>
      <c r="I236" s="150">
        <v>1058</v>
      </c>
      <c r="J236" s="150">
        <v>33</v>
      </c>
      <c r="K236" s="150" t="s">
        <v>87</v>
      </c>
      <c r="L236" s="150" t="s">
        <v>1311</v>
      </c>
      <c r="M236" s="150" t="s">
        <v>83</v>
      </c>
      <c r="N236" s="150" t="s">
        <v>88</v>
      </c>
    </row>
    <row r="237" spans="1:14" x14ac:dyDescent="0.25">
      <c r="A237" s="150" t="s">
        <v>1438</v>
      </c>
      <c r="B237" s="150">
        <v>44652</v>
      </c>
      <c r="C237" s="150"/>
      <c r="D237" s="150" t="s">
        <v>19</v>
      </c>
      <c r="E237" s="150">
        <v>10758</v>
      </c>
      <c r="F237" s="150">
        <v>768</v>
      </c>
      <c r="G237" s="150">
        <v>443</v>
      </c>
      <c r="H237" s="150">
        <v>58124</v>
      </c>
      <c r="I237" s="150">
        <v>2118</v>
      </c>
      <c r="J237" s="150">
        <v>459</v>
      </c>
      <c r="K237" s="150" t="s">
        <v>52</v>
      </c>
      <c r="L237" s="150" t="s">
        <v>1311</v>
      </c>
      <c r="M237" s="150" t="s">
        <v>51</v>
      </c>
      <c r="N237" s="150" t="s">
        <v>57</v>
      </c>
    </row>
    <row r="238" spans="1:14" x14ac:dyDescent="0.25">
      <c r="A238" s="150" t="s">
        <v>1438</v>
      </c>
      <c r="B238" s="150">
        <v>44652</v>
      </c>
      <c r="C238" s="150"/>
      <c r="D238" s="150" t="s">
        <v>21</v>
      </c>
      <c r="E238" s="150">
        <v>6440</v>
      </c>
      <c r="F238" s="150">
        <v>490</v>
      </c>
      <c r="G238" s="150">
        <v>83</v>
      </c>
      <c r="H238" s="150">
        <v>31913</v>
      </c>
      <c r="I238" s="150">
        <v>1035</v>
      </c>
      <c r="J238" s="150">
        <v>86</v>
      </c>
      <c r="K238" s="150" t="s">
        <v>69</v>
      </c>
      <c r="L238" s="150" t="s">
        <v>1311</v>
      </c>
      <c r="M238" s="150" t="s">
        <v>65</v>
      </c>
      <c r="N238" s="150" t="s">
        <v>73</v>
      </c>
    </row>
    <row r="239" spans="1:14" x14ac:dyDescent="0.25">
      <c r="A239" s="150" t="s">
        <v>1438</v>
      </c>
      <c r="B239" s="150">
        <v>44652</v>
      </c>
      <c r="C239" s="150"/>
      <c r="D239" s="150" t="s">
        <v>23</v>
      </c>
      <c r="E239" s="150">
        <v>12058</v>
      </c>
      <c r="F239" s="150">
        <v>838</v>
      </c>
      <c r="G239" s="150">
        <v>4</v>
      </c>
      <c r="H239" s="150">
        <v>37547</v>
      </c>
      <c r="I239" s="150">
        <v>1622</v>
      </c>
      <c r="J239" s="150">
        <v>4</v>
      </c>
      <c r="K239" s="150" t="s">
        <v>79</v>
      </c>
      <c r="L239" s="150" t="s">
        <v>1311</v>
      </c>
      <c r="M239" s="150" t="s">
        <v>75</v>
      </c>
      <c r="N239" s="150" t="s">
        <v>81</v>
      </c>
    </row>
    <row r="240" spans="1:14" x14ac:dyDescent="0.25">
      <c r="A240" s="150" t="s">
        <v>1438</v>
      </c>
      <c r="B240" s="150">
        <v>44652</v>
      </c>
      <c r="C240" s="150"/>
      <c r="D240" s="150" t="s">
        <v>22</v>
      </c>
      <c r="E240" s="150">
        <v>6674</v>
      </c>
      <c r="F240" s="150">
        <v>387</v>
      </c>
      <c r="G240" s="150">
        <v>13</v>
      </c>
      <c r="H240" s="150">
        <v>19910</v>
      </c>
      <c r="I240" s="150">
        <v>777</v>
      </c>
      <c r="J240" s="150">
        <v>14</v>
      </c>
      <c r="K240" s="150" t="s">
        <v>40</v>
      </c>
      <c r="L240" s="150" t="s">
        <v>1311</v>
      </c>
      <c r="M240" s="150" t="s">
        <v>39</v>
      </c>
      <c r="N240" s="150" t="s">
        <v>49</v>
      </c>
    </row>
    <row r="241" spans="1:14" x14ac:dyDescent="0.25">
      <c r="A241" s="150" t="s">
        <v>1438</v>
      </c>
      <c r="B241" s="150">
        <v>44652</v>
      </c>
      <c r="C241" s="150"/>
      <c r="D241" s="150" t="s">
        <v>15</v>
      </c>
      <c r="E241" s="150">
        <v>6127</v>
      </c>
      <c r="F241" s="150">
        <v>353</v>
      </c>
      <c r="G241" s="150">
        <v>233</v>
      </c>
      <c r="H241" s="150">
        <v>14307</v>
      </c>
      <c r="I241" s="150">
        <v>670</v>
      </c>
      <c r="J241" s="150">
        <v>239</v>
      </c>
      <c r="K241" s="150" t="s">
        <v>56</v>
      </c>
      <c r="L241" s="150" t="s">
        <v>1311</v>
      </c>
      <c r="M241" s="150" t="s">
        <v>51</v>
      </c>
      <c r="N241" s="150" t="s">
        <v>57</v>
      </c>
    </row>
    <row r="242" spans="1:14" x14ac:dyDescent="0.25">
      <c r="A242" s="150" t="s">
        <v>1438</v>
      </c>
      <c r="B242" s="150">
        <v>44652</v>
      </c>
      <c r="C242" s="150"/>
      <c r="D242" s="150" t="s">
        <v>14</v>
      </c>
      <c r="E242" s="150">
        <v>11979</v>
      </c>
      <c r="F242" s="150">
        <v>654</v>
      </c>
      <c r="G242" s="150">
        <v>312</v>
      </c>
      <c r="H242" s="150">
        <v>38791</v>
      </c>
      <c r="I242" s="150">
        <v>1447</v>
      </c>
      <c r="J242" s="150">
        <v>316</v>
      </c>
      <c r="K242" s="150" t="s">
        <v>82</v>
      </c>
      <c r="L242" s="150" t="s">
        <v>1311</v>
      </c>
      <c r="M242" s="150" t="s">
        <v>83</v>
      </c>
      <c r="N242" s="150" t="s">
        <v>88</v>
      </c>
    </row>
    <row r="243" spans="1:14" x14ac:dyDescent="0.25">
      <c r="A243" s="150" t="s">
        <v>1438</v>
      </c>
      <c r="B243" s="150">
        <v>44652</v>
      </c>
      <c r="C243" s="150"/>
      <c r="D243" s="150" t="s">
        <v>16</v>
      </c>
      <c r="E243" s="150">
        <v>5388</v>
      </c>
      <c r="F243" s="150">
        <v>304</v>
      </c>
      <c r="G243" s="150">
        <v>37</v>
      </c>
      <c r="H243" s="150">
        <v>18012</v>
      </c>
      <c r="I243" s="150">
        <v>639</v>
      </c>
      <c r="J243" s="150">
        <v>37</v>
      </c>
      <c r="K243" s="150" t="s">
        <v>74</v>
      </c>
      <c r="L243" s="150" t="s">
        <v>1311</v>
      </c>
      <c r="M243" s="150" t="s">
        <v>75</v>
      </c>
      <c r="N243" s="150" t="s">
        <v>81</v>
      </c>
    </row>
    <row r="244" spans="1:14" x14ac:dyDescent="0.25">
      <c r="A244" s="150" t="s">
        <v>1438</v>
      </c>
      <c r="B244" s="150">
        <v>44652</v>
      </c>
      <c r="C244" s="150"/>
      <c r="D244" s="150" t="s">
        <v>18</v>
      </c>
      <c r="E244" s="150">
        <v>5514</v>
      </c>
      <c r="F244" s="150">
        <v>296</v>
      </c>
      <c r="G244" s="150">
        <v>25</v>
      </c>
      <c r="H244" s="150">
        <v>16739</v>
      </c>
      <c r="I244" s="150">
        <v>495</v>
      </c>
      <c r="J244" s="150">
        <v>28</v>
      </c>
      <c r="K244" s="150" t="s">
        <v>44</v>
      </c>
      <c r="L244" s="150" t="s">
        <v>1311</v>
      </c>
      <c r="M244" s="150" t="s">
        <v>39</v>
      </c>
      <c r="N244" s="150" t="s">
        <v>49</v>
      </c>
    </row>
    <row r="245" spans="1:14" x14ac:dyDescent="0.25">
      <c r="A245" s="150" t="s">
        <v>1438</v>
      </c>
      <c r="B245" s="150">
        <v>44652</v>
      </c>
      <c r="C245" s="150"/>
      <c r="D245" s="150" t="s">
        <v>17</v>
      </c>
      <c r="E245" s="150">
        <v>4752</v>
      </c>
      <c r="F245" s="150">
        <v>410</v>
      </c>
      <c r="G245" s="150">
        <v>84</v>
      </c>
      <c r="H245" s="150">
        <v>8912</v>
      </c>
      <c r="I245" s="150">
        <v>677</v>
      </c>
      <c r="J245" s="150">
        <v>87</v>
      </c>
      <c r="K245" s="150" t="s">
        <v>78</v>
      </c>
      <c r="L245" s="150" t="s">
        <v>1311</v>
      </c>
      <c r="M245" s="150" t="s">
        <v>75</v>
      </c>
      <c r="N245" s="150" t="s">
        <v>81</v>
      </c>
    </row>
    <row r="246" spans="1:14" x14ac:dyDescent="0.25">
      <c r="A246" s="150" t="s">
        <v>1438</v>
      </c>
      <c r="B246" s="150">
        <v>44652</v>
      </c>
      <c r="C246" s="150"/>
      <c r="D246" s="150" t="s">
        <v>30</v>
      </c>
      <c r="E246" s="150">
        <v>2200</v>
      </c>
      <c r="F246" s="150">
        <v>195</v>
      </c>
      <c r="G246" s="150">
        <v>134</v>
      </c>
      <c r="H246" s="150">
        <v>5154</v>
      </c>
      <c r="I246" s="150">
        <v>352</v>
      </c>
      <c r="J246" s="150">
        <v>143</v>
      </c>
      <c r="K246" s="150" t="s">
        <v>84</v>
      </c>
      <c r="L246" s="150" t="s">
        <v>1311</v>
      </c>
      <c r="M246" s="150" t="s">
        <v>83</v>
      </c>
      <c r="N246" s="150" t="s">
        <v>88</v>
      </c>
    </row>
    <row r="247" spans="1:14" x14ac:dyDescent="0.25">
      <c r="A247" s="150" t="s">
        <v>1438</v>
      </c>
      <c r="B247" s="150">
        <v>44652</v>
      </c>
      <c r="C247" s="150"/>
      <c r="D247" s="150" t="s">
        <v>29</v>
      </c>
      <c r="E247" s="150">
        <v>2929</v>
      </c>
      <c r="F247" s="150">
        <v>201</v>
      </c>
      <c r="G247" s="150">
        <v>11</v>
      </c>
      <c r="H247" s="150">
        <v>11240</v>
      </c>
      <c r="I247" s="150">
        <v>395</v>
      </c>
      <c r="J247" s="150">
        <v>12</v>
      </c>
      <c r="K247" s="150" t="s">
        <v>80</v>
      </c>
      <c r="L247" s="150" t="s">
        <v>1311</v>
      </c>
      <c r="M247" s="150" t="s">
        <v>75</v>
      </c>
      <c r="N247" s="150" t="s">
        <v>81</v>
      </c>
    </row>
    <row r="248" spans="1:14" x14ac:dyDescent="0.25">
      <c r="A248" s="150" t="s">
        <v>1438</v>
      </c>
      <c r="B248" s="150">
        <v>44652</v>
      </c>
      <c r="C248" s="150"/>
      <c r="D248" s="150" t="s">
        <v>31</v>
      </c>
      <c r="E248" s="150">
        <v>2833</v>
      </c>
      <c r="F248" s="150">
        <v>206</v>
      </c>
      <c r="G248" s="150">
        <v>43</v>
      </c>
      <c r="H248" s="150">
        <v>11890</v>
      </c>
      <c r="I248" s="150">
        <v>404</v>
      </c>
      <c r="J248" s="150">
        <v>43</v>
      </c>
      <c r="K248" s="150" t="s">
        <v>68</v>
      </c>
      <c r="L248" s="150" t="s">
        <v>1311</v>
      </c>
      <c r="M248" s="150" t="s">
        <v>65</v>
      </c>
      <c r="N248" s="150" t="s">
        <v>73</v>
      </c>
    </row>
    <row r="249" spans="1:14" x14ac:dyDescent="0.25">
      <c r="A249" s="150" t="s">
        <v>1438</v>
      </c>
      <c r="B249" s="150">
        <v>44652</v>
      </c>
      <c r="C249" s="150"/>
      <c r="D249" s="150" t="s">
        <v>33</v>
      </c>
      <c r="E249" s="150">
        <v>4897</v>
      </c>
      <c r="F249" s="150">
        <v>391</v>
      </c>
      <c r="G249" s="150">
        <v>84</v>
      </c>
      <c r="H249" s="150">
        <v>15569</v>
      </c>
      <c r="I249" s="150">
        <v>754</v>
      </c>
      <c r="J249" s="150">
        <v>85</v>
      </c>
      <c r="K249" s="150" t="s">
        <v>1331</v>
      </c>
      <c r="L249" s="150" t="s">
        <v>1311</v>
      </c>
      <c r="M249" s="150" t="s">
        <v>39</v>
      </c>
      <c r="N249" s="150" t="s">
        <v>49</v>
      </c>
    </row>
    <row r="250" spans="1:14" x14ac:dyDescent="0.25">
      <c r="A250" s="150" t="s">
        <v>1438</v>
      </c>
      <c r="B250" s="150">
        <v>44652</v>
      </c>
      <c r="C250" s="150"/>
      <c r="D250" s="150" t="s">
        <v>32</v>
      </c>
      <c r="E250" s="150">
        <v>7251</v>
      </c>
      <c r="F250" s="150">
        <v>469</v>
      </c>
      <c r="G250" s="150">
        <v>348</v>
      </c>
      <c r="H250" s="150">
        <v>28625</v>
      </c>
      <c r="I250" s="150">
        <v>1074</v>
      </c>
      <c r="J250" s="150">
        <v>358</v>
      </c>
      <c r="K250" s="150" t="s">
        <v>50</v>
      </c>
      <c r="L250" s="150" t="s">
        <v>1311</v>
      </c>
      <c r="M250" s="150" t="s">
        <v>51</v>
      </c>
      <c r="N250" s="150" t="s">
        <v>57</v>
      </c>
    </row>
    <row r="251" spans="1:14" x14ac:dyDescent="0.25">
      <c r="A251" s="150" t="s">
        <v>1438</v>
      </c>
      <c r="B251" s="150">
        <v>44652</v>
      </c>
      <c r="C251" s="150"/>
      <c r="D251" s="150" t="s">
        <v>25</v>
      </c>
      <c r="E251" s="150">
        <v>3278</v>
      </c>
      <c r="F251" s="150">
        <v>113</v>
      </c>
      <c r="G251" s="150">
        <v>8</v>
      </c>
      <c r="H251" s="150">
        <v>8332</v>
      </c>
      <c r="I251" s="150">
        <v>212</v>
      </c>
      <c r="J251" s="150">
        <v>8</v>
      </c>
      <c r="K251" s="150" t="s">
        <v>46</v>
      </c>
      <c r="L251" s="150" t="s">
        <v>1311</v>
      </c>
      <c r="M251" s="150" t="s">
        <v>39</v>
      </c>
      <c r="N251" s="150" t="s">
        <v>49</v>
      </c>
    </row>
    <row r="252" spans="1:14" x14ac:dyDescent="0.25">
      <c r="A252" s="150" t="s">
        <v>1438</v>
      </c>
      <c r="B252" s="150">
        <v>44652</v>
      </c>
      <c r="C252" s="150"/>
      <c r="D252" s="150" t="s">
        <v>24</v>
      </c>
      <c r="E252" s="150">
        <v>4796</v>
      </c>
      <c r="F252" s="150">
        <v>223</v>
      </c>
      <c r="G252" s="150">
        <v>161</v>
      </c>
      <c r="H252" s="150">
        <v>19256</v>
      </c>
      <c r="I252" s="150">
        <v>553</v>
      </c>
      <c r="J252" s="150">
        <v>168</v>
      </c>
      <c r="K252" s="150" t="s">
        <v>93</v>
      </c>
      <c r="L252" s="150" t="s">
        <v>1311</v>
      </c>
      <c r="M252" s="150" t="s">
        <v>90</v>
      </c>
      <c r="N252" s="150" t="s">
        <v>95</v>
      </c>
    </row>
    <row r="253" spans="1:14" x14ac:dyDescent="0.25">
      <c r="A253" s="150" t="s">
        <v>1438</v>
      </c>
      <c r="B253" s="150">
        <v>44652</v>
      </c>
      <c r="C253" s="150"/>
      <c r="D253" s="150" t="s">
        <v>26</v>
      </c>
      <c r="E253" s="150">
        <v>5615</v>
      </c>
      <c r="F253" s="150">
        <v>343</v>
      </c>
      <c r="G253" s="150">
        <v>213</v>
      </c>
      <c r="H253" s="150">
        <v>15690</v>
      </c>
      <c r="I253" s="150">
        <v>603</v>
      </c>
      <c r="J253" s="150">
        <v>229</v>
      </c>
      <c r="K253" s="150" t="s">
        <v>67</v>
      </c>
      <c r="L253" s="150" t="s">
        <v>1311</v>
      </c>
      <c r="M253" s="150" t="s">
        <v>65</v>
      </c>
      <c r="N253" s="150" t="s">
        <v>73</v>
      </c>
    </row>
    <row r="254" spans="1:14" x14ac:dyDescent="0.25">
      <c r="A254" s="150" t="s">
        <v>1438</v>
      </c>
      <c r="B254" s="150">
        <v>44652</v>
      </c>
      <c r="C254" s="150"/>
      <c r="D254" s="150" t="s">
        <v>28</v>
      </c>
      <c r="E254" s="150">
        <v>3109</v>
      </c>
      <c r="F254" s="150">
        <v>255</v>
      </c>
      <c r="G254" s="150">
        <v>145</v>
      </c>
      <c r="H254" s="150">
        <v>11000</v>
      </c>
      <c r="I254" s="150">
        <v>563</v>
      </c>
      <c r="J254" s="150">
        <v>147</v>
      </c>
      <c r="K254" s="150" t="s">
        <v>77</v>
      </c>
      <c r="L254" s="150" t="s">
        <v>1311</v>
      </c>
      <c r="M254" s="150" t="s">
        <v>75</v>
      </c>
      <c r="N254" s="150" t="s">
        <v>81</v>
      </c>
    </row>
    <row r="255" spans="1:14" x14ac:dyDescent="0.25">
      <c r="A255" s="150" t="s">
        <v>1438</v>
      </c>
      <c r="B255" s="150">
        <v>44652</v>
      </c>
      <c r="C255" s="150"/>
      <c r="D255" s="150" t="s">
        <v>27</v>
      </c>
      <c r="E255" s="150">
        <v>3134</v>
      </c>
      <c r="F255" s="150">
        <v>204</v>
      </c>
      <c r="G255" s="150">
        <v>144</v>
      </c>
      <c r="H255" s="150">
        <v>9845</v>
      </c>
      <c r="I255" s="150">
        <v>530</v>
      </c>
      <c r="J255" s="150">
        <v>148</v>
      </c>
      <c r="K255" s="150" t="s">
        <v>38</v>
      </c>
      <c r="L255" s="150" t="s">
        <v>1311</v>
      </c>
      <c r="M255" s="150" t="s">
        <v>39</v>
      </c>
      <c r="N255" s="150" t="s">
        <v>49</v>
      </c>
    </row>
    <row r="256" spans="1:14" x14ac:dyDescent="0.25">
      <c r="A256" s="150" t="s">
        <v>1438</v>
      </c>
      <c r="B256" s="150">
        <v>44652</v>
      </c>
      <c r="C256" s="150"/>
      <c r="D256" s="150" t="s">
        <v>1</v>
      </c>
      <c r="E256" s="150">
        <v>7393</v>
      </c>
      <c r="F256" s="150">
        <v>334</v>
      </c>
      <c r="G256" s="150">
        <v>47</v>
      </c>
      <c r="H256" s="150">
        <v>30482</v>
      </c>
      <c r="I256" s="150">
        <v>842</v>
      </c>
      <c r="J256" s="150">
        <v>50</v>
      </c>
      <c r="K256" s="150" t="s">
        <v>1577</v>
      </c>
      <c r="L256" s="150" t="s">
        <v>1311</v>
      </c>
      <c r="M256" s="150" t="s">
        <v>39</v>
      </c>
      <c r="N256" s="150" t="s">
        <v>49</v>
      </c>
    </row>
    <row r="257" spans="1:14" x14ac:dyDescent="0.25">
      <c r="A257" s="150" t="s">
        <v>1438</v>
      </c>
      <c r="B257" s="150">
        <v>44652</v>
      </c>
      <c r="C257" s="150"/>
      <c r="D257" s="150" t="s">
        <v>0</v>
      </c>
      <c r="E257" s="150">
        <v>6285</v>
      </c>
      <c r="F257" s="150">
        <v>521</v>
      </c>
      <c r="G257" s="150">
        <v>51</v>
      </c>
      <c r="H257" s="150">
        <v>12680</v>
      </c>
      <c r="I257" s="150">
        <v>904</v>
      </c>
      <c r="J257" s="150">
        <v>51</v>
      </c>
      <c r="K257" s="150" t="s">
        <v>1585</v>
      </c>
      <c r="L257" s="150" t="s">
        <v>1311</v>
      </c>
      <c r="M257" s="150" t="s">
        <v>83</v>
      </c>
      <c r="N257" s="150" t="s">
        <v>88</v>
      </c>
    </row>
    <row r="258" spans="1:14" x14ac:dyDescent="0.25">
      <c r="A258" s="150" t="s">
        <v>1438</v>
      </c>
      <c r="B258" s="150">
        <v>44652</v>
      </c>
      <c r="C258" s="150"/>
      <c r="D258" s="150" t="s">
        <v>2</v>
      </c>
      <c r="E258" s="150">
        <v>5448</v>
      </c>
      <c r="F258" s="150">
        <v>423</v>
      </c>
      <c r="G258" s="150">
        <v>158</v>
      </c>
      <c r="H258" s="150">
        <v>13057</v>
      </c>
      <c r="I258" s="150">
        <v>759</v>
      </c>
      <c r="J258" s="150">
        <v>161</v>
      </c>
      <c r="K258" s="150" t="s">
        <v>89</v>
      </c>
      <c r="L258" s="150" t="s">
        <v>1311</v>
      </c>
      <c r="M258" s="150" t="s">
        <v>90</v>
      </c>
      <c r="N258" s="150" t="s">
        <v>95</v>
      </c>
    </row>
    <row r="259" spans="1:14" x14ac:dyDescent="0.25">
      <c r="A259" s="150" t="s">
        <v>1438</v>
      </c>
      <c r="B259" s="150">
        <v>44652</v>
      </c>
      <c r="C259" s="150"/>
      <c r="D259" s="150" t="s">
        <v>4</v>
      </c>
      <c r="E259" s="150">
        <v>6409</v>
      </c>
      <c r="F259" s="150">
        <v>538</v>
      </c>
      <c r="G259" s="150">
        <v>304</v>
      </c>
      <c r="H259" s="150">
        <v>11971</v>
      </c>
      <c r="I259" s="150">
        <v>843</v>
      </c>
      <c r="J259" s="150">
        <v>316</v>
      </c>
      <c r="K259" s="150" t="s">
        <v>1491</v>
      </c>
      <c r="L259" s="150" t="s">
        <v>1311</v>
      </c>
      <c r="M259" s="150" t="s">
        <v>90</v>
      </c>
      <c r="N259" s="150" t="s">
        <v>95</v>
      </c>
    </row>
    <row r="260" spans="1:14" x14ac:dyDescent="0.25">
      <c r="A260" s="150" t="s">
        <v>1438</v>
      </c>
      <c r="B260" s="150">
        <v>44652</v>
      </c>
      <c r="C260" s="150"/>
      <c r="D260" s="150" t="s">
        <v>3</v>
      </c>
      <c r="E260" s="150">
        <v>7937</v>
      </c>
      <c r="F260" s="150">
        <v>706</v>
      </c>
      <c r="G260" s="150">
        <v>79</v>
      </c>
      <c r="H260" s="150">
        <v>45337</v>
      </c>
      <c r="I260" s="150">
        <v>2404</v>
      </c>
      <c r="J260" s="150">
        <v>81</v>
      </c>
      <c r="K260" s="150" t="s">
        <v>58</v>
      </c>
      <c r="L260" s="150" t="s">
        <v>1311</v>
      </c>
      <c r="M260" s="150" t="s">
        <v>59</v>
      </c>
      <c r="N260" s="150" t="s">
        <v>63</v>
      </c>
    </row>
    <row r="261" spans="1:14" x14ac:dyDescent="0.25">
      <c r="A261" s="150" t="s">
        <v>1438</v>
      </c>
      <c r="B261" s="150">
        <v>44652</v>
      </c>
      <c r="C261" s="150">
        <v>44653</v>
      </c>
      <c r="D261" s="150" t="s">
        <v>72</v>
      </c>
      <c r="E261" s="150">
        <v>7884</v>
      </c>
      <c r="F261" s="150">
        <v>637</v>
      </c>
      <c r="G261" s="150">
        <v>2</v>
      </c>
      <c r="H261" s="150">
        <v>12904</v>
      </c>
      <c r="I261" s="150">
        <v>963</v>
      </c>
      <c r="J261" s="150">
        <v>2</v>
      </c>
      <c r="K261" s="150" t="s">
        <v>1387</v>
      </c>
      <c r="L261" s="150" t="s">
        <v>1311</v>
      </c>
      <c r="M261" s="150" t="s">
        <v>65</v>
      </c>
      <c r="N261" s="150" t="s">
        <v>73</v>
      </c>
    </row>
    <row r="262" spans="1:14" x14ac:dyDescent="0.25">
      <c r="A262" s="150" t="s">
        <v>1438</v>
      </c>
      <c r="B262" s="150">
        <v>44652</v>
      </c>
      <c r="C262" s="150">
        <v>44653</v>
      </c>
      <c r="D262" s="150" t="s">
        <v>54</v>
      </c>
      <c r="E262" s="150">
        <v>12614</v>
      </c>
      <c r="F262" s="150">
        <v>680</v>
      </c>
      <c r="G262" s="150">
        <v>216</v>
      </c>
      <c r="H262" s="150">
        <v>22001</v>
      </c>
      <c r="I262" s="150">
        <v>1074</v>
      </c>
      <c r="J262" s="150">
        <v>216</v>
      </c>
      <c r="K262" s="150" t="s">
        <v>1342</v>
      </c>
      <c r="L262" s="150" t="s">
        <v>1311</v>
      </c>
      <c r="M262" s="150" t="s">
        <v>51</v>
      </c>
      <c r="N262" s="150" t="s">
        <v>57</v>
      </c>
    </row>
    <row r="263" spans="1:14" x14ac:dyDescent="0.25">
      <c r="A263" s="150" t="s">
        <v>1438</v>
      </c>
      <c r="B263" s="150">
        <v>44652</v>
      </c>
      <c r="C263" s="150">
        <v>44653</v>
      </c>
      <c r="D263" s="150" t="s">
        <v>48</v>
      </c>
      <c r="E263" s="150">
        <v>5679</v>
      </c>
      <c r="F263" s="150">
        <v>395</v>
      </c>
      <c r="G263" s="150">
        <v>5</v>
      </c>
      <c r="H263" s="150">
        <v>8051</v>
      </c>
      <c r="I263" s="150">
        <v>598</v>
      </c>
      <c r="J263" s="150">
        <v>5</v>
      </c>
      <c r="K263" s="150" t="s">
        <v>1338</v>
      </c>
      <c r="L263" s="150" t="s">
        <v>1311</v>
      </c>
      <c r="M263" s="150" t="s">
        <v>39</v>
      </c>
      <c r="N263" s="150" t="s">
        <v>49</v>
      </c>
    </row>
    <row r="264" spans="1:14" x14ac:dyDescent="0.25">
      <c r="A264" s="150" t="s">
        <v>1438</v>
      </c>
      <c r="B264" s="150">
        <v>44652</v>
      </c>
      <c r="C264" s="150">
        <v>44653</v>
      </c>
      <c r="D264" s="150" t="s">
        <v>42</v>
      </c>
      <c r="E264" s="150">
        <v>4104</v>
      </c>
      <c r="F264" s="150">
        <v>371</v>
      </c>
      <c r="G264" s="150">
        <v>2</v>
      </c>
      <c r="H264" s="150">
        <v>6533</v>
      </c>
      <c r="I264" s="150">
        <v>588</v>
      </c>
      <c r="J264" s="150">
        <v>2</v>
      </c>
      <c r="K264" s="150" t="s">
        <v>1320</v>
      </c>
      <c r="L264" s="150" t="s">
        <v>1311</v>
      </c>
      <c r="M264" s="150" t="s">
        <v>39</v>
      </c>
      <c r="N264" s="150" t="s">
        <v>49</v>
      </c>
    </row>
    <row r="265" spans="1:14" x14ac:dyDescent="0.25">
      <c r="A265" s="150" t="s">
        <v>1438</v>
      </c>
      <c r="B265" s="150">
        <v>44652</v>
      </c>
      <c r="C265" s="150">
        <v>44653</v>
      </c>
      <c r="D265" s="150" t="s">
        <v>62</v>
      </c>
      <c r="E265" s="150">
        <v>11940</v>
      </c>
      <c r="F265" s="150">
        <v>836</v>
      </c>
      <c r="G265" s="150">
        <v>53</v>
      </c>
      <c r="H265" s="150">
        <v>21503</v>
      </c>
      <c r="I265" s="150">
        <v>1209</v>
      </c>
      <c r="J265" s="150">
        <v>53</v>
      </c>
      <c r="K265" s="150" t="s">
        <v>1366</v>
      </c>
      <c r="L265" s="150" t="s">
        <v>1311</v>
      </c>
      <c r="M265" s="150" t="s">
        <v>59</v>
      </c>
      <c r="N265" s="150" t="s">
        <v>63</v>
      </c>
    </row>
    <row r="266" spans="1:14" x14ac:dyDescent="0.25">
      <c r="A266" s="150" t="s">
        <v>1438</v>
      </c>
      <c r="B266" s="150">
        <v>44652</v>
      </c>
      <c r="C266" s="150"/>
      <c r="D266" s="150" t="s">
        <v>11</v>
      </c>
      <c r="E266" s="150">
        <v>5771</v>
      </c>
      <c r="F266" s="150">
        <v>315</v>
      </c>
      <c r="G266" s="150">
        <v>46</v>
      </c>
      <c r="H266" s="150">
        <v>14625</v>
      </c>
      <c r="I266" s="150">
        <v>722</v>
      </c>
      <c r="J266" s="150">
        <v>48</v>
      </c>
      <c r="K266" s="150" t="s">
        <v>55</v>
      </c>
      <c r="L266" s="150" t="s">
        <v>1311</v>
      </c>
      <c r="M266" s="150" t="s">
        <v>51</v>
      </c>
      <c r="N266" s="150" t="s">
        <v>57</v>
      </c>
    </row>
    <row r="267" spans="1:14" x14ac:dyDescent="0.25">
      <c r="A267" s="150" t="s">
        <v>1438</v>
      </c>
      <c r="B267" s="150">
        <v>44652</v>
      </c>
      <c r="C267" s="150"/>
      <c r="D267" s="150" t="s">
        <v>10</v>
      </c>
      <c r="E267" s="150">
        <v>5764</v>
      </c>
      <c r="F267" s="150">
        <v>425</v>
      </c>
      <c r="G267" s="150">
        <v>37</v>
      </c>
      <c r="H267" s="150">
        <v>31955</v>
      </c>
      <c r="I267" s="150">
        <v>991</v>
      </c>
      <c r="J267" s="150">
        <v>39</v>
      </c>
      <c r="K267" s="150" t="s">
        <v>92</v>
      </c>
      <c r="L267" s="150" t="s">
        <v>1311</v>
      </c>
      <c r="M267" s="150" t="s">
        <v>90</v>
      </c>
      <c r="N267" s="150" t="s">
        <v>95</v>
      </c>
    </row>
    <row r="268" spans="1:14" x14ac:dyDescent="0.25">
      <c r="A268" s="150" t="s">
        <v>1438</v>
      </c>
      <c r="B268" s="150">
        <v>44652</v>
      </c>
      <c r="C268" s="150"/>
      <c r="D268" s="150" t="s">
        <v>13</v>
      </c>
      <c r="E268" s="150">
        <v>4225</v>
      </c>
      <c r="F268" s="150">
        <v>356</v>
      </c>
      <c r="G268" s="150">
        <v>38</v>
      </c>
      <c r="H268" s="150">
        <v>13290</v>
      </c>
      <c r="I268" s="150">
        <v>704</v>
      </c>
      <c r="J268" s="150">
        <v>38</v>
      </c>
      <c r="K268" s="150" t="s">
        <v>70</v>
      </c>
      <c r="L268" s="150" t="s">
        <v>1311</v>
      </c>
      <c r="M268" s="150" t="s">
        <v>65</v>
      </c>
      <c r="N268" s="150" t="s">
        <v>73</v>
      </c>
    </row>
    <row r="269" spans="1:14" x14ac:dyDescent="0.25">
      <c r="A269" s="150" t="s">
        <v>1438</v>
      </c>
      <c r="B269" s="150">
        <v>44652</v>
      </c>
      <c r="C269" s="150"/>
      <c r="D269" s="150" t="s">
        <v>12</v>
      </c>
      <c r="E269" s="150">
        <v>4654</v>
      </c>
      <c r="F269" s="150">
        <v>309</v>
      </c>
      <c r="G269" s="150">
        <v>53</v>
      </c>
      <c r="H269" s="150">
        <v>9027</v>
      </c>
      <c r="I269" s="150">
        <v>545</v>
      </c>
      <c r="J269" s="150">
        <v>54</v>
      </c>
      <c r="K269" s="150" t="s">
        <v>86</v>
      </c>
      <c r="L269" s="150" t="s">
        <v>1311</v>
      </c>
      <c r="M269" s="150" t="s">
        <v>83</v>
      </c>
      <c r="N269" s="150" t="s">
        <v>88</v>
      </c>
    </row>
    <row r="270" spans="1:14" x14ac:dyDescent="0.25">
      <c r="A270" s="150" t="s">
        <v>1438</v>
      </c>
      <c r="B270" s="150">
        <v>44652</v>
      </c>
      <c r="C270" s="150"/>
      <c r="D270" s="150" t="s">
        <v>9</v>
      </c>
      <c r="E270" s="150">
        <v>13001</v>
      </c>
      <c r="F270" s="150">
        <v>715</v>
      </c>
      <c r="G270" s="150">
        <v>78</v>
      </c>
      <c r="H270" s="150">
        <v>43979</v>
      </c>
      <c r="I270" s="150">
        <v>1445</v>
      </c>
      <c r="J270" s="150">
        <v>80</v>
      </c>
      <c r="K270" s="150" t="s">
        <v>94</v>
      </c>
      <c r="L270" s="150" t="s">
        <v>1311</v>
      </c>
      <c r="M270" s="150" t="s">
        <v>90</v>
      </c>
      <c r="N270" s="150" t="s">
        <v>95</v>
      </c>
    </row>
    <row r="271" spans="1:14" x14ac:dyDescent="0.25">
      <c r="A271" s="150" t="s">
        <v>1438</v>
      </c>
      <c r="B271" s="150">
        <v>44652</v>
      </c>
      <c r="C271" s="150"/>
      <c r="D271" s="150" t="s">
        <v>7</v>
      </c>
      <c r="E271" s="150">
        <v>8807</v>
      </c>
      <c r="F271" s="150">
        <v>394</v>
      </c>
      <c r="G271" s="150">
        <v>5</v>
      </c>
      <c r="H271" s="150">
        <v>26883</v>
      </c>
      <c r="I271" s="150">
        <v>742</v>
      </c>
      <c r="J271" s="150">
        <v>6</v>
      </c>
      <c r="K271" s="150" t="s">
        <v>1582</v>
      </c>
      <c r="L271" s="150" t="s">
        <v>1311</v>
      </c>
      <c r="M271" s="150" t="s">
        <v>65</v>
      </c>
      <c r="N271" s="150" t="s">
        <v>73</v>
      </c>
    </row>
    <row r="272" spans="1:14" x14ac:dyDescent="0.25">
      <c r="A272" s="150" t="s">
        <v>1438</v>
      </c>
      <c r="B272" s="150">
        <v>44652</v>
      </c>
      <c r="C272" s="150"/>
      <c r="D272" s="150" t="s">
        <v>5</v>
      </c>
      <c r="E272" s="150">
        <v>11690</v>
      </c>
      <c r="F272" s="150">
        <v>729</v>
      </c>
      <c r="G272" s="150">
        <v>313</v>
      </c>
      <c r="H272" s="150">
        <v>52670</v>
      </c>
      <c r="I272" s="150">
        <v>1526</v>
      </c>
      <c r="J272" s="150">
        <v>324</v>
      </c>
      <c r="K272" s="150" t="s">
        <v>64</v>
      </c>
      <c r="L272" s="150" t="s">
        <v>1311</v>
      </c>
      <c r="M272" s="150" t="s">
        <v>65</v>
      </c>
      <c r="N272" s="150" t="s">
        <v>73</v>
      </c>
    </row>
    <row r="273" spans="1:14" x14ac:dyDescent="0.25">
      <c r="A273" s="150" t="s">
        <v>1438</v>
      </c>
      <c r="B273" s="150">
        <v>44652</v>
      </c>
      <c r="C273" s="150"/>
      <c r="D273" s="150" t="s">
        <v>6</v>
      </c>
      <c r="E273" s="150">
        <v>8356</v>
      </c>
      <c r="F273" s="150">
        <v>766</v>
      </c>
      <c r="G273" s="150">
        <v>518</v>
      </c>
      <c r="H273" s="150">
        <v>24745</v>
      </c>
      <c r="I273" s="150">
        <v>1485</v>
      </c>
      <c r="J273" s="150">
        <v>541</v>
      </c>
      <c r="K273" s="150" t="s">
        <v>60</v>
      </c>
      <c r="L273" s="150" t="s">
        <v>1311</v>
      </c>
      <c r="M273" s="150" t="s">
        <v>59</v>
      </c>
      <c r="N273" s="150" t="s">
        <v>63</v>
      </c>
    </row>
    <row r="274" spans="1:14" x14ac:dyDescent="0.25">
      <c r="A274" s="150" t="s">
        <v>1438</v>
      </c>
      <c r="B274" s="150">
        <v>44652</v>
      </c>
      <c r="C274" s="150"/>
      <c r="D274" s="150" t="s">
        <v>8</v>
      </c>
      <c r="E274" s="150">
        <v>1716</v>
      </c>
      <c r="F274" s="150">
        <v>131</v>
      </c>
      <c r="G274" s="150">
        <v>94</v>
      </c>
      <c r="H274" s="150">
        <v>8288</v>
      </c>
      <c r="I274" s="150">
        <v>395</v>
      </c>
      <c r="J274" s="150">
        <v>96</v>
      </c>
      <c r="K274" s="150" t="s">
        <v>76</v>
      </c>
      <c r="L274" s="150" t="s">
        <v>1311</v>
      </c>
      <c r="M274" s="150" t="s">
        <v>75</v>
      </c>
      <c r="N274" s="150" t="s">
        <v>81</v>
      </c>
    </row>
    <row r="275" spans="1:14" x14ac:dyDescent="0.25">
      <c r="A275" s="150" t="s">
        <v>1438</v>
      </c>
      <c r="B275" s="150">
        <v>44682</v>
      </c>
      <c r="C275" s="150"/>
      <c r="D275" s="150" t="s">
        <v>4</v>
      </c>
      <c r="E275" s="150">
        <v>6410</v>
      </c>
      <c r="F275" s="150">
        <v>537</v>
      </c>
      <c r="G275" s="150">
        <v>30</v>
      </c>
      <c r="H275" s="150">
        <v>12004</v>
      </c>
      <c r="I275" s="150">
        <v>844</v>
      </c>
      <c r="J275" s="150">
        <v>31</v>
      </c>
      <c r="K275" s="150" t="s">
        <v>1491</v>
      </c>
      <c r="L275" s="150" t="s">
        <v>1311</v>
      </c>
      <c r="M275" s="150" t="s">
        <v>90</v>
      </c>
      <c r="N275" s="150" t="s">
        <v>95</v>
      </c>
    </row>
    <row r="276" spans="1:14" x14ac:dyDescent="0.25">
      <c r="A276" s="150" t="s">
        <v>1438</v>
      </c>
      <c r="B276" s="150">
        <v>44682</v>
      </c>
      <c r="C276" s="150"/>
      <c r="D276" s="150" t="s">
        <v>5</v>
      </c>
      <c r="E276" s="150">
        <v>11663</v>
      </c>
      <c r="F276" s="150">
        <v>727</v>
      </c>
      <c r="G276" s="150">
        <v>85</v>
      </c>
      <c r="H276" s="150">
        <v>52763</v>
      </c>
      <c r="I276" s="150">
        <v>1530</v>
      </c>
      <c r="J276" s="150">
        <v>86</v>
      </c>
      <c r="K276" s="150" t="s">
        <v>64</v>
      </c>
      <c r="L276" s="150" t="s">
        <v>1311</v>
      </c>
      <c r="M276" s="150" t="s">
        <v>65</v>
      </c>
      <c r="N276" s="150" t="s">
        <v>73</v>
      </c>
    </row>
    <row r="277" spans="1:14" x14ac:dyDescent="0.25">
      <c r="A277" s="150" t="s">
        <v>1438</v>
      </c>
      <c r="B277" s="150">
        <v>44682</v>
      </c>
      <c r="C277" s="150"/>
      <c r="D277" s="150" t="s">
        <v>2</v>
      </c>
      <c r="E277" s="150">
        <v>5487</v>
      </c>
      <c r="F277" s="150">
        <v>426</v>
      </c>
      <c r="G277" s="150">
        <v>12</v>
      </c>
      <c r="H277" s="150">
        <v>13132</v>
      </c>
      <c r="I277" s="150">
        <v>764</v>
      </c>
      <c r="J277" s="150">
        <v>12</v>
      </c>
      <c r="K277" s="150" t="s">
        <v>89</v>
      </c>
      <c r="L277" s="150" t="s">
        <v>1311</v>
      </c>
      <c r="M277" s="150" t="s">
        <v>90</v>
      </c>
      <c r="N277" s="150" t="s">
        <v>95</v>
      </c>
    </row>
    <row r="278" spans="1:14" x14ac:dyDescent="0.25">
      <c r="A278" s="150" t="s">
        <v>1438</v>
      </c>
      <c r="B278" s="150">
        <v>44682</v>
      </c>
      <c r="C278" s="150"/>
      <c r="D278" s="150" t="s">
        <v>3</v>
      </c>
      <c r="E278" s="150">
        <v>7925</v>
      </c>
      <c r="F278" s="150">
        <v>707</v>
      </c>
      <c r="G278" s="150">
        <v>1</v>
      </c>
      <c r="H278" s="150">
        <v>45436</v>
      </c>
      <c r="I278" s="150">
        <v>2412</v>
      </c>
      <c r="J278" s="150">
        <v>1</v>
      </c>
      <c r="K278" s="150" t="s">
        <v>58</v>
      </c>
      <c r="L278" s="150" t="s">
        <v>1311</v>
      </c>
      <c r="M278" s="150" t="s">
        <v>59</v>
      </c>
      <c r="N278" s="150" t="s">
        <v>63</v>
      </c>
    </row>
    <row r="279" spans="1:14" x14ac:dyDescent="0.25">
      <c r="A279" s="150" t="s">
        <v>1438</v>
      </c>
      <c r="B279" s="150">
        <v>44682</v>
      </c>
      <c r="C279" s="150"/>
      <c r="D279" s="150" t="s">
        <v>8</v>
      </c>
      <c r="E279" s="150">
        <v>1719</v>
      </c>
      <c r="F279" s="150">
        <v>131</v>
      </c>
      <c r="G279" s="150">
        <v>3</v>
      </c>
      <c r="H279" s="150">
        <v>8301</v>
      </c>
      <c r="I279" s="150">
        <v>397</v>
      </c>
      <c r="J279" s="150">
        <v>3</v>
      </c>
      <c r="K279" s="150" t="s">
        <v>76</v>
      </c>
      <c r="L279" s="150" t="s">
        <v>1311</v>
      </c>
      <c r="M279" s="150" t="s">
        <v>75</v>
      </c>
      <c r="N279" s="150" t="s">
        <v>81</v>
      </c>
    </row>
    <row r="280" spans="1:14" x14ac:dyDescent="0.25">
      <c r="A280" s="150" t="s">
        <v>1438</v>
      </c>
      <c r="B280" s="150">
        <v>44682</v>
      </c>
      <c r="C280" s="150"/>
      <c r="D280" s="150" t="s">
        <v>9</v>
      </c>
      <c r="E280" s="150">
        <v>12983</v>
      </c>
      <c r="F280" s="150">
        <v>719</v>
      </c>
      <c r="G280" s="150">
        <v>7</v>
      </c>
      <c r="H280" s="150">
        <v>44129</v>
      </c>
      <c r="I280" s="150">
        <v>1452</v>
      </c>
      <c r="J280" s="150">
        <v>7</v>
      </c>
      <c r="K280" s="150" t="s">
        <v>94</v>
      </c>
      <c r="L280" s="150" t="s">
        <v>1311</v>
      </c>
      <c r="M280" s="150" t="s">
        <v>90</v>
      </c>
      <c r="N280" s="150" t="s">
        <v>95</v>
      </c>
    </row>
    <row r="281" spans="1:14" x14ac:dyDescent="0.25">
      <c r="A281" s="150" t="s">
        <v>1438</v>
      </c>
      <c r="B281" s="150">
        <v>44682</v>
      </c>
      <c r="C281" s="150"/>
      <c r="D281" s="150" t="s">
        <v>6</v>
      </c>
      <c r="E281" s="150">
        <v>8337</v>
      </c>
      <c r="F281" s="150">
        <v>776</v>
      </c>
      <c r="G281" s="150">
        <v>60</v>
      </c>
      <c r="H281" s="150">
        <v>24820</v>
      </c>
      <c r="I281" s="150">
        <v>1492</v>
      </c>
      <c r="J281" s="150">
        <v>60</v>
      </c>
      <c r="K281" s="150" t="s">
        <v>60</v>
      </c>
      <c r="L281" s="150" t="s">
        <v>1311</v>
      </c>
      <c r="M281" s="150" t="s">
        <v>59</v>
      </c>
      <c r="N281" s="150" t="s">
        <v>63</v>
      </c>
    </row>
    <row r="282" spans="1:14" x14ac:dyDescent="0.25">
      <c r="A282" s="150" t="s">
        <v>1438</v>
      </c>
      <c r="B282" s="150">
        <v>44682</v>
      </c>
      <c r="C282" s="150"/>
      <c r="D282" s="150" t="s">
        <v>7</v>
      </c>
      <c r="E282" s="150">
        <v>8932</v>
      </c>
      <c r="F282" s="150">
        <v>400</v>
      </c>
      <c r="G282" s="150">
        <v>0</v>
      </c>
      <c r="H282" s="150">
        <v>27021</v>
      </c>
      <c r="I282" s="150">
        <v>747</v>
      </c>
      <c r="J282" s="150">
        <v>0</v>
      </c>
      <c r="K282" s="150" t="s">
        <v>1582</v>
      </c>
      <c r="L282" s="150" t="s">
        <v>1311</v>
      </c>
      <c r="M282" s="150" t="s">
        <v>65</v>
      </c>
      <c r="N282" s="150" t="s">
        <v>73</v>
      </c>
    </row>
    <row r="283" spans="1:14" x14ac:dyDescent="0.25">
      <c r="A283" s="150" t="s">
        <v>1438</v>
      </c>
      <c r="B283" s="150">
        <v>44682</v>
      </c>
      <c r="C283" s="150"/>
      <c r="D283" s="150" t="s">
        <v>72</v>
      </c>
      <c r="E283" s="150">
        <v>7893</v>
      </c>
      <c r="F283" s="150">
        <v>638</v>
      </c>
      <c r="G283" s="150"/>
      <c r="H283" s="150">
        <v>12917</v>
      </c>
      <c r="I283" s="150">
        <v>967</v>
      </c>
      <c r="J283" s="150"/>
      <c r="K283" s="150" t="s">
        <v>1387</v>
      </c>
      <c r="L283" s="150" t="s">
        <v>1311</v>
      </c>
      <c r="M283" s="150" t="s">
        <v>65</v>
      </c>
      <c r="N283" s="150" t="s">
        <v>73</v>
      </c>
    </row>
    <row r="284" spans="1:14" x14ac:dyDescent="0.25">
      <c r="A284" s="150" t="s">
        <v>1438</v>
      </c>
      <c r="B284" s="150">
        <v>44682</v>
      </c>
      <c r="C284" s="150"/>
      <c r="D284" s="150" t="s">
        <v>48</v>
      </c>
      <c r="E284" s="150">
        <v>5666</v>
      </c>
      <c r="F284" s="150">
        <v>394</v>
      </c>
      <c r="G284" s="150"/>
      <c r="H284" s="150">
        <v>8055</v>
      </c>
      <c r="I284" s="150">
        <v>598</v>
      </c>
      <c r="J284" s="150"/>
      <c r="K284" s="150" t="s">
        <v>1338</v>
      </c>
      <c r="L284" s="150" t="s">
        <v>1311</v>
      </c>
      <c r="M284" s="150" t="s">
        <v>39</v>
      </c>
      <c r="N284" s="150" t="s">
        <v>49</v>
      </c>
    </row>
    <row r="285" spans="1:14" x14ac:dyDescent="0.25">
      <c r="A285" s="150" t="s">
        <v>1438</v>
      </c>
      <c r="B285" s="150">
        <v>44682</v>
      </c>
      <c r="C285" s="150"/>
      <c r="D285" s="150" t="s">
        <v>27</v>
      </c>
      <c r="E285" s="150">
        <v>3114</v>
      </c>
      <c r="F285" s="150">
        <v>202</v>
      </c>
      <c r="G285" s="150">
        <v>2</v>
      </c>
      <c r="H285" s="150">
        <v>9861</v>
      </c>
      <c r="I285" s="150">
        <v>530</v>
      </c>
      <c r="J285" s="150">
        <v>2</v>
      </c>
      <c r="K285" s="150" t="s">
        <v>38</v>
      </c>
      <c r="L285" s="150" t="s">
        <v>1311</v>
      </c>
      <c r="M285" s="150" t="s">
        <v>39</v>
      </c>
      <c r="N285" s="150" t="s">
        <v>49</v>
      </c>
    </row>
    <row r="286" spans="1:14" x14ac:dyDescent="0.25">
      <c r="A286" s="150" t="s">
        <v>1438</v>
      </c>
      <c r="B286" s="150">
        <v>44682</v>
      </c>
      <c r="C286" s="150"/>
      <c r="D286" s="150" t="s">
        <v>54</v>
      </c>
      <c r="E286" s="150">
        <v>12624</v>
      </c>
      <c r="F286" s="150">
        <v>684</v>
      </c>
      <c r="G286" s="150"/>
      <c r="H286" s="150">
        <v>22007</v>
      </c>
      <c r="I286" s="150">
        <v>1079</v>
      </c>
      <c r="J286" s="150">
        <v>38</v>
      </c>
      <c r="K286" s="150" t="s">
        <v>1342</v>
      </c>
      <c r="L286" s="150" t="s">
        <v>1311</v>
      </c>
      <c r="M286" s="150" t="s">
        <v>51</v>
      </c>
      <c r="N286" s="150" t="s">
        <v>57</v>
      </c>
    </row>
    <row r="287" spans="1:14" x14ac:dyDescent="0.25">
      <c r="A287" s="150" t="s">
        <v>1438</v>
      </c>
      <c r="B287" s="150">
        <v>44682</v>
      </c>
      <c r="C287" s="150"/>
      <c r="D287" s="150" t="s">
        <v>0</v>
      </c>
      <c r="E287" s="150">
        <v>6279</v>
      </c>
      <c r="F287" s="150">
        <v>522</v>
      </c>
      <c r="G287" s="150">
        <v>18</v>
      </c>
      <c r="H287" s="150">
        <v>12730</v>
      </c>
      <c r="I287" s="150">
        <v>909</v>
      </c>
      <c r="J287" s="150">
        <v>18</v>
      </c>
      <c r="K287" s="150" t="s">
        <v>1585</v>
      </c>
      <c r="L287" s="150" t="s">
        <v>1311</v>
      </c>
      <c r="M287" s="150" t="s">
        <v>83</v>
      </c>
      <c r="N287" s="150" t="s">
        <v>88</v>
      </c>
    </row>
    <row r="288" spans="1:14" x14ac:dyDescent="0.25">
      <c r="A288" s="150" t="s">
        <v>1438</v>
      </c>
      <c r="B288" s="150">
        <v>44682</v>
      </c>
      <c r="C288" s="150"/>
      <c r="D288" s="150" t="s">
        <v>1</v>
      </c>
      <c r="E288" s="150">
        <v>7401</v>
      </c>
      <c r="F288" s="150">
        <v>339</v>
      </c>
      <c r="G288" s="150">
        <v>1</v>
      </c>
      <c r="H288" s="150">
        <v>30578</v>
      </c>
      <c r="I288" s="150">
        <v>847</v>
      </c>
      <c r="J288" s="150">
        <v>1</v>
      </c>
      <c r="K288" s="150" t="s">
        <v>1577</v>
      </c>
      <c r="L288" s="150" t="s">
        <v>1311</v>
      </c>
      <c r="M288" s="150" t="s">
        <v>39</v>
      </c>
      <c r="N288" s="150" t="s">
        <v>49</v>
      </c>
    </row>
    <row r="289" spans="1:14" x14ac:dyDescent="0.25">
      <c r="A289" s="150" t="s">
        <v>1438</v>
      </c>
      <c r="B289" s="150">
        <v>44682</v>
      </c>
      <c r="C289" s="150"/>
      <c r="D289" s="150" t="s">
        <v>62</v>
      </c>
      <c r="E289" s="150">
        <v>11940</v>
      </c>
      <c r="F289" s="150">
        <v>832</v>
      </c>
      <c r="G289" s="150"/>
      <c r="H289" s="150">
        <v>21553</v>
      </c>
      <c r="I289" s="150">
        <v>1210</v>
      </c>
      <c r="J289" s="150">
        <v>1</v>
      </c>
      <c r="K289" s="150" t="s">
        <v>1366</v>
      </c>
      <c r="L289" s="150" t="s">
        <v>1311</v>
      </c>
      <c r="M289" s="150" t="s">
        <v>59</v>
      </c>
      <c r="N289" s="150" t="s">
        <v>63</v>
      </c>
    </row>
    <row r="290" spans="1:14" x14ac:dyDescent="0.25">
      <c r="A290" s="150" t="s">
        <v>1438</v>
      </c>
      <c r="B290" s="150">
        <v>44682</v>
      </c>
      <c r="C290" s="150"/>
      <c r="D290" s="150" t="s">
        <v>42</v>
      </c>
      <c r="E290" s="150">
        <v>4054</v>
      </c>
      <c r="F290" s="150">
        <v>364</v>
      </c>
      <c r="G290" s="150"/>
      <c r="H290" s="150">
        <v>6511</v>
      </c>
      <c r="I290" s="150">
        <v>583</v>
      </c>
      <c r="J290" s="150"/>
      <c r="K290" s="150" t="s">
        <v>1320</v>
      </c>
      <c r="L290" s="150" t="s">
        <v>1311</v>
      </c>
      <c r="M290" s="150" t="s">
        <v>39</v>
      </c>
      <c r="N290" s="150" t="s">
        <v>49</v>
      </c>
    </row>
    <row r="291" spans="1:14" x14ac:dyDescent="0.25">
      <c r="A291" s="150" t="s">
        <v>1438</v>
      </c>
      <c r="B291" s="150">
        <v>44682</v>
      </c>
      <c r="C291" s="150"/>
      <c r="D291" s="150" t="s">
        <v>12</v>
      </c>
      <c r="E291" s="150">
        <v>4679</v>
      </c>
      <c r="F291" s="150">
        <v>317</v>
      </c>
      <c r="G291" s="150">
        <v>3</v>
      </c>
      <c r="H291" s="150">
        <v>9075</v>
      </c>
      <c r="I291" s="150">
        <v>553</v>
      </c>
      <c r="J291" s="150">
        <v>3</v>
      </c>
      <c r="K291" s="150" t="s">
        <v>86</v>
      </c>
      <c r="L291" s="150" t="s">
        <v>1311</v>
      </c>
      <c r="M291" s="150" t="s">
        <v>83</v>
      </c>
      <c r="N291" s="150" t="s">
        <v>88</v>
      </c>
    </row>
    <row r="292" spans="1:14" x14ac:dyDescent="0.25">
      <c r="A292" s="150" t="s">
        <v>1438</v>
      </c>
      <c r="B292" s="150">
        <v>44682</v>
      </c>
      <c r="C292" s="150"/>
      <c r="D292" s="150" t="s">
        <v>17</v>
      </c>
      <c r="E292" s="150">
        <v>4739</v>
      </c>
      <c r="F292" s="150">
        <v>413</v>
      </c>
      <c r="G292" s="150">
        <v>0</v>
      </c>
      <c r="H292" s="150">
        <v>8927</v>
      </c>
      <c r="I292" s="150">
        <v>680</v>
      </c>
      <c r="J292" s="150">
        <v>0</v>
      </c>
      <c r="K292" s="150" t="s">
        <v>78</v>
      </c>
      <c r="L292" s="150" t="s">
        <v>1311</v>
      </c>
      <c r="M292" s="150" t="s">
        <v>75</v>
      </c>
      <c r="N292" s="150" t="s">
        <v>81</v>
      </c>
    </row>
    <row r="293" spans="1:14" x14ac:dyDescent="0.25">
      <c r="A293" s="150" t="s">
        <v>1438</v>
      </c>
      <c r="B293" s="150">
        <v>44682</v>
      </c>
      <c r="C293" s="150"/>
      <c r="D293" s="150" t="s">
        <v>18</v>
      </c>
      <c r="E293" s="150">
        <v>5560</v>
      </c>
      <c r="F293" s="150">
        <v>304</v>
      </c>
      <c r="G293" s="150">
        <v>0</v>
      </c>
      <c r="H293" s="150">
        <v>16813</v>
      </c>
      <c r="I293" s="150">
        <v>503</v>
      </c>
      <c r="J293" s="150">
        <v>0</v>
      </c>
      <c r="K293" s="150" t="s">
        <v>44</v>
      </c>
      <c r="L293" s="150" t="s">
        <v>1311</v>
      </c>
      <c r="M293" s="150" t="s">
        <v>39</v>
      </c>
      <c r="N293" s="150" t="s">
        <v>49</v>
      </c>
    </row>
    <row r="294" spans="1:14" x14ac:dyDescent="0.25">
      <c r="A294" s="150" t="s">
        <v>1438</v>
      </c>
      <c r="B294" s="150">
        <v>44682</v>
      </c>
      <c r="C294" s="150"/>
      <c r="D294" s="150" t="s">
        <v>19</v>
      </c>
      <c r="E294" s="150">
        <v>10750</v>
      </c>
      <c r="F294" s="150">
        <v>771</v>
      </c>
      <c r="G294" s="150">
        <v>39</v>
      </c>
      <c r="H294" s="150">
        <v>58219</v>
      </c>
      <c r="I294" s="150">
        <v>2128</v>
      </c>
      <c r="J294" s="150">
        <v>39</v>
      </c>
      <c r="K294" s="150" t="s">
        <v>52</v>
      </c>
      <c r="L294" s="150" t="s">
        <v>1311</v>
      </c>
      <c r="M294" s="150" t="s">
        <v>51</v>
      </c>
      <c r="N294" s="150" t="s">
        <v>57</v>
      </c>
    </row>
    <row r="295" spans="1:14" x14ac:dyDescent="0.25">
      <c r="A295" s="150" t="s">
        <v>1438</v>
      </c>
      <c r="B295" s="150">
        <v>44682</v>
      </c>
      <c r="C295" s="150"/>
      <c r="D295" s="150" t="s">
        <v>33</v>
      </c>
      <c r="E295" s="150">
        <v>4898</v>
      </c>
      <c r="F295" s="150">
        <v>392</v>
      </c>
      <c r="G295" s="150">
        <v>17</v>
      </c>
      <c r="H295" s="150">
        <v>15605</v>
      </c>
      <c r="I295" s="150">
        <v>755</v>
      </c>
      <c r="J295" s="150">
        <v>17</v>
      </c>
      <c r="K295" s="150" t="s">
        <v>1331</v>
      </c>
      <c r="L295" s="150" t="s">
        <v>1311</v>
      </c>
      <c r="M295" s="150" t="s">
        <v>39</v>
      </c>
      <c r="N295" s="150" t="s">
        <v>49</v>
      </c>
    </row>
    <row r="296" spans="1:14" x14ac:dyDescent="0.25">
      <c r="A296" s="150" t="s">
        <v>1438</v>
      </c>
      <c r="B296" s="150">
        <v>44682</v>
      </c>
      <c r="C296" s="150"/>
      <c r="D296" s="150" t="s">
        <v>16</v>
      </c>
      <c r="E296" s="150">
        <v>5408</v>
      </c>
      <c r="F296" s="150">
        <v>303</v>
      </c>
      <c r="G296" s="150">
        <v>7</v>
      </c>
      <c r="H296" s="150">
        <v>18068</v>
      </c>
      <c r="I296" s="150">
        <v>641</v>
      </c>
      <c r="J296" s="150">
        <v>7</v>
      </c>
      <c r="K296" s="150" t="s">
        <v>74</v>
      </c>
      <c r="L296" s="150" t="s">
        <v>1311</v>
      </c>
      <c r="M296" s="150" t="s">
        <v>75</v>
      </c>
      <c r="N296" s="150" t="s">
        <v>81</v>
      </c>
    </row>
    <row r="297" spans="1:14" x14ac:dyDescent="0.25">
      <c r="A297" s="150" t="s">
        <v>1438</v>
      </c>
      <c r="B297" s="150">
        <v>44682</v>
      </c>
      <c r="C297" s="150"/>
      <c r="D297" s="150" t="s">
        <v>13</v>
      </c>
      <c r="E297" s="150">
        <v>4227</v>
      </c>
      <c r="F297" s="150">
        <v>356</v>
      </c>
      <c r="G297" s="150">
        <v>0</v>
      </c>
      <c r="H297" s="150">
        <v>13314</v>
      </c>
      <c r="I297" s="150">
        <v>706</v>
      </c>
      <c r="J297" s="150">
        <v>0</v>
      </c>
      <c r="K297" s="150" t="s">
        <v>70</v>
      </c>
      <c r="L297" s="150" t="s">
        <v>1311</v>
      </c>
      <c r="M297" s="150" t="s">
        <v>65</v>
      </c>
      <c r="N297" s="150" t="s">
        <v>73</v>
      </c>
    </row>
    <row r="298" spans="1:14" x14ac:dyDescent="0.25">
      <c r="A298" s="150" t="s">
        <v>1438</v>
      </c>
      <c r="B298" s="150">
        <v>44682</v>
      </c>
      <c r="C298" s="150"/>
      <c r="D298" s="150" t="s">
        <v>11</v>
      </c>
      <c r="E298" s="150">
        <v>5776</v>
      </c>
      <c r="F298" s="150">
        <v>316</v>
      </c>
      <c r="G298" s="150">
        <v>4</v>
      </c>
      <c r="H298" s="150">
        <v>14652</v>
      </c>
      <c r="I298" s="150">
        <v>724</v>
      </c>
      <c r="J298" s="150">
        <v>4</v>
      </c>
      <c r="K298" s="150" t="s">
        <v>55</v>
      </c>
      <c r="L298" s="150" t="s">
        <v>1311</v>
      </c>
      <c r="M298" s="150" t="s">
        <v>51</v>
      </c>
      <c r="N298" s="150" t="s">
        <v>57</v>
      </c>
    </row>
    <row r="299" spans="1:14" x14ac:dyDescent="0.25">
      <c r="A299" s="150" t="s">
        <v>1438</v>
      </c>
      <c r="B299" s="150">
        <v>44682</v>
      </c>
      <c r="C299" s="150"/>
      <c r="D299" s="150" t="s">
        <v>10</v>
      </c>
      <c r="E299" s="150">
        <v>5747</v>
      </c>
      <c r="F299" s="150">
        <v>424</v>
      </c>
      <c r="G299" s="150">
        <v>1</v>
      </c>
      <c r="H299" s="150">
        <v>32019</v>
      </c>
      <c r="I299" s="150">
        <v>992</v>
      </c>
      <c r="J299" s="150">
        <v>1</v>
      </c>
      <c r="K299" s="150" t="s">
        <v>92</v>
      </c>
      <c r="L299" s="150" t="s">
        <v>1311</v>
      </c>
      <c r="M299" s="150" t="s">
        <v>90</v>
      </c>
      <c r="N299" s="150" t="s">
        <v>95</v>
      </c>
    </row>
    <row r="300" spans="1:14" x14ac:dyDescent="0.25">
      <c r="A300" s="150" t="s">
        <v>1438</v>
      </c>
      <c r="B300" s="150">
        <v>44682</v>
      </c>
      <c r="C300" s="150"/>
      <c r="D300" s="150" t="s">
        <v>15</v>
      </c>
      <c r="E300" s="150">
        <v>6134</v>
      </c>
      <c r="F300" s="150">
        <v>356</v>
      </c>
      <c r="G300" s="150">
        <v>12</v>
      </c>
      <c r="H300" s="150">
        <v>14376</v>
      </c>
      <c r="I300" s="150">
        <v>678</v>
      </c>
      <c r="J300" s="150">
        <v>12</v>
      </c>
      <c r="K300" s="150" t="s">
        <v>56</v>
      </c>
      <c r="L300" s="150" t="s">
        <v>1311</v>
      </c>
      <c r="M300" s="150" t="s">
        <v>51</v>
      </c>
      <c r="N300" s="150" t="s">
        <v>57</v>
      </c>
    </row>
    <row r="301" spans="1:14" x14ac:dyDescent="0.25">
      <c r="A301" s="150" t="s">
        <v>1438</v>
      </c>
      <c r="B301" s="150">
        <v>44682</v>
      </c>
      <c r="C301" s="150"/>
      <c r="D301" s="150" t="s">
        <v>14</v>
      </c>
      <c r="E301" s="150">
        <v>12020</v>
      </c>
      <c r="F301" s="150">
        <v>659</v>
      </c>
      <c r="G301" s="150">
        <v>70</v>
      </c>
      <c r="H301" s="150">
        <v>38935</v>
      </c>
      <c r="I301" s="150">
        <v>1455</v>
      </c>
      <c r="J301" s="150">
        <v>70</v>
      </c>
      <c r="K301" s="150" t="s">
        <v>82</v>
      </c>
      <c r="L301" s="150" t="s">
        <v>1311</v>
      </c>
      <c r="M301" s="150" t="s">
        <v>83</v>
      </c>
      <c r="N301" s="150" t="s">
        <v>88</v>
      </c>
    </row>
    <row r="302" spans="1:14" x14ac:dyDescent="0.25">
      <c r="A302" s="150" t="s">
        <v>1438</v>
      </c>
      <c r="B302" s="150">
        <v>44682</v>
      </c>
      <c r="C302" s="150"/>
      <c r="D302" s="150" t="s">
        <v>20</v>
      </c>
      <c r="E302" s="150">
        <v>7159</v>
      </c>
      <c r="F302" s="150">
        <v>488</v>
      </c>
      <c r="G302" s="150">
        <v>14</v>
      </c>
      <c r="H302" s="150">
        <v>18005</v>
      </c>
      <c r="I302" s="150">
        <v>1062</v>
      </c>
      <c r="J302" s="150">
        <v>14</v>
      </c>
      <c r="K302" s="150" t="s">
        <v>87</v>
      </c>
      <c r="L302" s="150" t="s">
        <v>1311</v>
      </c>
      <c r="M302" s="150" t="s">
        <v>83</v>
      </c>
      <c r="N302" s="150" t="s">
        <v>88</v>
      </c>
    </row>
    <row r="303" spans="1:14" x14ac:dyDescent="0.25">
      <c r="A303" s="150" t="s">
        <v>1438</v>
      </c>
      <c r="B303" s="150">
        <v>44682</v>
      </c>
      <c r="C303" s="150"/>
      <c r="D303" s="150" t="s">
        <v>24</v>
      </c>
      <c r="E303" s="150">
        <v>4779</v>
      </c>
      <c r="F303" s="150">
        <v>226</v>
      </c>
      <c r="G303" s="150">
        <v>21</v>
      </c>
      <c r="H303" s="150">
        <v>19298</v>
      </c>
      <c r="I303" s="150">
        <v>557</v>
      </c>
      <c r="J303" s="150">
        <v>22</v>
      </c>
      <c r="K303" s="150" t="s">
        <v>93</v>
      </c>
      <c r="L303" s="150" t="s">
        <v>1311</v>
      </c>
      <c r="M303" s="150" t="s">
        <v>90</v>
      </c>
      <c r="N303" s="150" t="s">
        <v>95</v>
      </c>
    </row>
    <row r="304" spans="1:14" x14ac:dyDescent="0.25">
      <c r="A304" s="150" t="s">
        <v>1438</v>
      </c>
      <c r="B304" s="150">
        <v>44682</v>
      </c>
      <c r="C304" s="150"/>
      <c r="D304" s="150" t="s">
        <v>32</v>
      </c>
      <c r="E304" s="150">
        <v>7310</v>
      </c>
      <c r="F304" s="150">
        <v>477</v>
      </c>
      <c r="G304" s="150">
        <v>49</v>
      </c>
      <c r="H304" s="150">
        <v>28711</v>
      </c>
      <c r="I304" s="150">
        <v>1081</v>
      </c>
      <c r="J304" s="150">
        <v>49</v>
      </c>
      <c r="K304" s="150" t="s">
        <v>50</v>
      </c>
      <c r="L304" s="150" t="s">
        <v>1311</v>
      </c>
      <c r="M304" s="150" t="s">
        <v>51</v>
      </c>
      <c r="N304" s="150" t="s">
        <v>57</v>
      </c>
    </row>
    <row r="305" spans="1:14" x14ac:dyDescent="0.25">
      <c r="A305" s="150" t="s">
        <v>1438</v>
      </c>
      <c r="B305" s="150">
        <v>44682</v>
      </c>
      <c r="C305" s="150"/>
      <c r="D305" s="150" t="s">
        <v>29</v>
      </c>
      <c r="E305" s="150">
        <v>2930</v>
      </c>
      <c r="F305" s="150">
        <v>201</v>
      </c>
      <c r="G305" s="150">
        <v>0</v>
      </c>
      <c r="H305" s="150">
        <v>11261</v>
      </c>
      <c r="I305" s="150">
        <v>395</v>
      </c>
      <c r="J305" s="150">
        <v>0</v>
      </c>
      <c r="K305" s="150" t="s">
        <v>80</v>
      </c>
      <c r="L305" s="150" t="s">
        <v>1311</v>
      </c>
      <c r="M305" s="150" t="s">
        <v>75</v>
      </c>
      <c r="N305" s="150" t="s">
        <v>81</v>
      </c>
    </row>
    <row r="306" spans="1:14" x14ac:dyDescent="0.25">
      <c r="A306" s="150" t="s">
        <v>1438</v>
      </c>
      <c r="B306" s="150">
        <v>44682</v>
      </c>
      <c r="C306" s="150"/>
      <c r="D306" s="150" t="s">
        <v>25</v>
      </c>
      <c r="E306" s="150">
        <v>3287</v>
      </c>
      <c r="F306" s="150">
        <v>113</v>
      </c>
      <c r="G306" s="150">
        <v>1</v>
      </c>
      <c r="H306" s="150">
        <v>8352</v>
      </c>
      <c r="I306" s="150">
        <v>213</v>
      </c>
      <c r="J306" s="150">
        <v>1</v>
      </c>
      <c r="K306" s="150" t="s">
        <v>46</v>
      </c>
      <c r="L306" s="150" t="s">
        <v>1311</v>
      </c>
      <c r="M306" s="150" t="s">
        <v>39</v>
      </c>
      <c r="N306" s="150" t="s">
        <v>49</v>
      </c>
    </row>
    <row r="307" spans="1:14" x14ac:dyDescent="0.25">
      <c r="A307" s="150" t="s">
        <v>1438</v>
      </c>
      <c r="B307" s="150">
        <v>44682</v>
      </c>
      <c r="C307" s="150"/>
      <c r="D307" s="150" t="s">
        <v>28</v>
      </c>
      <c r="E307" s="150">
        <v>3116</v>
      </c>
      <c r="F307" s="150">
        <v>257</v>
      </c>
      <c r="G307" s="150">
        <v>16</v>
      </c>
      <c r="H307" s="150">
        <v>11039</v>
      </c>
      <c r="I307" s="150">
        <v>567</v>
      </c>
      <c r="J307" s="150">
        <v>16</v>
      </c>
      <c r="K307" s="150" t="s">
        <v>77</v>
      </c>
      <c r="L307" s="150" t="s">
        <v>1311</v>
      </c>
      <c r="M307" s="150" t="s">
        <v>75</v>
      </c>
      <c r="N307" s="150" t="s">
        <v>81</v>
      </c>
    </row>
    <row r="308" spans="1:14" x14ac:dyDescent="0.25">
      <c r="A308" s="150" t="s">
        <v>1438</v>
      </c>
      <c r="B308" s="150">
        <v>44682</v>
      </c>
      <c r="C308" s="150"/>
      <c r="D308" s="150" t="s">
        <v>26</v>
      </c>
      <c r="E308" s="150">
        <v>5619</v>
      </c>
      <c r="F308" s="150">
        <v>342</v>
      </c>
      <c r="G308" s="150">
        <v>18</v>
      </c>
      <c r="H308" s="150">
        <v>15763</v>
      </c>
      <c r="I308" s="150">
        <v>607</v>
      </c>
      <c r="J308" s="150">
        <v>18</v>
      </c>
      <c r="K308" s="150" t="s">
        <v>67</v>
      </c>
      <c r="L308" s="150" t="s">
        <v>1311</v>
      </c>
      <c r="M308" s="150" t="s">
        <v>65</v>
      </c>
      <c r="N308" s="150" t="s">
        <v>73</v>
      </c>
    </row>
    <row r="309" spans="1:14" x14ac:dyDescent="0.25">
      <c r="A309" s="150" t="s">
        <v>1438</v>
      </c>
      <c r="B309" s="150">
        <v>44682</v>
      </c>
      <c r="C309" s="150"/>
      <c r="D309" s="150" t="s">
        <v>31</v>
      </c>
      <c r="E309" s="150">
        <v>2827</v>
      </c>
      <c r="F309" s="150">
        <v>205</v>
      </c>
      <c r="G309" s="150">
        <v>2</v>
      </c>
      <c r="H309" s="150">
        <v>11922</v>
      </c>
      <c r="I309" s="150">
        <v>404</v>
      </c>
      <c r="J309" s="150">
        <v>2</v>
      </c>
      <c r="K309" s="150" t="s">
        <v>68</v>
      </c>
      <c r="L309" s="150" t="s">
        <v>1311</v>
      </c>
      <c r="M309" s="150" t="s">
        <v>65</v>
      </c>
      <c r="N309" s="150" t="s">
        <v>73</v>
      </c>
    </row>
    <row r="310" spans="1:14" x14ac:dyDescent="0.25">
      <c r="A310" s="150" t="s">
        <v>1438</v>
      </c>
      <c r="B310" s="150">
        <v>44682</v>
      </c>
      <c r="C310" s="150"/>
      <c r="D310" s="150" t="s">
        <v>23</v>
      </c>
      <c r="E310" s="150">
        <v>12050</v>
      </c>
      <c r="F310" s="150">
        <v>836</v>
      </c>
      <c r="G310" s="150">
        <v>0</v>
      </c>
      <c r="H310" s="150">
        <v>37627</v>
      </c>
      <c r="I310" s="150">
        <v>1631</v>
      </c>
      <c r="J310" s="150">
        <v>0</v>
      </c>
      <c r="K310" s="150" t="s">
        <v>79</v>
      </c>
      <c r="L310" s="150" t="s">
        <v>1311</v>
      </c>
      <c r="M310" s="150" t="s">
        <v>75</v>
      </c>
      <c r="N310" s="150" t="s">
        <v>81</v>
      </c>
    </row>
    <row r="311" spans="1:14" x14ac:dyDescent="0.25">
      <c r="A311" s="150" t="s">
        <v>1438</v>
      </c>
      <c r="B311" s="150">
        <v>44682</v>
      </c>
      <c r="C311" s="150"/>
      <c r="D311" s="150" t="s">
        <v>21</v>
      </c>
      <c r="E311" s="150">
        <v>6439</v>
      </c>
      <c r="F311" s="150">
        <v>490</v>
      </c>
      <c r="G311" s="150">
        <v>8</v>
      </c>
      <c r="H311" s="150">
        <v>31982</v>
      </c>
      <c r="I311" s="150">
        <v>1040</v>
      </c>
      <c r="J311" s="150">
        <v>8</v>
      </c>
      <c r="K311" s="150" t="s">
        <v>69</v>
      </c>
      <c r="L311" s="150" t="s">
        <v>1311</v>
      </c>
      <c r="M311" s="150" t="s">
        <v>65</v>
      </c>
      <c r="N311" s="150" t="s">
        <v>73</v>
      </c>
    </row>
    <row r="312" spans="1:14" x14ac:dyDescent="0.25">
      <c r="A312" s="150" t="s">
        <v>1438</v>
      </c>
      <c r="B312" s="150">
        <v>44682</v>
      </c>
      <c r="C312" s="150"/>
      <c r="D312" s="150" t="s">
        <v>30</v>
      </c>
      <c r="E312" s="150">
        <v>2211</v>
      </c>
      <c r="F312" s="150">
        <v>196</v>
      </c>
      <c r="G312" s="150">
        <v>10</v>
      </c>
      <c r="H312" s="150">
        <v>5167</v>
      </c>
      <c r="I312" s="150">
        <v>353</v>
      </c>
      <c r="J312" s="150">
        <v>10</v>
      </c>
      <c r="K312" s="150" t="s">
        <v>84</v>
      </c>
      <c r="L312" s="150" t="s">
        <v>1311</v>
      </c>
      <c r="M312" s="150" t="s">
        <v>83</v>
      </c>
      <c r="N312" s="150" t="s">
        <v>88</v>
      </c>
    </row>
    <row r="313" spans="1:14" x14ac:dyDescent="0.25">
      <c r="A313" s="150" t="s">
        <v>1438</v>
      </c>
      <c r="B313" s="150">
        <v>44682</v>
      </c>
      <c r="C313" s="150"/>
      <c r="D313" s="150" t="s">
        <v>22</v>
      </c>
      <c r="E313" s="150">
        <v>6691</v>
      </c>
      <c r="F313" s="150">
        <v>388</v>
      </c>
      <c r="G313" s="150">
        <v>1</v>
      </c>
      <c r="H313" s="150">
        <v>19956</v>
      </c>
      <c r="I313" s="150">
        <v>780</v>
      </c>
      <c r="J313" s="150">
        <v>1</v>
      </c>
      <c r="K313" s="150" t="s">
        <v>40</v>
      </c>
      <c r="L313" s="150" t="s">
        <v>1311</v>
      </c>
      <c r="M313" s="150" t="s">
        <v>39</v>
      </c>
      <c r="N313" s="150" t="s">
        <v>49</v>
      </c>
    </row>
    <row r="314" spans="1:14" x14ac:dyDescent="0.25">
      <c r="A314" s="150" t="s">
        <v>1438</v>
      </c>
      <c r="B314" s="150">
        <v>44713</v>
      </c>
      <c r="C314" s="150"/>
      <c r="D314" s="150" t="s">
        <v>54</v>
      </c>
      <c r="E314" s="150">
        <v>12621</v>
      </c>
      <c r="F314" s="150">
        <v>685</v>
      </c>
      <c r="G314" s="150"/>
      <c r="H314" s="150">
        <v>21997</v>
      </c>
      <c r="I314" s="150">
        <v>1081</v>
      </c>
      <c r="J314" s="150">
        <v>75</v>
      </c>
      <c r="K314" s="150" t="s">
        <v>1342</v>
      </c>
      <c r="L314" s="150" t="s">
        <v>1311</v>
      </c>
      <c r="M314" s="150" t="s">
        <v>51</v>
      </c>
      <c r="N314" s="150" t="s">
        <v>57</v>
      </c>
    </row>
    <row r="315" spans="1:14" x14ac:dyDescent="0.25">
      <c r="A315" s="150" t="s">
        <v>1438</v>
      </c>
      <c r="B315" s="150">
        <v>44713</v>
      </c>
      <c r="C315" s="150"/>
      <c r="D315" s="150" t="s">
        <v>2</v>
      </c>
      <c r="E315" s="150">
        <v>5513</v>
      </c>
      <c r="F315" s="150">
        <v>420</v>
      </c>
      <c r="G315" s="150">
        <v>70</v>
      </c>
      <c r="H315" s="150">
        <v>13206</v>
      </c>
      <c r="I315" s="150">
        <v>765</v>
      </c>
      <c r="J315" s="150">
        <v>71</v>
      </c>
      <c r="K315" s="150" t="s">
        <v>89</v>
      </c>
      <c r="L315" s="150" t="s">
        <v>1311</v>
      </c>
      <c r="M315" s="150" t="s">
        <v>90</v>
      </c>
      <c r="N315" s="150" t="s">
        <v>95</v>
      </c>
    </row>
    <row r="316" spans="1:14" x14ac:dyDescent="0.25">
      <c r="A316" s="150" t="s">
        <v>1438</v>
      </c>
      <c r="B316" s="150">
        <v>44713</v>
      </c>
      <c r="C316" s="150"/>
      <c r="D316" s="150" t="s">
        <v>3</v>
      </c>
      <c r="E316" s="150">
        <v>7967</v>
      </c>
      <c r="F316" s="150">
        <v>702</v>
      </c>
      <c r="G316" s="150">
        <v>3</v>
      </c>
      <c r="H316" s="150">
        <v>45559</v>
      </c>
      <c r="I316" s="150">
        <v>2415</v>
      </c>
      <c r="J316" s="150">
        <v>3</v>
      </c>
      <c r="K316" s="150" t="s">
        <v>58</v>
      </c>
      <c r="L316" s="150" t="s">
        <v>1311</v>
      </c>
      <c r="M316" s="150" t="s">
        <v>59</v>
      </c>
      <c r="N316" s="150" t="s">
        <v>63</v>
      </c>
    </row>
    <row r="317" spans="1:14" x14ac:dyDescent="0.25">
      <c r="A317" s="150" t="s">
        <v>1438</v>
      </c>
      <c r="B317" s="150">
        <v>44713</v>
      </c>
      <c r="C317" s="150"/>
      <c r="D317" s="150" t="s">
        <v>1</v>
      </c>
      <c r="E317" s="150">
        <v>7424</v>
      </c>
      <c r="F317" s="150">
        <v>336</v>
      </c>
      <c r="G317" s="150">
        <v>10</v>
      </c>
      <c r="H317" s="150">
        <v>30684</v>
      </c>
      <c r="I317" s="150">
        <v>847</v>
      </c>
      <c r="J317" s="150">
        <v>10</v>
      </c>
      <c r="K317" s="150" t="s">
        <v>1577</v>
      </c>
      <c r="L317" s="150" t="s">
        <v>1311</v>
      </c>
      <c r="M317" s="150" t="s">
        <v>39</v>
      </c>
      <c r="N317" s="150" t="s">
        <v>49</v>
      </c>
    </row>
    <row r="318" spans="1:14" x14ac:dyDescent="0.25">
      <c r="A318" s="150" t="s">
        <v>1438</v>
      </c>
      <c r="B318" s="150">
        <v>44713</v>
      </c>
      <c r="C318" s="150"/>
      <c r="D318" s="150" t="s">
        <v>48</v>
      </c>
      <c r="E318" s="150">
        <v>5665</v>
      </c>
      <c r="F318" s="150">
        <v>396</v>
      </c>
      <c r="G318" s="150"/>
      <c r="H318" s="150">
        <v>8065</v>
      </c>
      <c r="I318" s="150">
        <v>600</v>
      </c>
      <c r="J318" s="150"/>
      <c r="K318" s="150" t="s">
        <v>1338</v>
      </c>
      <c r="L318" s="150" t="s">
        <v>1311</v>
      </c>
      <c r="M318" s="150" t="s">
        <v>39</v>
      </c>
      <c r="N318" s="150" t="s">
        <v>49</v>
      </c>
    </row>
    <row r="319" spans="1:14" x14ac:dyDescent="0.25">
      <c r="A319" s="150" t="s">
        <v>1438</v>
      </c>
      <c r="B319" s="150">
        <v>44713</v>
      </c>
      <c r="C319" s="150"/>
      <c r="D319" s="150" t="s">
        <v>72</v>
      </c>
      <c r="E319" s="150">
        <v>7898</v>
      </c>
      <c r="F319" s="150">
        <v>644</v>
      </c>
      <c r="G319" s="150"/>
      <c r="H319" s="150">
        <v>12938</v>
      </c>
      <c r="I319" s="150">
        <v>972</v>
      </c>
      <c r="J319" s="150">
        <v>1</v>
      </c>
      <c r="K319" s="150" t="s">
        <v>1387</v>
      </c>
      <c r="L319" s="150" t="s">
        <v>1311</v>
      </c>
      <c r="M319" s="150" t="s">
        <v>65</v>
      </c>
      <c r="N319" s="150" t="s">
        <v>73</v>
      </c>
    </row>
    <row r="320" spans="1:14" x14ac:dyDescent="0.25">
      <c r="A320" s="150" t="s">
        <v>1438</v>
      </c>
      <c r="B320" s="150">
        <v>44713</v>
      </c>
      <c r="C320" s="150"/>
      <c r="D320" s="150" t="s">
        <v>27</v>
      </c>
      <c r="E320" s="150">
        <v>3123</v>
      </c>
      <c r="F320" s="150">
        <v>203</v>
      </c>
      <c r="G320" s="150">
        <v>6</v>
      </c>
      <c r="H320" s="150">
        <v>9889</v>
      </c>
      <c r="I320" s="150">
        <v>533</v>
      </c>
      <c r="J320" s="150">
        <v>6</v>
      </c>
      <c r="K320" s="150" t="s">
        <v>38</v>
      </c>
      <c r="L320" s="150" t="s">
        <v>1311</v>
      </c>
      <c r="M320" s="150" t="s">
        <v>39</v>
      </c>
      <c r="N320" s="150" t="s">
        <v>49</v>
      </c>
    </row>
    <row r="321" spans="1:14" x14ac:dyDescent="0.25">
      <c r="A321" s="150" t="s">
        <v>1438</v>
      </c>
      <c r="B321" s="150">
        <v>44713</v>
      </c>
      <c r="C321" s="150"/>
      <c r="D321" s="150" t="s">
        <v>0</v>
      </c>
      <c r="E321" s="150">
        <v>6270</v>
      </c>
      <c r="F321" s="150">
        <v>534</v>
      </c>
      <c r="G321" s="150">
        <v>19</v>
      </c>
      <c r="H321" s="150">
        <v>12769</v>
      </c>
      <c r="I321" s="150">
        <v>921</v>
      </c>
      <c r="J321" s="150">
        <v>19</v>
      </c>
      <c r="K321" s="150" t="s">
        <v>1585</v>
      </c>
      <c r="L321" s="150" t="s">
        <v>1311</v>
      </c>
      <c r="M321" s="150" t="s">
        <v>83</v>
      </c>
      <c r="N321" s="150" t="s">
        <v>88</v>
      </c>
    </row>
    <row r="322" spans="1:14" x14ac:dyDescent="0.25">
      <c r="A322" s="150" t="s">
        <v>1438</v>
      </c>
      <c r="B322" s="150">
        <v>44713</v>
      </c>
      <c r="C322" s="150"/>
      <c r="D322" s="150" t="s">
        <v>42</v>
      </c>
      <c r="E322" s="150">
        <v>4048</v>
      </c>
      <c r="F322" s="150">
        <v>370</v>
      </c>
      <c r="G322" s="150"/>
      <c r="H322" s="150">
        <v>6484</v>
      </c>
      <c r="I322" s="150">
        <v>587</v>
      </c>
      <c r="J322" s="150"/>
      <c r="K322" s="150" t="s">
        <v>1320</v>
      </c>
      <c r="L322" s="150" t="s">
        <v>1311</v>
      </c>
      <c r="M322" s="150" t="s">
        <v>39</v>
      </c>
      <c r="N322" s="150" t="s">
        <v>49</v>
      </c>
    </row>
    <row r="323" spans="1:14" x14ac:dyDescent="0.25">
      <c r="A323" s="150" t="s">
        <v>1438</v>
      </c>
      <c r="B323" s="150">
        <v>44713</v>
      </c>
      <c r="C323" s="150"/>
      <c r="D323" s="150" t="s">
        <v>62</v>
      </c>
      <c r="E323" s="150">
        <v>11945</v>
      </c>
      <c r="F323" s="150">
        <v>842</v>
      </c>
      <c r="G323" s="150"/>
      <c r="H323" s="150">
        <v>21604</v>
      </c>
      <c r="I323" s="150">
        <v>1221</v>
      </c>
      <c r="J323" s="150">
        <v>6</v>
      </c>
      <c r="K323" s="150" t="s">
        <v>1366</v>
      </c>
      <c r="L323" s="150" t="s">
        <v>1311</v>
      </c>
      <c r="M323" s="150" t="s">
        <v>59</v>
      </c>
      <c r="N323" s="150" t="s">
        <v>63</v>
      </c>
    </row>
    <row r="324" spans="1:14" x14ac:dyDescent="0.25">
      <c r="A324" s="150" t="s">
        <v>1438</v>
      </c>
      <c r="B324" s="150">
        <v>44713</v>
      </c>
      <c r="C324" s="150"/>
      <c r="D324" s="150" t="s">
        <v>32</v>
      </c>
      <c r="E324" s="150">
        <v>7399</v>
      </c>
      <c r="F324" s="150">
        <v>476</v>
      </c>
      <c r="G324" s="150">
        <v>102</v>
      </c>
      <c r="H324" s="150">
        <v>28824</v>
      </c>
      <c r="I324" s="150">
        <v>1085</v>
      </c>
      <c r="J324" s="150">
        <v>102</v>
      </c>
      <c r="K324" s="150" t="s">
        <v>50</v>
      </c>
      <c r="L324" s="150" t="s">
        <v>1311</v>
      </c>
      <c r="M324" s="150" t="s">
        <v>51</v>
      </c>
      <c r="N324" s="150" t="s">
        <v>57</v>
      </c>
    </row>
    <row r="325" spans="1:14" x14ac:dyDescent="0.25">
      <c r="A325" s="150" t="s">
        <v>1438</v>
      </c>
      <c r="B325" s="150">
        <v>44713</v>
      </c>
      <c r="C325" s="150"/>
      <c r="D325" s="150" t="s">
        <v>33</v>
      </c>
      <c r="E325" s="150">
        <v>4896</v>
      </c>
      <c r="F325" s="150">
        <v>393</v>
      </c>
      <c r="G325" s="150">
        <v>33</v>
      </c>
      <c r="H325" s="150">
        <v>15632</v>
      </c>
      <c r="I325" s="150">
        <v>758</v>
      </c>
      <c r="J325" s="150">
        <v>33</v>
      </c>
      <c r="K325" s="150" t="s">
        <v>1331</v>
      </c>
      <c r="L325" s="150" t="s">
        <v>1311</v>
      </c>
      <c r="M325" s="150" t="s">
        <v>39</v>
      </c>
      <c r="N325" s="150" t="s">
        <v>49</v>
      </c>
    </row>
    <row r="326" spans="1:14" x14ac:dyDescent="0.25">
      <c r="A326" s="150" t="s">
        <v>1438</v>
      </c>
      <c r="B326" s="150">
        <v>44713</v>
      </c>
      <c r="C326" s="150"/>
      <c r="D326" s="150" t="s">
        <v>26</v>
      </c>
      <c r="E326" s="150">
        <v>5658</v>
      </c>
      <c r="F326" s="150">
        <v>340</v>
      </c>
      <c r="G326" s="150">
        <v>66</v>
      </c>
      <c r="H326" s="150">
        <v>15834</v>
      </c>
      <c r="I326" s="150">
        <v>606</v>
      </c>
      <c r="J326" s="150">
        <v>66</v>
      </c>
      <c r="K326" s="150" t="s">
        <v>67</v>
      </c>
      <c r="L326" s="150" t="s">
        <v>1311</v>
      </c>
      <c r="M326" s="150" t="s">
        <v>65</v>
      </c>
      <c r="N326" s="150" t="s">
        <v>73</v>
      </c>
    </row>
    <row r="327" spans="1:14" x14ac:dyDescent="0.25">
      <c r="A327" s="150" t="s">
        <v>1438</v>
      </c>
      <c r="B327" s="150">
        <v>44713</v>
      </c>
      <c r="C327" s="150"/>
      <c r="D327" s="150" t="s">
        <v>31</v>
      </c>
      <c r="E327" s="150">
        <v>2837</v>
      </c>
      <c r="F327" s="150">
        <v>206</v>
      </c>
      <c r="G327" s="150">
        <v>6</v>
      </c>
      <c r="H327" s="150">
        <v>11947</v>
      </c>
      <c r="I327" s="150">
        <v>405</v>
      </c>
      <c r="J327" s="150">
        <v>6</v>
      </c>
      <c r="K327" s="150" t="s">
        <v>68</v>
      </c>
      <c r="L327" s="150" t="s">
        <v>1311</v>
      </c>
      <c r="M327" s="150" t="s">
        <v>65</v>
      </c>
      <c r="N327" s="150" t="s">
        <v>73</v>
      </c>
    </row>
    <row r="328" spans="1:14" x14ac:dyDescent="0.25">
      <c r="A328" s="150" t="s">
        <v>1438</v>
      </c>
      <c r="B328" s="150">
        <v>44713</v>
      </c>
      <c r="C328" s="150"/>
      <c r="D328" s="150" t="s">
        <v>28</v>
      </c>
      <c r="E328" s="150">
        <v>3119</v>
      </c>
      <c r="F328" s="150">
        <v>257</v>
      </c>
      <c r="G328" s="150">
        <v>47</v>
      </c>
      <c r="H328" s="150">
        <v>11073</v>
      </c>
      <c r="I328" s="150">
        <v>568</v>
      </c>
      <c r="J328" s="150">
        <v>47</v>
      </c>
      <c r="K328" s="150" t="s">
        <v>77</v>
      </c>
      <c r="L328" s="150" t="s">
        <v>1311</v>
      </c>
      <c r="M328" s="150" t="s">
        <v>75</v>
      </c>
      <c r="N328" s="150" t="s">
        <v>81</v>
      </c>
    </row>
    <row r="329" spans="1:14" x14ac:dyDescent="0.25">
      <c r="A329" s="150" t="s">
        <v>1438</v>
      </c>
      <c r="B329" s="150">
        <v>44713</v>
      </c>
      <c r="C329" s="150"/>
      <c r="D329" s="150" t="s">
        <v>29</v>
      </c>
      <c r="E329" s="150">
        <v>2934</v>
      </c>
      <c r="F329" s="150">
        <v>201</v>
      </c>
      <c r="G329" s="150">
        <v>0</v>
      </c>
      <c r="H329" s="150">
        <v>11282</v>
      </c>
      <c r="I329" s="150">
        <v>395</v>
      </c>
      <c r="J329" s="150">
        <v>0</v>
      </c>
      <c r="K329" s="150" t="s">
        <v>80</v>
      </c>
      <c r="L329" s="150" t="s">
        <v>1311</v>
      </c>
      <c r="M329" s="150" t="s">
        <v>75</v>
      </c>
      <c r="N329" s="150" t="s">
        <v>81</v>
      </c>
    </row>
    <row r="330" spans="1:14" x14ac:dyDescent="0.25">
      <c r="A330" s="150" t="s">
        <v>1438</v>
      </c>
      <c r="B330" s="150">
        <v>44713</v>
      </c>
      <c r="C330" s="150"/>
      <c r="D330" s="150" t="s">
        <v>30</v>
      </c>
      <c r="E330" s="150">
        <v>2241</v>
      </c>
      <c r="F330" s="150">
        <v>199</v>
      </c>
      <c r="G330" s="150">
        <v>22</v>
      </c>
      <c r="H330" s="150">
        <v>5200</v>
      </c>
      <c r="I330" s="150">
        <v>357</v>
      </c>
      <c r="J330" s="150">
        <v>22</v>
      </c>
      <c r="K330" s="150" t="s">
        <v>84</v>
      </c>
      <c r="L330" s="150" t="s">
        <v>1311</v>
      </c>
      <c r="M330" s="150" t="s">
        <v>83</v>
      </c>
      <c r="N330" s="150" t="s">
        <v>88</v>
      </c>
    </row>
    <row r="331" spans="1:14" x14ac:dyDescent="0.25">
      <c r="A331" s="150" t="s">
        <v>1438</v>
      </c>
      <c r="B331" s="150">
        <v>44713</v>
      </c>
      <c r="C331" s="150"/>
      <c r="D331" s="150" t="s">
        <v>25</v>
      </c>
      <c r="E331" s="150">
        <v>3281</v>
      </c>
      <c r="F331" s="150">
        <v>113</v>
      </c>
      <c r="G331" s="150">
        <v>1</v>
      </c>
      <c r="H331" s="150">
        <v>8379</v>
      </c>
      <c r="I331" s="150">
        <v>213</v>
      </c>
      <c r="J331" s="150">
        <v>1</v>
      </c>
      <c r="K331" s="150" t="s">
        <v>46</v>
      </c>
      <c r="L331" s="150" t="s">
        <v>1311</v>
      </c>
      <c r="M331" s="150" t="s">
        <v>39</v>
      </c>
      <c r="N331" s="150" t="s">
        <v>49</v>
      </c>
    </row>
    <row r="332" spans="1:14" x14ac:dyDescent="0.25">
      <c r="A332" s="150" t="s">
        <v>1438</v>
      </c>
      <c r="B332" s="150">
        <v>44713</v>
      </c>
      <c r="C332" s="150"/>
      <c r="D332" s="150" t="s">
        <v>18</v>
      </c>
      <c r="E332" s="150">
        <v>5598</v>
      </c>
      <c r="F332" s="150">
        <v>307</v>
      </c>
      <c r="G332" s="150">
        <v>0</v>
      </c>
      <c r="H332" s="150">
        <v>16875</v>
      </c>
      <c r="I332" s="150">
        <v>508</v>
      </c>
      <c r="J332" s="150">
        <v>0</v>
      </c>
      <c r="K332" s="150" t="s">
        <v>44</v>
      </c>
      <c r="L332" s="150" t="s">
        <v>1311</v>
      </c>
      <c r="M332" s="150" t="s">
        <v>39</v>
      </c>
      <c r="N332" s="150" t="s">
        <v>49</v>
      </c>
    </row>
    <row r="333" spans="1:14" x14ac:dyDescent="0.25">
      <c r="A333" s="150" t="s">
        <v>1438</v>
      </c>
      <c r="B333" s="150">
        <v>44713</v>
      </c>
      <c r="C333" s="150"/>
      <c r="D333" s="150" t="s">
        <v>20</v>
      </c>
      <c r="E333" s="150">
        <v>7154</v>
      </c>
      <c r="F333" s="150">
        <v>494</v>
      </c>
      <c r="G333" s="150">
        <v>28</v>
      </c>
      <c r="H333" s="150">
        <v>18041</v>
      </c>
      <c r="I333" s="150">
        <v>1068</v>
      </c>
      <c r="J333" s="150">
        <v>28</v>
      </c>
      <c r="K333" s="150" t="s">
        <v>87</v>
      </c>
      <c r="L333" s="150" t="s">
        <v>1311</v>
      </c>
      <c r="M333" s="150" t="s">
        <v>83</v>
      </c>
      <c r="N333" s="150" t="s">
        <v>88</v>
      </c>
    </row>
    <row r="334" spans="1:14" x14ac:dyDescent="0.25">
      <c r="A334" s="150" t="s">
        <v>1438</v>
      </c>
      <c r="B334" s="150">
        <v>44713</v>
      </c>
      <c r="C334" s="150"/>
      <c r="D334" s="150" t="s">
        <v>19</v>
      </c>
      <c r="E334" s="150">
        <v>10747</v>
      </c>
      <c r="F334" s="150">
        <v>779</v>
      </c>
      <c r="G334" s="150">
        <v>81</v>
      </c>
      <c r="H334" s="150">
        <v>58315</v>
      </c>
      <c r="I334" s="150">
        <v>2138</v>
      </c>
      <c r="J334" s="150">
        <v>81</v>
      </c>
      <c r="K334" s="150" t="s">
        <v>52</v>
      </c>
      <c r="L334" s="150" t="s">
        <v>1311</v>
      </c>
      <c r="M334" s="150" t="s">
        <v>51</v>
      </c>
      <c r="N334" s="150" t="s">
        <v>57</v>
      </c>
    </row>
    <row r="335" spans="1:14" x14ac:dyDescent="0.25">
      <c r="A335" s="150" t="s">
        <v>1438</v>
      </c>
      <c r="B335" s="150">
        <v>44713</v>
      </c>
      <c r="C335" s="150"/>
      <c r="D335" s="150" t="s">
        <v>21</v>
      </c>
      <c r="E335" s="150">
        <v>6449</v>
      </c>
      <c r="F335" s="150">
        <v>490</v>
      </c>
      <c r="G335" s="150">
        <v>16</v>
      </c>
      <c r="H335" s="150">
        <v>32020</v>
      </c>
      <c r="I335" s="150">
        <v>1042</v>
      </c>
      <c r="J335" s="150">
        <v>16</v>
      </c>
      <c r="K335" s="150" t="s">
        <v>69</v>
      </c>
      <c r="L335" s="150" t="s">
        <v>1311</v>
      </c>
      <c r="M335" s="150" t="s">
        <v>65</v>
      </c>
      <c r="N335" s="150" t="s">
        <v>73</v>
      </c>
    </row>
    <row r="336" spans="1:14" x14ac:dyDescent="0.25">
      <c r="A336" s="150" t="s">
        <v>1438</v>
      </c>
      <c r="B336" s="150">
        <v>44713</v>
      </c>
      <c r="C336" s="150"/>
      <c r="D336" s="150" t="s">
        <v>24</v>
      </c>
      <c r="E336" s="150">
        <v>4792</v>
      </c>
      <c r="F336" s="150">
        <v>229</v>
      </c>
      <c r="G336" s="150">
        <v>56</v>
      </c>
      <c r="H336" s="150">
        <v>19343</v>
      </c>
      <c r="I336" s="150">
        <v>558</v>
      </c>
      <c r="J336" s="150">
        <v>57</v>
      </c>
      <c r="K336" s="150" t="s">
        <v>93</v>
      </c>
      <c r="L336" s="150" t="s">
        <v>1311</v>
      </c>
      <c r="M336" s="150" t="s">
        <v>90</v>
      </c>
      <c r="N336" s="150" t="s">
        <v>95</v>
      </c>
    </row>
    <row r="337" spans="1:14" x14ac:dyDescent="0.25">
      <c r="A337" s="150" t="s">
        <v>1438</v>
      </c>
      <c r="B337" s="150">
        <v>44713</v>
      </c>
      <c r="C337" s="150"/>
      <c r="D337" s="150" t="s">
        <v>23</v>
      </c>
      <c r="E337" s="150">
        <v>12058</v>
      </c>
      <c r="F337" s="150">
        <v>847</v>
      </c>
      <c r="G337" s="150">
        <v>0</v>
      </c>
      <c r="H337" s="150">
        <v>37730</v>
      </c>
      <c r="I337" s="150">
        <v>1647</v>
      </c>
      <c r="J337" s="150">
        <v>0</v>
      </c>
      <c r="K337" s="150" t="s">
        <v>79</v>
      </c>
      <c r="L337" s="150" t="s">
        <v>1311</v>
      </c>
      <c r="M337" s="150" t="s">
        <v>75</v>
      </c>
      <c r="N337" s="150" t="s">
        <v>81</v>
      </c>
    </row>
    <row r="338" spans="1:14" x14ac:dyDescent="0.25">
      <c r="A338" s="150" t="s">
        <v>1438</v>
      </c>
      <c r="B338" s="150">
        <v>44713</v>
      </c>
      <c r="C338" s="150"/>
      <c r="D338" s="150" t="s">
        <v>22</v>
      </c>
      <c r="E338" s="150">
        <v>6701</v>
      </c>
      <c r="F338" s="150">
        <v>396</v>
      </c>
      <c r="G338" s="150">
        <v>1</v>
      </c>
      <c r="H338" s="150">
        <v>20013</v>
      </c>
      <c r="I338" s="150">
        <v>789</v>
      </c>
      <c r="J338" s="150">
        <v>1</v>
      </c>
      <c r="K338" s="150" t="s">
        <v>40</v>
      </c>
      <c r="L338" s="150" t="s">
        <v>1311</v>
      </c>
      <c r="M338" s="150" t="s">
        <v>39</v>
      </c>
      <c r="N338" s="150" t="s">
        <v>49</v>
      </c>
    </row>
    <row r="339" spans="1:14" x14ac:dyDescent="0.25">
      <c r="A339" s="150" t="s">
        <v>1438</v>
      </c>
      <c r="B339" s="150">
        <v>44713</v>
      </c>
      <c r="C339" s="150"/>
      <c r="D339" s="150" t="s">
        <v>9</v>
      </c>
      <c r="E339" s="150">
        <v>13031</v>
      </c>
      <c r="F339" s="150">
        <v>727</v>
      </c>
      <c r="G339" s="150">
        <v>26</v>
      </c>
      <c r="H339" s="150">
        <v>44291</v>
      </c>
      <c r="I339" s="150">
        <v>1466</v>
      </c>
      <c r="J339" s="150">
        <v>26</v>
      </c>
      <c r="K339" s="150" t="s">
        <v>94</v>
      </c>
      <c r="L339" s="150" t="s">
        <v>1311</v>
      </c>
      <c r="M339" s="150" t="s">
        <v>90</v>
      </c>
      <c r="N339" s="150" t="s">
        <v>95</v>
      </c>
    </row>
    <row r="340" spans="1:14" x14ac:dyDescent="0.25">
      <c r="A340" s="150" t="s">
        <v>1438</v>
      </c>
      <c r="B340" s="150">
        <v>44713</v>
      </c>
      <c r="C340" s="150"/>
      <c r="D340" s="150" t="s">
        <v>10</v>
      </c>
      <c r="E340" s="150">
        <v>5736</v>
      </c>
      <c r="F340" s="150">
        <v>427</v>
      </c>
      <c r="G340" s="150">
        <v>4</v>
      </c>
      <c r="H340" s="150">
        <v>32070</v>
      </c>
      <c r="I340" s="150">
        <v>996</v>
      </c>
      <c r="J340" s="150">
        <v>4</v>
      </c>
      <c r="K340" s="150" t="s">
        <v>92</v>
      </c>
      <c r="L340" s="150" t="s">
        <v>1311</v>
      </c>
      <c r="M340" s="150" t="s">
        <v>90</v>
      </c>
      <c r="N340" s="150" t="s">
        <v>95</v>
      </c>
    </row>
    <row r="341" spans="1:14" x14ac:dyDescent="0.25">
      <c r="A341" s="150" t="s">
        <v>1438</v>
      </c>
      <c r="B341" s="150">
        <v>44713</v>
      </c>
      <c r="C341" s="150"/>
      <c r="D341" s="150" t="s">
        <v>11</v>
      </c>
      <c r="E341" s="150">
        <v>5761</v>
      </c>
      <c r="F341" s="150">
        <v>318</v>
      </c>
      <c r="G341" s="150">
        <v>7</v>
      </c>
      <c r="H341" s="150">
        <v>14668</v>
      </c>
      <c r="I341" s="150">
        <v>726</v>
      </c>
      <c r="J341" s="150">
        <v>7</v>
      </c>
      <c r="K341" s="150" t="s">
        <v>55</v>
      </c>
      <c r="L341" s="150" t="s">
        <v>1311</v>
      </c>
      <c r="M341" s="150" t="s">
        <v>51</v>
      </c>
      <c r="N341" s="150" t="s">
        <v>57</v>
      </c>
    </row>
    <row r="342" spans="1:14" x14ac:dyDescent="0.25">
      <c r="A342" s="150" t="s">
        <v>1438</v>
      </c>
      <c r="B342" s="150">
        <v>44713</v>
      </c>
      <c r="C342" s="150"/>
      <c r="D342" s="150" t="s">
        <v>8</v>
      </c>
      <c r="E342" s="150">
        <v>1726</v>
      </c>
      <c r="F342" s="150">
        <v>131</v>
      </c>
      <c r="G342" s="150">
        <v>15</v>
      </c>
      <c r="H342" s="150">
        <v>8328</v>
      </c>
      <c r="I342" s="150">
        <v>399</v>
      </c>
      <c r="J342" s="150">
        <v>15</v>
      </c>
      <c r="K342" s="150" t="s">
        <v>76</v>
      </c>
      <c r="L342" s="150" t="s">
        <v>1311</v>
      </c>
      <c r="M342" s="150" t="s">
        <v>75</v>
      </c>
      <c r="N342" s="150" t="s">
        <v>81</v>
      </c>
    </row>
    <row r="343" spans="1:14" x14ac:dyDescent="0.25">
      <c r="A343" s="150" t="s">
        <v>1438</v>
      </c>
      <c r="B343" s="150">
        <v>44713</v>
      </c>
      <c r="C343" s="150"/>
      <c r="D343" s="150" t="s">
        <v>4</v>
      </c>
      <c r="E343" s="150">
        <v>6421</v>
      </c>
      <c r="F343" s="150">
        <v>535</v>
      </c>
      <c r="G343" s="150">
        <v>131</v>
      </c>
      <c r="H343" s="150">
        <v>12059</v>
      </c>
      <c r="I343" s="150">
        <v>846</v>
      </c>
      <c r="J343" s="150">
        <v>132</v>
      </c>
      <c r="K343" s="150" t="s">
        <v>1491</v>
      </c>
      <c r="L343" s="150" t="s">
        <v>1311</v>
      </c>
      <c r="M343" s="150" t="s">
        <v>90</v>
      </c>
      <c r="N343" s="150" t="s">
        <v>95</v>
      </c>
    </row>
    <row r="344" spans="1:14" x14ac:dyDescent="0.25">
      <c r="A344" s="150" t="s">
        <v>1438</v>
      </c>
      <c r="B344" s="150">
        <v>44713</v>
      </c>
      <c r="C344" s="150"/>
      <c r="D344" s="150" t="s">
        <v>5</v>
      </c>
      <c r="E344" s="150">
        <v>11654</v>
      </c>
      <c r="F344" s="150">
        <v>735</v>
      </c>
      <c r="G344" s="150">
        <v>175</v>
      </c>
      <c r="H344" s="150">
        <v>52840</v>
      </c>
      <c r="I344" s="150">
        <v>1537</v>
      </c>
      <c r="J344" s="150">
        <v>176</v>
      </c>
      <c r="K344" s="150" t="s">
        <v>64</v>
      </c>
      <c r="L344" s="150" t="s">
        <v>1311</v>
      </c>
      <c r="M344" s="150" t="s">
        <v>65</v>
      </c>
      <c r="N344" s="150" t="s">
        <v>73</v>
      </c>
    </row>
    <row r="345" spans="1:14" x14ac:dyDescent="0.25">
      <c r="A345" s="150" t="s">
        <v>1438</v>
      </c>
      <c r="B345" s="150">
        <v>44713</v>
      </c>
      <c r="C345" s="150"/>
      <c r="D345" s="150" t="s">
        <v>6</v>
      </c>
      <c r="E345" s="150">
        <v>8305</v>
      </c>
      <c r="F345" s="150">
        <v>779</v>
      </c>
      <c r="G345" s="150">
        <v>149</v>
      </c>
      <c r="H345" s="150">
        <v>24889</v>
      </c>
      <c r="I345" s="150">
        <v>1500</v>
      </c>
      <c r="J345" s="150">
        <v>149</v>
      </c>
      <c r="K345" s="150" t="s">
        <v>60</v>
      </c>
      <c r="L345" s="150" t="s">
        <v>1311</v>
      </c>
      <c r="M345" s="150" t="s">
        <v>59</v>
      </c>
      <c r="N345" s="150" t="s">
        <v>63</v>
      </c>
    </row>
    <row r="346" spans="1:14" x14ac:dyDescent="0.25">
      <c r="A346" s="150" t="s">
        <v>1438</v>
      </c>
      <c r="B346" s="150">
        <v>44713</v>
      </c>
      <c r="C346" s="150"/>
      <c r="D346" s="150" t="s">
        <v>12</v>
      </c>
      <c r="E346" s="150">
        <v>4705</v>
      </c>
      <c r="F346" s="150">
        <v>319</v>
      </c>
      <c r="G346" s="150">
        <v>7</v>
      </c>
      <c r="H346" s="150">
        <v>9115</v>
      </c>
      <c r="I346" s="150">
        <v>555</v>
      </c>
      <c r="J346" s="150">
        <v>7</v>
      </c>
      <c r="K346" s="150" t="s">
        <v>86</v>
      </c>
      <c r="L346" s="150" t="s">
        <v>1311</v>
      </c>
      <c r="M346" s="150" t="s">
        <v>83</v>
      </c>
      <c r="N346" s="150" t="s">
        <v>88</v>
      </c>
    </row>
    <row r="347" spans="1:14" x14ac:dyDescent="0.25">
      <c r="A347" s="150" t="s">
        <v>1438</v>
      </c>
      <c r="B347" s="150">
        <v>44713</v>
      </c>
      <c r="C347" s="150"/>
      <c r="D347" s="150" t="s">
        <v>15</v>
      </c>
      <c r="E347" s="150">
        <v>6170</v>
      </c>
      <c r="F347" s="150">
        <v>359</v>
      </c>
      <c r="G347" s="150">
        <v>31</v>
      </c>
      <c r="H347" s="150">
        <v>14445</v>
      </c>
      <c r="I347" s="150">
        <v>682</v>
      </c>
      <c r="J347" s="150">
        <v>31</v>
      </c>
      <c r="K347" s="150" t="s">
        <v>56</v>
      </c>
      <c r="L347" s="150" t="s">
        <v>1311</v>
      </c>
      <c r="M347" s="150" t="s">
        <v>51</v>
      </c>
      <c r="N347" s="150" t="s">
        <v>57</v>
      </c>
    </row>
    <row r="348" spans="1:14" x14ac:dyDescent="0.25">
      <c r="A348" s="150" t="s">
        <v>1438</v>
      </c>
      <c r="B348" s="150">
        <v>44713</v>
      </c>
      <c r="C348" s="150"/>
      <c r="D348" s="150" t="s">
        <v>7</v>
      </c>
      <c r="E348" s="150">
        <v>9013</v>
      </c>
      <c r="F348" s="150">
        <v>406</v>
      </c>
      <c r="G348" s="150">
        <v>1</v>
      </c>
      <c r="H348" s="150">
        <v>27109</v>
      </c>
      <c r="I348" s="150">
        <v>753</v>
      </c>
      <c r="J348" s="150">
        <v>1</v>
      </c>
      <c r="K348" s="150" t="s">
        <v>1582</v>
      </c>
      <c r="L348" s="150" t="s">
        <v>1311</v>
      </c>
      <c r="M348" s="150" t="s">
        <v>65</v>
      </c>
      <c r="N348" s="150" t="s">
        <v>73</v>
      </c>
    </row>
    <row r="349" spans="1:14" x14ac:dyDescent="0.25">
      <c r="A349" s="150" t="s">
        <v>1438</v>
      </c>
      <c r="B349" s="150">
        <v>44713</v>
      </c>
      <c r="C349" s="150"/>
      <c r="D349" s="150" t="s">
        <v>17</v>
      </c>
      <c r="E349" s="150">
        <v>4731</v>
      </c>
      <c r="F349" s="150">
        <v>413</v>
      </c>
      <c r="G349" s="150">
        <v>1</v>
      </c>
      <c r="H349" s="150">
        <v>8949</v>
      </c>
      <c r="I349" s="150">
        <v>680</v>
      </c>
      <c r="J349" s="150">
        <v>1</v>
      </c>
      <c r="K349" s="150" t="s">
        <v>78</v>
      </c>
      <c r="L349" s="150" t="s">
        <v>1311</v>
      </c>
      <c r="M349" s="150" t="s">
        <v>75</v>
      </c>
      <c r="N349" s="150" t="s">
        <v>81</v>
      </c>
    </row>
    <row r="350" spans="1:14" x14ac:dyDescent="0.25">
      <c r="A350" s="150" t="s">
        <v>1438</v>
      </c>
      <c r="B350" s="150">
        <v>44713</v>
      </c>
      <c r="C350" s="150"/>
      <c r="D350" s="150" t="s">
        <v>13</v>
      </c>
      <c r="E350" s="150">
        <v>4233</v>
      </c>
      <c r="F350" s="150">
        <v>354</v>
      </c>
      <c r="G350" s="150">
        <v>8</v>
      </c>
      <c r="H350" s="150">
        <v>13349</v>
      </c>
      <c r="I350" s="150">
        <v>706</v>
      </c>
      <c r="J350" s="150">
        <v>8</v>
      </c>
      <c r="K350" s="150" t="s">
        <v>70</v>
      </c>
      <c r="L350" s="150" t="s">
        <v>1311</v>
      </c>
      <c r="M350" s="150" t="s">
        <v>65</v>
      </c>
      <c r="N350" s="150" t="s">
        <v>73</v>
      </c>
    </row>
    <row r="351" spans="1:14" x14ac:dyDescent="0.25">
      <c r="A351" s="150" t="s">
        <v>1438</v>
      </c>
      <c r="B351" s="150">
        <v>44713</v>
      </c>
      <c r="C351" s="150"/>
      <c r="D351" s="150" t="s">
        <v>16</v>
      </c>
      <c r="E351" s="150">
        <v>5426</v>
      </c>
      <c r="F351" s="150">
        <v>305</v>
      </c>
      <c r="G351" s="150">
        <v>9</v>
      </c>
      <c r="H351" s="150">
        <v>18129</v>
      </c>
      <c r="I351" s="150">
        <v>644</v>
      </c>
      <c r="J351" s="150">
        <v>9</v>
      </c>
      <c r="K351" s="150" t="s">
        <v>74</v>
      </c>
      <c r="L351" s="150" t="s">
        <v>1311</v>
      </c>
      <c r="M351" s="150" t="s">
        <v>75</v>
      </c>
      <c r="N351" s="150" t="s">
        <v>81</v>
      </c>
    </row>
    <row r="352" spans="1:14" x14ac:dyDescent="0.25">
      <c r="A352" s="150" t="s">
        <v>1438</v>
      </c>
      <c r="B352" s="150">
        <v>44713</v>
      </c>
      <c r="C352" s="150"/>
      <c r="D352" s="150" t="s">
        <v>14</v>
      </c>
      <c r="E352" s="150">
        <v>12145</v>
      </c>
      <c r="F352" s="150">
        <v>659</v>
      </c>
      <c r="G352" s="150">
        <v>105</v>
      </c>
      <c r="H352" s="150">
        <v>39133</v>
      </c>
      <c r="I352" s="150">
        <v>1457</v>
      </c>
      <c r="J352" s="150">
        <v>106</v>
      </c>
      <c r="K352" s="150" t="s">
        <v>82</v>
      </c>
      <c r="L352" s="150" t="s">
        <v>1311</v>
      </c>
      <c r="M352" s="150" t="s">
        <v>83</v>
      </c>
      <c r="N352" s="150" t="s">
        <v>88</v>
      </c>
    </row>
    <row r="353" spans="1:14" x14ac:dyDescent="0.25">
      <c r="A353" s="150" t="s">
        <v>1438</v>
      </c>
      <c r="B353" s="150">
        <v>44743</v>
      </c>
      <c r="C353" s="150"/>
      <c r="D353" s="150" t="s">
        <v>28</v>
      </c>
      <c r="E353" s="150">
        <v>3120</v>
      </c>
      <c r="F353" s="150">
        <v>255</v>
      </c>
      <c r="G353" s="150">
        <v>56</v>
      </c>
      <c r="H353" s="150">
        <v>11108</v>
      </c>
      <c r="I353" s="150">
        <v>568</v>
      </c>
      <c r="J353" s="150">
        <v>57</v>
      </c>
      <c r="K353" s="150" t="s">
        <v>77</v>
      </c>
      <c r="L353" s="150" t="s">
        <v>1311</v>
      </c>
      <c r="M353" s="150" t="s">
        <v>75</v>
      </c>
      <c r="N353" s="150" t="s">
        <v>81</v>
      </c>
    </row>
    <row r="354" spans="1:14" x14ac:dyDescent="0.25">
      <c r="A354" s="150" t="s">
        <v>1438</v>
      </c>
      <c r="B354" s="150">
        <v>44743</v>
      </c>
      <c r="C354" s="150"/>
      <c r="D354" s="150" t="s">
        <v>29</v>
      </c>
      <c r="E354" s="150">
        <v>2940</v>
      </c>
      <c r="F354" s="150">
        <v>201</v>
      </c>
      <c r="G354" s="150">
        <v>0</v>
      </c>
      <c r="H354" s="150">
        <v>11311</v>
      </c>
      <c r="I354" s="150">
        <v>395</v>
      </c>
      <c r="J354" s="150">
        <v>0</v>
      </c>
      <c r="K354" s="150" t="s">
        <v>80</v>
      </c>
      <c r="L354" s="150" t="s">
        <v>1311</v>
      </c>
      <c r="M354" s="150" t="s">
        <v>75</v>
      </c>
      <c r="N354" s="150" t="s">
        <v>81</v>
      </c>
    </row>
    <row r="355" spans="1:14" x14ac:dyDescent="0.25">
      <c r="A355" s="150" t="s">
        <v>1438</v>
      </c>
      <c r="B355" s="150">
        <v>44743</v>
      </c>
      <c r="C355" s="150"/>
      <c r="D355" s="150" t="s">
        <v>24</v>
      </c>
      <c r="E355" s="150">
        <v>4795</v>
      </c>
      <c r="F355" s="150">
        <v>227</v>
      </c>
      <c r="G355" s="150">
        <v>83</v>
      </c>
      <c r="H355" s="150">
        <v>19400</v>
      </c>
      <c r="I355" s="150">
        <v>560</v>
      </c>
      <c r="J355" s="150">
        <v>84</v>
      </c>
      <c r="K355" s="150" t="s">
        <v>93</v>
      </c>
      <c r="L355" s="150" t="s">
        <v>1311</v>
      </c>
      <c r="M355" s="150" t="s">
        <v>90</v>
      </c>
      <c r="N355" s="150" t="s">
        <v>95</v>
      </c>
    </row>
    <row r="356" spans="1:14" x14ac:dyDescent="0.25">
      <c r="A356" s="150" t="s">
        <v>1438</v>
      </c>
      <c r="B356" s="150">
        <v>44743</v>
      </c>
      <c r="C356" s="150"/>
      <c r="D356" s="150" t="s">
        <v>25</v>
      </c>
      <c r="E356" s="150">
        <v>3289</v>
      </c>
      <c r="F356" s="150">
        <v>113</v>
      </c>
      <c r="G356" s="150">
        <v>1</v>
      </c>
      <c r="H356" s="150">
        <v>8410</v>
      </c>
      <c r="I356" s="150">
        <v>215</v>
      </c>
      <c r="J356" s="150">
        <v>1</v>
      </c>
      <c r="K356" s="150" t="s">
        <v>46</v>
      </c>
      <c r="L356" s="150" t="s">
        <v>1311</v>
      </c>
      <c r="M356" s="150" t="s">
        <v>39</v>
      </c>
      <c r="N356" s="150" t="s">
        <v>49</v>
      </c>
    </row>
    <row r="357" spans="1:14" x14ac:dyDescent="0.25">
      <c r="A357" s="150" t="s">
        <v>1438</v>
      </c>
      <c r="B357" s="150">
        <v>44743</v>
      </c>
      <c r="C357" s="150"/>
      <c r="D357" s="150" t="s">
        <v>26</v>
      </c>
      <c r="E357" s="150">
        <v>5670</v>
      </c>
      <c r="F357" s="150">
        <v>339</v>
      </c>
      <c r="G357" s="150">
        <v>103</v>
      </c>
      <c r="H357" s="150">
        <v>15899</v>
      </c>
      <c r="I357" s="150">
        <v>610</v>
      </c>
      <c r="J357" s="150">
        <v>103</v>
      </c>
      <c r="K357" s="150" t="s">
        <v>67</v>
      </c>
      <c r="L357" s="150" t="s">
        <v>1311</v>
      </c>
      <c r="M357" s="150" t="s">
        <v>65</v>
      </c>
      <c r="N357" s="150" t="s">
        <v>73</v>
      </c>
    </row>
    <row r="358" spans="1:14" x14ac:dyDescent="0.25">
      <c r="A358" s="150" t="s">
        <v>1438</v>
      </c>
      <c r="B358" s="150">
        <v>44743</v>
      </c>
      <c r="C358" s="150"/>
      <c r="D358" s="150" t="s">
        <v>27</v>
      </c>
      <c r="E358" s="150">
        <v>3124</v>
      </c>
      <c r="F358" s="150">
        <v>209</v>
      </c>
      <c r="G358" s="150">
        <v>9</v>
      </c>
      <c r="H358" s="150">
        <v>9910</v>
      </c>
      <c r="I358" s="150">
        <v>542</v>
      </c>
      <c r="J358" s="150">
        <v>9</v>
      </c>
      <c r="K358" s="150" t="s">
        <v>38</v>
      </c>
      <c r="L358" s="150" t="s">
        <v>1311</v>
      </c>
      <c r="M358" s="150" t="s">
        <v>39</v>
      </c>
      <c r="N358" s="150" t="s">
        <v>49</v>
      </c>
    </row>
    <row r="359" spans="1:14" x14ac:dyDescent="0.25">
      <c r="A359" s="150" t="s">
        <v>1438</v>
      </c>
      <c r="B359" s="150">
        <v>44743</v>
      </c>
      <c r="C359" s="150"/>
      <c r="D359" s="150" t="s">
        <v>33</v>
      </c>
      <c r="E359" s="150">
        <v>4934</v>
      </c>
      <c r="F359" s="150">
        <v>395</v>
      </c>
      <c r="G359" s="150">
        <v>41</v>
      </c>
      <c r="H359" s="150">
        <v>15705</v>
      </c>
      <c r="I359" s="150">
        <v>765</v>
      </c>
      <c r="J359" s="150">
        <v>41</v>
      </c>
      <c r="K359" s="150" t="s">
        <v>1331</v>
      </c>
      <c r="L359" s="150" t="s">
        <v>1311</v>
      </c>
      <c r="M359" s="150" t="s">
        <v>39</v>
      </c>
      <c r="N359" s="150" t="s">
        <v>49</v>
      </c>
    </row>
    <row r="360" spans="1:14" x14ac:dyDescent="0.25">
      <c r="A360" s="150" t="s">
        <v>1438</v>
      </c>
      <c r="B360" s="150">
        <v>44743</v>
      </c>
      <c r="C360" s="150"/>
      <c r="D360" s="150" t="s">
        <v>10</v>
      </c>
      <c r="E360" s="150">
        <v>5743</v>
      </c>
      <c r="F360" s="150">
        <v>430</v>
      </c>
      <c r="G360" s="150">
        <v>5</v>
      </c>
      <c r="H360" s="150">
        <v>32140</v>
      </c>
      <c r="I360" s="150">
        <v>1000</v>
      </c>
      <c r="J360" s="150">
        <v>5</v>
      </c>
      <c r="K360" s="150" t="s">
        <v>92</v>
      </c>
      <c r="L360" s="150" t="s">
        <v>1311</v>
      </c>
      <c r="M360" s="150" t="s">
        <v>90</v>
      </c>
      <c r="N360" s="150" t="s">
        <v>95</v>
      </c>
    </row>
    <row r="361" spans="1:14" x14ac:dyDescent="0.25">
      <c r="A361" s="150" t="s">
        <v>1438</v>
      </c>
      <c r="B361" s="150">
        <v>44743</v>
      </c>
      <c r="C361" s="150"/>
      <c r="D361" s="150" t="s">
        <v>54</v>
      </c>
      <c r="E361" s="150">
        <v>12625</v>
      </c>
      <c r="F361" s="150">
        <v>690</v>
      </c>
      <c r="G361" s="150"/>
      <c r="H361" s="150">
        <v>22020</v>
      </c>
      <c r="I361" s="150">
        <v>1089</v>
      </c>
      <c r="J361" s="150">
        <v>117</v>
      </c>
      <c r="K361" s="150" t="s">
        <v>1342</v>
      </c>
      <c r="L361" s="150" t="s">
        <v>1311</v>
      </c>
      <c r="M361" s="150" t="s">
        <v>51</v>
      </c>
      <c r="N361" s="150" t="s">
        <v>57</v>
      </c>
    </row>
    <row r="362" spans="1:14" x14ac:dyDescent="0.25">
      <c r="A362" s="150" t="s">
        <v>1438</v>
      </c>
      <c r="B362" s="150">
        <v>44743</v>
      </c>
      <c r="C362" s="150"/>
      <c r="D362" s="150" t="s">
        <v>30</v>
      </c>
      <c r="E362" s="150">
        <v>2220</v>
      </c>
      <c r="F362" s="150">
        <v>200</v>
      </c>
      <c r="G362" s="150">
        <v>36</v>
      </c>
      <c r="H362" s="150">
        <v>5213</v>
      </c>
      <c r="I362" s="150">
        <v>359</v>
      </c>
      <c r="J362" s="150">
        <v>36</v>
      </c>
      <c r="K362" s="150" t="s">
        <v>84</v>
      </c>
      <c r="L362" s="150" t="s">
        <v>1311</v>
      </c>
      <c r="M362" s="150" t="s">
        <v>83</v>
      </c>
      <c r="N362" s="150" t="s">
        <v>88</v>
      </c>
    </row>
    <row r="363" spans="1:14" x14ac:dyDescent="0.25">
      <c r="A363" s="150" t="s">
        <v>1438</v>
      </c>
      <c r="B363" s="150">
        <v>44743</v>
      </c>
      <c r="C363" s="150"/>
      <c r="D363" s="150" t="s">
        <v>31</v>
      </c>
      <c r="E363" s="150">
        <v>2859</v>
      </c>
      <c r="F363" s="150">
        <v>207</v>
      </c>
      <c r="G363" s="150">
        <v>12</v>
      </c>
      <c r="H363" s="150">
        <v>11987</v>
      </c>
      <c r="I363" s="150">
        <v>406</v>
      </c>
      <c r="J363" s="150">
        <v>12</v>
      </c>
      <c r="K363" s="150" t="s">
        <v>68</v>
      </c>
      <c r="L363" s="150" t="s">
        <v>1311</v>
      </c>
      <c r="M363" s="150" t="s">
        <v>65</v>
      </c>
      <c r="N363" s="150" t="s">
        <v>73</v>
      </c>
    </row>
    <row r="364" spans="1:14" x14ac:dyDescent="0.25">
      <c r="A364" s="150" t="s">
        <v>1438</v>
      </c>
      <c r="B364" s="150">
        <v>44743</v>
      </c>
      <c r="C364" s="150"/>
      <c r="D364" s="150" t="s">
        <v>32</v>
      </c>
      <c r="E364" s="150">
        <v>7445</v>
      </c>
      <c r="F364" s="150">
        <v>484</v>
      </c>
      <c r="G364" s="150">
        <v>128</v>
      </c>
      <c r="H364" s="150">
        <v>28899</v>
      </c>
      <c r="I364" s="150">
        <v>1093</v>
      </c>
      <c r="J364" s="150">
        <v>128</v>
      </c>
      <c r="K364" s="150" t="s">
        <v>50</v>
      </c>
      <c r="L364" s="150" t="s">
        <v>1311</v>
      </c>
      <c r="M364" s="150" t="s">
        <v>51</v>
      </c>
      <c r="N364" s="150" t="s">
        <v>57</v>
      </c>
    </row>
    <row r="365" spans="1:14" x14ac:dyDescent="0.25">
      <c r="A365" s="150" t="s">
        <v>1438</v>
      </c>
      <c r="B365" s="150">
        <v>44743</v>
      </c>
      <c r="C365" s="150"/>
      <c r="D365" s="150" t="s">
        <v>23</v>
      </c>
      <c r="E365" s="150">
        <v>12065</v>
      </c>
      <c r="F365" s="150">
        <v>844</v>
      </c>
      <c r="G365" s="150">
        <v>1</v>
      </c>
      <c r="H365" s="150">
        <v>37852</v>
      </c>
      <c r="I365" s="150">
        <v>1652</v>
      </c>
      <c r="J365" s="150">
        <v>1</v>
      </c>
      <c r="K365" s="150" t="s">
        <v>79</v>
      </c>
      <c r="L365" s="150" t="s">
        <v>1311</v>
      </c>
      <c r="M365" s="150" t="s">
        <v>75</v>
      </c>
      <c r="N365" s="150" t="s">
        <v>81</v>
      </c>
    </row>
    <row r="366" spans="1:14" x14ac:dyDescent="0.25">
      <c r="A366" s="150" t="s">
        <v>1438</v>
      </c>
      <c r="B366" s="150">
        <v>44743</v>
      </c>
      <c r="C366" s="150"/>
      <c r="D366" s="150" t="s">
        <v>5</v>
      </c>
      <c r="E366" s="150">
        <v>11609</v>
      </c>
      <c r="F366" s="150">
        <v>737</v>
      </c>
      <c r="G366" s="150">
        <v>227</v>
      </c>
      <c r="H366" s="150">
        <v>52900</v>
      </c>
      <c r="I366" s="150">
        <v>1541</v>
      </c>
      <c r="J366" s="150">
        <v>228</v>
      </c>
      <c r="K366" s="150" t="s">
        <v>64</v>
      </c>
      <c r="L366" s="150" t="s">
        <v>1311</v>
      </c>
      <c r="M366" s="150" t="s">
        <v>65</v>
      </c>
      <c r="N366" s="150" t="s">
        <v>73</v>
      </c>
    </row>
    <row r="367" spans="1:14" x14ac:dyDescent="0.25">
      <c r="A367" s="150" t="s">
        <v>1438</v>
      </c>
      <c r="B367" s="150">
        <v>44743</v>
      </c>
      <c r="C367" s="150"/>
      <c r="D367" s="150" t="s">
        <v>4</v>
      </c>
      <c r="E367" s="150">
        <v>6463</v>
      </c>
      <c r="F367" s="150">
        <v>536</v>
      </c>
      <c r="G367" s="150">
        <v>196</v>
      </c>
      <c r="H367" s="150">
        <v>12149</v>
      </c>
      <c r="I367" s="150">
        <v>851</v>
      </c>
      <c r="J367" s="150">
        <v>198</v>
      </c>
      <c r="K367" s="150" t="s">
        <v>1491</v>
      </c>
      <c r="L367" s="150" t="s">
        <v>1311</v>
      </c>
      <c r="M367" s="150" t="s">
        <v>90</v>
      </c>
      <c r="N367" s="150" t="s">
        <v>95</v>
      </c>
    </row>
    <row r="368" spans="1:14" x14ac:dyDescent="0.25">
      <c r="A368" s="150" t="s">
        <v>1438</v>
      </c>
      <c r="B368" s="150">
        <v>44743</v>
      </c>
      <c r="C368" s="150"/>
      <c r="D368" s="150" t="s">
        <v>3</v>
      </c>
      <c r="E368" s="150">
        <v>7958</v>
      </c>
      <c r="F368" s="150">
        <v>711</v>
      </c>
      <c r="G368" s="150">
        <v>6</v>
      </c>
      <c r="H368" s="150">
        <v>45640</v>
      </c>
      <c r="I368" s="150">
        <v>2430</v>
      </c>
      <c r="J368" s="150">
        <v>6</v>
      </c>
      <c r="K368" s="150" t="s">
        <v>58</v>
      </c>
      <c r="L368" s="150" t="s">
        <v>1311</v>
      </c>
      <c r="M368" s="150" t="s">
        <v>59</v>
      </c>
      <c r="N368" s="150" t="s">
        <v>63</v>
      </c>
    </row>
    <row r="369" spans="1:14" x14ac:dyDescent="0.25">
      <c r="A369" s="150" t="s">
        <v>1438</v>
      </c>
      <c r="B369" s="150">
        <v>44743</v>
      </c>
      <c r="C369" s="150"/>
      <c r="D369" s="150" t="s">
        <v>8</v>
      </c>
      <c r="E369" s="150">
        <v>1723</v>
      </c>
      <c r="F369" s="150">
        <v>131</v>
      </c>
      <c r="G369" s="150">
        <v>24</v>
      </c>
      <c r="H369" s="150">
        <v>8348</v>
      </c>
      <c r="I369" s="150">
        <v>399</v>
      </c>
      <c r="J369" s="150">
        <v>24</v>
      </c>
      <c r="K369" s="150" t="s">
        <v>76</v>
      </c>
      <c r="L369" s="150" t="s">
        <v>1311</v>
      </c>
      <c r="M369" s="150" t="s">
        <v>75</v>
      </c>
      <c r="N369" s="150" t="s">
        <v>81</v>
      </c>
    </row>
    <row r="370" spans="1:14" x14ac:dyDescent="0.25">
      <c r="A370" s="150" t="s">
        <v>1438</v>
      </c>
      <c r="B370" s="150">
        <v>44743</v>
      </c>
      <c r="C370" s="150"/>
      <c r="D370" s="150" t="s">
        <v>7</v>
      </c>
      <c r="E370" s="150">
        <v>9068</v>
      </c>
      <c r="F370" s="150">
        <v>412</v>
      </c>
      <c r="G370" s="150">
        <v>8</v>
      </c>
      <c r="H370" s="150">
        <v>27172</v>
      </c>
      <c r="I370" s="150">
        <v>757</v>
      </c>
      <c r="J370" s="150">
        <v>8</v>
      </c>
      <c r="K370" s="150" t="s">
        <v>1582</v>
      </c>
      <c r="L370" s="150" t="s">
        <v>1311</v>
      </c>
      <c r="M370" s="150" t="s">
        <v>65</v>
      </c>
      <c r="N370" s="150" t="s">
        <v>73</v>
      </c>
    </row>
    <row r="371" spans="1:14" x14ac:dyDescent="0.25">
      <c r="A371" s="150" t="s">
        <v>1438</v>
      </c>
      <c r="B371" s="150">
        <v>44743</v>
      </c>
      <c r="C371" s="150"/>
      <c r="D371" s="150" t="s">
        <v>6</v>
      </c>
      <c r="E371" s="150">
        <v>8287</v>
      </c>
      <c r="F371" s="150">
        <v>781</v>
      </c>
      <c r="G371" s="150">
        <v>224</v>
      </c>
      <c r="H371" s="150">
        <v>24951</v>
      </c>
      <c r="I371" s="150">
        <v>1507</v>
      </c>
      <c r="J371" s="150">
        <v>224</v>
      </c>
      <c r="K371" s="150" t="s">
        <v>60</v>
      </c>
      <c r="L371" s="150" t="s">
        <v>1311</v>
      </c>
      <c r="M371" s="150" t="s">
        <v>59</v>
      </c>
      <c r="N371" s="150" t="s">
        <v>63</v>
      </c>
    </row>
    <row r="372" spans="1:14" x14ac:dyDescent="0.25">
      <c r="A372" s="150" t="s">
        <v>1438</v>
      </c>
      <c r="B372" s="150">
        <v>44743</v>
      </c>
      <c r="C372" s="150"/>
      <c r="D372" s="150" t="s">
        <v>2</v>
      </c>
      <c r="E372" s="150">
        <v>5511</v>
      </c>
      <c r="F372" s="150">
        <v>421</v>
      </c>
      <c r="G372" s="150">
        <v>91</v>
      </c>
      <c r="H372" s="150">
        <v>13266</v>
      </c>
      <c r="I372" s="150">
        <v>769</v>
      </c>
      <c r="J372" s="150">
        <v>93</v>
      </c>
      <c r="K372" s="150" t="s">
        <v>89</v>
      </c>
      <c r="L372" s="150" t="s">
        <v>1311</v>
      </c>
      <c r="M372" s="150" t="s">
        <v>90</v>
      </c>
      <c r="N372" s="150" t="s">
        <v>95</v>
      </c>
    </row>
    <row r="373" spans="1:14" x14ac:dyDescent="0.25">
      <c r="A373" s="150" t="s">
        <v>1438</v>
      </c>
      <c r="B373" s="150">
        <v>44743</v>
      </c>
      <c r="C373" s="150"/>
      <c r="D373" s="150" t="s">
        <v>62</v>
      </c>
      <c r="E373" s="150">
        <v>11912</v>
      </c>
      <c r="F373" s="150">
        <v>844</v>
      </c>
      <c r="G373" s="150"/>
      <c r="H373" s="150">
        <v>21636</v>
      </c>
      <c r="I373" s="150">
        <v>1222</v>
      </c>
      <c r="J373" s="150">
        <v>7</v>
      </c>
      <c r="K373" s="150" t="s">
        <v>1366</v>
      </c>
      <c r="L373" s="150" t="s">
        <v>1311</v>
      </c>
      <c r="M373" s="150" t="s">
        <v>59</v>
      </c>
      <c r="N373" s="150" t="s">
        <v>63</v>
      </c>
    </row>
    <row r="374" spans="1:14" x14ac:dyDescent="0.25">
      <c r="A374" s="150" t="s">
        <v>1438</v>
      </c>
      <c r="B374" s="150">
        <v>44743</v>
      </c>
      <c r="C374" s="150"/>
      <c r="D374" s="150" t="s">
        <v>48</v>
      </c>
      <c r="E374" s="150">
        <v>5689</v>
      </c>
      <c r="F374" s="150">
        <v>397</v>
      </c>
      <c r="G374" s="150"/>
      <c r="H374" s="150">
        <v>8080</v>
      </c>
      <c r="I374" s="150">
        <v>599</v>
      </c>
      <c r="J374" s="150"/>
      <c r="K374" s="150" t="s">
        <v>1338</v>
      </c>
      <c r="L374" s="150" t="s">
        <v>1311</v>
      </c>
      <c r="M374" s="150" t="s">
        <v>39</v>
      </c>
      <c r="N374" s="150" t="s">
        <v>49</v>
      </c>
    </row>
    <row r="375" spans="1:14" x14ac:dyDescent="0.25">
      <c r="A375" s="150" t="s">
        <v>1438</v>
      </c>
      <c r="B375" s="150">
        <v>44743</v>
      </c>
      <c r="C375" s="150"/>
      <c r="D375" s="150" t="s">
        <v>72</v>
      </c>
      <c r="E375" s="150">
        <v>7906</v>
      </c>
      <c r="F375" s="150">
        <v>641</v>
      </c>
      <c r="G375" s="150"/>
      <c r="H375" s="150">
        <v>12920</v>
      </c>
      <c r="I375" s="150">
        <v>973</v>
      </c>
      <c r="J375" s="150">
        <v>3</v>
      </c>
      <c r="K375" s="150" t="s">
        <v>1387</v>
      </c>
      <c r="L375" s="150" t="s">
        <v>1311</v>
      </c>
      <c r="M375" s="150" t="s">
        <v>65</v>
      </c>
      <c r="N375" s="150" t="s">
        <v>73</v>
      </c>
    </row>
    <row r="376" spans="1:14" x14ac:dyDescent="0.25">
      <c r="A376" s="150" t="s">
        <v>1438</v>
      </c>
      <c r="B376" s="150">
        <v>44743</v>
      </c>
      <c r="C376" s="150"/>
      <c r="D376" s="150" t="s">
        <v>1</v>
      </c>
      <c r="E376" s="150">
        <v>7430</v>
      </c>
      <c r="F376" s="150">
        <v>339</v>
      </c>
      <c r="G376" s="150">
        <v>17</v>
      </c>
      <c r="H376" s="150">
        <v>30767</v>
      </c>
      <c r="I376" s="150">
        <v>851</v>
      </c>
      <c r="J376" s="150">
        <v>17</v>
      </c>
      <c r="K376" s="150" t="s">
        <v>1577</v>
      </c>
      <c r="L376" s="150" t="s">
        <v>1311</v>
      </c>
      <c r="M376" s="150" t="s">
        <v>39</v>
      </c>
      <c r="N376" s="150" t="s">
        <v>49</v>
      </c>
    </row>
    <row r="377" spans="1:14" x14ac:dyDescent="0.25">
      <c r="A377" s="150" t="s">
        <v>1438</v>
      </c>
      <c r="B377" s="150">
        <v>44743</v>
      </c>
      <c r="C377" s="150"/>
      <c r="D377" s="150" t="s">
        <v>0</v>
      </c>
      <c r="E377" s="150">
        <v>6279</v>
      </c>
      <c r="F377" s="150">
        <v>532</v>
      </c>
      <c r="G377" s="150">
        <v>19</v>
      </c>
      <c r="H377" s="150">
        <v>12811</v>
      </c>
      <c r="I377" s="150">
        <v>922</v>
      </c>
      <c r="J377" s="150">
        <v>19</v>
      </c>
      <c r="K377" s="150" t="s">
        <v>1585</v>
      </c>
      <c r="L377" s="150" t="s">
        <v>1311</v>
      </c>
      <c r="M377" s="150" t="s">
        <v>83</v>
      </c>
      <c r="N377" s="150" t="s">
        <v>88</v>
      </c>
    </row>
    <row r="378" spans="1:14" x14ac:dyDescent="0.25">
      <c r="A378" s="150" t="s">
        <v>1438</v>
      </c>
      <c r="B378" s="150">
        <v>44743</v>
      </c>
      <c r="C378" s="150"/>
      <c r="D378" s="150" t="s">
        <v>42</v>
      </c>
      <c r="E378" s="150">
        <v>4024</v>
      </c>
      <c r="F378" s="150">
        <v>370</v>
      </c>
      <c r="G378" s="150"/>
      <c r="H378" s="150">
        <v>6459</v>
      </c>
      <c r="I378" s="150">
        <v>586</v>
      </c>
      <c r="J378" s="150"/>
      <c r="K378" s="150" t="s">
        <v>1320</v>
      </c>
      <c r="L378" s="150" t="s">
        <v>1311</v>
      </c>
      <c r="M378" s="150" t="s">
        <v>39</v>
      </c>
      <c r="N378" s="150" t="s">
        <v>49</v>
      </c>
    </row>
    <row r="379" spans="1:14" x14ac:dyDescent="0.25">
      <c r="A379" s="150" t="s">
        <v>1438</v>
      </c>
      <c r="B379" s="150">
        <v>44743</v>
      </c>
      <c r="C379" s="150"/>
      <c r="D379" s="150" t="s">
        <v>19</v>
      </c>
      <c r="E379" s="150">
        <v>10736</v>
      </c>
      <c r="F379" s="150">
        <v>775</v>
      </c>
      <c r="G379" s="150">
        <v>109</v>
      </c>
      <c r="H379" s="150">
        <v>58416</v>
      </c>
      <c r="I379" s="150">
        <v>2143</v>
      </c>
      <c r="J379" s="150">
        <v>109</v>
      </c>
      <c r="K379" s="150" t="s">
        <v>52</v>
      </c>
      <c r="L379" s="150" t="s">
        <v>1311</v>
      </c>
      <c r="M379" s="150" t="s">
        <v>51</v>
      </c>
      <c r="N379" s="150" t="s">
        <v>57</v>
      </c>
    </row>
    <row r="380" spans="1:14" x14ac:dyDescent="0.25">
      <c r="A380" s="150" t="s">
        <v>1438</v>
      </c>
      <c r="B380" s="150">
        <v>44743</v>
      </c>
      <c r="C380" s="150"/>
      <c r="D380" s="150" t="s">
        <v>18</v>
      </c>
      <c r="E380" s="150">
        <v>5625</v>
      </c>
      <c r="F380" s="150">
        <v>309</v>
      </c>
      <c r="G380" s="150">
        <v>1</v>
      </c>
      <c r="H380" s="150">
        <v>16947</v>
      </c>
      <c r="I380" s="150">
        <v>513</v>
      </c>
      <c r="J380" s="150">
        <v>1</v>
      </c>
      <c r="K380" s="150" t="s">
        <v>44</v>
      </c>
      <c r="L380" s="150" t="s">
        <v>1311</v>
      </c>
      <c r="M380" s="150" t="s">
        <v>39</v>
      </c>
      <c r="N380" s="150" t="s">
        <v>49</v>
      </c>
    </row>
    <row r="381" spans="1:14" x14ac:dyDescent="0.25">
      <c r="A381" s="150" t="s">
        <v>1438</v>
      </c>
      <c r="B381" s="150">
        <v>44743</v>
      </c>
      <c r="C381" s="150"/>
      <c r="D381" s="150" t="s">
        <v>17</v>
      </c>
      <c r="E381" s="150">
        <v>4712</v>
      </c>
      <c r="F381" s="150">
        <v>422</v>
      </c>
      <c r="G381" s="150">
        <v>8</v>
      </c>
      <c r="H381" s="150">
        <v>8968</v>
      </c>
      <c r="I381" s="150">
        <v>689</v>
      </c>
      <c r="J381" s="150">
        <v>9</v>
      </c>
      <c r="K381" s="150" t="s">
        <v>78</v>
      </c>
      <c r="L381" s="150" t="s">
        <v>1311</v>
      </c>
      <c r="M381" s="150" t="s">
        <v>75</v>
      </c>
      <c r="N381" s="150" t="s">
        <v>81</v>
      </c>
    </row>
    <row r="382" spans="1:14" x14ac:dyDescent="0.25">
      <c r="A382" s="150" t="s">
        <v>1438</v>
      </c>
      <c r="B382" s="150">
        <v>44743</v>
      </c>
      <c r="C382" s="150"/>
      <c r="D382" s="150" t="s">
        <v>22</v>
      </c>
      <c r="E382" s="150">
        <v>6715</v>
      </c>
      <c r="F382" s="150">
        <v>400</v>
      </c>
      <c r="G382" s="150">
        <v>1</v>
      </c>
      <c r="H382" s="150">
        <v>20074</v>
      </c>
      <c r="I382" s="150">
        <v>794</v>
      </c>
      <c r="J382" s="150">
        <v>1</v>
      </c>
      <c r="K382" s="150" t="s">
        <v>40</v>
      </c>
      <c r="L382" s="150" t="s">
        <v>1311</v>
      </c>
      <c r="M382" s="150" t="s">
        <v>39</v>
      </c>
      <c r="N382" s="150" t="s">
        <v>49</v>
      </c>
    </row>
    <row r="383" spans="1:14" x14ac:dyDescent="0.25">
      <c r="A383" s="150" t="s">
        <v>1438</v>
      </c>
      <c r="B383" s="150">
        <v>44743</v>
      </c>
      <c r="C383" s="150"/>
      <c r="D383" s="150" t="s">
        <v>21</v>
      </c>
      <c r="E383" s="150">
        <v>6479</v>
      </c>
      <c r="F383" s="150">
        <v>492</v>
      </c>
      <c r="G383" s="150">
        <v>71</v>
      </c>
      <c r="H383" s="150">
        <v>32091</v>
      </c>
      <c r="I383" s="150">
        <v>1046</v>
      </c>
      <c r="J383" s="150">
        <v>71</v>
      </c>
      <c r="K383" s="150" t="s">
        <v>69</v>
      </c>
      <c r="L383" s="150" t="s">
        <v>1311</v>
      </c>
      <c r="M383" s="150" t="s">
        <v>65</v>
      </c>
      <c r="N383" s="150" t="s">
        <v>73</v>
      </c>
    </row>
    <row r="384" spans="1:14" x14ac:dyDescent="0.25">
      <c r="A384" s="150" t="s">
        <v>1438</v>
      </c>
      <c r="B384" s="150">
        <v>44743</v>
      </c>
      <c r="C384" s="150"/>
      <c r="D384" s="150" t="s">
        <v>20</v>
      </c>
      <c r="E384" s="150">
        <v>7126</v>
      </c>
      <c r="F384" s="150">
        <v>497</v>
      </c>
      <c r="G384" s="150">
        <v>32</v>
      </c>
      <c r="H384" s="150">
        <v>18081</v>
      </c>
      <c r="I384" s="150">
        <v>1073</v>
      </c>
      <c r="J384" s="150">
        <v>32</v>
      </c>
      <c r="K384" s="150" t="s">
        <v>87</v>
      </c>
      <c r="L384" s="150" t="s">
        <v>1311</v>
      </c>
      <c r="M384" s="150" t="s">
        <v>83</v>
      </c>
      <c r="N384" s="150" t="s">
        <v>88</v>
      </c>
    </row>
    <row r="385" spans="1:14" x14ac:dyDescent="0.25">
      <c r="A385" s="150" t="s">
        <v>1438</v>
      </c>
      <c r="B385" s="150">
        <v>44743</v>
      </c>
      <c r="C385" s="150"/>
      <c r="D385" s="150" t="s">
        <v>16</v>
      </c>
      <c r="E385" s="150">
        <v>5433</v>
      </c>
      <c r="F385" s="150">
        <v>304</v>
      </c>
      <c r="G385" s="150">
        <v>10</v>
      </c>
      <c r="H385" s="150">
        <v>18184</v>
      </c>
      <c r="I385" s="150">
        <v>644</v>
      </c>
      <c r="J385" s="150">
        <v>11</v>
      </c>
      <c r="K385" s="150" t="s">
        <v>74</v>
      </c>
      <c r="L385" s="150" t="s">
        <v>1311</v>
      </c>
      <c r="M385" s="150" t="s">
        <v>75</v>
      </c>
      <c r="N385" s="150" t="s">
        <v>81</v>
      </c>
    </row>
    <row r="386" spans="1:14" x14ac:dyDescent="0.25">
      <c r="A386" s="150" t="s">
        <v>1438</v>
      </c>
      <c r="B386" s="150">
        <v>44743</v>
      </c>
      <c r="C386" s="150"/>
      <c r="D386" s="150" t="s">
        <v>12</v>
      </c>
      <c r="E386" s="150">
        <v>4680</v>
      </c>
      <c r="F386" s="150">
        <v>320</v>
      </c>
      <c r="G386" s="150">
        <v>14</v>
      </c>
      <c r="H386" s="150">
        <v>9161</v>
      </c>
      <c r="I386" s="150">
        <v>557</v>
      </c>
      <c r="J386" s="150">
        <v>14</v>
      </c>
      <c r="K386" s="150" t="s">
        <v>86</v>
      </c>
      <c r="L386" s="150" t="s">
        <v>1311</v>
      </c>
      <c r="M386" s="150" t="s">
        <v>83</v>
      </c>
      <c r="N386" s="150" t="s">
        <v>88</v>
      </c>
    </row>
    <row r="387" spans="1:14" x14ac:dyDescent="0.25">
      <c r="A387" s="150" t="s">
        <v>1438</v>
      </c>
      <c r="B387" s="150">
        <v>44743</v>
      </c>
      <c r="C387" s="150"/>
      <c r="D387" s="150" t="s">
        <v>11</v>
      </c>
      <c r="E387" s="150">
        <v>5746</v>
      </c>
      <c r="F387" s="150">
        <v>316</v>
      </c>
      <c r="G387" s="150">
        <v>9</v>
      </c>
      <c r="H387" s="150">
        <v>14700</v>
      </c>
      <c r="I387" s="150">
        <v>728</v>
      </c>
      <c r="J387" s="150">
        <v>9</v>
      </c>
      <c r="K387" s="150" t="s">
        <v>55</v>
      </c>
      <c r="L387" s="150" t="s">
        <v>1311</v>
      </c>
      <c r="M387" s="150" t="s">
        <v>51</v>
      </c>
      <c r="N387" s="150" t="s">
        <v>57</v>
      </c>
    </row>
    <row r="388" spans="1:14" x14ac:dyDescent="0.25">
      <c r="A388" s="150" t="s">
        <v>1438</v>
      </c>
      <c r="B388" s="150">
        <v>44743</v>
      </c>
      <c r="C388" s="150"/>
      <c r="D388" s="150" t="s">
        <v>9</v>
      </c>
      <c r="E388" s="150">
        <v>13096</v>
      </c>
      <c r="F388" s="150">
        <v>739</v>
      </c>
      <c r="G388" s="150">
        <v>36</v>
      </c>
      <c r="H388" s="150">
        <v>44466</v>
      </c>
      <c r="I388" s="150">
        <v>1479</v>
      </c>
      <c r="J388" s="150">
        <v>36</v>
      </c>
      <c r="K388" s="150" t="s">
        <v>94</v>
      </c>
      <c r="L388" s="150" t="s">
        <v>1311</v>
      </c>
      <c r="M388" s="150" t="s">
        <v>90</v>
      </c>
      <c r="N388" s="150" t="s">
        <v>95</v>
      </c>
    </row>
    <row r="389" spans="1:14" x14ac:dyDescent="0.25">
      <c r="A389" s="150" t="s">
        <v>1438</v>
      </c>
      <c r="B389" s="150">
        <v>44743</v>
      </c>
      <c r="C389" s="150"/>
      <c r="D389" s="150" t="s">
        <v>15</v>
      </c>
      <c r="E389" s="150">
        <v>6191</v>
      </c>
      <c r="F389" s="150">
        <v>363</v>
      </c>
      <c r="G389" s="150">
        <v>44</v>
      </c>
      <c r="H389" s="150">
        <v>14502</v>
      </c>
      <c r="I389" s="150">
        <v>690</v>
      </c>
      <c r="J389" s="150">
        <v>44</v>
      </c>
      <c r="K389" s="150" t="s">
        <v>56</v>
      </c>
      <c r="L389" s="150" t="s">
        <v>1311</v>
      </c>
      <c r="M389" s="150" t="s">
        <v>51</v>
      </c>
      <c r="N389" s="150" t="s">
        <v>57</v>
      </c>
    </row>
    <row r="390" spans="1:14" x14ac:dyDescent="0.25">
      <c r="A390" s="150" t="s">
        <v>1438</v>
      </c>
      <c r="B390" s="150">
        <v>44743</v>
      </c>
      <c r="C390" s="150"/>
      <c r="D390" s="150" t="s">
        <v>14</v>
      </c>
      <c r="E390" s="150">
        <v>12201</v>
      </c>
      <c r="F390" s="150">
        <v>666</v>
      </c>
      <c r="G390" s="150">
        <v>172</v>
      </c>
      <c r="H390" s="150">
        <v>39280</v>
      </c>
      <c r="I390" s="150">
        <v>1464</v>
      </c>
      <c r="J390" s="150">
        <v>173</v>
      </c>
      <c r="K390" s="150" t="s">
        <v>82</v>
      </c>
      <c r="L390" s="150" t="s">
        <v>1311</v>
      </c>
      <c r="M390" s="150" t="s">
        <v>83</v>
      </c>
      <c r="N390" s="150" t="s">
        <v>88</v>
      </c>
    </row>
    <row r="391" spans="1:14" x14ac:dyDescent="0.25">
      <c r="A391" s="150" t="s">
        <v>1438</v>
      </c>
      <c r="B391" s="150">
        <v>44743</v>
      </c>
      <c r="C391" s="150"/>
      <c r="D391" s="150" t="s">
        <v>13</v>
      </c>
      <c r="E391" s="150">
        <v>4221</v>
      </c>
      <c r="F391" s="150">
        <v>357</v>
      </c>
      <c r="G391" s="150">
        <v>9</v>
      </c>
      <c r="H391" s="150">
        <v>13380</v>
      </c>
      <c r="I391" s="150">
        <v>711</v>
      </c>
      <c r="J391" s="150">
        <v>9</v>
      </c>
      <c r="K391" s="150" t="s">
        <v>70</v>
      </c>
      <c r="L391" s="150" t="s">
        <v>1311</v>
      </c>
      <c r="M391" s="150" t="s">
        <v>65</v>
      </c>
      <c r="N391" s="150" t="s">
        <v>73</v>
      </c>
    </row>
    <row r="392" spans="1:14" x14ac:dyDescent="0.25">
      <c r="A392" s="150" t="s">
        <v>1438</v>
      </c>
      <c r="B392" s="150">
        <v>44774</v>
      </c>
      <c r="C392" s="150"/>
      <c r="D392" s="150" t="s">
        <v>21</v>
      </c>
      <c r="E392" s="150">
        <v>6453</v>
      </c>
      <c r="F392" s="150">
        <v>492</v>
      </c>
      <c r="G392" s="150">
        <v>96</v>
      </c>
      <c r="H392" s="150">
        <v>32144</v>
      </c>
      <c r="I392" s="150">
        <v>1047</v>
      </c>
      <c r="J392" s="150">
        <v>96</v>
      </c>
      <c r="K392" s="150" t="s">
        <v>69</v>
      </c>
      <c r="L392" s="150" t="s">
        <v>1311</v>
      </c>
      <c r="M392" s="150" t="s">
        <v>65</v>
      </c>
      <c r="N392" s="150" t="s">
        <v>73</v>
      </c>
    </row>
    <row r="393" spans="1:14" x14ac:dyDescent="0.25">
      <c r="A393" s="150" t="s">
        <v>1438</v>
      </c>
      <c r="B393" s="150">
        <v>44774</v>
      </c>
      <c r="C393" s="150"/>
      <c r="D393" s="150" t="s">
        <v>23</v>
      </c>
      <c r="E393" s="150">
        <v>12055</v>
      </c>
      <c r="F393" s="150">
        <v>851</v>
      </c>
      <c r="G393" s="150">
        <v>1</v>
      </c>
      <c r="H393" s="150">
        <v>37957</v>
      </c>
      <c r="I393" s="150">
        <v>1662</v>
      </c>
      <c r="J393" s="150">
        <v>1</v>
      </c>
      <c r="K393" s="150" t="s">
        <v>79</v>
      </c>
      <c r="L393" s="150" t="s">
        <v>1311</v>
      </c>
      <c r="M393" s="150" t="s">
        <v>75</v>
      </c>
      <c r="N393" s="150" t="s">
        <v>81</v>
      </c>
    </row>
    <row r="394" spans="1:14" x14ac:dyDescent="0.25">
      <c r="A394" s="150" t="s">
        <v>1438</v>
      </c>
      <c r="B394" s="150">
        <v>44774</v>
      </c>
      <c r="C394" s="150"/>
      <c r="D394" s="150" t="s">
        <v>24</v>
      </c>
      <c r="E394" s="150">
        <v>4783</v>
      </c>
      <c r="F394" s="150">
        <v>226</v>
      </c>
      <c r="G394" s="150">
        <v>125</v>
      </c>
      <c r="H394" s="150">
        <v>19462</v>
      </c>
      <c r="I394" s="150">
        <v>562</v>
      </c>
      <c r="J394" s="150">
        <v>127</v>
      </c>
      <c r="K394" s="150" t="s">
        <v>93</v>
      </c>
      <c r="L394" s="150" t="s">
        <v>1311</v>
      </c>
      <c r="M394" s="150" t="s">
        <v>90</v>
      </c>
      <c r="N394" s="150" t="s">
        <v>95</v>
      </c>
    </row>
    <row r="395" spans="1:14" x14ac:dyDescent="0.25">
      <c r="A395" s="150" t="s">
        <v>1438</v>
      </c>
      <c r="B395" s="150">
        <v>44774</v>
      </c>
      <c r="C395" s="150"/>
      <c r="D395" s="150" t="s">
        <v>22</v>
      </c>
      <c r="E395" s="150">
        <v>6736</v>
      </c>
      <c r="F395" s="150">
        <v>397</v>
      </c>
      <c r="G395" s="150">
        <v>1</v>
      </c>
      <c r="H395" s="150">
        <v>20133</v>
      </c>
      <c r="I395" s="150">
        <v>795</v>
      </c>
      <c r="J395" s="150">
        <v>1</v>
      </c>
      <c r="K395" s="150" t="s">
        <v>40</v>
      </c>
      <c r="L395" s="150" t="s">
        <v>1311</v>
      </c>
      <c r="M395" s="150" t="s">
        <v>39</v>
      </c>
      <c r="N395" s="150" t="s">
        <v>49</v>
      </c>
    </row>
    <row r="396" spans="1:14" x14ac:dyDescent="0.25">
      <c r="A396" s="150" t="s">
        <v>1438</v>
      </c>
      <c r="B396" s="150">
        <v>44774</v>
      </c>
      <c r="C396" s="150"/>
      <c r="D396" s="150" t="s">
        <v>17</v>
      </c>
      <c r="E396" s="150">
        <v>4713</v>
      </c>
      <c r="F396" s="150">
        <v>426</v>
      </c>
      <c r="G396" s="150">
        <v>8</v>
      </c>
      <c r="H396" s="150">
        <v>8991</v>
      </c>
      <c r="I396" s="150">
        <v>695</v>
      </c>
      <c r="J396" s="150">
        <v>9</v>
      </c>
      <c r="K396" s="150" t="s">
        <v>78</v>
      </c>
      <c r="L396" s="150" t="s">
        <v>1311</v>
      </c>
      <c r="M396" s="150" t="s">
        <v>75</v>
      </c>
      <c r="N396" s="150" t="s">
        <v>81</v>
      </c>
    </row>
    <row r="397" spans="1:14" x14ac:dyDescent="0.25">
      <c r="A397" s="150" t="s">
        <v>1438</v>
      </c>
      <c r="B397" s="150">
        <v>44774</v>
      </c>
      <c r="C397" s="150"/>
      <c r="D397" s="150" t="s">
        <v>16</v>
      </c>
      <c r="E397" s="150">
        <v>5441</v>
      </c>
      <c r="F397" s="150">
        <v>308</v>
      </c>
      <c r="G397" s="150">
        <v>15</v>
      </c>
      <c r="H397" s="150">
        <v>18238</v>
      </c>
      <c r="I397" s="150">
        <v>649</v>
      </c>
      <c r="J397" s="150">
        <v>16</v>
      </c>
      <c r="K397" s="150" t="s">
        <v>74</v>
      </c>
      <c r="L397" s="150" t="s">
        <v>1311</v>
      </c>
      <c r="M397" s="150" t="s">
        <v>75</v>
      </c>
      <c r="N397" s="150" t="s">
        <v>81</v>
      </c>
    </row>
    <row r="398" spans="1:14" x14ac:dyDescent="0.25">
      <c r="A398" s="150" t="s">
        <v>1438</v>
      </c>
      <c r="B398" s="150">
        <v>44774</v>
      </c>
      <c r="C398" s="150"/>
      <c r="D398" s="150" t="s">
        <v>18</v>
      </c>
      <c r="E398" s="150">
        <v>5657</v>
      </c>
      <c r="F398" s="150">
        <v>311</v>
      </c>
      <c r="G398" s="150">
        <v>1</v>
      </c>
      <c r="H398" s="150">
        <v>17037</v>
      </c>
      <c r="I398" s="150">
        <v>519</v>
      </c>
      <c r="J398" s="150">
        <v>1</v>
      </c>
      <c r="K398" s="150" t="s">
        <v>44</v>
      </c>
      <c r="L398" s="150" t="s">
        <v>1311</v>
      </c>
      <c r="M398" s="150" t="s">
        <v>39</v>
      </c>
      <c r="N398" s="150" t="s">
        <v>49</v>
      </c>
    </row>
    <row r="399" spans="1:14" x14ac:dyDescent="0.25">
      <c r="A399" s="150" t="s">
        <v>1438</v>
      </c>
      <c r="B399" s="150">
        <v>44774</v>
      </c>
      <c r="C399" s="150"/>
      <c r="D399" s="150" t="s">
        <v>20</v>
      </c>
      <c r="E399" s="150">
        <v>7087</v>
      </c>
      <c r="F399" s="150">
        <v>502</v>
      </c>
      <c r="G399" s="150">
        <v>38</v>
      </c>
      <c r="H399" s="150">
        <v>18110</v>
      </c>
      <c r="I399" s="150">
        <v>1085</v>
      </c>
      <c r="J399" s="150">
        <v>38</v>
      </c>
      <c r="K399" s="150" t="s">
        <v>87</v>
      </c>
      <c r="L399" s="150" t="s">
        <v>1311</v>
      </c>
      <c r="M399" s="150" t="s">
        <v>83</v>
      </c>
      <c r="N399" s="150" t="s">
        <v>88</v>
      </c>
    </row>
    <row r="400" spans="1:14" x14ac:dyDescent="0.25">
      <c r="A400" s="150" t="s">
        <v>1438</v>
      </c>
      <c r="B400" s="150">
        <v>44774</v>
      </c>
      <c r="C400" s="150"/>
      <c r="D400" s="150" t="s">
        <v>19</v>
      </c>
      <c r="E400" s="150">
        <v>10726</v>
      </c>
      <c r="F400" s="150">
        <v>770</v>
      </c>
      <c r="G400" s="150">
        <v>141</v>
      </c>
      <c r="H400" s="150">
        <v>58497</v>
      </c>
      <c r="I400" s="150">
        <v>2148</v>
      </c>
      <c r="J400" s="150">
        <v>143</v>
      </c>
      <c r="K400" s="150" t="s">
        <v>52</v>
      </c>
      <c r="L400" s="150" t="s">
        <v>1311</v>
      </c>
      <c r="M400" s="150" t="s">
        <v>51</v>
      </c>
      <c r="N400" s="150" t="s">
        <v>57</v>
      </c>
    </row>
    <row r="401" spans="1:14" x14ac:dyDescent="0.25">
      <c r="A401" s="150" t="s">
        <v>1438</v>
      </c>
      <c r="B401" s="150">
        <v>44774</v>
      </c>
      <c r="C401" s="150"/>
      <c r="D401" s="150" t="s">
        <v>25</v>
      </c>
      <c r="E401" s="150">
        <v>3285</v>
      </c>
      <c r="F401" s="150">
        <v>110</v>
      </c>
      <c r="G401" s="150">
        <v>1</v>
      </c>
      <c r="H401" s="150">
        <v>8437</v>
      </c>
      <c r="I401" s="150">
        <v>215</v>
      </c>
      <c r="J401" s="150">
        <v>1</v>
      </c>
      <c r="K401" s="150" t="s">
        <v>46</v>
      </c>
      <c r="L401" s="150" t="s">
        <v>1311</v>
      </c>
      <c r="M401" s="150" t="s">
        <v>39</v>
      </c>
      <c r="N401" s="150" t="s">
        <v>49</v>
      </c>
    </row>
    <row r="402" spans="1:14" x14ac:dyDescent="0.25">
      <c r="A402" s="150" t="s">
        <v>1438</v>
      </c>
      <c r="B402" s="150">
        <v>44774</v>
      </c>
      <c r="C402" s="150"/>
      <c r="D402" s="150" t="s">
        <v>32</v>
      </c>
      <c r="E402" s="150">
        <v>7460</v>
      </c>
      <c r="F402" s="150">
        <v>490</v>
      </c>
      <c r="G402" s="150">
        <v>174</v>
      </c>
      <c r="H402" s="150">
        <v>28976</v>
      </c>
      <c r="I402" s="150">
        <v>1104</v>
      </c>
      <c r="J402" s="150">
        <v>175</v>
      </c>
      <c r="K402" s="150" t="s">
        <v>50</v>
      </c>
      <c r="L402" s="150" t="s">
        <v>1311</v>
      </c>
      <c r="M402" s="150" t="s">
        <v>51</v>
      </c>
      <c r="N402" s="150" t="s">
        <v>57</v>
      </c>
    </row>
    <row r="403" spans="1:14" x14ac:dyDescent="0.25">
      <c r="A403" s="150" t="s">
        <v>1438</v>
      </c>
      <c r="B403" s="150">
        <v>44774</v>
      </c>
      <c r="C403" s="150"/>
      <c r="D403" s="150" t="s">
        <v>31</v>
      </c>
      <c r="E403" s="150">
        <v>2869</v>
      </c>
      <c r="F403" s="150">
        <v>206</v>
      </c>
      <c r="G403" s="150">
        <v>12</v>
      </c>
      <c r="H403" s="150">
        <v>12014</v>
      </c>
      <c r="I403" s="150">
        <v>406</v>
      </c>
      <c r="J403" s="150">
        <v>12</v>
      </c>
      <c r="K403" s="150" t="s">
        <v>68</v>
      </c>
      <c r="L403" s="150" t="s">
        <v>1311</v>
      </c>
      <c r="M403" s="150" t="s">
        <v>65</v>
      </c>
      <c r="N403" s="150" t="s">
        <v>73</v>
      </c>
    </row>
    <row r="404" spans="1:14" x14ac:dyDescent="0.25">
      <c r="A404" s="150" t="s">
        <v>1438</v>
      </c>
      <c r="B404" s="150">
        <v>44774</v>
      </c>
      <c r="C404" s="150"/>
      <c r="D404" s="150" t="s">
        <v>0</v>
      </c>
      <c r="E404" s="150">
        <v>6276</v>
      </c>
      <c r="F404" s="150">
        <v>534</v>
      </c>
      <c r="G404" s="150">
        <v>25</v>
      </c>
      <c r="H404" s="150">
        <v>12856</v>
      </c>
      <c r="I404" s="150">
        <v>926</v>
      </c>
      <c r="J404" s="150">
        <v>25</v>
      </c>
      <c r="K404" s="150" t="s">
        <v>1585</v>
      </c>
      <c r="L404" s="150" t="s">
        <v>1311</v>
      </c>
      <c r="M404" s="150" t="s">
        <v>83</v>
      </c>
      <c r="N404" s="150" t="s">
        <v>88</v>
      </c>
    </row>
    <row r="405" spans="1:14" x14ac:dyDescent="0.25">
      <c r="A405" s="150" t="s">
        <v>1438</v>
      </c>
      <c r="B405" s="150">
        <v>44774</v>
      </c>
      <c r="C405" s="150"/>
      <c r="D405" s="150" t="s">
        <v>33</v>
      </c>
      <c r="E405" s="150">
        <v>4963</v>
      </c>
      <c r="F405" s="150">
        <v>399</v>
      </c>
      <c r="G405" s="150">
        <v>51</v>
      </c>
      <c r="H405" s="150">
        <v>15763</v>
      </c>
      <c r="I405" s="150">
        <v>770</v>
      </c>
      <c r="J405" s="150">
        <v>51</v>
      </c>
      <c r="K405" s="150" t="s">
        <v>1331</v>
      </c>
      <c r="L405" s="150" t="s">
        <v>1311</v>
      </c>
      <c r="M405" s="150" t="s">
        <v>39</v>
      </c>
      <c r="N405" s="150" t="s">
        <v>49</v>
      </c>
    </row>
    <row r="406" spans="1:14" x14ac:dyDescent="0.25">
      <c r="A406" s="150" t="s">
        <v>1438</v>
      </c>
      <c r="B406" s="150">
        <v>44774</v>
      </c>
      <c r="C406" s="150"/>
      <c r="D406" s="150" t="s">
        <v>30</v>
      </c>
      <c r="E406" s="150">
        <v>2227</v>
      </c>
      <c r="F406" s="150">
        <v>200</v>
      </c>
      <c r="G406" s="150">
        <v>37</v>
      </c>
      <c r="H406" s="150">
        <v>5224</v>
      </c>
      <c r="I406" s="150">
        <v>359</v>
      </c>
      <c r="J406" s="150">
        <v>37</v>
      </c>
      <c r="K406" s="150" t="s">
        <v>84</v>
      </c>
      <c r="L406" s="150" t="s">
        <v>1311</v>
      </c>
      <c r="M406" s="150" t="s">
        <v>83</v>
      </c>
      <c r="N406" s="150" t="s">
        <v>88</v>
      </c>
    </row>
    <row r="407" spans="1:14" x14ac:dyDescent="0.25">
      <c r="A407" s="150" t="s">
        <v>1438</v>
      </c>
      <c r="B407" s="150">
        <v>44774</v>
      </c>
      <c r="C407" s="150"/>
      <c r="D407" s="150" t="s">
        <v>27</v>
      </c>
      <c r="E407" s="150">
        <v>3124</v>
      </c>
      <c r="F407" s="150">
        <v>210</v>
      </c>
      <c r="G407" s="150">
        <v>13</v>
      </c>
      <c r="H407" s="150">
        <v>9929</v>
      </c>
      <c r="I407" s="150">
        <v>544</v>
      </c>
      <c r="J407" s="150">
        <v>13</v>
      </c>
      <c r="K407" s="150" t="s">
        <v>38</v>
      </c>
      <c r="L407" s="150" t="s">
        <v>1311</v>
      </c>
      <c r="M407" s="150" t="s">
        <v>39</v>
      </c>
      <c r="N407" s="150" t="s">
        <v>49</v>
      </c>
    </row>
    <row r="408" spans="1:14" x14ac:dyDescent="0.25">
      <c r="A408" s="150" t="s">
        <v>1438</v>
      </c>
      <c r="B408" s="150">
        <v>44774</v>
      </c>
      <c r="C408" s="150"/>
      <c r="D408" s="150" t="s">
        <v>26</v>
      </c>
      <c r="E408" s="150">
        <v>5687</v>
      </c>
      <c r="F408" s="150">
        <v>341</v>
      </c>
      <c r="G408" s="150">
        <v>137</v>
      </c>
      <c r="H408" s="150">
        <v>15958</v>
      </c>
      <c r="I408" s="150">
        <v>615</v>
      </c>
      <c r="J408" s="150">
        <v>138</v>
      </c>
      <c r="K408" s="150" t="s">
        <v>67</v>
      </c>
      <c r="L408" s="150" t="s">
        <v>1311</v>
      </c>
      <c r="M408" s="150" t="s">
        <v>65</v>
      </c>
      <c r="N408" s="150" t="s">
        <v>73</v>
      </c>
    </row>
    <row r="409" spans="1:14" x14ac:dyDescent="0.25">
      <c r="A409" s="150" t="s">
        <v>1438</v>
      </c>
      <c r="B409" s="150">
        <v>44774</v>
      </c>
      <c r="C409" s="150"/>
      <c r="D409" s="150" t="s">
        <v>29</v>
      </c>
      <c r="E409" s="150">
        <v>2939</v>
      </c>
      <c r="F409" s="150">
        <v>201</v>
      </c>
      <c r="G409" s="150">
        <v>0</v>
      </c>
      <c r="H409" s="150">
        <v>11329</v>
      </c>
      <c r="I409" s="150">
        <v>396</v>
      </c>
      <c r="J409" s="150">
        <v>0</v>
      </c>
      <c r="K409" s="150" t="s">
        <v>80</v>
      </c>
      <c r="L409" s="150" t="s">
        <v>1311</v>
      </c>
      <c r="M409" s="150" t="s">
        <v>75</v>
      </c>
      <c r="N409" s="150" t="s">
        <v>81</v>
      </c>
    </row>
    <row r="410" spans="1:14" x14ac:dyDescent="0.25">
      <c r="A410" s="150" t="s">
        <v>1438</v>
      </c>
      <c r="B410" s="150">
        <v>44774</v>
      </c>
      <c r="C410" s="150"/>
      <c r="D410" s="150" t="s">
        <v>28</v>
      </c>
      <c r="E410" s="150">
        <v>3142</v>
      </c>
      <c r="F410" s="150">
        <v>261</v>
      </c>
      <c r="G410" s="150">
        <v>66</v>
      </c>
      <c r="H410" s="150">
        <v>11143</v>
      </c>
      <c r="I410" s="150">
        <v>575</v>
      </c>
      <c r="J410" s="150">
        <v>68</v>
      </c>
      <c r="K410" s="150" t="s">
        <v>77</v>
      </c>
      <c r="L410" s="150" t="s">
        <v>1311</v>
      </c>
      <c r="M410" s="150" t="s">
        <v>75</v>
      </c>
      <c r="N410" s="150" t="s">
        <v>81</v>
      </c>
    </row>
    <row r="411" spans="1:14" x14ac:dyDescent="0.25">
      <c r="A411" s="150" t="s">
        <v>1438</v>
      </c>
      <c r="B411" s="150">
        <v>44774</v>
      </c>
      <c r="C411" s="150"/>
      <c r="D411" s="150" t="s">
        <v>15</v>
      </c>
      <c r="E411" s="150">
        <v>6201</v>
      </c>
      <c r="F411" s="150">
        <v>364</v>
      </c>
      <c r="G411" s="150">
        <v>58</v>
      </c>
      <c r="H411" s="150">
        <v>14558</v>
      </c>
      <c r="I411" s="150">
        <v>692</v>
      </c>
      <c r="J411" s="150">
        <v>59</v>
      </c>
      <c r="K411" s="150" t="s">
        <v>56</v>
      </c>
      <c r="L411" s="150" t="s">
        <v>1311</v>
      </c>
      <c r="M411" s="150" t="s">
        <v>51</v>
      </c>
      <c r="N411" s="150" t="s">
        <v>57</v>
      </c>
    </row>
    <row r="412" spans="1:14" x14ac:dyDescent="0.25">
      <c r="A412" s="150" t="s">
        <v>1438</v>
      </c>
      <c r="B412" s="150">
        <v>44774</v>
      </c>
      <c r="C412" s="150"/>
      <c r="D412" s="150" t="s">
        <v>2</v>
      </c>
      <c r="E412" s="150">
        <v>5517</v>
      </c>
      <c r="F412" s="150">
        <v>422</v>
      </c>
      <c r="G412" s="150">
        <v>99</v>
      </c>
      <c r="H412" s="150">
        <v>13326</v>
      </c>
      <c r="I412" s="150">
        <v>772</v>
      </c>
      <c r="J412" s="150">
        <v>102</v>
      </c>
      <c r="K412" s="150" t="s">
        <v>89</v>
      </c>
      <c r="L412" s="150" t="s">
        <v>1311</v>
      </c>
      <c r="M412" s="150" t="s">
        <v>90</v>
      </c>
      <c r="N412" s="150" t="s">
        <v>95</v>
      </c>
    </row>
    <row r="413" spans="1:14" x14ac:dyDescent="0.25">
      <c r="A413" s="150" t="s">
        <v>1438</v>
      </c>
      <c r="B413" s="150">
        <v>44774</v>
      </c>
      <c r="C413" s="150"/>
      <c r="D413" s="150" t="s">
        <v>1</v>
      </c>
      <c r="E413" s="150">
        <v>7424</v>
      </c>
      <c r="F413" s="150">
        <v>339</v>
      </c>
      <c r="G413" s="150">
        <v>21</v>
      </c>
      <c r="H413" s="150">
        <v>30833</v>
      </c>
      <c r="I413" s="150">
        <v>852</v>
      </c>
      <c r="J413" s="150">
        <v>21</v>
      </c>
      <c r="K413" s="150" t="s">
        <v>1577</v>
      </c>
      <c r="L413" s="150" t="s">
        <v>1311</v>
      </c>
      <c r="M413" s="150" t="s">
        <v>39</v>
      </c>
      <c r="N413" s="150" t="s">
        <v>49</v>
      </c>
    </row>
    <row r="414" spans="1:14" x14ac:dyDescent="0.25">
      <c r="A414" s="150" t="s">
        <v>1438</v>
      </c>
      <c r="B414" s="150">
        <v>44774</v>
      </c>
      <c r="C414" s="150"/>
      <c r="D414" s="150" t="s">
        <v>4</v>
      </c>
      <c r="E414" s="150">
        <v>6480</v>
      </c>
      <c r="F414" s="150">
        <v>535</v>
      </c>
      <c r="G414" s="150">
        <v>258</v>
      </c>
      <c r="H414" s="150">
        <v>12181</v>
      </c>
      <c r="I414" s="150">
        <v>852</v>
      </c>
      <c r="J414" s="150">
        <v>260</v>
      </c>
      <c r="K414" s="150" t="s">
        <v>1491</v>
      </c>
      <c r="L414" s="150" t="s">
        <v>1311</v>
      </c>
      <c r="M414" s="150" t="s">
        <v>90</v>
      </c>
      <c r="N414" s="150" t="s">
        <v>95</v>
      </c>
    </row>
    <row r="415" spans="1:14" x14ac:dyDescent="0.25">
      <c r="A415" s="150" t="s">
        <v>1438</v>
      </c>
      <c r="B415" s="150">
        <v>44774</v>
      </c>
      <c r="C415" s="150"/>
      <c r="D415" s="150" t="s">
        <v>3</v>
      </c>
      <c r="E415" s="150">
        <v>7959</v>
      </c>
      <c r="F415" s="150">
        <v>713</v>
      </c>
      <c r="G415" s="150">
        <v>8</v>
      </c>
      <c r="H415" s="150">
        <v>45737</v>
      </c>
      <c r="I415" s="150">
        <v>2439</v>
      </c>
      <c r="J415" s="150">
        <v>8</v>
      </c>
      <c r="K415" s="150" t="s">
        <v>58</v>
      </c>
      <c r="L415" s="150" t="s">
        <v>1311</v>
      </c>
      <c r="M415" s="150" t="s">
        <v>59</v>
      </c>
      <c r="N415" s="150" t="s">
        <v>63</v>
      </c>
    </row>
    <row r="416" spans="1:14" x14ac:dyDescent="0.25">
      <c r="A416" s="150" t="s">
        <v>1438</v>
      </c>
      <c r="B416" s="150">
        <v>44774</v>
      </c>
      <c r="C416" s="150"/>
      <c r="D416" s="150" t="s">
        <v>42</v>
      </c>
      <c r="E416" s="150">
        <v>4027</v>
      </c>
      <c r="F416" s="150">
        <v>369</v>
      </c>
      <c r="G416" s="150"/>
      <c r="H416" s="150">
        <v>6475</v>
      </c>
      <c r="I416" s="150">
        <v>587</v>
      </c>
      <c r="J416" s="150"/>
      <c r="K416" s="150" t="s">
        <v>1320</v>
      </c>
      <c r="L416" s="150" t="s">
        <v>1311</v>
      </c>
      <c r="M416" s="150" t="s">
        <v>39</v>
      </c>
      <c r="N416" s="150" t="s">
        <v>49</v>
      </c>
    </row>
    <row r="417" spans="1:14" x14ac:dyDescent="0.25">
      <c r="A417" s="150" t="s">
        <v>1438</v>
      </c>
      <c r="B417" s="150">
        <v>44774</v>
      </c>
      <c r="C417" s="150"/>
      <c r="D417" s="150" t="s">
        <v>72</v>
      </c>
      <c r="E417" s="150">
        <v>7931</v>
      </c>
      <c r="F417" s="150">
        <v>648</v>
      </c>
      <c r="G417" s="150"/>
      <c r="H417" s="150">
        <v>12943</v>
      </c>
      <c r="I417" s="150">
        <v>980</v>
      </c>
      <c r="J417" s="150">
        <v>4</v>
      </c>
      <c r="K417" s="150" t="s">
        <v>1387</v>
      </c>
      <c r="L417" s="150" t="s">
        <v>1311</v>
      </c>
      <c r="M417" s="150" t="s">
        <v>65</v>
      </c>
      <c r="N417" s="150" t="s">
        <v>73</v>
      </c>
    </row>
    <row r="418" spans="1:14" x14ac:dyDescent="0.25">
      <c r="A418" s="150" t="s">
        <v>1438</v>
      </c>
      <c r="B418" s="150">
        <v>44774</v>
      </c>
      <c r="C418" s="150"/>
      <c r="D418" s="150" t="s">
        <v>54</v>
      </c>
      <c r="E418" s="150">
        <v>12635</v>
      </c>
      <c r="F418" s="150">
        <v>696</v>
      </c>
      <c r="G418" s="150"/>
      <c r="H418" s="150">
        <v>22032</v>
      </c>
      <c r="I418" s="150">
        <v>1097</v>
      </c>
      <c r="J418" s="150">
        <v>126</v>
      </c>
      <c r="K418" s="150" t="s">
        <v>1342</v>
      </c>
      <c r="L418" s="150" t="s">
        <v>1311</v>
      </c>
      <c r="M418" s="150" t="s">
        <v>51</v>
      </c>
      <c r="N418" s="150" t="s">
        <v>57</v>
      </c>
    </row>
    <row r="419" spans="1:14" x14ac:dyDescent="0.25">
      <c r="A419" s="150" t="s">
        <v>1438</v>
      </c>
      <c r="B419" s="150">
        <v>44774</v>
      </c>
      <c r="C419" s="150"/>
      <c r="D419" s="150" t="s">
        <v>62</v>
      </c>
      <c r="E419" s="150">
        <v>11918</v>
      </c>
      <c r="F419" s="150">
        <v>844</v>
      </c>
      <c r="G419" s="150"/>
      <c r="H419" s="150">
        <v>21669</v>
      </c>
      <c r="I419" s="150">
        <v>1224</v>
      </c>
      <c r="J419" s="150">
        <v>11</v>
      </c>
      <c r="K419" s="150" t="s">
        <v>1366</v>
      </c>
      <c r="L419" s="150" t="s">
        <v>1311</v>
      </c>
      <c r="M419" s="150" t="s">
        <v>59</v>
      </c>
      <c r="N419" s="150" t="s">
        <v>63</v>
      </c>
    </row>
    <row r="420" spans="1:14" x14ac:dyDescent="0.25">
      <c r="A420" s="150" t="s">
        <v>1438</v>
      </c>
      <c r="B420" s="150">
        <v>44774</v>
      </c>
      <c r="C420" s="150"/>
      <c r="D420" s="150" t="s">
        <v>48</v>
      </c>
      <c r="E420" s="150">
        <v>5697</v>
      </c>
      <c r="F420" s="150">
        <v>395</v>
      </c>
      <c r="G420" s="150"/>
      <c r="H420" s="150">
        <v>8107</v>
      </c>
      <c r="I420" s="150">
        <v>599</v>
      </c>
      <c r="J420" s="150"/>
      <c r="K420" s="150" t="s">
        <v>1338</v>
      </c>
      <c r="L420" s="150" t="s">
        <v>1311</v>
      </c>
      <c r="M420" s="150" t="s">
        <v>39</v>
      </c>
      <c r="N420" s="150" t="s">
        <v>49</v>
      </c>
    </row>
    <row r="421" spans="1:14" x14ac:dyDescent="0.25">
      <c r="A421" s="150" t="s">
        <v>1438</v>
      </c>
      <c r="B421" s="150">
        <v>44774</v>
      </c>
      <c r="C421" s="150"/>
      <c r="D421" s="150" t="s">
        <v>5</v>
      </c>
      <c r="E421" s="150">
        <v>11526</v>
      </c>
      <c r="F421" s="150">
        <v>733</v>
      </c>
      <c r="G421" s="150">
        <v>258</v>
      </c>
      <c r="H421" s="150">
        <v>52982</v>
      </c>
      <c r="I421" s="150">
        <v>1545</v>
      </c>
      <c r="J421" s="150">
        <v>259</v>
      </c>
      <c r="K421" s="150" t="s">
        <v>64</v>
      </c>
      <c r="L421" s="150" t="s">
        <v>1311</v>
      </c>
      <c r="M421" s="150" t="s">
        <v>65</v>
      </c>
      <c r="N421" s="150" t="s">
        <v>73</v>
      </c>
    </row>
    <row r="422" spans="1:14" x14ac:dyDescent="0.25">
      <c r="A422" s="150" t="s">
        <v>1438</v>
      </c>
      <c r="B422" s="150">
        <v>44774</v>
      </c>
      <c r="C422" s="150"/>
      <c r="D422" s="150" t="s">
        <v>12</v>
      </c>
      <c r="E422" s="150">
        <v>4694</v>
      </c>
      <c r="F422" s="150">
        <v>321</v>
      </c>
      <c r="G422" s="150">
        <v>32</v>
      </c>
      <c r="H422" s="150">
        <v>9189</v>
      </c>
      <c r="I422" s="150">
        <v>561</v>
      </c>
      <c r="J422" s="150">
        <v>32</v>
      </c>
      <c r="K422" s="150" t="s">
        <v>86</v>
      </c>
      <c r="L422" s="150" t="s">
        <v>1311</v>
      </c>
      <c r="M422" s="150" t="s">
        <v>83</v>
      </c>
      <c r="N422" s="150" t="s">
        <v>88</v>
      </c>
    </row>
    <row r="423" spans="1:14" x14ac:dyDescent="0.25">
      <c r="A423" s="150" t="s">
        <v>1438</v>
      </c>
      <c r="B423" s="150">
        <v>44774</v>
      </c>
      <c r="C423" s="150"/>
      <c r="D423" s="150" t="s">
        <v>11</v>
      </c>
      <c r="E423" s="150">
        <v>5723</v>
      </c>
      <c r="F423" s="150">
        <v>312</v>
      </c>
      <c r="G423" s="150">
        <v>14</v>
      </c>
      <c r="H423" s="150">
        <v>14733</v>
      </c>
      <c r="I423" s="150">
        <v>729</v>
      </c>
      <c r="J423" s="150">
        <v>14</v>
      </c>
      <c r="K423" s="150" t="s">
        <v>55</v>
      </c>
      <c r="L423" s="150" t="s">
        <v>1311</v>
      </c>
      <c r="M423" s="150" t="s">
        <v>51</v>
      </c>
      <c r="N423" s="150" t="s">
        <v>57</v>
      </c>
    </row>
    <row r="424" spans="1:14" x14ac:dyDescent="0.25">
      <c r="A424" s="150" t="s">
        <v>1438</v>
      </c>
      <c r="B424" s="150">
        <v>44774</v>
      </c>
      <c r="C424" s="150"/>
      <c r="D424" s="150" t="s">
        <v>14</v>
      </c>
      <c r="E424" s="150">
        <v>12251</v>
      </c>
      <c r="F424" s="150">
        <v>673</v>
      </c>
      <c r="G424" s="150">
        <v>232</v>
      </c>
      <c r="H424" s="150">
        <v>39391</v>
      </c>
      <c r="I424" s="150">
        <v>1473</v>
      </c>
      <c r="J424" s="150">
        <v>234</v>
      </c>
      <c r="K424" s="150" t="s">
        <v>82</v>
      </c>
      <c r="L424" s="150" t="s">
        <v>1311</v>
      </c>
      <c r="M424" s="150" t="s">
        <v>83</v>
      </c>
      <c r="N424" s="150" t="s">
        <v>88</v>
      </c>
    </row>
    <row r="425" spans="1:14" x14ac:dyDescent="0.25">
      <c r="A425" s="150" t="s">
        <v>1438</v>
      </c>
      <c r="B425" s="150">
        <v>44774</v>
      </c>
      <c r="C425" s="150"/>
      <c r="D425" s="150" t="s">
        <v>13</v>
      </c>
      <c r="E425" s="150">
        <v>4216</v>
      </c>
      <c r="F425" s="150">
        <v>358</v>
      </c>
      <c r="G425" s="150">
        <v>9</v>
      </c>
      <c r="H425" s="150">
        <v>13421</v>
      </c>
      <c r="I425" s="150">
        <v>712</v>
      </c>
      <c r="J425" s="150">
        <v>9</v>
      </c>
      <c r="K425" s="150" t="s">
        <v>70</v>
      </c>
      <c r="L425" s="150" t="s">
        <v>1311</v>
      </c>
      <c r="M425" s="150" t="s">
        <v>65</v>
      </c>
      <c r="N425" s="150" t="s">
        <v>73</v>
      </c>
    </row>
    <row r="426" spans="1:14" x14ac:dyDescent="0.25">
      <c r="A426" s="150" t="s">
        <v>1438</v>
      </c>
      <c r="B426" s="150">
        <v>44774</v>
      </c>
      <c r="C426" s="150"/>
      <c r="D426" s="150" t="s">
        <v>10</v>
      </c>
      <c r="E426" s="150">
        <v>5744</v>
      </c>
      <c r="F426" s="150">
        <v>431</v>
      </c>
      <c r="G426" s="150">
        <v>5</v>
      </c>
      <c r="H426" s="150">
        <v>32211</v>
      </c>
      <c r="I426" s="150">
        <v>1004</v>
      </c>
      <c r="J426" s="150">
        <v>5</v>
      </c>
      <c r="K426" s="150" t="s">
        <v>92</v>
      </c>
      <c r="L426" s="150" t="s">
        <v>1311</v>
      </c>
      <c r="M426" s="150" t="s">
        <v>90</v>
      </c>
      <c r="N426" s="150" t="s">
        <v>95</v>
      </c>
    </row>
    <row r="427" spans="1:14" x14ac:dyDescent="0.25">
      <c r="A427" s="150" t="s">
        <v>1438</v>
      </c>
      <c r="B427" s="150">
        <v>44774</v>
      </c>
      <c r="C427" s="150"/>
      <c r="D427" s="150" t="s">
        <v>7</v>
      </c>
      <c r="E427" s="150">
        <v>8663</v>
      </c>
      <c r="F427" s="150">
        <v>407</v>
      </c>
      <c r="G427" s="150">
        <v>13</v>
      </c>
      <c r="H427" s="150">
        <v>27249</v>
      </c>
      <c r="I427" s="150">
        <v>768</v>
      </c>
      <c r="J427" s="150">
        <v>13</v>
      </c>
      <c r="K427" s="150" t="s">
        <v>1582</v>
      </c>
      <c r="L427" s="150" t="s">
        <v>1311</v>
      </c>
      <c r="M427" s="150" t="s">
        <v>65</v>
      </c>
      <c r="N427" s="150" t="s">
        <v>73</v>
      </c>
    </row>
    <row r="428" spans="1:14" x14ac:dyDescent="0.25">
      <c r="A428" s="150" t="s">
        <v>1438</v>
      </c>
      <c r="B428" s="150">
        <v>44774</v>
      </c>
      <c r="C428" s="150"/>
      <c r="D428" s="150" t="s">
        <v>6</v>
      </c>
      <c r="E428" s="150">
        <v>8292</v>
      </c>
      <c r="F428" s="150">
        <v>788</v>
      </c>
      <c r="G428" s="150">
        <v>297</v>
      </c>
      <c r="H428" s="150">
        <v>25012</v>
      </c>
      <c r="I428" s="150">
        <v>1516</v>
      </c>
      <c r="J428" s="150">
        <v>299</v>
      </c>
      <c r="K428" s="150" t="s">
        <v>60</v>
      </c>
      <c r="L428" s="150" t="s">
        <v>1311</v>
      </c>
      <c r="M428" s="150" t="s">
        <v>59</v>
      </c>
      <c r="N428" s="150" t="s">
        <v>63</v>
      </c>
    </row>
    <row r="429" spans="1:14" x14ac:dyDescent="0.25">
      <c r="A429" s="150" t="s">
        <v>1438</v>
      </c>
      <c r="B429" s="150">
        <v>44774</v>
      </c>
      <c r="C429" s="150"/>
      <c r="D429" s="150" t="s">
        <v>9</v>
      </c>
      <c r="E429" s="150">
        <v>13027</v>
      </c>
      <c r="F429" s="150">
        <v>737</v>
      </c>
      <c r="G429" s="150">
        <v>40</v>
      </c>
      <c r="H429" s="150">
        <v>44556</v>
      </c>
      <c r="I429" s="150">
        <v>1488</v>
      </c>
      <c r="J429" s="150">
        <v>42</v>
      </c>
      <c r="K429" s="150" t="s">
        <v>94</v>
      </c>
      <c r="L429" s="150" t="s">
        <v>1311</v>
      </c>
      <c r="M429" s="150" t="s">
        <v>90</v>
      </c>
      <c r="N429" s="150" t="s">
        <v>95</v>
      </c>
    </row>
    <row r="430" spans="1:14" x14ac:dyDescent="0.25">
      <c r="A430" s="150" t="s">
        <v>1438</v>
      </c>
      <c r="B430" s="150">
        <v>44774</v>
      </c>
      <c r="C430" s="150"/>
      <c r="D430" s="150" t="s">
        <v>8</v>
      </c>
      <c r="E430" s="150">
        <v>1731</v>
      </c>
      <c r="F430" s="150">
        <v>131</v>
      </c>
      <c r="G430" s="150">
        <v>30</v>
      </c>
      <c r="H430" s="150">
        <v>8377</v>
      </c>
      <c r="I430" s="150">
        <v>399</v>
      </c>
      <c r="J430" s="150">
        <v>30</v>
      </c>
      <c r="K430" s="150" t="s">
        <v>76</v>
      </c>
      <c r="L430" s="150" t="s">
        <v>1311</v>
      </c>
      <c r="M430" s="150" t="s">
        <v>75</v>
      </c>
      <c r="N430" s="150" t="s">
        <v>81</v>
      </c>
    </row>
    <row r="431" spans="1:14" x14ac:dyDescent="0.25">
      <c r="A431" s="150" t="s">
        <v>1438</v>
      </c>
      <c r="B431" s="150">
        <v>44805</v>
      </c>
      <c r="C431" s="150"/>
      <c r="D431" s="150" t="s">
        <v>22</v>
      </c>
      <c r="E431" s="150">
        <v>6754</v>
      </c>
      <c r="F431" s="150">
        <v>396</v>
      </c>
      <c r="G431" s="150">
        <v>1</v>
      </c>
      <c r="H431" s="150">
        <v>20179</v>
      </c>
      <c r="I431" s="150">
        <v>798</v>
      </c>
      <c r="J431" s="150">
        <v>1</v>
      </c>
      <c r="K431" s="150" t="s">
        <v>40</v>
      </c>
      <c r="L431" s="150" t="s">
        <v>1311</v>
      </c>
      <c r="M431" s="150" t="s">
        <v>39</v>
      </c>
      <c r="N431" s="150" t="s">
        <v>49</v>
      </c>
    </row>
    <row r="432" spans="1:14" x14ac:dyDescent="0.25">
      <c r="A432" s="150" t="s">
        <v>1438</v>
      </c>
      <c r="B432" s="150">
        <v>44805</v>
      </c>
      <c r="C432" s="150"/>
      <c r="D432" s="150" t="s">
        <v>21</v>
      </c>
      <c r="E432" s="150">
        <v>6472</v>
      </c>
      <c r="F432" s="150">
        <v>489</v>
      </c>
      <c r="G432" s="150">
        <v>118</v>
      </c>
      <c r="H432" s="150">
        <v>32196</v>
      </c>
      <c r="I432" s="150">
        <v>1047</v>
      </c>
      <c r="J432" s="150">
        <v>118</v>
      </c>
      <c r="K432" s="150" t="s">
        <v>69</v>
      </c>
      <c r="L432" s="150" t="s">
        <v>1311</v>
      </c>
      <c r="M432" s="150" t="s">
        <v>65</v>
      </c>
      <c r="N432" s="150" t="s">
        <v>73</v>
      </c>
    </row>
    <row r="433" spans="1:14" x14ac:dyDescent="0.25">
      <c r="A433" s="150" t="s">
        <v>1438</v>
      </c>
      <c r="B433" s="150">
        <v>44805</v>
      </c>
      <c r="C433" s="150"/>
      <c r="D433" s="150" t="s">
        <v>15</v>
      </c>
      <c r="E433" s="150">
        <v>6219</v>
      </c>
      <c r="F433" s="150">
        <v>367</v>
      </c>
      <c r="G433" s="150">
        <v>85</v>
      </c>
      <c r="H433" s="150">
        <v>14613</v>
      </c>
      <c r="I433" s="150">
        <v>696</v>
      </c>
      <c r="J433" s="150">
        <v>85</v>
      </c>
      <c r="K433" s="150" t="s">
        <v>56</v>
      </c>
      <c r="L433" s="150" t="s">
        <v>1311</v>
      </c>
      <c r="M433" s="150" t="s">
        <v>51</v>
      </c>
      <c r="N433" s="150" t="s">
        <v>57</v>
      </c>
    </row>
    <row r="434" spans="1:14" x14ac:dyDescent="0.25">
      <c r="A434" s="150" t="s">
        <v>1438</v>
      </c>
      <c r="B434" s="150">
        <v>44805</v>
      </c>
      <c r="C434" s="150"/>
      <c r="D434" s="150" t="s">
        <v>23</v>
      </c>
      <c r="E434" s="150">
        <v>11830</v>
      </c>
      <c r="F434" s="150">
        <v>850</v>
      </c>
      <c r="G434" s="150">
        <v>2</v>
      </c>
      <c r="H434" s="150">
        <v>38050</v>
      </c>
      <c r="I434" s="150">
        <v>1672</v>
      </c>
      <c r="J434" s="150">
        <v>2</v>
      </c>
      <c r="K434" s="150" t="s">
        <v>79</v>
      </c>
      <c r="L434" s="150" t="s">
        <v>1311</v>
      </c>
      <c r="M434" s="150" t="s">
        <v>75</v>
      </c>
      <c r="N434" s="150" t="s">
        <v>81</v>
      </c>
    </row>
    <row r="435" spans="1:14" x14ac:dyDescent="0.25">
      <c r="A435" s="150" t="s">
        <v>1438</v>
      </c>
      <c r="B435" s="150">
        <v>44805</v>
      </c>
      <c r="C435" s="150"/>
      <c r="D435" s="150" t="s">
        <v>20</v>
      </c>
      <c r="E435" s="150">
        <v>7063</v>
      </c>
      <c r="F435" s="150">
        <v>506</v>
      </c>
      <c r="G435" s="150">
        <v>52</v>
      </c>
      <c r="H435" s="150">
        <v>18148</v>
      </c>
      <c r="I435" s="150">
        <v>1091</v>
      </c>
      <c r="J435" s="150">
        <v>52</v>
      </c>
      <c r="K435" s="150" t="s">
        <v>87</v>
      </c>
      <c r="L435" s="150" t="s">
        <v>1311</v>
      </c>
      <c r="M435" s="150" t="s">
        <v>83</v>
      </c>
      <c r="N435" s="150" t="s">
        <v>88</v>
      </c>
    </row>
    <row r="436" spans="1:14" x14ac:dyDescent="0.25">
      <c r="A436" s="150" t="s">
        <v>1438</v>
      </c>
      <c r="B436" s="150">
        <v>44805</v>
      </c>
      <c r="C436" s="150"/>
      <c r="D436" s="150" t="s">
        <v>17</v>
      </c>
      <c r="E436" s="150">
        <v>4686</v>
      </c>
      <c r="F436" s="150">
        <v>433</v>
      </c>
      <c r="G436" s="150">
        <v>14</v>
      </c>
      <c r="H436" s="150">
        <v>9007</v>
      </c>
      <c r="I436" s="150">
        <v>704</v>
      </c>
      <c r="J436" s="150">
        <v>15</v>
      </c>
      <c r="K436" s="150" t="s">
        <v>78</v>
      </c>
      <c r="L436" s="150" t="s">
        <v>1311</v>
      </c>
      <c r="M436" s="150" t="s">
        <v>75</v>
      </c>
      <c r="N436" s="150" t="s">
        <v>81</v>
      </c>
    </row>
    <row r="437" spans="1:14" x14ac:dyDescent="0.25">
      <c r="A437" s="150" t="s">
        <v>1438</v>
      </c>
      <c r="B437" s="150">
        <v>44805</v>
      </c>
      <c r="C437" s="150"/>
      <c r="D437" s="150" t="s">
        <v>16</v>
      </c>
      <c r="E437" s="150">
        <v>5446</v>
      </c>
      <c r="F437" s="150">
        <v>308</v>
      </c>
      <c r="G437" s="150">
        <v>19</v>
      </c>
      <c r="H437" s="150">
        <v>18295</v>
      </c>
      <c r="I437" s="150">
        <v>650</v>
      </c>
      <c r="J437" s="150">
        <v>20</v>
      </c>
      <c r="K437" s="150" t="s">
        <v>74</v>
      </c>
      <c r="L437" s="150" t="s">
        <v>1311</v>
      </c>
      <c r="M437" s="150" t="s">
        <v>75</v>
      </c>
      <c r="N437" s="150" t="s">
        <v>81</v>
      </c>
    </row>
    <row r="438" spans="1:14" x14ac:dyDescent="0.25">
      <c r="A438" s="150" t="s">
        <v>1438</v>
      </c>
      <c r="B438" s="150">
        <v>44805</v>
      </c>
      <c r="C438" s="150"/>
      <c r="D438" s="150" t="s">
        <v>19</v>
      </c>
      <c r="E438" s="150">
        <v>10708</v>
      </c>
      <c r="F438" s="150">
        <v>768</v>
      </c>
      <c r="G438" s="150">
        <v>164</v>
      </c>
      <c r="H438" s="150">
        <v>58579</v>
      </c>
      <c r="I438" s="150">
        <v>2151</v>
      </c>
      <c r="J438" s="150">
        <v>167</v>
      </c>
      <c r="K438" s="150" t="s">
        <v>52</v>
      </c>
      <c r="L438" s="150" t="s">
        <v>1311</v>
      </c>
      <c r="M438" s="150" t="s">
        <v>51</v>
      </c>
      <c r="N438" s="150" t="s">
        <v>57</v>
      </c>
    </row>
    <row r="439" spans="1:14" x14ac:dyDescent="0.25">
      <c r="A439" s="150" t="s">
        <v>1438</v>
      </c>
      <c r="B439" s="150">
        <v>44805</v>
      </c>
      <c r="C439" s="150"/>
      <c r="D439" s="150" t="s">
        <v>18</v>
      </c>
      <c r="E439" s="150">
        <v>5678</v>
      </c>
      <c r="F439" s="150">
        <v>312</v>
      </c>
      <c r="G439" s="150">
        <v>3</v>
      </c>
      <c r="H439" s="150">
        <v>17113</v>
      </c>
      <c r="I439" s="150">
        <v>522</v>
      </c>
      <c r="J439" s="150">
        <v>3</v>
      </c>
      <c r="K439" s="150" t="s">
        <v>44</v>
      </c>
      <c r="L439" s="150" t="s">
        <v>1311</v>
      </c>
      <c r="M439" s="150" t="s">
        <v>39</v>
      </c>
      <c r="N439" s="150" t="s">
        <v>49</v>
      </c>
    </row>
    <row r="440" spans="1:14" x14ac:dyDescent="0.25">
      <c r="A440" s="150" t="s">
        <v>1438</v>
      </c>
      <c r="B440" s="150">
        <v>44805</v>
      </c>
      <c r="C440" s="150"/>
      <c r="D440" s="150" t="s">
        <v>30</v>
      </c>
      <c r="E440" s="150">
        <v>2248</v>
      </c>
      <c r="F440" s="150">
        <v>200</v>
      </c>
      <c r="G440" s="150">
        <v>37</v>
      </c>
      <c r="H440" s="150">
        <v>5250</v>
      </c>
      <c r="I440" s="150">
        <v>359</v>
      </c>
      <c r="J440" s="150">
        <v>37</v>
      </c>
      <c r="K440" s="150" t="s">
        <v>84</v>
      </c>
      <c r="L440" s="150" t="s">
        <v>1311</v>
      </c>
      <c r="M440" s="150" t="s">
        <v>83</v>
      </c>
      <c r="N440" s="150" t="s">
        <v>88</v>
      </c>
    </row>
    <row r="441" spans="1:14" x14ac:dyDescent="0.25">
      <c r="A441" s="150" t="s">
        <v>1438</v>
      </c>
      <c r="B441" s="150">
        <v>44805</v>
      </c>
      <c r="C441" s="150"/>
      <c r="D441" s="150" t="s">
        <v>29</v>
      </c>
      <c r="E441" s="150">
        <v>2931</v>
      </c>
      <c r="F441" s="150">
        <v>204</v>
      </c>
      <c r="G441" s="150">
        <v>0</v>
      </c>
      <c r="H441" s="150">
        <v>11357</v>
      </c>
      <c r="I441" s="150">
        <v>399</v>
      </c>
      <c r="J441" s="150">
        <v>0</v>
      </c>
      <c r="K441" s="150" t="s">
        <v>80</v>
      </c>
      <c r="L441" s="150" t="s">
        <v>1311</v>
      </c>
      <c r="M441" s="150" t="s">
        <v>75</v>
      </c>
      <c r="N441" s="150" t="s">
        <v>81</v>
      </c>
    </row>
    <row r="442" spans="1:14" x14ac:dyDescent="0.25">
      <c r="A442" s="150" t="s">
        <v>1438</v>
      </c>
      <c r="B442" s="150">
        <v>44805</v>
      </c>
      <c r="C442" s="150"/>
      <c r="D442" s="150" t="s">
        <v>31</v>
      </c>
      <c r="E442" s="150">
        <v>2837</v>
      </c>
      <c r="F442" s="150">
        <v>203</v>
      </c>
      <c r="G442" s="150">
        <v>12</v>
      </c>
      <c r="H442" s="150">
        <v>12052</v>
      </c>
      <c r="I442" s="150">
        <v>406</v>
      </c>
      <c r="J442" s="150">
        <v>12</v>
      </c>
      <c r="K442" s="150" t="s">
        <v>68</v>
      </c>
      <c r="L442" s="150" t="s">
        <v>1311</v>
      </c>
      <c r="M442" s="150" t="s">
        <v>65</v>
      </c>
      <c r="N442" s="150" t="s">
        <v>73</v>
      </c>
    </row>
    <row r="443" spans="1:14" x14ac:dyDescent="0.25">
      <c r="A443" s="150" t="s">
        <v>1438</v>
      </c>
      <c r="B443" s="150">
        <v>44805</v>
      </c>
      <c r="C443" s="150"/>
      <c r="D443" s="150" t="s">
        <v>5</v>
      </c>
      <c r="E443" s="150">
        <v>11508</v>
      </c>
      <c r="F443" s="150">
        <v>736</v>
      </c>
      <c r="G443" s="150">
        <v>304</v>
      </c>
      <c r="H443" s="150">
        <v>53084</v>
      </c>
      <c r="I443" s="150">
        <v>1552</v>
      </c>
      <c r="J443" s="150">
        <v>306</v>
      </c>
      <c r="K443" s="150" t="s">
        <v>64</v>
      </c>
      <c r="L443" s="150" t="s">
        <v>1311</v>
      </c>
      <c r="M443" s="150" t="s">
        <v>65</v>
      </c>
      <c r="N443" s="150" t="s">
        <v>73</v>
      </c>
    </row>
    <row r="444" spans="1:14" x14ac:dyDescent="0.25">
      <c r="A444" s="150" t="s">
        <v>1438</v>
      </c>
      <c r="B444" s="150">
        <v>44805</v>
      </c>
      <c r="C444" s="150"/>
      <c r="D444" s="150" t="s">
        <v>32</v>
      </c>
      <c r="E444" s="150">
        <v>7475</v>
      </c>
      <c r="F444" s="150">
        <v>489</v>
      </c>
      <c r="G444" s="150">
        <v>211</v>
      </c>
      <c r="H444" s="150">
        <v>29051</v>
      </c>
      <c r="I444" s="150">
        <v>1106</v>
      </c>
      <c r="J444" s="150">
        <v>212</v>
      </c>
      <c r="K444" s="150" t="s">
        <v>50</v>
      </c>
      <c r="L444" s="150" t="s">
        <v>1311</v>
      </c>
      <c r="M444" s="150" t="s">
        <v>51</v>
      </c>
      <c r="N444" s="150" t="s">
        <v>57</v>
      </c>
    </row>
    <row r="445" spans="1:14" x14ac:dyDescent="0.25">
      <c r="A445" s="150" t="s">
        <v>1438</v>
      </c>
      <c r="B445" s="150">
        <v>44805</v>
      </c>
      <c r="C445" s="150"/>
      <c r="D445" s="150" t="s">
        <v>25</v>
      </c>
      <c r="E445" s="150">
        <v>3283</v>
      </c>
      <c r="F445" s="150">
        <v>109</v>
      </c>
      <c r="G445" s="150">
        <v>1</v>
      </c>
      <c r="H445" s="150">
        <v>8466</v>
      </c>
      <c r="I445" s="150">
        <v>214</v>
      </c>
      <c r="J445" s="150">
        <v>1</v>
      </c>
      <c r="K445" s="150" t="s">
        <v>46</v>
      </c>
      <c r="L445" s="150" t="s">
        <v>1311</v>
      </c>
      <c r="M445" s="150" t="s">
        <v>39</v>
      </c>
      <c r="N445" s="150" t="s">
        <v>49</v>
      </c>
    </row>
    <row r="446" spans="1:14" x14ac:dyDescent="0.25">
      <c r="A446" s="150" t="s">
        <v>1438</v>
      </c>
      <c r="B446" s="150">
        <v>44805</v>
      </c>
      <c r="C446" s="150"/>
      <c r="D446" s="150" t="s">
        <v>24</v>
      </c>
      <c r="E446" s="150">
        <v>4808</v>
      </c>
      <c r="F446" s="150">
        <v>227</v>
      </c>
      <c r="G446" s="150">
        <v>142</v>
      </c>
      <c r="H446" s="150">
        <v>19528</v>
      </c>
      <c r="I446" s="150">
        <v>563</v>
      </c>
      <c r="J446" s="150">
        <v>144</v>
      </c>
      <c r="K446" s="150" t="s">
        <v>93</v>
      </c>
      <c r="L446" s="150" t="s">
        <v>1311</v>
      </c>
      <c r="M446" s="150" t="s">
        <v>90</v>
      </c>
      <c r="N446" s="150" t="s">
        <v>95</v>
      </c>
    </row>
    <row r="447" spans="1:14" x14ac:dyDescent="0.25">
      <c r="A447" s="150" t="s">
        <v>1438</v>
      </c>
      <c r="B447" s="150">
        <v>44805</v>
      </c>
      <c r="C447" s="150"/>
      <c r="D447" s="150" t="s">
        <v>26</v>
      </c>
      <c r="E447" s="150">
        <v>5723</v>
      </c>
      <c r="F447" s="150">
        <v>339</v>
      </c>
      <c r="G447" s="150">
        <v>196</v>
      </c>
      <c r="H447" s="150">
        <v>16031</v>
      </c>
      <c r="I447" s="150">
        <v>618</v>
      </c>
      <c r="J447" s="150">
        <v>199</v>
      </c>
      <c r="K447" s="150" t="s">
        <v>67</v>
      </c>
      <c r="L447" s="150" t="s">
        <v>1311</v>
      </c>
      <c r="M447" s="150" t="s">
        <v>65</v>
      </c>
      <c r="N447" s="150" t="s">
        <v>73</v>
      </c>
    </row>
    <row r="448" spans="1:14" x14ac:dyDescent="0.25">
      <c r="A448" s="150" t="s">
        <v>1438</v>
      </c>
      <c r="B448" s="150">
        <v>44805</v>
      </c>
      <c r="C448" s="150"/>
      <c r="D448" s="150" t="s">
        <v>28</v>
      </c>
      <c r="E448" s="150">
        <v>3144</v>
      </c>
      <c r="F448" s="150">
        <v>261</v>
      </c>
      <c r="G448" s="150">
        <v>78</v>
      </c>
      <c r="H448" s="150">
        <v>11167</v>
      </c>
      <c r="I448" s="150">
        <v>576</v>
      </c>
      <c r="J448" s="150">
        <v>81</v>
      </c>
      <c r="K448" s="150" t="s">
        <v>77</v>
      </c>
      <c r="L448" s="150" t="s">
        <v>1311</v>
      </c>
      <c r="M448" s="150" t="s">
        <v>75</v>
      </c>
      <c r="N448" s="150" t="s">
        <v>81</v>
      </c>
    </row>
    <row r="449" spans="1:14" x14ac:dyDescent="0.25">
      <c r="A449" s="150" t="s">
        <v>1438</v>
      </c>
      <c r="B449" s="150">
        <v>44805</v>
      </c>
      <c r="C449" s="150"/>
      <c r="D449" s="150" t="s">
        <v>27</v>
      </c>
      <c r="E449" s="150">
        <v>3134</v>
      </c>
      <c r="F449" s="150">
        <v>210</v>
      </c>
      <c r="G449" s="150">
        <v>27</v>
      </c>
      <c r="H449" s="150">
        <v>9956</v>
      </c>
      <c r="I449" s="150">
        <v>545</v>
      </c>
      <c r="J449" s="150">
        <v>27</v>
      </c>
      <c r="K449" s="150" t="s">
        <v>38</v>
      </c>
      <c r="L449" s="150" t="s">
        <v>1311</v>
      </c>
      <c r="M449" s="150" t="s">
        <v>39</v>
      </c>
      <c r="N449" s="150" t="s">
        <v>49</v>
      </c>
    </row>
    <row r="450" spans="1:14" x14ac:dyDescent="0.25">
      <c r="A450" s="150" t="s">
        <v>1438</v>
      </c>
      <c r="B450" s="150">
        <v>44805</v>
      </c>
      <c r="C450" s="150"/>
      <c r="D450" s="150" t="s">
        <v>1</v>
      </c>
      <c r="E450" s="150">
        <v>7433</v>
      </c>
      <c r="F450" s="150">
        <v>338</v>
      </c>
      <c r="G450" s="150">
        <v>31</v>
      </c>
      <c r="H450" s="150">
        <v>30909</v>
      </c>
      <c r="I450" s="150">
        <v>855</v>
      </c>
      <c r="J450" s="150">
        <v>31</v>
      </c>
      <c r="K450" s="150" t="s">
        <v>1577</v>
      </c>
      <c r="L450" s="150" t="s">
        <v>1311</v>
      </c>
      <c r="M450" s="150" t="s">
        <v>39</v>
      </c>
      <c r="N450" s="150" t="s">
        <v>49</v>
      </c>
    </row>
    <row r="451" spans="1:14" x14ac:dyDescent="0.25">
      <c r="A451" s="150" t="s">
        <v>1438</v>
      </c>
      <c r="B451" s="150">
        <v>44805</v>
      </c>
      <c r="C451" s="150"/>
      <c r="D451" s="150" t="s">
        <v>0</v>
      </c>
      <c r="E451" s="150">
        <v>6300</v>
      </c>
      <c r="F451" s="150">
        <v>535</v>
      </c>
      <c r="G451" s="150">
        <v>30</v>
      </c>
      <c r="H451" s="150">
        <v>12937</v>
      </c>
      <c r="I451" s="150">
        <v>933</v>
      </c>
      <c r="J451" s="150">
        <v>31</v>
      </c>
      <c r="K451" s="150" t="s">
        <v>1585</v>
      </c>
      <c r="L451" s="150" t="s">
        <v>1311</v>
      </c>
      <c r="M451" s="150" t="s">
        <v>83</v>
      </c>
      <c r="N451" s="150" t="s">
        <v>88</v>
      </c>
    </row>
    <row r="452" spans="1:14" x14ac:dyDescent="0.25">
      <c r="A452" s="150" t="s">
        <v>1438</v>
      </c>
      <c r="B452" s="150">
        <v>44805</v>
      </c>
      <c r="C452" s="150"/>
      <c r="D452" s="150" t="s">
        <v>3</v>
      </c>
      <c r="E452" s="150">
        <v>8036</v>
      </c>
      <c r="F452" s="150">
        <v>715</v>
      </c>
      <c r="G452" s="150">
        <v>10</v>
      </c>
      <c r="H452" s="150">
        <v>45900</v>
      </c>
      <c r="I452" s="150">
        <v>2451</v>
      </c>
      <c r="J452" s="150">
        <v>10</v>
      </c>
      <c r="K452" s="150" t="s">
        <v>58</v>
      </c>
      <c r="L452" s="150" t="s">
        <v>1311</v>
      </c>
      <c r="M452" s="150" t="s">
        <v>59</v>
      </c>
      <c r="N452" s="150" t="s">
        <v>63</v>
      </c>
    </row>
    <row r="453" spans="1:14" x14ac:dyDescent="0.25">
      <c r="A453" s="150" t="s">
        <v>1438</v>
      </c>
      <c r="B453" s="150">
        <v>44805</v>
      </c>
      <c r="C453" s="150"/>
      <c r="D453" s="150" t="s">
        <v>2</v>
      </c>
      <c r="E453" s="150">
        <v>5543</v>
      </c>
      <c r="F453" s="150">
        <v>426</v>
      </c>
      <c r="G453" s="150">
        <v>100</v>
      </c>
      <c r="H453" s="150">
        <v>13391</v>
      </c>
      <c r="I453" s="150">
        <v>776</v>
      </c>
      <c r="J453" s="150">
        <v>104</v>
      </c>
      <c r="K453" s="150" t="s">
        <v>89</v>
      </c>
      <c r="L453" s="150" t="s">
        <v>1311</v>
      </c>
      <c r="M453" s="150" t="s">
        <v>90</v>
      </c>
      <c r="N453" s="150" t="s">
        <v>95</v>
      </c>
    </row>
    <row r="454" spans="1:14" x14ac:dyDescent="0.25">
      <c r="A454" s="150" t="s">
        <v>1438</v>
      </c>
      <c r="B454" s="150">
        <v>44805</v>
      </c>
      <c r="C454" s="150"/>
      <c r="D454" s="150" t="s">
        <v>42</v>
      </c>
      <c r="E454" s="150">
        <v>3999</v>
      </c>
      <c r="F454" s="150">
        <v>366</v>
      </c>
      <c r="G454" s="150"/>
      <c r="H454" s="150">
        <v>6463</v>
      </c>
      <c r="I454" s="150">
        <v>586</v>
      </c>
      <c r="J454" s="150"/>
      <c r="K454" s="150" t="s">
        <v>1320</v>
      </c>
      <c r="L454" s="150" t="s">
        <v>1311</v>
      </c>
      <c r="M454" s="150" t="s">
        <v>39</v>
      </c>
      <c r="N454" s="150" t="s">
        <v>49</v>
      </c>
    </row>
    <row r="455" spans="1:14" x14ac:dyDescent="0.25">
      <c r="A455" s="150" t="s">
        <v>1438</v>
      </c>
      <c r="B455" s="150">
        <v>44805</v>
      </c>
      <c r="C455" s="150"/>
      <c r="D455" s="150" t="s">
        <v>72</v>
      </c>
      <c r="E455" s="150">
        <v>7940</v>
      </c>
      <c r="F455" s="150">
        <v>655</v>
      </c>
      <c r="G455" s="150">
        <v>4</v>
      </c>
      <c r="H455" s="150">
        <v>12967</v>
      </c>
      <c r="I455" s="150">
        <v>987</v>
      </c>
      <c r="J455" s="150">
        <v>4</v>
      </c>
      <c r="K455" s="150" t="s">
        <v>1387</v>
      </c>
      <c r="L455" s="150" t="s">
        <v>1311</v>
      </c>
      <c r="M455" s="150" t="s">
        <v>65</v>
      </c>
      <c r="N455" s="150" t="s">
        <v>73</v>
      </c>
    </row>
    <row r="456" spans="1:14" x14ac:dyDescent="0.25">
      <c r="A456" s="150" t="s">
        <v>1438</v>
      </c>
      <c r="B456" s="150">
        <v>44805</v>
      </c>
      <c r="C456" s="150"/>
      <c r="D456" s="150" t="s">
        <v>54</v>
      </c>
      <c r="E456" s="150">
        <v>12655</v>
      </c>
      <c r="F456" s="150">
        <v>702</v>
      </c>
      <c r="G456" s="150">
        <v>146</v>
      </c>
      <c r="H456" s="150">
        <v>22061</v>
      </c>
      <c r="I456" s="150">
        <v>1103</v>
      </c>
      <c r="J456" s="150">
        <v>146</v>
      </c>
      <c r="K456" s="150" t="s">
        <v>1342</v>
      </c>
      <c r="L456" s="150" t="s">
        <v>1311</v>
      </c>
      <c r="M456" s="150" t="s">
        <v>51</v>
      </c>
      <c r="N456" s="150" t="s">
        <v>57</v>
      </c>
    </row>
    <row r="457" spans="1:14" x14ac:dyDescent="0.25">
      <c r="A457" s="150" t="s">
        <v>1438</v>
      </c>
      <c r="B457" s="150">
        <v>44805</v>
      </c>
      <c r="C457" s="150"/>
      <c r="D457" s="150" t="s">
        <v>62</v>
      </c>
      <c r="E457" s="150">
        <v>11909</v>
      </c>
      <c r="F457" s="150">
        <v>848</v>
      </c>
      <c r="G457" s="150">
        <v>17</v>
      </c>
      <c r="H457" s="150">
        <v>21717</v>
      </c>
      <c r="I457" s="150">
        <v>1230</v>
      </c>
      <c r="J457" s="150">
        <v>17</v>
      </c>
      <c r="K457" s="150" t="s">
        <v>1366</v>
      </c>
      <c r="L457" s="150" t="s">
        <v>1311</v>
      </c>
      <c r="M457" s="150" t="s">
        <v>59</v>
      </c>
      <c r="N457" s="150" t="s">
        <v>63</v>
      </c>
    </row>
    <row r="458" spans="1:14" x14ac:dyDescent="0.25">
      <c r="A458" s="150" t="s">
        <v>1438</v>
      </c>
      <c r="B458" s="150">
        <v>44805</v>
      </c>
      <c r="C458" s="150"/>
      <c r="D458" s="150" t="s">
        <v>48</v>
      </c>
      <c r="E458" s="150">
        <v>5722</v>
      </c>
      <c r="F458" s="150">
        <v>401</v>
      </c>
      <c r="G458" s="150">
        <v>1</v>
      </c>
      <c r="H458" s="150">
        <v>8126</v>
      </c>
      <c r="I458" s="150">
        <v>605</v>
      </c>
      <c r="J458" s="150">
        <v>1</v>
      </c>
      <c r="K458" s="150" t="s">
        <v>1338</v>
      </c>
      <c r="L458" s="150" t="s">
        <v>1311</v>
      </c>
      <c r="M458" s="150" t="s">
        <v>39</v>
      </c>
      <c r="N458" s="150" t="s">
        <v>49</v>
      </c>
    </row>
    <row r="459" spans="1:14" x14ac:dyDescent="0.25">
      <c r="A459" s="150" t="s">
        <v>1438</v>
      </c>
      <c r="B459" s="150">
        <v>44805</v>
      </c>
      <c r="C459" s="150"/>
      <c r="D459" s="150" t="s">
        <v>4</v>
      </c>
      <c r="E459" s="150">
        <v>6488</v>
      </c>
      <c r="F459" s="150">
        <v>540</v>
      </c>
      <c r="G459" s="150">
        <v>347</v>
      </c>
      <c r="H459" s="150">
        <v>12225</v>
      </c>
      <c r="I459" s="150">
        <v>858</v>
      </c>
      <c r="J459" s="150">
        <v>349</v>
      </c>
      <c r="K459" s="150" t="s">
        <v>1491</v>
      </c>
      <c r="L459" s="150" t="s">
        <v>1311</v>
      </c>
      <c r="M459" s="150" t="s">
        <v>90</v>
      </c>
      <c r="N459" s="150" t="s">
        <v>95</v>
      </c>
    </row>
    <row r="460" spans="1:14" x14ac:dyDescent="0.25">
      <c r="A460" s="150" t="s">
        <v>1438</v>
      </c>
      <c r="B460" s="150">
        <v>44805</v>
      </c>
      <c r="C460" s="150"/>
      <c r="D460" s="150" t="s">
        <v>12</v>
      </c>
      <c r="E460" s="150">
        <v>4684</v>
      </c>
      <c r="F460" s="150">
        <v>320</v>
      </c>
      <c r="G460" s="150">
        <v>41</v>
      </c>
      <c r="H460" s="150">
        <v>9219</v>
      </c>
      <c r="I460" s="150">
        <v>562</v>
      </c>
      <c r="J460" s="150">
        <v>41</v>
      </c>
      <c r="K460" s="150" t="s">
        <v>86</v>
      </c>
      <c r="L460" s="150" t="s">
        <v>1311</v>
      </c>
      <c r="M460" s="150" t="s">
        <v>83</v>
      </c>
      <c r="N460" s="150" t="s">
        <v>88</v>
      </c>
    </row>
    <row r="461" spans="1:14" x14ac:dyDescent="0.25">
      <c r="A461" s="150" t="s">
        <v>1438</v>
      </c>
      <c r="B461" s="150">
        <v>44805</v>
      </c>
      <c r="C461" s="150"/>
      <c r="D461" s="150" t="s">
        <v>11</v>
      </c>
      <c r="E461" s="150">
        <v>5696</v>
      </c>
      <c r="F461" s="150">
        <v>309</v>
      </c>
      <c r="G461" s="150">
        <v>32</v>
      </c>
      <c r="H461" s="150">
        <v>14758</v>
      </c>
      <c r="I461" s="150">
        <v>730</v>
      </c>
      <c r="J461" s="150">
        <v>33</v>
      </c>
      <c r="K461" s="150" t="s">
        <v>55</v>
      </c>
      <c r="L461" s="150" t="s">
        <v>1311</v>
      </c>
      <c r="M461" s="150" t="s">
        <v>51</v>
      </c>
      <c r="N461" s="150" t="s">
        <v>57</v>
      </c>
    </row>
    <row r="462" spans="1:14" x14ac:dyDescent="0.25">
      <c r="A462" s="150" t="s">
        <v>1438</v>
      </c>
      <c r="B462" s="150">
        <v>44805</v>
      </c>
      <c r="C462" s="150"/>
      <c r="D462" s="150" t="s">
        <v>14</v>
      </c>
      <c r="E462" s="150">
        <v>12243</v>
      </c>
      <c r="F462" s="150">
        <v>675</v>
      </c>
      <c r="G462" s="150">
        <v>284</v>
      </c>
      <c r="H462" s="150">
        <v>39511</v>
      </c>
      <c r="I462" s="150">
        <v>1479</v>
      </c>
      <c r="J462" s="150">
        <v>287</v>
      </c>
      <c r="K462" s="150" t="s">
        <v>82</v>
      </c>
      <c r="L462" s="150" t="s">
        <v>1311</v>
      </c>
      <c r="M462" s="150" t="s">
        <v>83</v>
      </c>
      <c r="N462" s="150" t="s">
        <v>88</v>
      </c>
    </row>
    <row r="463" spans="1:14" x14ac:dyDescent="0.25">
      <c r="A463" s="150" t="s">
        <v>1438</v>
      </c>
      <c r="B463" s="150">
        <v>44805</v>
      </c>
      <c r="C463" s="150"/>
      <c r="D463" s="150" t="s">
        <v>13</v>
      </c>
      <c r="E463" s="150">
        <v>4230</v>
      </c>
      <c r="F463" s="150">
        <v>358</v>
      </c>
      <c r="G463" s="150">
        <v>9</v>
      </c>
      <c r="H463" s="150">
        <v>13460</v>
      </c>
      <c r="I463" s="150">
        <v>714</v>
      </c>
      <c r="J463" s="150">
        <v>9</v>
      </c>
      <c r="K463" s="150" t="s">
        <v>70</v>
      </c>
      <c r="L463" s="150" t="s">
        <v>1311</v>
      </c>
      <c r="M463" s="150" t="s">
        <v>65</v>
      </c>
      <c r="N463" s="150" t="s">
        <v>73</v>
      </c>
    </row>
    <row r="464" spans="1:14" x14ac:dyDescent="0.25">
      <c r="A464" s="150" t="s">
        <v>1438</v>
      </c>
      <c r="B464" s="150">
        <v>44805</v>
      </c>
      <c r="C464" s="150"/>
      <c r="D464" s="150" t="s">
        <v>10</v>
      </c>
      <c r="E464" s="150">
        <v>5789</v>
      </c>
      <c r="F464" s="150">
        <v>437</v>
      </c>
      <c r="G464" s="150">
        <v>6</v>
      </c>
      <c r="H464" s="150">
        <v>32285</v>
      </c>
      <c r="I464" s="150">
        <v>1010</v>
      </c>
      <c r="J464" s="150">
        <v>6</v>
      </c>
      <c r="K464" s="150" t="s">
        <v>92</v>
      </c>
      <c r="L464" s="150" t="s">
        <v>1311</v>
      </c>
      <c r="M464" s="150" t="s">
        <v>90</v>
      </c>
      <c r="N464" s="150" t="s">
        <v>95</v>
      </c>
    </row>
    <row r="465" spans="1:14" x14ac:dyDescent="0.25">
      <c r="A465" s="150" t="s">
        <v>1438</v>
      </c>
      <c r="B465" s="150">
        <v>44805</v>
      </c>
      <c r="C465" s="150"/>
      <c r="D465" s="150" t="s">
        <v>7</v>
      </c>
      <c r="E465" s="150">
        <v>8728</v>
      </c>
      <c r="F465" s="150">
        <v>410</v>
      </c>
      <c r="G465" s="150">
        <v>19</v>
      </c>
      <c r="H465" s="150">
        <v>27402</v>
      </c>
      <c r="I465" s="150">
        <v>774</v>
      </c>
      <c r="J465" s="150">
        <v>19</v>
      </c>
      <c r="K465" s="150" t="s">
        <v>1582</v>
      </c>
      <c r="L465" s="150" t="s">
        <v>1311</v>
      </c>
      <c r="M465" s="150" t="s">
        <v>65</v>
      </c>
      <c r="N465" s="150" t="s">
        <v>73</v>
      </c>
    </row>
    <row r="466" spans="1:14" x14ac:dyDescent="0.25">
      <c r="A466" s="150" t="s">
        <v>1438</v>
      </c>
      <c r="B466" s="150">
        <v>44805</v>
      </c>
      <c r="C466" s="150"/>
      <c r="D466" s="150" t="s">
        <v>6</v>
      </c>
      <c r="E466" s="150">
        <v>8381</v>
      </c>
      <c r="F466" s="150">
        <v>804</v>
      </c>
      <c r="G466" s="150">
        <v>391</v>
      </c>
      <c r="H466" s="150">
        <v>25160</v>
      </c>
      <c r="I466" s="150">
        <v>1528</v>
      </c>
      <c r="J466" s="150">
        <v>393</v>
      </c>
      <c r="K466" s="150" t="s">
        <v>60</v>
      </c>
      <c r="L466" s="150" t="s">
        <v>1311</v>
      </c>
      <c r="M466" s="150" t="s">
        <v>59</v>
      </c>
      <c r="N466" s="150" t="s">
        <v>63</v>
      </c>
    </row>
    <row r="467" spans="1:14" x14ac:dyDescent="0.25">
      <c r="A467" s="150" t="s">
        <v>1438</v>
      </c>
      <c r="B467" s="150">
        <v>44805</v>
      </c>
      <c r="C467" s="150"/>
      <c r="D467" s="150" t="s">
        <v>9</v>
      </c>
      <c r="E467" s="150">
        <v>13044</v>
      </c>
      <c r="F467" s="150">
        <v>738</v>
      </c>
      <c r="G467" s="150">
        <v>49</v>
      </c>
      <c r="H467" s="150">
        <v>44684</v>
      </c>
      <c r="I467" s="150">
        <v>1492</v>
      </c>
      <c r="J467" s="150">
        <v>51</v>
      </c>
      <c r="K467" s="150" t="s">
        <v>94</v>
      </c>
      <c r="L467" s="150" t="s">
        <v>1311</v>
      </c>
      <c r="M467" s="150" t="s">
        <v>90</v>
      </c>
      <c r="N467" s="150" t="s">
        <v>95</v>
      </c>
    </row>
    <row r="468" spans="1:14" x14ac:dyDescent="0.25">
      <c r="A468" s="150" t="s">
        <v>1438</v>
      </c>
      <c r="B468" s="150">
        <v>44805</v>
      </c>
      <c r="C468" s="150"/>
      <c r="D468" s="150" t="s">
        <v>8</v>
      </c>
      <c r="E468" s="150">
        <v>1733</v>
      </c>
      <c r="F468" s="150">
        <v>132</v>
      </c>
      <c r="G468" s="150">
        <v>63</v>
      </c>
      <c r="H468" s="150">
        <v>8392</v>
      </c>
      <c r="I468" s="150">
        <v>400</v>
      </c>
      <c r="J468" s="150">
        <v>63</v>
      </c>
      <c r="K468" s="150" t="s">
        <v>76</v>
      </c>
      <c r="L468" s="150" t="s">
        <v>1311</v>
      </c>
      <c r="M468" s="150" t="s">
        <v>75</v>
      </c>
      <c r="N468" s="150" t="s">
        <v>81</v>
      </c>
    </row>
    <row r="469" spans="1:14" x14ac:dyDescent="0.25">
      <c r="A469" s="150" t="s">
        <v>1438</v>
      </c>
      <c r="B469" s="150">
        <v>44805</v>
      </c>
      <c r="C469" s="150"/>
      <c r="D469" s="150" t="s">
        <v>33</v>
      </c>
      <c r="E469" s="150">
        <v>4953</v>
      </c>
      <c r="F469" s="150">
        <v>396</v>
      </c>
      <c r="G469" s="150">
        <v>68</v>
      </c>
      <c r="H469" s="150">
        <v>15801</v>
      </c>
      <c r="I469" s="150">
        <v>771</v>
      </c>
      <c r="J469" s="150">
        <v>68</v>
      </c>
      <c r="K469" s="150" t="s">
        <v>1331</v>
      </c>
      <c r="L469" s="150" t="s">
        <v>1311</v>
      </c>
      <c r="M469" s="150" t="s">
        <v>39</v>
      </c>
      <c r="N469" s="150" t="s">
        <v>49</v>
      </c>
    </row>
    <row r="470" spans="1:14" x14ac:dyDescent="0.25">
      <c r="A470" s="150" t="s">
        <v>1438</v>
      </c>
      <c r="B470" s="150">
        <v>44835</v>
      </c>
      <c r="C470" s="150"/>
      <c r="D470" s="150" t="s">
        <v>22</v>
      </c>
      <c r="E470" s="150">
        <v>6788</v>
      </c>
      <c r="F470" s="150">
        <v>400</v>
      </c>
      <c r="G470" s="150">
        <v>1</v>
      </c>
      <c r="H470" s="150">
        <v>20230</v>
      </c>
      <c r="I470" s="150">
        <v>802</v>
      </c>
      <c r="J470" s="150">
        <v>1</v>
      </c>
      <c r="K470" s="150" t="s">
        <v>40</v>
      </c>
      <c r="L470" s="150" t="s">
        <v>1311</v>
      </c>
      <c r="M470" s="150" t="s">
        <v>39</v>
      </c>
      <c r="N470" s="150" t="s">
        <v>49</v>
      </c>
    </row>
    <row r="471" spans="1:14" x14ac:dyDescent="0.25">
      <c r="A471" s="150" t="s">
        <v>1438</v>
      </c>
      <c r="B471" s="150">
        <v>44835</v>
      </c>
      <c r="C471" s="150"/>
      <c r="D471" s="150" t="s">
        <v>72</v>
      </c>
      <c r="E471" s="150">
        <v>7927</v>
      </c>
      <c r="F471" s="150">
        <v>654</v>
      </c>
      <c r="G471" s="150">
        <v>4</v>
      </c>
      <c r="H471" s="150">
        <v>12971</v>
      </c>
      <c r="I471" s="150">
        <v>987</v>
      </c>
      <c r="J471" s="150">
        <v>4</v>
      </c>
      <c r="K471" s="150" t="s">
        <v>1387</v>
      </c>
      <c r="L471" s="150" t="s">
        <v>1311</v>
      </c>
      <c r="M471" s="150" t="s">
        <v>65</v>
      </c>
      <c r="N471" s="150" t="s">
        <v>73</v>
      </c>
    </row>
    <row r="472" spans="1:14" x14ac:dyDescent="0.25">
      <c r="A472" s="150" t="s">
        <v>1438</v>
      </c>
      <c r="B472" s="150">
        <v>44835</v>
      </c>
      <c r="C472" s="150"/>
      <c r="D472" s="150" t="s">
        <v>16</v>
      </c>
      <c r="E472" s="150">
        <v>5456</v>
      </c>
      <c r="F472" s="150">
        <v>309</v>
      </c>
      <c r="G472" s="150">
        <v>21</v>
      </c>
      <c r="H472" s="150">
        <v>18363</v>
      </c>
      <c r="I472" s="150">
        <v>653</v>
      </c>
      <c r="J472" s="150">
        <v>22</v>
      </c>
      <c r="K472" s="150" t="s">
        <v>74</v>
      </c>
      <c r="L472" s="150" t="s">
        <v>1311</v>
      </c>
      <c r="M472" s="150" t="s">
        <v>75</v>
      </c>
      <c r="N472" s="150" t="s">
        <v>81</v>
      </c>
    </row>
    <row r="473" spans="1:14" x14ac:dyDescent="0.25">
      <c r="A473" s="150" t="s">
        <v>1438</v>
      </c>
      <c r="B473" s="150">
        <v>44835</v>
      </c>
      <c r="C473" s="150"/>
      <c r="D473" s="150" t="s">
        <v>48</v>
      </c>
      <c r="E473" s="150">
        <v>5669</v>
      </c>
      <c r="F473" s="150">
        <v>405</v>
      </c>
      <c r="G473" s="150">
        <v>1</v>
      </c>
      <c r="H473" s="150">
        <v>8126</v>
      </c>
      <c r="I473" s="150">
        <v>612</v>
      </c>
      <c r="J473" s="150">
        <v>1</v>
      </c>
      <c r="K473" s="150" t="s">
        <v>1338</v>
      </c>
      <c r="L473" s="150" t="s">
        <v>1311</v>
      </c>
      <c r="M473" s="150" t="s">
        <v>39</v>
      </c>
      <c r="N473" s="150" t="s">
        <v>49</v>
      </c>
    </row>
    <row r="474" spans="1:14" x14ac:dyDescent="0.25">
      <c r="A474" s="150" t="s">
        <v>1438</v>
      </c>
      <c r="B474" s="150">
        <v>44835</v>
      </c>
      <c r="C474" s="150"/>
      <c r="D474" s="150" t="s">
        <v>54</v>
      </c>
      <c r="E474" s="150">
        <v>12648</v>
      </c>
      <c r="F474" s="150">
        <v>701</v>
      </c>
      <c r="G474" s="150">
        <v>158</v>
      </c>
      <c r="H474" s="150">
        <v>22062</v>
      </c>
      <c r="I474" s="150">
        <v>1104</v>
      </c>
      <c r="J474" s="150">
        <v>158</v>
      </c>
      <c r="K474" s="150" t="s">
        <v>1342</v>
      </c>
      <c r="L474" s="150" t="s">
        <v>1311</v>
      </c>
      <c r="M474" s="150" t="s">
        <v>51</v>
      </c>
      <c r="N474" s="150" t="s">
        <v>57</v>
      </c>
    </row>
    <row r="475" spans="1:14" x14ac:dyDescent="0.25">
      <c r="A475" s="150" t="s">
        <v>1438</v>
      </c>
      <c r="B475" s="150">
        <v>44835</v>
      </c>
      <c r="C475" s="150"/>
      <c r="D475" s="150" t="s">
        <v>5</v>
      </c>
      <c r="E475" s="150">
        <v>11453</v>
      </c>
      <c r="F475" s="150">
        <v>735</v>
      </c>
      <c r="G475" s="150">
        <v>319</v>
      </c>
      <c r="H475" s="150">
        <v>53173</v>
      </c>
      <c r="I475" s="150">
        <v>1557</v>
      </c>
      <c r="J475" s="150">
        <v>323</v>
      </c>
      <c r="K475" s="150" t="s">
        <v>64</v>
      </c>
      <c r="L475" s="150" t="s">
        <v>1311</v>
      </c>
      <c r="M475" s="150" t="s">
        <v>65</v>
      </c>
      <c r="N475" s="150" t="s">
        <v>73</v>
      </c>
    </row>
    <row r="476" spans="1:14" x14ac:dyDescent="0.25">
      <c r="A476" s="150" t="s">
        <v>1438</v>
      </c>
      <c r="B476" s="150">
        <v>44835</v>
      </c>
      <c r="C476" s="150"/>
      <c r="D476" s="150" t="s">
        <v>23</v>
      </c>
      <c r="E476" s="150">
        <v>11849</v>
      </c>
      <c r="F476" s="150">
        <v>851</v>
      </c>
      <c r="G476" s="150">
        <v>2</v>
      </c>
      <c r="H476" s="150">
        <v>38166</v>
      </c>
      <c r="I476" s="150">
        <v>1681</v>
      </c>
      <c r="J476" s="150">
        <v>2</v>
      </c>
      <c r="K476" s="150" t="s">
        <v>79</v>
      </c>
      <c r="L476" s="150" t="s">
        <v>1311</v>
      </c>
      <c r="M476" s="150" t="s">
        <v>75</v>
      </c>
      <c r="N476" s="150" t="s">
        <v>81</v>
      </c>
    </row>
    <row r="477" spans="1:14" x14ac:dyDescent="0.25">
      <c r="A477" s="150" t="s">
        <v>1438</v>
      </c>
      <c r="B477" s="150">
        <v>44835</v>
      </c>
      <c r="C477" s="150"/>
      <c r="D477" s="150" t="s">
        <v>33</v>
      </c>
      <c r="E477" s="150">
        <v>4964</v>
      </c>
      <c r="F477" s="150">
        <v>396</v>
      </c>
      <c r="G477" s="150">
        <v>81</v>
      </c>
      <c r="H477" s="150">
        <v>15885</v>
      </c>
      <c r="I477" s="150">
        <v>773</v>
      </c>
      <c r="J477" s="150">
        <v>82</v>
      </c>
      <c r="K477" s="150" t="s">
        <v>1331</v>
      </c>
      <c r="L477" s="150" t="s">
        <v>1311</v>
      </c>
      <c r="M477" s="150" t="s">
        <v>39</v>
      </c>
      <c r="N477" s="150" t="s">
        <v>49</v>
      </c>
    </row>
    <row r="478" spans="1:14" x14ac:dyDescent="0.25">
      <c r="A478" s="150" t="s">
        <v>1438</v>
      </c>
      <c r="B478" s="150">
        <v>44835</v>
      </c>
      <c r="C478" s="150"/>
      <c r="D478" s="150" t="s">
        <v>15</v>
      </c>
      <c r="E478" s="150">
        <v>6258</v>
      </c>
      <c r="F478" s="150">
        <v>370</v>
      </c>
      <c r="G478" s="150">
        <v>101</v>
      </c>
      <c r="H478" s="150">
        <v>14695</v>
      </c>
      <c r="I478" s="150">
        <v>700</v>
      </c>
      <c r="J478" s="150">
        <v>101</v>
      </c>
      <c r="K478" s="150" t="s">
        <v>56</v>
      </c>
      <c r="L478" s="150" t="s">
        <v>1311</v>
      </c>
      <c r="M478" s="150" t="s">
        <v>51</v>
      </c>
      <c r="N478" s="150" t="s">
        <v>57</v>
      </c>
    </row>
    <row r="479" spans="1:14" x14ac:dyDescent="0.25">
      <c r="A479" s="150" t="s">
        <v>1438</v>
      </c>
      <c r="B479" s="150">
        <v>44835</v>
      </c>
      <c r="C479" s="150"/>
      <c r="D479" s="150" t="s">
        <v>1</v>
      </c>
      <c r="E479" s="150">
        <v>7417</v>
      </c>
      <c r="F479" s="150">
        <v>342</v>
      </c>
      <c r="G479" s="150">
        <v>42</v>
      </c>
      <c r="H479" s="150">
        <v>30972</v>
      </c>
      <c r="I479" s="150">
        <v>864</v>
      </c>
      <c r="J479" s="150">
        <v>42</v>
      </c>
      <c r="K479" s="150" t="s">
        <v>1577</v>
      </c>
      <c r="L479" s="150" t="s">
        <v>1311</v>
      </c>
      <c r="M479" s="150" t="s">
        <v>39</v>
      </c>
      <c r="N479" s="150" t="s">
        <v>49</v>
      </c>
    </row>
    <row r="480" spans="1:14" x14ac:dyDescent="0.25">
      <c r="A480" s="150" t="s">
        <v>1438</v>
      </c>
      <c r="B480" s="150">
        <v>44835</v>
      </c>
      <c r="C480" s="150"/>
      <c r="D480" s="150" t="s">
        <v>4</v>
      </c>
      <c r="E480" s="150">
        <v>6500</v>
      </c>
      <c r="F480" s="150">
        <v>538</v>
      </c>
      <c r="G480" s="150">
        <v>371</v>
      </c>
      <c r="H480" s="150">
        <v>12313</v>
      </c>
      <c r="I480" s="150">
        <v>860</v>
      </c>
      <c r="J480" s="150">
        <v>375</v>
      </c>
      <c r="K480" s="150" t="s">
        <v>1491</v>
      </c>
      <c r="L480" s="150" t="s">
        <v>1311</v>
      </c>
      <c r="M480" s="150" t="s">
        <v>90</v>
      </c>
      <c r="N480" s="150" t="s">
        <v>95</v>
      </c>
    </row>
    <row r="481" spans="1:14" x14ac:dyDescent="0.25">
      <c r="A481" s="150" t="s">
        <v>1438</v>
      </c>
      <c r="B481" s="150">
        <v>44835</v>
      </c>
      <c r="C481" s="150"/>
      <c r="D481" s="150" t="s">
        <v>21</v>
      </c>
      <c r="E481" s="150">
        <v>6445</v>
      </c>
      <c r="F481" s="150">
        <v>492</v>
      </c>
      <c r="G481" s="150">
        <v>167</v>
      </c>
      <c r="H481" s="150">
        <v>32255</v>
      </c>
      <c r="I481" s="150">
        <v>1050</v>
      </c>
      <c r="J481" s="150">
        <v>167</v>
      </c>
      <c r="K481" s="150" t="s">
        <v>69</v>
      </c>
      <c r="L481" s="150" t="s">
        <v>1311</v>
      </c>
      <c r="M481" s="150" t="s">
        <v>65</v>
      </c>
      <c r="N481" s="150" t="s">
        <v>73</v>
      </c>
    </row>
    <row r="482" spans="1:14" x14ac:dyDescent="0.25">
      <c r="A482" s="150" t="s">
        <v>1438</v>
      </c>
      <c r="B482" s="150">
        <v>44835</v>
      </c>
      <c r="C482" s="150"/>
      <c r="D482" s="150" t="s">
        <v>3</v>
      </c>
      <c r="E482" s="150">
        <v>8056</v>
      </c>
      <c r="F482" s="150">
        <v>723</v>
      </c>
      <c r="G482" s="150">
        <v>10</v>
      </c>
      <c r="H482" s="150">
        <v>46012</v>
      </c>
      <c r="I482" s="150">
        <v>2462</v>
      </c>
      <c r="J482" s="150">
        <v>10</v>
      </c>
      <c r="K482" s="150" t="s">
        <v>58</v>
      </c>
      <c r="L482" s="150" t="s">
        <v>1311</v>
      </c>
      <c r="M482" s="150" t="s">
        <v>59</v>
      </c>
      <c r="N482" s="150" t="s">
        <v>63</v>
      </c>
    </row>
    <row r="483" spans="1:14" x14ac:dyDescent="0.25">
      <c r="A483" s="150" t="s">
        <v>1438</v>
      </c>
      <c r="B483" s="150">
        <v>44835</v>
      </c>
      <c r="C483" s="150"/>
      <c r="D483" s="150" t="s">
        <v>17</v>
      </c>
      <c r="E483" s="150">
        <v>4674</v>
      </c>
      <c r="F483" s="150">
        <v>432</v>
      </c>
      <c r="G483" s="150">
        <v>15</v>
      </c>
      <c r="H483" s="150">
        <v>9035</v>
      </c>
      <c r="I483" s="150">
        <v>706</v>
      </c>
      <c r="J483" s="150">
        <v>16</v>
      </c>
      <c r="K483" s="150" t="s">
        <v>78</v>
      </c>
      <c r="L483" s="150" t="s">
        <v>1311</v>
      </c>
      <c r="M483" s="150" t="s">
        <v>75</v>
      </c>
      <c r="N483" s="150" t="s">
        <v>81</v>
      </c>
    </row>
    <row r="484" spans="1:14" x14ac:dyDescent="0.25">
      <c r="A484" s="150" t="s">
        <v>1438</v>
      </c>
      <c r="B484" s="150">
        <v>44835</v>
      </c>
      <c r="C484" s="150"/>
      <c r="D484" s="150" t="s">
        <v>42</v>
      </c>
      <c r="E484" s="150">
        <v>3989</v>
      </c>
      <c r="F484" s="150">
        <v>368</v>
      </c>
      <c r="G484" s="150"/>
      <c r="H484" s="150">
        <v>6467</v>
      </c>
      <c r="I484" s="150">
        <v>588</v>
      </c>
      <c r="J484" s="150"/>
      <c r="K484" s="150" t="s">
        <v>1320</v>
      </c>
      <c r="L484" s="150" t="s">
        <v>1311</v>
      </c>
      <c r="M484" s="150" t="s">
        <v>39</v>
      </c>
      <c r="N484" s="150" t="s">
        <v>49</v>
      </c>
    </row>
    <row r="485" spans="1:14" x14ac:dyDescent="0.25">
      <c r="A485" s="150" t="s">
        <v>1438</v>
      </c>
      <c r="B485" s="150">
        <v>44835</v>
      </c>
      <c r="C485" s="150"/>
      <c r="D485" s="150" t="s">
        <v>62</v>
      </c>
      <c r="E485" s="150">
        <v>11944</v>
      </c>
      <c r="F485" s="150">
        <v>845</v>
      </c>
      <c r="G485" s="150">
        <v>24</v>
      </c>
      <c r="H485" s="150">
        <v>21799</v>
      </c>
      <c r="I485" s="150">
        <v>1229</v>
      </c>
      <c r="J485" s="150">
        <v>24</v>
      </c>
      <c r="K485" s="150" t="s">
        <v>1366</v>
      </c>
      <c r="L485" s="150" t="s">
        <v>1311</v>
      </c>
      <c r="M485" s="150" t="s">
        <v>59</v>
      </c>
      <c r="N485" s="150" t="s">
        <v>63</v>
      </c>
    </row>
    <row r="486" spans="1:14" x14ac:dyDescent="0.25">
      <c r="A486" s="150" t="s">
        <v>1438</v>
      </c>
      <c r="B486" s="150">
        <v>44835</v>
      </c>
      <c r="C486" s="150"/>
      <c r="D486" s="150" t="s">
        <v>18</v>
      </c>
      <c r="E486" s="150">
        <v>5701</v>
      </c>
      <c r="F486" s="150">
        <v>310</v>
      </c>
      <c r="G486" s="150">
        <v>3</v>
      </c>
      <c r="H486" s="150">
        <v>17195</v>
      </c>
      <c r="I486" s="150">
        <v>523</v>
      </c>
      <c r="J486" s="150">
        <v>3</v>
      </c>
      <c r="K486" s="150" t="s">
        <v>44</v>
      </c>
      <c r="L486" s="150" t="s">
        <v>1311</v>
      </c>
      <c r="M486" s="150" t="s">
        <v>39</v>
      </c>
      <c r="N486" s="150" t="s">
        <v>49</v>
      </c>
    </row>
    <row r="487" spans="1:14" x14ac:dyDescent="0.25">
      <c r="A487" s="150" t="s">
        <v>1438</v>
      </c>
      <c r="B487" s="150">
        <v>44835</v>
      </c>
      <c r="C487" s="150"/>
      <c r="D487" s="150" t="s">
        <v>20</v>
      </c>
      <c r="E487" s="150">
        <v>7045</v>
      </c>
      <c r="F487" s="150">
        <v>506</v>
      </c>
      <c r="G487" s="150">
        <v>66</v>
      </c>
      <c r="H487" s="150">
        <v>18186</v>
      </c>
      <c r="I487" s="150">
        <v>1091</v>
      </c>
      <c r="J487" s="150">
        <v>66</v>
      </c>
      <c r="K487" s="150" t="s">
        <v>87</v>
      </c>
      <c r="L487" s="150" t="s">
        <v>1311</v>
      </c>
      <c r="M487" s="150" t="s">
        <v>83</v>
      </c>
      <c r="N487" s="150" t="s">
        <v>88</v>
      </c>
    </row>
    <row r="488" spans="1:14" x14ac:dyDescent="0.25">
      <c r="A488" s="150" t="s">
        <v>1438</v>
      </c>
      <c r="B488" s="150">
        <v>44835</v>
      </c>
      <c r="C488" s="150"/>
      <c r="D488" s="150" t="s">
        <v>2</v>
      </c>
      <c r="E488" s="150">
        <v>5562</v>
      </c>
      <c r="F488" s="150">
        <v>431</v>
      </c>
      <c r="G488" s="150">
        <v>105</v>
      </c>
      <c r="H488" s="150">
        <v>13468</v>
      </c>
      <c r="I488" s="150">
        <v>782</v>
      </c>
      <c r="J488" s="150">
        <v>108</v>
      </c>
      <c r="K488" s="150" t="s">
        <v>89</v>
      </c>
      <c r="L488" s="150" t="s">
        <v>1311</v>
      </c>
      <c r="M488" s="150" t="s">
        <v>90</v>
      </c>
      <c r="N488" s="150" t="s">
        <v>95</v>
      </c>
    </row>
    <row r="489" spans="1:14" x14ac:dyDescent="0.25">
      <c r="A489" s="150" t="s">
        <v>1438</v>
      </c>
      <c r="B489" s="150">
        <v>44835</v>
      </c>
      <c r="C489" s="150"/>
      <c r="D489" s="150" t="s">
        <v>32</v>
      </c>
      <c r="E489" s="150">
        <v>7518</v>
      </c>
      <c r="F489" s="150">
        <v>490</v>
      </c>
      <c r="G489" s="150">
        <v>245</v>
      </c>
      <c r="H489" s="150">
        <v>29139</v>
      </c>
      <c r="I489" s="150">
        <v>1109</v>
      </c>
      <c r="J489" s="150">
        <v>247</v>
      </c>
      <c r="K489" s="150" t="s">
        <v>50</v>
      </c>
      <c r="L489" s="150" t="s">
        <v>1311</v>
      </c>
      <c r="M489" s="150" t="s">
        <v>51</v>
      </c>
      <c r="N489" s="150" t="s">
        <v>57</v>
      </c>
    </row>
    <row r="490" spans="1:14" x14ac:dyDescent="0.25">
      <c r="A490" s="150" t="s">
        <v>1438</v>
      </c>
      <c r="B490" s="150">
        <v>44835</v>
      </c>
      <c r="C490" s="150"/>
      <c r="D490" s="150" t="s">
        <v>26</v>
      </c>
      <c r="E490" s="150">
        <v>5740</v>
      </c>
      <c r="F490" s="150">
        <v>338</v>
      </c>
      <c r="G490" s="150">
        <v>212</v>
      </c>
      <c r="H490" s="150">
        <v>16124</v>
      </c>
      <c r="I490" s="150">
        <v>619</v>
      </c>
      <c r="J490" s="150">
        <v>216</v>
      </c>
      <c r="K490" s="150" t="s">
        <v>67</v>
      </c>
      <c r="L490" s="150" t="s">
        <v>1311</v>
      </c>
      <c r="M490" s="150" t="s">
        <v>65</v>
      </c>
      <c r="N490" s="150" t="s">
        <v>73</v>
      </c>
    </row>
    <row r="491" spans="1:14" x14ac:dyDescent="0.25">
      <c r="A491" s="150" t="s">
        <v>1438</v>
      </c>
      <c r="B491" s="150">
        <v>44835</v>
      </c>
      <c r="C491" s="150"/>
      <c r="D491" s="150" t="s">
        <v>28</v>
      </c>
      <c r="E491" s="150">
        <v>3164</v>
      </c>
      <c r="F491" s="150">
        <v>262</v>
      </c>
      <c r="G491" s="150">
        <v>86</v>
      </c>
      <c r="H491" s="150">
        <v>11203</v>
      </c>
      <c r="I491" s="150">
        <v>577</v>
      </c>
      <c r="J491" s="150">
        <v>89</v>
      </c>
      <c r="K491" s="150" t="s">
        <v>77</v>
      </c>
      <c r="L491" s="150" t="s">
        <v>1311</v>
      </c>
      <c r="M491" s="150" t="s">
        <v>75</v>
      </c>
      <c r="N491" s="150" t="s">
        <v>81</v>
      </c>
    </row>
    <row r="492" spans="1:14" x14ac:dyDescent="0.25">
      <c r="A492" s="150" t="s">
        <v>1438</v>
      </c>
      <c r="B492" s="150">
        <v>44835</v>
      </c>
      <c r="C492" s="150"/>
      <c r="D492" s="150" t="s">
        <v>12</v>
      </c>
      <c r="E492" s="150">
        <v>4717</v>
      </c>
      <c r="F492" s="150">
        <v>319</v>
      </c>
      <c r="G492" s="150">
        <v>42</v>
      </c>
      <c r="H492" s="150">
        <v>9279</v>
      </c>
      <c r="I492" s="150">
        <v>564</v>
      </c>
      <c r="J492" s="150">
        <v>42</v>
      </c>
      <c r="K492" s="150" t="s">
        <v>86</v>
      </c>
      <c r="L492" s="150" t="s">
        <v>1311</v>
      </c>
      <c r="M492" s="150" t="s">
        <v>83</v>
      </c>
      <c r="N492" s="150" t="s">
        <v>88</v>
      </c>
    </row>
    <row r="493" spans="1:14" x14ac:dyDescent="0.25">
      <c r="A493" s="150" t="s">
        <v>1438</v>
      </c>
      <c r="B493" s="150">
        <v>44835</v>
      </c>
      <c r="C493" s="150"/>
      <c r="D493" s="150" t="s">
        <v>9</v>
      </c>
      <c r="E493" s="150">
        <v>13013</v>
      </c>
      <c r="F493" s="150">
        <v>737</v>
      </c>
      <c r="G493" s="150">
        <v>50</v>
      </c>
      <c r="H493" s="150">
        <v>44791</v>
      </c>
      <c r="I493" s="150">
        <v>1496</v>
      </c>
      <c r="J493" s="150">
        <v>54</v>
      </c>
      <c r="K493" s="150" t="s">
        <v>94</v>
      </c>
      <c r="L493" s="150" t="s">
        <v>1311</v>
      </c>
      <c r="M493" s="150" t="s">
        <v>90</v>
      </c>
      <c r="N493" s="150" t="s">
        <v>95</v>
      </c>
    </row>
    <row r="494" spans="1:14" x14ac:dyDescent="0.25">
      <c r="A494" s="150" t="s">
        <v>1438</v>
      </c>
      <c r="B494" s="150">
        <v>44835</v>
      </c>
      <c r="C494" s="150"/>
      <c r="D494" s="150" t="s">
        <v>11</v>
      </c>
      <c r="E494" s="150">
        <v>5704</v>
      </c>
      <c r="F494" s="150">
        <v>309</v>
      </c>
      <c r="G494" s="150">
        <v>65</v>
      </c>
      <c r="H494" s="150">
        <v>14788</v>
      </c>
      <c r="I494" s="150">
        <v>731</v>
      </c>
      <c r="J494" s="150">
        <v>66</v>
      </c>
      <c r="K494" s="150" t="s">
        <v>55</v>
      </c>
      <c r="L494" s="150" t="s">
        <v>1311</v>
      </c>
      <c r="M494" s="150" t="s">
        <v>51</v>
      </c>
      <c r="N494" s="150" t="s">
        <v>57</v>
      </c>
    </row>
    <row r="495" spans="1:14" x14ac:dyDescent="0.25">
      <c r="A495" s="150" t="s">
        <v>1438</v>
      </c>
      <c r="B495" s="150">
        <v>44835</v>
      </c>
      <c r="C495" s="150"/>
      <c r="D495" s="150" t="s">
        <v>0</v>
      </c>
      <c r="E495" s="150">
        <v>6329</v>
      </c>
      <c r="F495" s="150">
        <v>531</v>
      </c>
      <c r="G495" s="150">
        <v>42</v>
      </c>
      <c r="H495" s="150">
        <v>13029</v>
      </c>
      <c r="I495" s="150">
        <v>933</v>
      </c>
      <c r="J495" s="150">
        <v>44</v>
      </c>
      <c r="K495" s="150" t="s">
        <v>1585</v>
      </c>
      <c r="L495" s="150" t="s">
        <v>1311</v>
      </c>
      <c r="M495" s="150" t="s">
        <v>83</v>
      </c>
      <c r="N495" s="150" t="s">
        <v>88</v>
      </c>
    </row>
    <row r="496" spans="1:14" x14ac:dyDescent="0.25">
      <c r="A496" s="150" t="s">
        <v>1438</v>
      </c>
      <c r="B496" s="150">
        <v>44835</v>
      </c>
      <c r="C496" s="150"/>
      <c r="D496" s="150" t="s">
        <v>19</v>
      </c>
      <c r="E496" s="150">
        <v>10671</v>
      </c>
      <c r="F496" s="150">
        <v>774</v>
      </c>
      <c r="G496" s="150">
        <v>195</v>
      </c>
      <c r="H496" s="150">
        <v>58663</v>
      </c>
      <c r="I496" s="150">
        <v>2159</v>
      </c>
      <c r="J496" s="150">
        <v>198</v>
      </c>
      <c r="K496" s="150" t="s">
        <v>52</v>
      </c>
      <c r="L496" s="150" t="s">
        <v>1311</v>
      </c>
      <c r="M496" s="150" t="s">
        <v>51</v>
      </c>
      <c r="N496" s="150" t="s">
        <v>57</v>
      </c>
    </row>
    <row r="497" spans="1:14" x14ac:dyDescent="0.25">
      <c r="A497" s="150" t="s">
        <v>1438</v>
      </c>
      <c r="B497" s="150">
        <v>44835</v>
      </c>
      <c r="C497" s="150"/>
      <c r="D497" s="150" t="s">
        <v>10</v>
      </c>
      <c r="E497" s="150">
        <v>5767</v>
      </c>
      <c r="F497" s="150">
        <v>439</v>
      </c>
      <c r="G497" s="150">
        <v>6</v>
      </c>
      <c r="H497" s="150">
        <v>32362</v>
      </c>
      <c r="I497" s="150">
        <v>1014</v>
      </c>
      <c r="J497" s="150">
        <v>6</v>
      </c>
      <c r="K497" s="150" t="s">
        <v>92</v>
      </c>
      <c r="L497" s="150" t="s">
        <v>1311</v>
      </c>
      <c r="M497" s="150" t="s">
        <v>90</v>
      </c>
      <c r="N497" s="150" t="s">
        <v>95</v>
      </c>
    </row>
    <row r="498" spans="1:14" x14ac:dyDescent="0.25">
      <c r="A498" s="150" t="s">
        <v>1438</v>
      </c>
      <c r="B498" s="150">
        <v>44835</v>
      </c>
      <c r="C498" s="150"/>
      <c r="D498" s="150" t="s">
        <v>27</v>
      </c>
      <c r="E498" s="150">
        <v>3131</v>
      </c>
      <c r="F498" s="150">
        <v>209</v>
      </c>
      <c r="G498" s="150">
        <v>30</v>
      </c>
      <c r="H498" s="150">
        <v>9985</v>
      </c>
      <c r="I498" s="150">
        <v>546</v>
      </c>
      <c r="J498" s="150">
        <v>30</v>
      </c>
      <c r="K498" s="150" t="s">
        <v>38</v>
      </c>
      <c r="L498" s="150" t="s">
        <v>1311</v>
      </c>
      <c r="M498" s="150" t="s">
        <v>39</v>
      </c>
      <c r="N498" s="150" t="s">
        <v>49</v>
      </c>
    </row>
    <row r="499" spans="1:14" x14ac:dyDescent="0.25">
      <c r="A499" s="150" t="s">
        <v>1438</v>
      </c>
      <c r="B499" s="150">
        <v>44835</v>
      </c>
      <c r="C499" s="150"/>
      <c r="D499" s="150" t="s">
        <v>29</v>
      </c>
      <c r="E499" s="150">
        <v>2914</v>
      </c>
      <c r="F499" s="150">
        <v>205</v>
      </c>
      <c r="G499" s="150">
        <v>1</v>
      </c>
      <c r="H499" s="150">
        <v>11377</v>
      </c>
      <c r="I499" s="150">
        <v>400</v>
      </c>
      <c r="J499" s="150">
        <v>1</v>
      </c>
      <c r="K499" s="150" t="s">
        <v>80</v>
      </c>
      <c r="L499" s="150" t="s">
        <v>1311</v>
      </c>
      <c r="M499" s="150" t="s">
        <v>75</v>
      </c>
      <c r="N499" s="150" t="s">
        <v>81</v>
      </c>
    </row>
    <row r="500" spans="1:14" x14ac:dyDescent="0.25">
      <c r="A500" s="150" t="s">
        <v>1438</v>
      </c>
      <c r="B500" s="150">
        <v>44835</v>
      </c>
      <c r="C500" s="150"/>
      <c r="D500" s="150" t="s">
        <v>6</v>
      </c>
      <c r="E500" s="150">
        <v>8429</v>
      </c>
      <c r="F500" s="150">
        <v>808</v>
      </c>
      <c r="G500" s="150">
        <v>427</v>
      </c>
      <c r="H500" s="150">
        <v>25282</v>
      </c>
      <c r="I500" s="150">
        <v>1536</v>
      </c>
      <c r="J500" s="150">
        <v>431</v>
      </c>
      <c r="K500" s="150" t="s">
        <v>60</v>
      </c>
      <c r="L500" s="150" t="s">
        <v>1311</v>
      </c>
      <c r="M500" s="150" t="s">
        <v>59</v>
      </c>
      <c r="N500" s="150" t="s">
        <v>63</v>
      </c>
    </row>
    <row r="501" spans="1:14" x14ac:dyDescent="0.25">
      <c r="A501" s="150" t="s">
        <v>1438</v>
      </c>
      <c r="B501" s="150">
        <v>44835</v>
      </c>
      <c r="C501" s="150"/>
      <c r="D501" s="150" t="s">
        <v>14</v>
      </c>
      <c r="E501" s="150">
        <v>12245</v>
      </c>
      <c r="F501" s="150">
        <v>670</v>
      </c>
      <c r="G501" s="150">
        <v>301</v>
      </c>
      <c r="H501" s="150">
        <v>39651</v>
      </c>
      <c r="I501" s="150">
        <v>1483</v>
      </c>
      <c r="J501" s="150">
        <v>306</v>
      </c>
      <c r="K501" s="150" t="s">
        <v>82</v>
      </c>
      <c r="L501" s="150" t="s">
        <v>1311</v>
      </c>
      <c r="M501" s="150" t="s">
        <v>83</v>
      </c>
      <c r="N501" s="150" t="s">
        <v>88</v>
      </c>
    </row>
    <row r="502" spans="1:14" x14ac:dyDescent="0.25">
      <c r="A502" s="150" t="s">
        <v>1438</v>
      </c>
      <c r="B502" s="150">
        <v>44835</v>
      </c>
      <c r="C502" s="150"/>
      <c r="D502" s="150" t="s">
        <v>24</v>
      </c>
      <c r="E502" s="150">
        <v>4832</v>
      </c>
      <c r="F502" s="150">
        <v>227</v>
      </c>
      <c r="G502" s="150">
        <v>152</v>
      </c>
      <c r="H502" s="150">
        <v>19610</v>
      </c>
      <c r="I502" s="150">
        <v>567</v>
      </c>
      <c r="J502" s="150">
        <v>156</v>
      </c>
      <c r="K502" s="150" t="s">
        <v>93</v>
      </c>
      <c r="L502" s="150" t="s">
        <v>1311</v>
      </c>
      <c r="M502" s="150" t="s">
        <v>90</v>
      </c>
      <c r="N502" s="150" t="s">
        <v>95</v>
      </c>
    </row>
    <row r="503" spans="1:14" x14ac:dyDescent="0.25">
      <c r="A503" s="150" t="s">
        <v>1438</v>
      </c>
      <c r="B503" s="150">
        <v>44835</v>
      </c>
      <c r="C503" s="150"/>
      <c r="D503" s="150" t="s">
        <v>31</v>
      </c>
      <c r="E503" s="150">
        <v>2841</v>
      </c>
      <c r="F503" s="150">
        <v>202</v>
      </c>
      <c r="G503" s="150">
        <v>13</v>
      </c>
      <c r="H503" s="150">
        <v>12075</v>
      </c>
      <c r="I503" s="150">
        <v>406</v>
      </c>
      <c r="J503" s="150">
        <v>13</v>
      </c>
      <c r="K503" s="150" t="s">
        <v>68</v>
      </c>
      <c r="L503" s="150" t="s">
        <v>1311</v>
      </c>
      <c r="M503" s="150" t="s">
        <v>65</v>
      </c>
      <c r="N503" s="150" t="s">
        <v>73</v>
      </c>
    </row>
    <row r="504" spans="1:14" x14ac:dyDescent="0.25">
      <c r="A504" s="150" t="s">
        <v>1438</v>
      </c>
      <c r="B504" s="150">
        <v>44835</v>
      </c>
      <c r="C504" s="150"/>
      <c r="D504" s="150" t="s">
        <v>7</v>
      </c>
      <c r="E504" s="150">
        <v>8650</v>
      </c>
      <c r="F504" s="150">
        <v>408</v>
      </c>
      <c r="G504" s="150">
        <v>23</v>
      </c>
      <c r="H504" s="150">
        <v>27456</v>
      </c>
      <c r="I504" s="150">
        <v>776</v>
      </c>
      <c r="J504" s="150">
        <v>23</v>
      </c>
      <c r="K504" s="150" t="s">
        <v>1582</v>
      </c>
      <c r="L504" s="150" t="s">
        <v>1311</v>
      </c>
      <c r="M504" s="150" t="s">
        <v>65</v>
      </c>
      <c r="N504" s="150" t="s">
        <v>73</v>
      </c>
    </row>
    <row r="505" spans="1:14" x14ac:dyDescent="0.25">
      <c r="A505" s="150" t="s">
        <v>1438</v>
      </c>
      <c r="B505" s="150">
        <v>44835</v>
      </c>
      <c r="C505" s="150"/>
      <c r="D505" s="150" t="s">
        <v>8</v>
      </c>
      <c r="E505" s="150">
        <v>1736</v>
      </c>
      <c r="F505" s="150">
        <v>130</v>
      </c>
      <c r="G505" s="150">
        <v>92</v>
      </c>
      <c r="H505" s="150">
        <v>8420</v>
      </c>
      <c r="I505" s="150">
        <v>401</v>
      </c>
      <c r="J505" s="150">
        <v>93</v>
      </c>
      <c r="K505" s="150" t="s">
        <v>76</v>
      </c>
      <c r="L505" s="150" t="s">
        <v>1311</v>
      </c>
      <c r="M505" s="150" t="s">
        <v>75</v>
      </c>
      <c r="N505" s="150" t="s">
        <v>81</v>
      </c>
    </row>
    <row r="506" spans="1:14" x14ac:dyDescent="0.25">
      <c r="A506" s="150" t="s">
        <v>1438</v>
      </c>
      <c r="B506" s="150">
        <v>44835</v>
      </c>
      <c r="C506" s="150"/>
      <c r="D506" s="150" t="s">
        <v>25</v>
      </c>
      <c r="E506" s="150">
        <v>3279</v>
      </c>
      <c r="F506" s="150">
        <v>110</v>
      </c>
      <c r="G506" s="150">
        <v>1</v>
      </c>
      <c r="H506" s="150">
        <v>8491</v>
      </c>
      <c r="I506" s="150">
        <v>215</v>
      </c>
      <c r="J506" s="150">
        <v>1</v>
      </c>
      <c r="K506" s="150" t="s">
        <v>46</v>
      </c>
      <c r="L506" s="150" t="s">
        <v>1311</v>
      </c>
      <c r="M506" s="150" t="s">
        <v>39</v>
      </c>
      <c r="N506" s="150" t="s">
        <v>49</v>
      </c>
    </row>
    <row r="507" spans="1:14" x14ac:dyDescent="0.25">
      <c r="A507" s="150" t="s">
        <v>1438</v>
      </c>
      <c r="B507" s="150">
        <v>44835</v>
      </c>
      <c r="C507" s="150"/>
      <c r="D507" s="150" t="s">
        <v>30</v>
      </c>
      <c r="E507" s="150">
        <v>2223</v>
      </c>
      <c r="F507" s="150">
        <v>197</v>
      </c>
      <c r="G507" s="150">
        <v>39</v>
      </c>
      <c r="H507" s="150">
        <v>5261</v>
      </c>
      <c r="I507" s="150">
        <v>361</v>
      </c>
      <c r="J507" s="150">
        <v>40</v>
      </c>
      <c r="K507" s="150" t="s">
        <v>84</v>
      </c>
      <c r="L507" s="150" t="s">
        <v>1311</v>
      </c>
      <c r="M507" s="150" t="s">
        <v>83</v>
      </c>
      <c r="N507" s="150" t="s">
        <v>88</v>
      </c>
    </row>
    <row r="508" spans="1:14" x14ac:dyDescent="0.25">
      <c r="A508" s="150" t="s">
        <v>1438</v>
      </c>
      <c r="B508" s="150">
        <v>44835</v>
      </c>
      <c r="C508" s="150"/>
      <c r="D508" s="150" t="s">
        <v>13</v>
      </c>
      <c r="E508" s="150">
        <v>4247</v>
      </c>
      <c r="F508" s="150">
        <v>362</v>
      </c>
      <c r="G508" s="150">
        <v>9</v>
      </c>
      <c r="H508" s="150">
        <v>13496</v>
      </c>
      <c r="I508" s="150">
        <v>718</v>
      </c>
      <c r="J508" s="150">
        <v>9</v>
      </c>
      <c r="K508" s="150" t="s">
        <v>70</v>
      </c>
      <c r="L508" s="150" t="s">
        <v>1311</v>
      </c>
      <c r="M508" s="150" t="s">
        <v>65</v>
      </c>
      <c r="N508" s="150" t="s">
        <v>73</v>
      </c>
    </row>
    <row r="509" spans="1:14" x14ac:dyDescent="0.25">
      <c r="A509" s="150" t="s">
        <v>1438</v>
      </c>
      <c r="B509" s="150">
        <v>44866</v>
      </c>
      <c r="C509" s="150"/>
      <c r="D509" s="150" t="s">
        <v>11</v>
      </c>
      <c r="E509" s="150">
        <v>5701</v>
      </c>
      <c r="F509" s="150">
        <v>312</v>
      </c>
      <c r="G509" s="150">
        <v>71</v>
      </c>
      <c r="H509" s="150">
        <v>14809</v>
      </c>
      <c r="I509" s="150">
        <v>735</v>
      </c>
      <c r="J509" s="150">
        <v>72</v>
      </c>
      <c r="K509" s="150" t="s">
        <v>55</v>
      </c>
      <c r="L509" s="150" t="s">
        <v>1311</v>
      </c>
      <c r="M509" s="150" t="s">
        <v>51</v>
      </c>
      <c r="N509" s="150" t="s">
        <v>57</v>
      </c>
    </row>
    <row r="510" spans="1:14" x14ac:dyDescent="0.25">
      <c r="A510" s="150" t="s">
        <v>1438</v>
      </c>
      <c r="B510" s="150">
        <v>44866</v>
      </c>
      <c r="C510" s="150"/>
      <c r="D510" s="150" t="s">
        <v>10</v>
      </c>
      <c r="E510" s="150">
        <v>5787</v>
      </c>
      <c r="F510" s="150">
        <v>442</v>
      </c>
      <c r="G510" s="150">
        <v>9</v>
      </c>
      <c r="H510" s="150">
        <v>32446</v>
      </c>
      <c r="I510" s="150">
        <v>1019</v>
      </c>
      <c r="J510" s="150">
        <v>9</v>
      </c>
      <c r="K510" s="150" t="s">
        <v>92</v>
      </c>
      <c r="L510" s="150" t="s">
        <v>1311</v>
      </c>
      <c r="M510" s="150" t="s">
        <v>90</v>
      </c>
      <c r="N510" s="150" t="s">
        <v>95</v>
      </c>
    </row>
    <row r="511" spans="1:14" x14ac:dyDescent="0.25">
      <c r="A511" s="150" t="s">
        <v>1438</v>
      </c>
      <c r="B511" s="150">
        <v>44866</v>
      </c>
      <c r="C511" s="150"/>
      <c r="D511" s="150" t="s">
        <v>9</v>
      </c>
      <c r="E511" s="150">
        <v>13092</v>
      </c>
      <c r="F511" s="150">
        <v>735</v>
      </c>
      <c r="G511" s="150">
        <v>53</v>
      </c>
      <c r="H511" s="150">
        <v>44917</v>
      </c>
      <c r="I511" s="150">
        <v>1500</v>
      </c>
      <c r="J511" s="150">
        <v>57</v>
      </c>
      <c r="K511" s="150" t="s">
        <v>94</v>
      </c>
      <c r="L511" s="150" t="s">
        <v>1311</v>
      </c>
      <c r="M511" s="150" t="s">
        <v>90</v>
      </c>
      <c r="N511" s="150" t="s">
        <v>95</v>
      </c>
    </row>
    <row r="512" spans="1:14" x14ac:dyDescent="0.25">
      <c r="A512" s="150" t="s">
        <v>1438</v>
      </c>
      <c r="B512" s="150">
        <v>44866</v>
      </c>
      <c r="C512" s="150"/>
      <c r="D512" s="150" t="s">
        <v>0</v>
      </c>
      <c r="E512" s="150">
        <v>6395</v>
      </c>
      <c r="F512" s="150">
        <v>532</v>
      </c>
      <c r="G512" s="150">
        <v>51</v>
      </c>
      <c r="H512" s="150">
        <v>13144</v>
      </c>
      <c r="I512" s="150">
        <v>937</v>
      </c>
      <c r="J512" s="150">
        <v>53</v>
      </c>
      <c r="K512" s="150" t="s">
        <v>1585</v>
      </c>
      <c r="L512" s="150" t="s">
        <v>1311</v>
      </c>
      <c r="M512" s="150" t="s">
        <v>83</v>
      </c>
      <c r="N512" s="150" t="s">
        <v>88</v>
      </c>
    </row>
    <row r="513" spans="1:14" x14ac:dyDescent="0.25">
      <c r="A513" s="150" t="s">
        <v>1438</v>
      </c>
      <c r="B513" s="150">
        <v>44866</v>
      </c>
      <c r="C513" s="150"/>
      <c r="D513" s="150" t="s">
        <v>16</v>
      </c>
      <c r="E513" s="150">
        <v>5484</v>
      </c>
      <c r="F513" s="150">
        <v>309</v>
      </c>
      <c r="G513" s="150">
        <v>21</v>
      </c>
      <c r="H513" s="150">
        <v>18428</v>
      </c>
      <c r="I513" s="150">
        <v>656</v>
      </c>
      <c r="J513" s="150">
        <v>22</v>
      </c>
      <c r="K513" s="150" t="s">
        <v>74</v>
      </c>
      <c r="L513" s="150" t="s">
        <v>1311</v>
      </c>
      <c r="M513" s="150" t="s">
        <v>75</v>
      </c>
      <c r="N513" s="150" t="s">
        <v>81</v>
      </c>
    </row>
    <row r="514" spans="1:14" x14ac:dyDescent="0.25">
      <c r="A514" s="150" t="s">
        <v>1438</v>
      </c>
      <c r="B514" s="150">
        <v>44866</v>
      </c>
      <c r="C514" s="150"/>
      <c r="D514" s="150" t="s">
        <v>17</v>
      </c>
      <c r="E514" s="150">
        <v>4666</v>
      </c>
      <c r="F514" s="150">
        <v>436</v>
      </c>
      <c r="G514" s="150">
        <v>15</v>
      </c>
      <c r="H514" s="150">
        <v>9066</v>
      </c>
      <c r="I514" s="150">
        <v>710</v>
      </c>
      <c r="J514" s="150">
        <v>16</v>
      </c>
      <c r="K514" s="150" t="s">
        <v>78</v>
      </c>
      <c r="L514" s="150" t="s">
        <v>1311</v>
      </c>
      <c r="M514" s="150" t="s">
        <v>75</v>
      </c>
      <c r="N514" s="150" t="s">
        <v>81</v>
      </c>
    </row>
    <row r="515" spans="1:14" x14ac:dyDescent="0.25">
      <c r="A515" s="150" t="s">
        <v>1438</v>
      </c>
      <c r="B515" s="150">
        <v>44866</v>
      </c>
      <c r="C515" s="150"/>
      <c r="D515" s="150" t="s">
        <v>18</v>
      </c>
      <c r="E515" s="150">
        <v>5736</v>
      </c>
      <c r="F515" s="150">
        <v>311</v>
      </c>
      <c r="G515" s="150">
        <v>3</v>
      </c>
      <c r="H515" s="150">
        <v>17290</v>
      </c>
      <c r="I515" s="150">
        <v>525</v>
      </c>
      <c r="J515" s="150">
        <v>4</v>
      </c>
      <c r="K515" s="150" t="s">
        <v>44</v>
      </c>
      <c r="L515" s="150" t="s">
        <v>1311</v>
      </c>
      <c r="M515" s="150" t="s">
        <v>39</v>
      </c>
      <c r="N515" s="150" t="s">
        <v>49</v>
      </c>
    </row>
    <row r="516" spans="1:14" x14ac:dyDescent="0.25">
      <c r="A516" s="150" t="s">
        <v>1438</v>
      </c>
      <c r="B516" s="150">
        <v>44866</v>
      </c>
      <c r="C516" s="150"/>
      <c r="D516" s="150" t="s">
        <v>15</v>
      </c>
      <c r="E516" s="150">
        <v>6280</v>
      </c>
      <c r="F516" s="150">
        <v>373</v>
      </c>
      <c r="G516" s="150">
        <v>114</v>
      </c>
      <c r="H516" s="150">
        <v>14771</v>
      </c>
      <c r="I516" s="150">
        <v>705</v>
      </c>
      <c r="J516" s="150">
        <v>114</v>
      </c>
      <c r="K516" s="150" t="s">
        <v>56</v>
      </c>
      <c r="L516" s="150" t="s">
        <v>1311</v>
      </c>
      <c r="M516" s="150" t="s">
        <v>51</v>
      </c>
      <c r="N516" s="150" t="s">
        <v>57</v>
      </c>
    </row>
    <row r="517" spans="1:14" x14ac:dyDescent="0.25">
      <c r="A517" s="150" t="s">
        <v>1438</v>
      </c>
      <c r="B517" s="150">
        <v>44866</v>
      </c>
      <c r="C517" s="150"/>
      <c r="D517" s="150" t="s">
        <v>12</v>
      </c>
      <c r="E517" s="150">
        <v>4713</v>
      </c>
      <c r="F517" s="150">
        <v>325</v>
      </c>
      <c r="G517" s="150">
        <v>42</v>
      </c>
      <c r="H517" s="150">
        <v>9321</v>
      </c>
      <c r="I517" s="150">
        <v>569</v>
      </c>
      <c r="J517" s="150">
        <v>42</v>
      </c>
      <c r="K517" s="150" t="s">
        <v>86</v>
      </c>
      <c r="L517" s="150" t="s">
        <v>1311</v>
      </c>
      <c r="M517" s="150" t="s">
        <v>83</v>
      </c>
      <c r="N517" s="150" t="s">
        <v>88</v>
      </c>
    </row>
    <row r="518" spans="1:14" x14ac:dyDescent="0.25">
      <c r="A518" s="150" t="s">
        <v>1438</v>
      </c>
      <c r="B518" s="150">
        <v>44866</v>
      </c>
      <c r="C518" s="150"/>
      <c r="D518" s="150" t="s">
        <v>13</v>
      </c>
      <c r="E518" s="150">
        <v>4259</v>
      </c>
      <c r="F518" s="150">
        <v>361</v>
      </c>
      <c r="G518" s="150">
        <v>9</v>
      </c>
      <c r="H518" s="150">
        <v>13537</v>
      </c>
      <c r="I518" s="150">
        <v>719</v>
      </c>
      <c r="J518" s="150">
        <v>9</v>
      </c>
      <c r="K518" s="150" t="s">
        <v>70</v>
      </c>
      <c r="L518" s="150" t="s">
        <v>1311</v>
      </c>
      <c r="M518" s="150" t="s">
        <v>65</v>
      </c>
      <c r="N518" s="150" t="s">
        <v>73</v>
      </c>
    </row>
    <row r="519" spans="1:14" x14ac:dyDescent="0.25">
      <c r="A519" s="150" t="s">
        <v>1438</v>
      </c>
      <c r="B519" s="150">
        <v>44866</v>
      </c>
      <c r="C519" s="150"/>
      <c r="D519" s="150" t="s">
        <v>14</v>
      </c>
      <c r="E519" s="150">
        <v>12294</v>
      </c>
      <c r="F519" s="150">
        <v>676</v>
      </c>
      <c r="G519" s="150">
        <v>319</v>
      </c>
      <c r="H519" s="150">
        <v>39813</v>
      </c>
      <c r="I519" s="150">
        <v>1491</v>
      </c>
      <c r="J519" s="150">
        <v>324</v>
      </c>
      <c r="K519" s="150" t="s">
        <v>82</v>
      </c>
      <c r="L519" s="150" t="s">
        <v>1311</v>
      </c>
      <c r="M519" s="150" t="s">
        <v>83</v>
      </c>
      <c r="N519" s="150" t="s">
        <v>88</v>
      </c>
    </row>
    <row r="520" spans="1:14" x14ac:dyDescent="0.25">
      <c r="A520" s="150" t="s">
        <v>1438</v>
      </c>
      <c r="B520" s="150">
        <v>44866</v>
      </c>
      <c r="C520" s="150"/>
      <c r="D520" s="150" t="s">
        <v>62</v>
      </c>
      <c r="E520" s="150">
        <v>11948</v>
      </c>
      <c r="F520" s="150">
        <v>844</v>
      </c>
      <c r="G520" s="150">
        <v>39</v>
      </c>
      <c r="H520" s="150">
        <v>21833</v>
      </c>
      <c r="I520" s="150">
        <v>1231</v>
      </c>
      <c r="J520" s="150">
        <v>39</v>
      </c>
      <c r="K520" s="150" t="s">
        <v>1366</v>
      </c>
      <c r="L520" s="150" t="s">
        <v>1311</v>
      </c>
      <c r="M520" s="150" t="s">
        <v>59</v>
      </c>
      <c r="N520" s="150" t="s">
        <v>63</v>
      </c>
    </row>
    <row r="521" spans="1:14" x14ac:dyDescent="0.25">
      <c r="A521" s="150" t="s">
        <v>1438</v>
      </c>
      <c r="B521" s="150">
        <v>44866</v>
      </c>
      <c r="C521" s="150"/>
      <c r="D521" s="150" t="s">
        <v>42</v>
      </c>
      <c r="E521" s="150">
        <v>3969</v>
      </c>
      <c r="F521" s="150">
        <v>366</v>
      </c>
      <c r="G521" s="150"/>
      <c r="H521" s="150">
        <v>6473</v>
      </c>
      <c r="I521" s="150">
        <v>587</v>
      </c>
      <c r="J521" s="150"/>
      <c r="K521" s="150" t="s">
        <v>1320</v>
      </c>
      <c r="L521" s="150" t="s">
        <v>1311</v>
      </c>
      <c r="M521" s="150" t="s">
        <v>39</v>
      </c>
      <c r="N521" s="150" t="s">
        <v>49</v>
      </c>
    </row>
    <row r="522" spans="1:14" x14ac:dyDescent="0.25">
      <c r="A522" s="150" t="s">
        <v>1438</v>
      </c>
      <c r="B522" s="150">
        <v>44866</v>
      </c>
      <c r="C522" s="150"/>
      <c r="D522" s="150" t="s">
        <v>1</v>
      </c>
      <c r="E522" s="150">
        <v>7413</v>
      </c>
      <c r="F522" s="150">
        <v>340</v>
      </c>
      <c r="G522" s="150">
        <v>61</v>
      </c>
      <c r="H522" s="150">
        <v>31060</v>
      </c>
      <c r="I522" s="150">
        <v>866</v>
      </c>
      <c r="J522" s="150">
        <v>61</v>
      </c>
      <c r="K522" s="150" t="s">
        <v>1577</v>
      </c>
      <c r="L522" s="150" t="s">
        <v>1311</v>
      </c>
      <c r="M522" s="150" t="s">
        <v>39</v>
      </c>
      <c r="N522" s="150" t="s">
        <v>49</v>
      </c>
    </row>
    <row r="523" spans="1:14" x14ac:dyDescent="0.25">
      <c r="A523" s="150" t="s">
        <v>1438</v>
      </c>
      <c r="B523" s="150">
        <v>44866</v>
      </c>
      <c r="C523" s="150"/>
      <c r="D523" s="150" t="s">
        <v>54</v>
      </c>
      <c r="E523" s="150">
        <v>12647</v>
      </c>
      <c r="F523" s="150">
        <v>704</v>
      </c>
      <c r="G523" s="150">
        <v>182</v>
      </c>
      <c r="H523" s="150">
        <v>22068</v>
      </c>
      <c r="I523" s="150">
        <v>1106</v>
      </c>
      <c r="J523" s="150">
        <v>182</v>
      </c>
      <c r="K523" s="150" t="s">
        <v>1342</v>
      </c>
      <c r="L523" s="150" t="s">
        <v>1311</v>
      </c>
      <c r="M523" s="150" t="s">
        <v>51</v>
      </c>
      <c r="N523" s="150" t="s">
        <v>57</v>
      </c>
    </row>
    <row r="524" spans="1:14" x14ac:dyDescent="0.25">
      <c r="A524" s="150" t="s">
        <v>1438</v>
      </c>
      <c r="B524" s="150">
        <v>44866</v>
      </c>
      <c r="C524" s="150"/>
      <c r="D524" s="150" t="s">
        <v>72</v>
      </c>
      <c r="E524" s="150">
        <v>7912</v>
      </c>
      <c r="F524" s="150">
        <v>656</v>
      </c>
      <c r="G524" s="150">
        <v>5</v>
      </c>
      <c r="H524" s="150">
        <v>13004</v>
      </c>
      <c r="I524" s="150">
        <v>989</v>
      </c>
      <c r="J524" s="150">
        <v>5</v>
      </c>
      <c r="K524" s="150" t="s">
        <v>1387</v>
      </c>
      <c r="L524" s="150" t="s">
        <v>1311</v>
      </c>
      <c r="M524" s="150" t="s">
        <v>65</v>
      </c>
      <c r="N524" s="150" t="s">
        <v>73</v>
      </c>
    </row>
    <row r="525" spans="1:14" x14ac:dyDescent="0.25">
      <c r="A525" s="150" t="s">
        <v>1438</v>
      </c>
      <c r="B525" s="150">
        <v>44866</v>
      </c>
      <c r="C525" s="150"/>
      <c r="D525" s="150" t="s">
        <v>48</v>
      </c>
      <c r="E525" s="150">
        <v>5685</v>
      </c>
      <c r="F525" s="150">
        <v>408</v>
      </c>
      <c r="G525" s="150">
        <v>2</v>
      </c>
      <c r="H525" s="150">
        <v>8151</v>
      </c>
      <c r="I525" s="150">
        <v>615</v>
      </c>
      <c r="J525" s="150">
        <v>2</v>
      </c>
      <c r="K525" s="150" t="s">
        <v>1338</v>
      </c>
      <c r="L525" s="150" t="s">
        <v>1311</v>
      </c>
      <c r="M525" s="150" t="s">
        <v>39</v>
      </c>
      <c r="N525" s="150" t="s">
        <v>49</v>
      </c>
    </row>
    <row r="526" spans="1:14" x14ac:dyDescent="0.25">
      <c r="A526" s="150" t="s">
        <v>1438</v>
      </c>
      <c r="B526" s="150">
        <v>44866</v>
      </c>
      <c r="C526" s="150"/>
      <c r="D526" s="150" t="s">
        <v>2</v>
      </c>
      <c r="E526" s="150">
        <v>5584</v>
      </c>
      <c r="F526" s="150">
        <v>431</v>
      </c>
      <c r="G526" s="150">
        <v>104</v>
      </c>
      <c r="H526" s="150">
        <v>13524</v>
      </c>
      <c r="I526" s="150">
        <v>785</v>
      </c>
      <c r="J526" s="150">
        <v>108</v>
      </c>
      <c r="K526" s="150" t="s">
        <v>89</v>
      </c>
      <c r="L526" s="150" t="s">
        <v>1311</v>
      </c>
      <c r="M526" s="150" t="s">
        <v>90</v>
      </c>
      <c r="N526" s="150" t="s">
        <v>95</v>
      </c>
    </row>
    <row r="527" spans="1:14" x14ac:dyDescent="0.25">
      <c r="A527" s="150" t="s">
        <v>1438</v>
      </c>
      <c r="B527" s="150">
        <v>44866</v>
      </c>
      <c r="C527" s="150"/>
      <c r="D527" s="150" t="s">
        <v>6</v>
      </c>
      <c r="E527" s="150">
        <v>8471</v>
      </c>
      <c r="F527" s="150">
        <v>812</v>
      </c>
      <c r="G527" s="150">
        <v>443</v>
      </c>
      <c r="H527" s="150">
        <v>25365</v>
      </c>
      <c r="I527" s="150">
        <v>1542</v>
      </c>
      <c r="J527" s="150">
        <v>449</v>
      </c>
      <c r="K527" s="150" t="s">
        <v>60</v>
      </c>
      <c r="L527" s="150" t="s">
        <v>1311</v>
      </c>
      <c r="M527" s="150" t="s">
        <v>59</v>
      </c>
      <c r="N527" s="150" t="s">
        <v>63</v>
      </c>
    </row>
    <row r="528" spans="1:14" x14ac:dyDescent="0.25">
      <c r="A528" s="150" t="s">
        <v>1438</v>
      </c>
      <c r="B528" s="150">
        <v>44866</v>
      </c>
      <c r="C528" s="150"/>
      <c r="D528" s="150" t="s">
        <v>7</v>
      </c>
      <c r="E528" s="150">
        <v>8673</v>
      </c>
      <c r="F528" s="150">
        <v>407</v>
      </c>
      <c r="G528" s="150">
        <v>24</v>
      </c>
      <c r="H528" s="150">
        <v>27623</v>
      </c>
      <c r="I528" s="150">
        <v>780</v>
      </c>
      <c r="J528" s="150">
        <v>24</v>
      </c>
      <c r="K528" s="150" t="s">
        <v>1582</v>
      </c>
      <c r="L528" s="150" t="s">
        <v>1311</v>
      </c>
      <c r="M528" s="150" t="s">
        <v>65</v>
      </c>
      <c r="N528" s="150" t="s">
        <v>73</v>
      </c>
    </row>
    <row r="529" spans="1:14" x14ac:dyDescent="0.25">
      <c r="A529" s="150" t="s">
        <v>1438</v>
      </c>
      <c r="B529" s="150">
        <v>44866</v>
      </c>
      <c r="C529" s="150"/>
      <c r="D529" s="150" t="s">
        <v>8</v>
      </c>
      <c r="E529" s="150">
        <v>1754</v>
      </c>
      <c r="F529" s="150">
        <v>130</v>
      </c>
      <c r="G529" s="150">
        <v>103</v>
      </c>
      <c r="H529" s="150">
        <v>8454</v>
      </c>
      <c r="I529" s="150">
        <v>402</v>
      </c>
      <c r="J529" s="150">
        <v>104</v>
      </c>
      <c r="K529" s="150" t="s">
        <v>76</v>
      </c>
      <c r="L529" s="150" t="s">
        <v>1311</v>
      </c>
      <c r="M529" s="150" t="s">
        <v>75</v>
      </c>
      <c r="N529" s="150" t="s">
        <v>81</v>
      </c>
    </row>
    <row r="530" spans="1:14" x14ac:dyDescent="0.25">
      <c r="A530" s="150" t="s">
        <v>1438</v>
      </c>
      <c r="B530" s="150">
        <v>44866</v>
      </c>
      <c r="C530" s="150"/>
      <c r="D530" s="150" t="s">
        <v>3</v>
      </c>
      <c r="E530" s="150">
        <v>8041</v>
      </c>
      <c r="F530" s="150">
        <v>723</v>
      </c>
      <c r="G530" s="150">
        <v>13</v>
      </c>
      <c r="H530" s="150">
        <v>46108</v>
      </c>
      <c r="I530" s="150">
        <v>2467</v>
      </c>
      <c r="J530" s="150">
        <v>13</v>
      </c>
      <c r="K530" s="150" t="s">
        <v>58</v>
      </c>
      <c r="L530" s="150" t="s">
        <v>1311</v>
      </c>
      <c r="M530" s="150" t="s">
        <v>59</v>
      </c>
      <c r="N530" s="150" t="s">
        <v>63</v>
      </c>
    </row>
    <row r="531" spans="1:14" x14ac:dyDescent="0.25">
      <c r="A531" s="150" t="s">
        <v>1438</v>
      </c>
      <c r="B531" s="150">
        <v>44866</v>
      </c>
      <c r="C531" s="150"/>
      <c r="D531" s="150" t="s">
        <v>4</v>
      </c>
      <c r="E531" s="150">
        <v>6517</v>
      </c>
      <c r="F531" s="150">
        <v>538</v>
      </c>
      <c r="G531" s="150">
        <v>392</v>
      </c>
      <c r="H531" s="150">
        <v>12358</v>
      </c>
      <c r="I531" s="150">
        <v>864</v>
      </c>
      <c r="J531" s="150">
        <v>397</v>
      </c>
      <c r="K531" s="150" t="s">
        <v>1491</v>
      </c>
      <c r="L531" s="150" t="s">
        <v>1311</v>
      </c>
      <c r="M531" s="150" t="s">
        <v>90</v>
      </c>
      <c r="N531" s="150" t="s">
        <v>95</v>
      </c>
    </row>
    <row r="532" spans="1:14" x14ac:dyDescent="0.25">
      <c r="A532" s="150" t="s">
        <v>1438</v>
      </c>
      <c r="B532" s="150">
        <v>44866</v>
      </c>
      <c r="C532" s="150"/>
      <c r="D532" s="150" t="s">
        <v>5</v>
      </c>
      <c r="E532" s="150">
        <v>11473</v>
      </c>
      <c r="F532" s="150">
        <v>735</v>
      </c>
      <c r="G532" s="150">
        <v>328</v>
      </c>
      <c r="H532" s="150">
        <v>53282</v>
      </c>
      <c r="I532" s="150">
        <v>1562</v>
      </c>
      <c r="J532" s="150">
        <v>333</v>
      </c>
      <c r="K532" s="150" t="s">
        <v>64</v>
      </c>
      <c r="L532" s="150" t="s">
        <v>1311</v>
      </c>
      <c r="M532" s="150" t="s">
        <v>65</v>
      </c>
      <c r="N532" s="150" t="s">
        <v>73</v>
      </c>
    </row>
    <row r="533" spans="1:14" x14ac:dyDescent="0.25">
      <c r="A533" s="150" t="s">
        <v>1438</v>
      </c>
      <c r="B533" s="150">
        <v>44866</v>
      </c>
      <c r="C533" s="150"/>
      <c r="D533" s="150" t="s">
        <v>19</v>
      </c>
      <c r="E533" s="150">
        <v>10669</v>
      </c>
      <c r="F533" s="150">
        <v>764</v>
      </c>
      <c r="G533" s="150">
        <v>221</v>
      </c>
      <c r="H533" s="150">
        <v>58767</v>
      </c>
      <c r="I533" s="150">
        <v>2161</v>
      </c>
      <c r="J533" s="150">
        <v>225</v>
      </c>
      <c r="K533" s="150" t="s">
        <v>52</v>
      </c>
      <c r="L533" s="150" t="s">
        <v>1311</v>
      </c>
      <c r="M533" s="150" t="s">
        <v>51</v>
      </c>
      <c r="N533" s="150" t="s">
        <v>57</v>
      </c>
    </row>
    <row r="534" spans="1:14" x14ac:dyDescent="0.25">
      <c r="A534" s="150" t="s">
        <v>1438</v>
      </c>
      <c r="B534" s="150">
        <v>44866</v>
      </c>
      <c r="C534" s="150"/>
      <c r="D534" s="150" t="s">
        <v>29</v>
      </c>
      <c r="E534" s="150">
        <v>2900</v>
      </c>
      <c r="F534" s="150">
        <v>203</v>
      </c>
      <c r="G534" s="150">
        <v>1</v>
      </c>
      <c r="H534" s="150">
        <v>11394</v>
      </c>
      <c r="I534" s="150">
        <v>399</v>
      </c>
      <c r="J534" s="150">
        <v>1</v>
      </c>
      <c r="K534" s="150" t="s">
        <v>80</v>
      </c>
      <c r="L534" s="150" t="s">
        <v>1311</v>
      </c>
      <c r="M534" s="150" t="s">
        <v>75</v>
      </c>
      <c r="N534" s="150" t="s">
        <v>81</v>
      </c>
    </row>
    <row r="535" spans="1:14" x14ac:dyDescent="0.25">
      <c r="A535" s="150" t="s">
        <v>1438</v>
      </c>
      <c r="B535" s="150">
        <v>44866</v>
      </c>
      <c r="C535" s="150"/>
      <c r="D535" s="150" t="s">
        <v>28</v>
      </c>
      <c r="E535" s="150">
        <v>3165</v>
      </c>
      <c r="F535" s="150">
        <v>259</v>
      </c>
      <c r="G535" s="150">
        <v>88</v>
      </c>
      <c r="H535" s="150">
        <v>11232</v>
      </c>
      <c r="I535" s="150">
        <v>577</v>
      </c>
      <c r="J535" s="150">
        <v>91</v>
      </c>
      <c r="K535" s="150" t="s">
        <v>77</v>
      </c>
      <c r="L535" s="150" t="s">
        <v>1311</v>
      </c>
      <c r="M535" s="150" t="s">
        <v>75</v>
      </c>
      <c r="N535" s="150" t="s">
        <v>81</v>
      </c>
    </row>
    <row r="536" spans="1:14" x14ac:dyDescent="0.25">
      <c r="A536" s="150" t="s">
        <v>1438</v>
      </c>
      <c r="B536" s="150">
        <v>44866</v>
      </c>
      <c r="C536" s="150"/>
      <c r="D536" s="150" t="s">
        <v>27</v>
      </c>
      <c r="E536" s="150">
        <v>3094</v>
      </c>
      <c r="F536" s="150">
        <v>207</v>
      </c>
      <c r="G536" s="150">
        <v>31</v>
      </c>
      <c r="H536" s="150">
        <v>9995</v>
      </c>
      <c r="I536" s="150">
        <v>547</v>
      </c>
      <c r="J536" s="150">
        <v>31</v>
      </c>
      <c r="K536" s="150" t="s">
        <v>38</v>
      </c>
      <c r="L536" s="150" t="s">
        <v>1311</v>
      </c>
      <c r="M536" s="150" t="s">
        <v>39</v>
      </c>
      <c r="N536" s="150" t="s">
        <v>49</v>
      </c>
    </row>
    <row r="537" spans="1:14" x14ac:dyDescent="0.25">
      <c r="A537" s="150" t="s">
        <v>1438</v>
      </c>
      <c r="B537" s="150">
        <v>44866</v>
      </c>
      <c r="C537" s="150"/>
      <c r="D537" s="150" t="s">
        <v>30</v>
      </c>
      <c r="E537" s="150">
        <v>2239</v>
      </c>
      <c r="F537" s="150">
        <v>197</v>
      </c>
      <c r="G537" s="150">
        <v>44</v>
      </c>
      <c r="H537" s="150">
        <v>5285</v>
      </c>
      <c r="I537" s="150">
        <v>361</v>
      </c>
      <c r="J537" s="150">
        <v>45</v>
      </c>
      <c r="K537" s="150" t="s">
        <v>84</v>
      </c>
      <c r="L537" s="150" t="s">
        <v>1311</v>
      </c>
      <c r="M537" s="150" t="s">
        <v>83</v>
      </c>
      <c r="N537" s="150" t="s">
        <v>88</v>
      </c>
    </row>
    <row r="538" spans="1:14" x14ac:dyDescent="0.25">
      <c r="A538" s="150" t="s">
        <v>1438</v>
      </c>
      <c r="B538" s="150">
        <v>44866</v>
      </c>
      <c r="C538" s="150"/>
      <c r="D538" s="150" t="s">
        <v>33</v>
      </c>
      <c r="E538" s="150">
        <v>4992</v>
      </c>
      <c r="F538" s="150">
        <v>399</v>
      </c>
      <c r="G538" s="150">
        <v>98</v>
      </c>
      <c r="H538" s="150">
        <v>15941</v>
      </c>
      <c r="I538" s="150">
        <v>777</v>
      </c>
      <c r="J538" s="150">
        <v>98</v>
      </c>
      <c r="K538" s="150" t="s">
        <v>1331</v>
      </c>
      <c r="L538" s="150" t="s">
        <v>1311</v>
      </c>
      <c r="M538" s="150" t="s">
        <v>39</v>
      </c>
      <c r="N538" s="150" t="s">
        <v>49</v>
      </c>
    </row>
    <row r="539" spans="1:14" x14ac:dyDescent="0.25">
      <c r="A539" s="150" t="s">
        <v>1438</v>
      </c>
      <c r="B539" s="150">
        <v>44866</v>
      </c>
      <c r="C539" s="150"/>
      <c r="D539" s="150" t="s">
        <v>32</v>
      </c>
      <c r="E539" s="150">
        <v>7542</v>
      </c>
      <c r="F539" s="150">
        <v>498</v>
      </c>
      <c r="G539" s="150">
        <v>262</v>
      </c>
      <c r="H539" s="150">
        <v>29224</v>
      </c>
      <c r="I539" s="150">
        <v>1119</v>
      </c>
      <c r="J539" s="150">
        <v>265</v>
      </c>
      <c r="K539" s="150" t="s">
        <v>50</v>
      </c>
      <c r="L539" s="150" t="s">
        <v>1311</v>
      </c>
      <c r="M539" s="150" t="s">
        <v>51</v>
      </c>
      <c r="N539" s="150" t="s">
        <v>57</v>
      </c>
    </row>
    <row r="540" spans="1:14" x14ac:dyDescent="0.25">
      <c r="A540" s="150" t="s">
        <v>1438</v>
      </c>
      <c r="B540" s="150">
        <v>44866</v>
      </c>
      <c r="C540" s="150"/>
      <c r="D540" s="150" t="s">
        <v>31</v>
      </c>
      <c r="E540" s="150">
        <v>2873</v>
      </c>
      <c r="F540" s="150">
        <v>202</v>
      </c>
      <c r="G540" s="150">
        <v>14</v>
      </c>
      <c r="H540" s="150">
        <v>12139</v>
      </c>
      <c r="I540" s="150">
        <v>406</v>
      </c>
      <c r="J540" s="150">
        <v>14</v>
      </c>
      <c r="K540" s="150" t="s">
        <v>68</v>
      </c>
      <c r="L540" s="150" t="s">
        <v>1311</v>
      </c>
      <c r="M540" s="150" t="s">
        <v>65</v>
      </c>
      <c r="N540" s="150" t="s">
        <v>73</v>
      </c>
    </row>
    <row r="541" spans="1:14" x14ac:dyDescent="0.25">
      <c r="A541" s="150" t="s">
        <v>1438</v>
      </c>
      <c r="B541" s="150">
        <v>44866</v>
      </c>
      <c r="C541" s="150"/>
      <c r="D541" s="150" t="s">
        <v>22</v>
      </c>
      <c r="E541" s="150">
        <v>6731</v>
      </c>
      <c r="F541" s="150">
        <v>396</v>
      </c>
      <c r="G541" s="150">
        <v>1</v>
      </c>
      <c r="H541" s="150">
        <v>20264</v>
      </c>
      <c r="I541" s="150">
        <v>805</v>
      </c>
      <c r="J541" s="150">
        <v>1</v>
      </c>
      <c r="K541" s="150" t="s">
        <v>40</v>
      </c>
      <c r="L541" s="150" t="s">
        <v>1311</v>
      </c>
      <c r="M541" s="150" t="s">
        <v>39</v>
      </c>
      <c r="N541" s="150" t="s">
        <v>49</v>
      </c>
    </row>
    <row r="542" spans="1:14" x14ac:dyDescent="0.25">
      <c r="A542" s="150" t="s">
        <v>1438</v>
      </c>
      <c r="B542" s="150">
        <v>44866</v>
      </c>
      <c r="C542" s="150"/>
      <c r="D542" s="150" t="s">
        <v>23</v>
      </c>
      <c r="E542" s="150">
        <v>11833</v>
      </c>
      <c r="F542" s="150">
        <v>857</v>
      </c>
      <c r="G542" s="150">
        <v>2</v>
      </c>
      <c r="H542" s="150">
        <v>38273</v>
      </c>
      <c r="I542" s="150">
        <v>1689</v>
      </c>
      <c r="J542" s="150">
        <v>2</v>
      </c>
      <c r="K542" s="150" t="s">
        <v>79</v>
      </c>
      <c r="L542" s="150" t="s">
        <v>1311</v>
      </c>
      <c r="M542" s="150" t="s">
        <v>75</v>
      </c>
      <c r="N542" s="150" t="s">
        <v>81</v>
      </c>
    </row>
    <row r="543" spans="1:14" x14ac:dyDescent="0.25">
      <c r="A543" s="150" t="s">
        <v>1438</v>
      </c>
      <c r="B543" s="150">
        <v>44866</v>
      </c>
      <c r="C543" s="150"/>
      <c r="D543" s="150" t="s">
        <v>20</v>
      </c>
      <c r="E543" s="150">
        <v>7065</v>
      </c>
      <c r="F543" s="150">
        <v>508</v>
      </c>
      <c r="G543" s="150">
        <v>78</v>
      </c>
      <c r="H543" s="150">
        <v>18261</v>
      </c>
      <c r="I543" s="150">
        <v>1095</v>
      </c>
      <c r="J543" s="150">
        <v>78</v>
      </c>
      <c r="K543" s="150" t="s">
        <v>87</v>
      </c>
      <c r="L543" s="150" t="s">
        <v>1311</v>
      </c>
      <c r="M543" s="150" t="s">
        <v>83</v>
      </c>
      <c r="N543" s="150" t="s">
        <v>88</v>
      </c>
    </row>
    <row r="544" spans="1:14" x14ac:dyDescent="0.25">
      <c r="A544" s="150" t="s">
        <v>1438</v>
      </c>
      <c r="B544" s="150">
        <v>44866</v>
      </c>
      <c r="C544" s="150"/>
      <c r="D544" s="150" t="s">
        <v>21</v>
      </c>
      <c r="E544" s="150">
        <v>6472</v>
      </c>
      <c r="F544" s="150">
        <v>494</v>
      </c>
      <c r="G544" s="150">
        <v>182</v>
      </c>
      <c r="H544" s="150">
        <v>32334</v>
      </c>
      <c r="I544" s="150">
        <v>1053</v>
      </c>
      <c r="J544" s="150">
        <v>182</v>
      </c>
      <c r="K544" s="150" t="s">
        <v>69</v>
      </c>
      <c r="L544" s="150" t="s">
        <v>1311</v>
      </c>
      <c r="M544" s="150" t="s">
        <v>65</v>
      </c>
      <c r="N544" s="150" t="s">
        <v>73</v>
      </c>
    </row>
    <row r="545" spans="1:14" x14ac:dyDescent="0.25">
      <c r="A545" s="150" t="s">
        <v>1438</v>
      </c>
      <c r="B545" s="150">
        <v>44866</v>
      </c>
      <c r="C545" s="150"/>
      <c r="D545" s="150" t="s">
        <v>25</v>
      </c>
      <c r="E545" s="150">
        <v>3285</v>
      </c>
      <c r="F545" s="150">
        <v>111</v>
      </c>
      <c r="G545" s="150">
        <v>1</v>
      </c>
      <c r="H545" s="150">
        <v>8525</v>
      </c>
      <c r="I545" s="150">
        <v>219</v>
      </c>
      <c r="J545" s="150">
        <v>1</v>
      </c>
      <c r="K545" s="150" t="s">
        <v>46</v>
      </c>
      <c r="L545" s="150" t="s">
        <v>1311</v>
      </c>
      <c r="M545" s="150" t="s">
        <v>39</v>
      </c>
      <c r="N545" s="150" t="s">
        <v>49</v>
      </c>
    </row>
    <row r="546" spans="1:14" x14ac:dyDescent="0.25">
      <c r="A546" s="150" t="s">
        <v>1438</v>
      </c>
      <c r="B546" s="150">
        <v>44866</v>
      </c>
      <c r="C546" s="150"/>
      <c r="D546" s="150" t="s">
        <v>26</v>
      </c>
      <c r="E546" s="150">
        <v>5760</v>
      </c>
      <c r="F546" s="150">
        <v>336</v>
      </c>
      <c r="G546" s="150">
        <v>218</v>
      </c>
      <c r="H546" s="150">
        <v>16203</v>
      </c>
      <c r="I546" s="150">
        <v>621</v>
      </c>
      <c r="J546" s="150">
        <v>225</v>
      </c>
      <c r="K546" s="150" t="s">
        <v>67</v>
      </c>
      <c r="L546" s="150" t="s">
        <v>1311</v>
      </c>
      <c r="M546" s="150" t="s">
        <v>65</v>
      </c>
      <c r="N546" s="150" t="s">
        <v>73</v>
      </c>
    </row>
    <row r="547" spans="1:14" x14ac:dyDescent="0.25">
      <c r="A547" s="150" t="s">
        <v>1438</v>
      </c>
      <c r="B547" s="150">
        <v>44866</v>
      </c>
      <c r="C547" s="150"/>
      <c r="D547" s="150" t="s">
        <v>24</v>
      </c>
      <c r="E547" s="150">
        <v>4840</v>
      </c>
      <c r="F547" s="150">
        <v>228</v>
      </c>
      <c r="G547" s="150">
        <v>163</v>
      </c>
      <c r="H547" s="150">
        <v>19702</v>
      </c>
      <c r="I547" s="150">
        <v>570</v>
      </c>
      <c r="J547" s="150">
        <v>169</v>
      </c>
      <c r="K547" s="150" t="s">
        <v>93</v>
      </c>
      <c r="L547" s="150" t="s">
        <v>1311</v>
      </c>
      <c r="M547" s="150" t="s">
        <v>90</v>
      </c>
      <c r="N547" s="150" t="s">
        <v>95</v>
      </c>
    </row>
    <row r="548" spans="1:14" x14ac:dyDescent="0.25">
      <c r="A548" s="150" t="s">
        <v>1438</v>
      </c>
      <c r="B548" s="150">
        <v>44896</v>
      </c>
      <c r="C548" s="150"/>
      <c r="D548" s="150" t="s">
        <v>16</v>
      </c>
      <c r="E548" s="150">
        <v>5525</v>
      </c>
      <c r="F548" s="150">
        <v>312</v>
      </c>
      <c r="G548" s="150">
        <v>21</v>
      </c>
      <c r="H548" s="150">
        <v>18513</v>
      </c>
      <c r="I548" s="150">
        <v>659</v>
      </c>
      <c r="J548" s="150">
        <v>22</v>
      </c>
      <c r="K548" s="150" t="s">
        <v>74</v>
      </c>
      <c r="L548" s="150" t="s">
        <v>1311</v>
      </c>
      <c r="M548" s="150" t="s">
        <v>75</v>
      </c>
      <c r="N548" s="150" t="s">
        <v>81</v>
      </c>
    </row>
    <row r="549" spans="1:14" x14ac:dyDescent="0.25">
      <c r="A549" s="150" t="s">
        <v>1438</v>
      </c>
      <c r="B549" s="150">
        <v>44896</v>
      </c>
      <c r="C549" s="150"/>
      <c r="D549" s="150" t="s">
        <v>31</v>
      </c>
      <c r="E549" s="150">
        <v>2881</v>
      </c>
      <c r="F549" s="150">
        <v>205</v>
      </c>
      <c r="G549" s="150">
        <v>14</v>
      </c>
      <c r="H549" s="150">
        <v>12169</v>
      </c>
      <c r="I549" s="150">
        <v>410</v>
      </c>
      <c r="J549" s="150">
        <v>14</v>
      </c>
      <c r="K549" s="150" t="s">
        <v>68</v>
      </c>
      <c r="L549" s="150" t="s">
        <v>1311</v>
      </c>
      <c r="M549" s="150" t="s">
        <v>65</v>
      </c>
      <c r="N549" s="150" t="s">
        <v>73</v>
      </c>
    </row>
    <row r="550" spans="1:14" x14ac:dyDescent="0.25">
      <c r="A550" s="150" t="s">
        <v>1438</v>
      </c>
      <c r="B550" s="150">
        <v>44896</v>
      </c>
      <c r="C550" s="150"/>
      <c r="D550" s="150" t="s">
        <v>17</v>
      </c>
      <c r="E550" s="150">
        <v>4650</v>
      </c>
      <c r="F550" s="150">
        <v>436</v>
      </c>
      <c r="G550" s="150">
        <v>15</v>
      </c>
      <c r="H550" s="150">
        <v>9088</v>
      </c>
      <c r="I550" s="150">
        <v>712</v>
      </c>
      <c r="J550" s="150">
        <v>16</v>
      </c>
      <c r="K550" s="150" t="s">
        <v>78</v>
      </c>
      <c r="L550" s="150" t="s">
        <v>1311</v>
      </c>
      <c r="M550" s="150" t="s">
        <v>75</v>
      </c>
      <c r="N550" s="150" t="s">
        <v>81</v>
      </c>
    </row>
    <row r="551" spans="1:14" x14ac:dyDescent="0.25">
      <c r="A551" s="150" t="s">
        <v>1438</v>
      </c>
      <c r="B551" s="150">
        <v>44896</v>
      </c>
      <c r="C551" s="150"/>
      <c r="D551" s="150" t="s">
        <v>30</v>
      </c>
      <c r="E551" s="150">
        <v>2262</v>
      </c>
      <c r="F551" s="150">
        <v>198</v>
      </c>
      <c r="G551" s="150">
        <v>43</v>
      </c>
      <c r="H551" s="150">
        <v>5325</v>
      </c>
      <c r="I551" s="150">
        <v>363</v>
      </c>
      <c r="J551" s="150">
        <v>45</v>
      </c>
      <c r="K551" s="150" t="s">
        <v>84</v>
      </c>
      <c r="L551" s="150" t="s">
        <v>1311</v>
      </c>
      <c r="M551" s="150" t="s">
        <v>83</v>
      </c>
      <c r="N551" s="150" t="s">
        <v>88</v>
      </c>
    </row>
    <row r="552" spans="1:14" x14ac:dyDescent="0.25">
      <c r="A552" s="150" t="s">
        <v>1438</v>
      </c>
      <c r="B552" s="150">
        <v>44896</v>
      </c>
      <c r="C552" s="150"/>
      <c r="D552" s="150" t="s">
        <v>18</v>
      </c>
      <c r="E552" s="150">
        <v>5781</v>
      </c>
      <c r="F552" s="150">
        <v>310</v>
      </c>
      <c r="G552" s="150">
        <v>5</v>
      </c>
      <c r="H552" s="150">
        <v>17374</v>
      </c>
      <c r="I552" s="150">
        <v>526</v>
      </c>
      <c r="J552" s="150">
        <v>6</v>
      </c>
      <c r="K552" s="150" t="s">
        <v>44</v>
      </c>
      <c r="L552" s="150" t="s">
        <v>1311</v>
      </c>
      <c r="M552" s="150" t="s">
        <v>39</v>
      </c>
      <c r="N552" s="150" t="s">
        <v>49</v>
      </c>
    </row>
    <row r="553" spans="1:14" x14ac:dyDescent="0.25">
      <c r="A553" s="150" t="s">
        <v>1438</v>
      </c>
      <c r="B553" s="150">
        <v>44896</v>
      </c>
      <c r="C553" s="150"/>
      <c r="D553" s="150" t="s">
        <v>12</v>
      </c>
      <c r="E553" s="150">
        <v>4731</v>
      </c>
      <c r="F553" s="150">
        <v>327</v>
      </c>
      <c r="G553" s="150">
        <v>50</v>
      </c>
      <c r="H553" s="150">
        <v>9371</v>
      </c>
      <c r="I553" s="150">
        <v>572</v>
      </c>
      <c r="J553" s="150">
        <v>50</v>
      </c>
      <c r="K553" s="150" t="s">
        <v>86</v>
      </c>
      <c r="L553" s="150" t="s">
        <v>1311</v>
      </c>
      <c r="M553" s="150" t="s">
        <v>83</v>
      </c>
      <c r="N553" s="150" t="s">
        <v>88</v>
      </c>
    </row>
    <row r="554" spans="1:14" x14ac:dyDescent="0.25">
      <c r="A554" s="150" t="s">
        <v>1438</v>
      </c>
      <c r="B554" s="150">
        <v>44896</v>
      </c>
      <c r="C554" s="150"/>
      <c r="D554" s="150" t="s">
        <v>13</v>
      </c>
      <c r="E554" s="150">
        <v>4255</v>
      </c>
      <c r="F554" s="150">
        <v>362</v>
      </c>
      <c r="G554" s="150">
        <v>9</v>
      </c>
      <c r="H554" s="150">
        <v>13573</v>
      </c>
      <c r="I554" s="150">
        <v>724</v>
      </c>
      <c r="J554" s="150">
        <v>9</v>
      </c>
      <c r="K554" s="150" t="s">
        <v>70</v>
      </c>
      <c r="L554" s="150" t="s">
        <v>1311</v>
      </c>
      <c r="M554" s="150" t="s">
        <v>65</v>
      </c>
      <c r="N554" s="150" t="s">
        <v>73</v>
      </c>
    </row>
    <row r="555" spans="1:14" x14ac:dyDescent="0.25">
      <c r="A555" s="150" t="s">
        <v>1438</v>
      </c>
      <c r="B555" s="150">
        <v>44896</v>
      </c>
      <c r="C555" s="150"/>
      <c r="D555" s="150" t="s">
        <v>32</v>
      </c>
      <c r="E555" s="150">
        <v>7549</v>
      </c>
      <c r="F555" s="150">
        <v>493</v>
      </c>
      <c r="G555" s="150">
        <v>289</v>
      </c>
      <c r="H555" s="150">
        <v>29296</v>
      </c>
      <c r="I555" s="150">
        <v>1119</v>
      </c>
      <c r="J555" s="150">
        <v>292</v>
      </c>
      <c r="K555" s="150" t="s">
        <v>50</v>
      </c>
      <c r="L555" s="150" t="s">
        <v>1311</v>
      </c>
      <c r="M555" s="150" t="s">
        <v>51</v>
      </c>
      <c r="N555" s="150" t="s">
        <v>57</v>
      </c>
    </row>
    <row r="556" spans="1:14" x14ac:dyDescent="0.25">
      <c r="A556" s="150" t="s">
        <v>1438</v>
      </c>
      <c r="B556" s="150">
        <v>44896</v>
      </c>
      <c r="C556" s="150"/>
      <c r="D556" s="150" t="s">
        <v>15</v>
      </c>
      <c r="E556" s="150">
        <v>6291</v>
      </c>
      <c r="F556" s="150">
        <v>377</v>
      </c>
      <c r="G556" s="150">
        <v>129</v>
      </c>
      <c r="H556" s="150">
        <v>14843</v>
      </c>
      <c r="I556" s="150">
        <v>711</v>
      </c>
      <c r="J556" s="150">
        <v>130</v>
      </c>
      <c r="K556" s="150" t="s">
        <v>56</v>
      </c>
      <c r="L556" s="150" t="s">
        <v>1311</v>
      </c>
      <c r="M556" s="150" t="s">
        <v>51</v>
      </c>
      <c r="N556" s="150" t="s">
        <v>57</v>
      </c>
    </row>
    <row r="557" spans="1:14" x14ac:dyDescent="0.25">
      <c r="A557" s="150" t="s">
        <v>1438</v>
      </c>
      <c r="B557" s="150">
        <v>44896</v>
      </c>
      <c r="C557" s="150"/>
      <c r="D557" s="150" t="s">
        <v>14</v>
      </c>
      <c r="E557" s="150">
        <v>12334</v>
      </c>
      <c r="F557" s="150">
        <v>675</v>
      </c>
      <c r="G557" s="150">
        <v>346</v>
      </c>
      <c r="H557" s="150">
        <v>39955</v>
      </c>
      <c r="I557" s="150">
        <v>1497</v>
      </c>
      <c r="J557" s="150">
        <v>352</v>
      </c>
      <c r="K557" s="150" t="s">
        <v>82</v>
      </c>
      <c r="L557" s="150" t="s">
        <v>1311</v>
      </c>
      <c r="M557" s="150" t="s">
        <v>83</v>
      </c>
      <c r="N557" s="150" t="s">
        <v>88</v>
      </c>
    </row>
    <row r="558" spans="1:14" x14ac:dyDescent="0.25">
      <c r="A558" s="150" t="s">
        <v>1438</v>
      </c>
      <c r="B558" s="150">
        <v>44896</v>
      </c>
      <c r="C558" s="150"/>
      <c r="D558" s="150" t="s">
        <v>19</v>
      </c>
      <c r="E558" s="150">
        <v>10675</v>
      </c>
      <c r="F558" s="150">
        <v>761</v>
      </c>
      <c r="G558" s="150">
        <v>276</v>
      </c>
      <c r="H558" s="150">
        <v>58885</v>
      </c>
      <c r="I558" s="150">
        <v>2163</v>
      </c>
      <c r="J558" s="150">
        <v>280</v>
      </c>
      <c r="K558" s="150" t="s">
        <v>52</v>
      </c>
      <c r="L558" s="150" t="s">
        <v>1311</v>
      </c>
      <c r="M558" s="150" t="s">
        <v>51</v>
      </c>
      <c r="N558" s="150" t="s">
        <v>57</v>
      </c>
    </row>
    <row r="559" spans="1:14" x14ac:dyDescent="0.25">
      <c r="A559" s="150" t="s">
        <v>1438</v>
      </c>
      <c r="B559" s="150">
        <v>44896</v>
      </c>
      <c r="C559" s="150"/>
      <c r="D559" s="150" t="s">
        <v>25</v>
      </c>
      <c r="E559" s="150">
        <v>3292</v>
      </c>
      <c r="F559" s="150">
        <v>112</v>
      </c>
      <c r="G559" s="150">
        <v>2</v>
      </c>
      <c r="H559" s="150">
        <v>8550</v>
      </c>
      <c r="I559" s="150">
        <v>221</v>
      </c>
      <c r="J559" s="150">
        <v>2</v>
      </c>
      <c r="K559" s="150" t="s">
        <v>46</v>
      </c>
      <c r="L559" s="150" t="s">
        <v>1311</v>
      </c>
      <c r="M559" s="150" t="s">
        <v>39</v>
      </c>
      <c r="N559" s="150" t="s">
        <v>49</v>
      </c>
    </row>
    <row r="560" spans="1:14" x14ac:dyDescent="0.25">
      <c r="A560" s="150" t="s">
        <v>1438</v>
      </c>
      <c r="B560" s="150">
        <v>44896</v>
      </c>
      <c r="C560" s="150"/>
      <c r="D560" s="150" t="s">
        <v>24</v>
      </c>
      <c r="E560" s="150">
        <v>4845</v>
      </c>
      <c r="F560" s="150">
        <v>230</v>
      </c>
      <c r="G560" s="150">
        <v>171</v>
      </c>
      <c r="H560" s="150">
        <v>19782</v>
      </c>
      <c r="I560" s="150">
        <v>572</v>
      </c>
      <c r="J560" s="150">
        <v>178</v>
      </c>
      <c r="K560" s="150" t="s">
        <v>93</v>
      </c>
      <c r="L560" s="150" t="s">
        <v>1311</v>
      </c>
      <c r="M560" s="150" t="s">
        <v>90</v>
      </c>
      <c r="N560" s="150" t="s">
        <v>95</v>
      </c>
    </row>
    <row r="561" spans="1:14" x14ac:dyDescent="0.25">
      <c r="A561" s="150" t="s">
        <v>1438</v>
      </c>
      <c r="B561" s="150">
        <v>44896</v>
      </c>
      <c r="C561" s="150"/>
      <c r="D561" s="150" t="s">
        <v>28</v>
      </c>
      <c r="E561" s="150">
        <v>3183</v>
      </c>
      <c r="F561" s="150">
        <v>260</v>
      </c>
      <c r="G561" s="150">
        <v>100</v>
      </c>
      <c r="H561" s="150">
        <v>11269</v>
      </c>
      <c r="I561" s="150">
        <v>577</v>
      </c>
      <c r="J561" s="150">
        <v>103</v>
      </c>
      <c r="K561" s="150" t="s">
        <v>77</v>
      </c>
      <c r="L561" s="150" t="s">
        <v>1311</v>
      </c>
      <c r="M561" s="150" t="s">
        <v>75</v>
      </c>
      <c r="N561" s="150" t="s">
        <v>81</v>
      </c>
    </row>
    <row r="562" spans="1:14" x14ac:dyDescent="0.25">
      <c r="A562" s="150" t="s">
        <v>1438</v>
      </c>
      <c r="B562" s="150">
        <v>44896</v>
      </c>
      <c r="C562" s="150"/>
      <c r="D562" s="150" t="s">
        <v>27</v>
      </c>
      <c r="E562" s="150">
        <v>3074</v>
      </c>
      <c r="F562" s="150">
        <v>206</v>
      </c>
      <c r="G562" s="150">
        <v>31</v>
      </c>
      <c r="H562" s="150">
        <v>10008</v>
      </c>
      <c r="I562" s="150">
        <v>550</v>
      </c>
      <c r="J562" s="150">
        <v>31</v>
      </c>
      <c r="K562" s="150" t="s">
        <v>38</v>
      </c>
      <c r="L562" s="150" t="s">
        <v>1311</v>
      </c>
      <c r="M562" s="150" t="s">
        <v>39</v>
      </c>
      <c r="N562" s="150" t="s">
        <v>49</v>
      </c>
    </row>
    <row r="563" spans="1:14" x14ac:dyDescent="0.25">
      <c r="A563" s="150" t="s">
        <v>1438</v>
      </c>
      <c r="B563" s="150">
        <v>44896</v>
      </c>
      <c r="C563" s="150"/>
      <c r="D563" s="150" t="s">
        <v>26</v>
      </c>
      <c r="E563" s="150">
        <v>5845</v>
      </c>
      <c r="F563" s="150">
        <v>333</v>
      </c>
      <c r="G563" s="150">
        <v>228</v>
      </c>
      <c r="H563" s="150">
        <v>16340</v>
      </c>
      <c r="I563" s="150">
        <v>621</v>
      </c>
      <c r="J563" s="150">
        <v>237</v>
      </c>
      <c r="K563" s="150" t="s">
        <v>67</v>
      </c>
      <c r="L563" s="150" t="s">
        <v>1311</v>
      </c>
      <c r="M563" s="150" t="s">
        <v>65</v>
      </c>
      <c r="N563" s="150" t="s">
        <v>73</v>
      </c>
    </row>
    <row r="564" spans="1:14" x14ac:dyDescent="0.25">
      <c r="A564" s="150" t="s">
        <v>1438</v>
      </c>
      <c r="B564" s="150">
        <v>44896</v>
      </c>
      <c r="C564" s="150"/>
      <c r="D564" s="150" t="s">
        <v>21</v>
      </c>
      <c r="E564" s="150">
        <v>6448</v>
      </c>
      <c r="F564" s="150">
        <v>494</v>
      </c>
      <c r="G564" s="150">
        <v>207</v>
      </c>
      <c r="H564" s="150">
        <v>32367</v>
      </c>
      <c r="I564" s="150">
        <v>1055</v>
      </c>
      <c r="J564" s="150">
        <v>207</v>
      </c>
      <c r="K564" s="150" t="s">
        <v>69</v>
      </c>
      <c r="L564" s="150" t="s">
        <v>1311</v>
      </c>
      <c r="M564" s="150" t="s">
        <v>65</v>
      </c>
      <c r="N564" s="150" t="s">
        <v>73</v>
      </c>
    </row>
    <row r="565" spans="1:14" x14ac:dyDescent="0.25">
      <c r="A565" s="150" t="s">
        <v>1438</v>
      </c>
      <c r="B565" s="150">
        <v>44896</v>
      </c>
      <c r="C565" s="150"/>
      <c r="D565" s="150" t="s">
        <v>20</v>
      </c>
      <c r="E565" s="150">
        <v>7093</v>
      </c>
      <c r="F565" s="150">
        <v>510</v>
      </c>
      <c r="G565" s="150">
        <v>114</v>
      </c>
      <c r="H565" s="150">
        <v>18367</v>
      </c>
      <c r="I565" s="150">
        <v>1100</v>
      </c>
      <c r="J565" s="150">
        <v>115</v>
      </c>
      <c r="K565" s="150" t="s">
        <v>87</v>
      </c>
      <c r="L565" s="150" t="s">
        <v>1311</v>
      </c>
      <c r="M565" s="150" t="s">
        <v>83</v>
      </c>
      <c r="N565" s="150" t="s">
        <v>88</v>
      </c>
    </row>
    <row r="566" spans="1:14" x14ac:dyDescent="0.25">
      <c r="A566" s="150" t="s">
        <v>1438</v>
      </c>
      <c r="B566" s="150">
        <v>44896</v>
      </c>
      <c r="C566" s="150"/>
      <c r="D566" s="150" t="s">
        <v>22</v>
      </c>
      <c r="E566" s="150">
        <v>6741</v>
      </c>
      <c r="F566" s="150">
        <v>395</v>
      </c>
      <c r="G566" s="150">
        <v>1</v>
      </c>
      <c r="H566" s="150">
        <v>20339</v>
      </c>
      <c r="I566" s="150">
        <v>804</v>
      </c>
      <c r="J566" s="150">
        <v>1</v>
      </c>
      <c r="K566" s="150" t="s">
        <v>40</v>
      </c>
      <c r="L566" s="150" t="s">
        <v>1311</v>
      </c>
      <c r="M566" s="150" t="s">
        <v>39</v>
      </c>
      <c r="N566" s="150" t="s">
        <v>49</v>
      </c>
    </row>
    <row r="567" spans="1:14" x14ac:dyDescent="0.25">
      <c r="A567" s="150" t="s">
        <v>1438</v>
      </c>
      <c r="B567" s="150">
        <v>44896</v>
      </c>
      <c r="C567" s="150"/>
      <c r="D567" s="150" t="s">
        <v>23</v>
      </c>
      <c r="E567" s="150">
        <v>11888</v>
      </c>
      <c r="F567" s="150">
        <v>864</v>
      </c>
      <c r="G567" s="150">
        <v>2</v>
      </c>
      <c r="H567" s="150">
        <v>38431</v>
      </c>
      <c r="I567" s="150">
        <v>1702</v>
      </c>
      <c r="J567" s="150">
        <v>2</v>
      </c>
      <c r="K567" s="150" t="s">
        <v>79</v>
      </c>
      <c r="L567" s="150" t="s">
        <v>1311</v>
      </c>
      <c r="M567" s="150" t="s">
        <v>75</v>
      </c>
      <c r="N567" s="150" t="s">
        <v>81</v>
      </c>
    </row>
    <row r="568" spans="1:14" x14ac:dyDescent="0.25">
      <c r="A568" s="150" t="s">
        <v>1438</v>
      </c>
      <c r="B568" s="150">
        <v>44896</v>
      </c>
      <c r="C568" s="150"/>
      <c r="D568" s="150" t="s">
        <v>29</v>
      </c>
      <c r="E568" s="150">
        <v>2891</v>
      </c>
      <c r="F568" s="150">
        <v>202</v>
      </c>
      <c r="G568" s="150">
        <v>1</v>
      </c>
      <c r="H568" s="150">
        <v>11420</v>
      </c>
      <c r="I568" s="150">
        <v>400</v>
      </c>
      <c r="J568" s="150">
        <v>1</v>
      </c>
      <c r="K568" s="150" t="s">
        <v>80</v>
      </c>
      <c r="L568" s="150" t="s">
        <v>1311</v>
      </c>
      <c r="M568" s="150" t="s">
        <v>75</v>
      </c>
      <c r="N568" s="150" t="s">
        <v>81</v>
      </c>
    </row>
    <row r="569" spans="1:14" x14ac:dyDescent="0.25">
      <c r="A569" s="150" t="s">
        <v>1438</v>
      </c>
      <c r="B569" s="150">
        <v>44896</v>
      </c>
      <c r="C569" s="150"/>
      <c r="D569" s="150" t="s">
        <v>11</v>
      </c>
      <c r="E569" s="150">
        <v>5697</v>
      </c>
      <c r="F569" s="150">
        <v>312</v>
      </c>
      <c r="G569" s="150">
        <v>83</v>
      </c>
      <c r="H569" s="150">
        <v>14835</v>
      </c>
      <c r="I569" s="150">
        <v>737</v>
      </c>
      <c r="J569" s="150">
        <v>85</v>
      </c>
      <c r="K569" s="150" t="s">
        <v>55</v>
      </c>
      <c r="L569" s="150" t="s">
        <v>1311</v>
      </c>
      <c r="M569" s="150" t="s">
        <v>51</v>
      </c>
      <c r="N569" s="150" t="s">
        <v>57</v>
      </c>
    </row>
    <row r="570" spans="1:14" x14ac:dyDescent="0.25">
      <c r="A570" s="150" t="s">
        <v>1438</v>
      </c>
      <c r="B570" s="150">
        <v>44896</v>
      </c>
      <c r="C570" s="150"/>
      <c r="D570" s="150" t="s">
        <v>54</v>
      </c>
      <c r="E570" s="150">
        <v>12630</v>
      </c>
      <c r="F570" s="150">
        <v>709</v>
      </c>
      <c r="G570" s="150">
        <v>210</v>
      </c>
      <c r="H570" s="150">
        <v>22071</v>
      </c>
      <c r="I570" s="150">
        <v>1113</v>
      </c>
      <c r="J570" s="150">
        <v>210</v>
      </c>
      <c r="K570" s="150" t="s">
        <v>1342</v>
      </c>
      <c r="L570" s="150" t="s">
        <v>1311</v>
      </c>
      <c r="M570" s="150" t="s">
        <v>51</v>
      </c>
      <c r="N570" s="150" t="s">
        <v>57</v>
      </c>
    </row>
    <row r="571" spans="1:14" x14ac:dyDescent="0.25">
      <c r="A571" s="150" t="s">
        <v>1438</v>
      </c>
      <c r="B571" s="150">
        <v>44896</v>
      </c>
      <c r="C571" s="150"/>
      <c r="D571" s="150" t="s">
        <v>1</v>
      </c>
      <c r="E571" s="150">
        <v>7382</v>
      </c>
      <c r="F571" s="150">
        <v>336</v>
      </c>
      <c r="G571" s="150">
        <v>68</v>
      </c>
      <c r="H571" s="150">
        <v>31125</v>
      </c>
      <c r="I571" s="150">
        <v>869</v>
      </c>
      <c r="J571" s="150">
        <v>69</v>
      </c>
      <c r="K571" s="150" t="s">
        <v>1577</v>
      </c>
      <c r="L571" s="150" t="s">
        <v>1311</v>
      </c>
      <c r="M571" s="150" t="s">
        <v>39</v>
      </c>
      <c r="N571" s="150" t="s">
        <v>49</v>
      </c>
    </row>
    <row r="572" spans="1:14" x14ac:dyDescent="0.25">
      <c r="A572" s="150" t="s">
        <v>1438</v>
      </c>
      <c r="B572" s="150">
        <v>44896</v>
      </c>
      <c r="C572" s="150"/>
      <c r="D572" s="150" t="s">
        <v>4</v>
      </c>
      <c r="E572" s="150">
        <v>6526</v>
      </c>
      <c r="F572" s="150">
        <v>538</v>
      </c>
      <c r="G572" s="150">
        <v>407</v>
      </c>
      <c r="H572" s="150">
        <v>12425</v>
      </c>
      <c r="I572" s="150">
        <v>868</v>
      </c>
      <c r="J572" s="150">
        <v>413</v>
      </c>
      <c r="K572" s="150" t="s">
        <v>1491</v>
      </c>
      <c r="L572" s="150" t="s">
        <v>1311</v>
      </c>
      <c r="M572" s="150" t="s">
        <v>90</v>
      </c>
      <c r="N572" s="150" t="s">
        <v>95</v>
      </c>
    </row>
    <row r="573" spans="1:14" x14ac:dyDescent="0.25">
      <c r="A573" s="150" t="s">
        <v>1438</v>
      </c>
      <c r="B573" s="150">
        <v>44896</v>
      </c>
      <c r="C573" s="150"/>
      <c r="D573" s="150" t="s">
        <v>2</v>
      </c>
      <c r="E573" s="150">
        <v>5611</v>
      </c>
      <c r="F573" s="150">
        <v>430</v>
      </c>
      <c r="G573" s="150">
        <v>106</v>
      </c>
      <c r="H573" s="150">
        <v>13585</v>
      </c>
      <c r="I573" s="150">
        <v>788</v>
      </c>
      <c r="J573" s="150">
        <v>111</v>
      </c>
      <c r="K573" s="150" t="s">
        <v>89</v>
      </c>
      <c r="L573" s="150" t="s">
        <v>1311</v>
      </c>
      <c r="M573" s="150" t="s">
        <v>90</v>
      </c>
      <c r="N573" s="150" t="s">
        <v>95</v>
      </c>
    </row>
    <row r="574" spans="1:14" x14ac:dyDescent="0.25">
      <c r="A574" s="150" t="s">
        <v>1438</v>
      </c>
      <c r="B574" s="150">
        <v>44896</v>
      </c>
      <c r="C574" s="150"/>
      <c r="D574" s="150" t="s">
        <v>0</v>
      </c>
      <c r="E574" s="150">
        <v>6471</v>
      </c>
      <c r="F574" s="150">
        <v>528</v>
      </c>
      <c r="G574" s="150">
        <v>57</v>
      </c>
      <c r="H574" s="150">
        <v>13212</v>
      </c>
      <c r="I574" s="150">
        <v>936</v>
      </c>
      <c r="J574" s="150">
        <v>59</v>
      </c>
      <c r="K574" s="150" t="s">
        <v>1585</v>
      </c>
      <c r="L574" s="150" t="s">
        <v>1311</v>
      </c>
      <c r="M574" s="150" t="s">
        <v>83</v>
      </c>
      <c r="N574" s="150" t="s">
        <v>88</v>
      </c>
    </row>
    <row r="575" spans="1:14" x14ac:dyDescent="0.25">
      <c r="A575" s="150" t="s">
        <v>1438</v>
      </c>
      <c r="B575" s="150">
        <v>44896</v>
      </c>
      <c r="C575" s="150"/>
      <c r="D575" s="150" t="s">
        <v>48</v>
      </c>
      <c r="E575" s="150">
        <v>5679</v>
      </c>
      <c r="F575" s="150">
        <v>406</v>
      </c>
      <c r="G575" s="150">
        <v>3</v>
      </c>
      <c r="H575" s="150">
        <v>8159</v>
      </c>
      <c r="I575" s="150">
        <v>613</v>
      </c>
      <c r="J575" s="150">
        <v>3</v>
      </c>
      <c r="K575" s="150" t="s">
        <v>1338</v>
      </c>
      <c r="L575" s="150" t="s">
        <v>1311</v>
      </c>
      <c r="M575" s="150" t="s">
        <v>39</v>
      </c>
      <c r="N575" s="150" t="s">
        <v>49</v>
      </c>
    </row>
    <row r="576" spans="1:14" x14ac:dyDescent="0.25">
      <c r="A576" s="150" t="s">
        <v>1438</v>
      </c>
      <c r="B576" s="150">
        <v>44896</v>
      </c>
      <c r="C576" s="150"/>
      <c r="D576" s="150" t="s">
        <v>72</v>
      </c>
      <c r="E576" s="150">
        <v>7774</v>
      </c>
      <c r="F576" s="150">
        <v>656</v>
      </c>
      <c r="G576" s="150">
        <v>5</v>
      </c>
      <c r="H576" s="150">
        <v>13006</v>
      </c>
      <c r="I576" s="150">
        <v>989</v>
      </c>
      <c r="J576" s="150">
        <v>5</v>
      </c>
      <c r="K576" s="150" t="s">
        <v>1387</v>
      </c>
      <c r="L576" s="150" t="s">
        <v>1311</v>
      </c>
      <c r="M576" s="150" t="s">
        <v>65</v>
      </c>
      <c r="N576" s="150" t="s">
        <v>73</v>
      </c>
    </row>
    <row r="577" spans="1:14" x14ac:dyDescent="0.25">
      <c r="A577" s="150" t="s">
        <v>1438</v>
      </c>
      <c r="B577" s="150">
        <v>44896</v>
      </c>
      <c r="C577" s="150"/>
      <c r="D577" s="150" t="s">
        <v>42</v>
      </c>
      <c r="E577" s="150">
        <v>3955</v>
      </c>
      <c r="F577" s="150">
        <v>363</v>
      </c>
      <c r="G577" s="150"/>
      <c r="H577" s="150">
        <v>6481</v>
      </c>
      <c r="I577" s="150">
        <v>587</v>
      </c>
      <c r="J577" s="150"/>
      <c r="K577" s="150" t="s">
        <v>1320</v>
      </c>
      <c r="L577" s="150" t="s">
        <v>1311</v>
      </c>
      <c r="M577" s="150" t="s">
        <v>39</v>
      </c>
      <c r="N577" s="150" t="s">
        <v>49</v>
      </c>
    </row>
    <row r="578" spans="1:14" x14ac:dyDescent="0.25">
      <c r="A578" s="150" t="s">
        <v>1438</v>
      </c>
      <c r="B578" s="150">
        <v>44896</v>
      </c>
      <c r="C578" s="150"/>
      <c r="D578" s="150" t="s">
        <v>62</v>
      </c>
      <c r="E578" s="150">
        <v>11977</v>
      </c>
      <c r="F578" s="150">
        <v>848</v>
      </c>
      <c r="G578" s="150">
        <v>55</v>
      </c>
      <c r="H578" s="150">
        <v>21900</v>
      </c>
      <c r="I578" s="150">
        <v>1237</v>
      </c>
      <c r="J578" s="150">
        <v>55</v>
      </c>
      <c r="K578" s="150" t="s">
        <v>1366</v>
      </c>
      <c r="L578" s="150" t="s">
        <v>1311</v>
      </c>
      <c r="M578" s="150" t="s">
        <v>59</v>
      </c>
      <c r="N578" s="150" t="s">
        <v>63</v>
      </c>
    </row>
    <row r="579" spans="1:14" x14ac:dyDescent="0.25">
      <c r="A579" s="150" t="s">
        <v>1438</v>
      </c>
      <c r="B579" s="150">
        <v>44896</v>
      </c>
      <c r="C579" s="150"/>
      <c r="D579" s="150" t="s">
        <v>9</v>
      </c>
      <c r="E579" s="150">
        <v>12810</v>
      </c>
      <c r="F579" s="150">
        <v>735</v>
      </c>
      <c r="G579" s="150">
        <v>58</v>
      </c>
      <c r="H579" s="150">
        <v>45013</v>
      </c>
      <c r="I579" s="150">
        <v>1507</v>
      </c>
      <c r="J579" s="150">
        <v>64</v>
      </c>
      <c r="K579" s="150" t="s">
        <v>94</v>
      </c>
      <c r="L579" s="150" t="s">
        <v>1311</v>
      </c>
      <c r="M579" s="150" t="s">
        <v>90</v>
      </c>
      <c r="N579" s="150" t="s">
        <v>95</v>
      </c>
    </row>
    <row r="580" spans="1:14" x14ac:dyDescent="0.25">
      <c r="A580" s="150" t="s">
        <v>1438</v>
      </c>
      <c r="B580" s="150">
        <v>44896</v>
      </c>
      <c r="C580" s="150"/>
      <c r="D580" s="150" t="s">
        <v>33</v>
      </c>
      <c r="E580" s="150">
        <v>5076</v>
      </c>
      <c r="F580" s="150">
        <v>401</v>
      </c>
      <c r="G580" s="150">
        <v>105</v>
      </c>
      <c r="H580" s="150">
        <v>16071</v>
      </c>
      <c r="I580" s="150">
        <v>781</v>
      </c>
      <c r="J580" s="150">
        <v>106</v>
      </c>
      <c r="K580" s="150" t="s">
        <v>1331</v>
      </c>
      <c r="L580" s="150" t="s">
        <v>1311</v>
      </c>
      <c r="M580" s="150" t="s">
        <v>39</v>
      </c>
      <c r="N580" s="150" t="s">
        <v>49</v>
      </c>
    </row>
    <row r="581" spans="1:14" x14ac:dyDescent="0.25">
      <c r="A581" s="150" t="s">
        <v>1438</v>
      </c>
      <c r="B581" s="150">
        <v>44896</v>
      </c>
      <c r="C581" s="150"/>
      <c r="D581" s="150" t="s">
        <v>3</v>
      </c>
      <c r="E581" s="150">
        <v>8039</v>
      </c>
      <c r="F581" s="150">
        <v>726</v>
      </c>
      <c r="G581" s="150">
        <v>22</v>
      </c>
      <c r="H581" s="150">
        <v>46196</v>
      </c>
      <c r="I581" s="150">
        <v>2475</v>
      </c>
      <c r="J581" s="150">
        <v>22</v>
      </c>
      <c r="K581" s="150" t="s">
        <v>58</v>
      </c>
      <c r="L581" s="150" t="s">
        <v>1311</v>
      </c>
      <c r="M581" s="150" t="s">
        <v>59</v>
      </c>
      <c r="N581" s="150" t="s">
        <v>63</v>
      </c>
    </row>
    <row r="582" spans="1:14" x14ac:dyDescent="0.25">
      <c r="A582" s="150" t="s">
        <v>1438</v>
      </c>
      <c r="B582" s="150">
        <v>44896</v>
      </c>
      <c r="C582" s="150"/>
      <c r="D582" s="150" t="s">
        <v>10</v>
      </c>
      <c r="E582" s="150">
        <v>5793</v>
      </c>
      <c r="F582" s="150">
        <v>439</v>
      </c>
      <c r="G582" s="150">
        <v>12</v>
      </c>
      <c r="H582" s="150">
        <v>32515</v>
      </c>
      <c r="I582" s="150">
        <v>1018</v>
      </c>
      <c r="J582" s="150">
        <v>12</v>
      </c>
      <c r="K582" s="150" t="s">
        <v>92</v>
      </c>
      <c r="L582" s="150" t="s">
        <v>1311</v>
      </c>
      <c r="M582" s="150" t="s">
        <v>90</v>
      </c>
      <c r="N582" s="150" t="s">
        <v>95</v>
      </c>
    </row>
    <row r="583" spans="1:14" x14ac:dyDescent="0.25">
      <c r="A583" s="150" t="s">
        <v>1438</v>
      </c>
      <c r="B583" s="150">
        <v>44896</v>
      </c>
      <c r="C583" s="150"/>
      <c r="D583" s="150" t="s">
        <v>8</v>
      </c>
      <c r="E583" s="150">
        <v>1754</v>
      </c>
      <c r="F583" s="150">
        <v>129</v>
      </c>
      <c r="G583" s="150">
        <v>111</v>
      </c>
      <c r="H583" s="150">
        <v>8482</v>
      </c>
      <c r="I583" s="150">
        <v>403</v>
      </c>
      <c r="J583" s="150">
        <v>113</v>
      </c>
      <c r="K583" s="150" t="s">
        <v>76</v>
      </c>
      <c r="L583" s="150" t="s">
        <v>1311</v>
      </c>
      <c r="M583" s="150" t="s">
        <v>75</v>
      </c>
      <c r="N583" s="150" t="s">
        <v>81</v>
      </c>
    </row>
    <row r="584" spans="1:14" x14ac:dyDescent="0.25">
      <c r="A584" s="150" t="s">
        <v>1438</v>
      </c>
      <c r="B584" s="150">
        <v>44896</v>
      </c>
      <c r="C584" s="150"/>
      <c r="D584" s="150" t="s">
        <v>5</v>
      </c>
      <c r="E584" s="150">
        <v>11444</v>
      </c>
      <c r="F584" s="150">
        <v>736</v>
      </c>
      <c r="G584" s="150">
        <v>331</v>
      </c>
      <c r="H584" s="150">
        <v>53360</v>
      </c>
      <c r="I584" s="150">
        <v>1566</v>
      </c>
      <c r="J584" s="150">
        <v>338</v>
      </c>
      <c r="K584" s="150" t="s">
        <v>64</v>
      </c>
      <c r="L584" s="150" t="s">
        <v>1311</v>
      </c>
      <c r="M584" s="150" t="s">
        <v>65</v>
      </c>
      <c r="N584" s="150" t="s">
        <v>73</v>
      </c>
    </row>
    <row r="585" spans="1:14" x14ac:dyDescent="0.25">
      <c r="A585" s="150" t="s">
        <v>1438</v>
      </c>
      <c r="B585" s="150">
        <v>44896</v>
      </c>
      <c r="C585" s="150"/>
      <c r="D585" s="150" t="s">
        <v>7</v>
      </c>
      <c r="E585" s="150">
        <v>8607</v>
      </c>
      <c r="F585" s="150">
        <v>406</v>
      </c>
      <c r="G585" s="150">
        <v>38</v>
      </c>
      <c r="H585" s="150">
        <v>27691</v>
      </c>
      <c r="I585" s="150">
        <v>785</v>
      </c>
      <c r="J585" s="150">
        <v>39</v>
      </c>
      <c r="K585" s="150" t="s">
        <v>1582</v>
      </c>
      <c r="L585" s="150" t="s">
        <v>1311</v>
      </c>
      <c r="M585" s="150" t="s">
        <v>65</v>
      </c>
      <c r="N585" s="150" t="s">
        <v>73</v>
      </c>
    </row>
    <row r="586" spans="1:14" x14ac:dyDescent="0.25">
      <c r="A586" s="150" t="s">
        <v>1438</v>
      </c>
      <c r="B586" s="150">
        <v>44896</v>
      </c>
      <c r="C586" s="150"/>
      <c r="D586" s="150" t="s">
        <v>6</v>
      </c>
      <c r="E586" s="150">
        <v>8453</v>
      </c>
      <c r="F586" s="150">
        <v>806</v>
      </c>
      <c r="G586" s="150">
        <v>459</v>
      </c>
      <c r="H586" s="150">
        <v>25443</v>
      </c>
      <c r="I586" s="150">
        <v>1544</v>
      </c>
      <c r="J586" s="150">
        <v>469</v>
      </c>
      <c r="K586" s="150" t="s">
        <v>60</v>
      </c>
      <c r="L586" s="150" t="s">
        <v>1311</v>
      </c>
      <c r="M586" s="150" t="s">
        <v>59</v>
      </c>
      <c r="N586" s="150" t="s">
        <v>63</v>
      </c>
    </row>
    <row r="587" spans="1:14" x14ac:dyDescent="0.25">
      <c r="A587" s="150" t="s">
        <v>1438</v>
      </c>
      <c r="B587" s="150">
        <v>44927</v>
      </c>
      <c r="C587" s="150"/>
      <c r="D587" s="150" t="s">
        <v>19</v>
      </c>
      <c r="E587" s="150">
        <v>10664</v>
      </c>
      <c r="F587" s="150">
        <v>761</v>
      </c>
      <c r="G587" s="150">
        <v>329</v>
      </c>
      <c r="H587" s="150">
        <v>58979</v>
      </c>
      <c r="I587" s="150">
        <v>2169</v>
      </c>
      <c r="J587" s="150">
        <v>335</v>
      </c>
      <c r="K587" s="150" t="s">
        <v>52</v>
      </c>
      <c r="L587" s="150" t="s">
        <v>1311</v>
      </c>
      <c r="M587" s="150" t="s">
        <v>51</v>
      </c>
      <c r="N587" s="150" t="s">
        <v>57</v>
      </c>
    </row>
    <row r="588" spans="1:14" x14ac:dyDescent="0.25">
      <c r="A588" s="150" t="s">
        <v>1438</v>
      </c>
      <c r="B588" s="150">
        <v>44927</v>
      </c>
      <c r="C588" s="150"/>
      <c r="D588" s="150" t="s">
        <v>11</v>
      </c>
      <c r="E588" s="150">
        <v>5719</v>
      </c>
      <c r="F588" s="150">
        <v>313</v>
      </c>
      <c r="G588" s="150">
        <v>98</v>
      </c>
      <c r="H588" s="150">
        <v>14865</v>
      </c>
      <c r="I588" s="150">
        <v>738</v>
      </c>
      <c r="J588" s="150">
        <v>99</v>
      </c>
      <c r="K588" s="150" t="s">
        <v>55</v>
      </c>
      <c r="L588" s="150" t="s">
        <v>1311</v>
      </c>
      <c r="M588" s="150" t="s">
        <v>51</v>
      </c>
      <c r="N588" s="150" t="s">
        <v>57</v>
      </c>
    </row>
    <row r="589" spans="1:14" x14ac:dyDescent="0.25">
      <c r="A589" s="150" t="s">
        <v>1438</v>
      </c>
      <c r="B589" s="150">
        <v>44927</v>
      </c>
      <c r="C589" s="150"/>
      <c r="D589" s="150" t="s">
        <v>20</v>
      </c>
      <c r="E589" s="150">
        <v>7147</v>
      </c>
      <c r="F589" s="150">
        <v>513</v>
      </c>
      <c r="G589" s="150">
        <v>122</v>
      </c>
      <c r="H589" s="150">
        <v>18436</v>
      </c>
      <c r="I589" s="150">
        <v>1106</v>
      </c>
      <c r="J589" s="150">
        <v>124</v>
      </c>
      <c r="K589" s="150" t="s">
        <v>87</v>
      </c>
      <c r="L589" s="150" t="s">
        <v>1311</v>
      </c>
      <c r="M589" s="150" t="s">
        <v>83</v>
      </c>
      <c r="N589" s="150" t="s">
        <v>88</v>
      </c>
    </row>
    <row r="590" spans="1:14" x14ac:dyDescent="0.25">
      <c r="A590" s="150" t="s">
        <v>1438</v>
      </c>
      <c r="B590" s="150">
        <v>44927</v>
      </c>
      <c r="C590" s="150"/>
      <c r="D590" s="150" t="s">
        <v>27</v>
      </c>
      <c r="E590" s="150">
        <v>3075</v>
      </c>
      <c r="F590" s="150">
        <v>208</v>
      </c>
      <c r="G590" s="150">
        <v>33</v>
      </c>
      <c r="H590" s="150">
        <v>10026</v>
      </c>
      <c r="I590" s="150">
        <v>554</v>
      </c>
      <c r="J590" s="150">
        <v>33</v>
      </c>
      <c r="K590" s="150" t="s">
        <v>38</v>
      </c>
      <c r="L590" s="150" t="s">
        <v>1311</v>
      </c>
      <c r="M590" s="150" t="s">
        <v>39</v>
      </c>
      <c r="N590" s="150" t="s">
        <v>49</v>
      </c>
    </row>
    <row r="591" spans="1:14" x14ac:dyDescent="0.25">
      <c r="A591" s="150" t="s">
        <v>1438</v>
      </c>
      <c r="B591" s="150">
        <v>44927</v>
      </c>
      <c r="C591" s="150"/>
      <c r="D591" s="150" t="s">
        <v>12</v>
      </c>
      <c r="E591" s="150">
        <v>4766</v>
      </c>
      <c r="F591" s="150">
        <v>332</v>
      </c>
      <c r="G591" s="150">
        <v>57</v>
      </c>
      <c r="H591" s="150">
        <v>9408</v>
      </c>
      <c r="I591" s="150">
        <v>577</v>
      </c>
      <c r="J591" s="150">
        <v>57</v>
      </c>
      <c r="K591" s="150" t="s">
        <v>86</v>
      </c>
      <c r="L591" s="150" t="s">
        <v>1311</v>
      </c>
      <c r="M591" s="150" t="s">
        <v>83</v>
      </c>
      <c r="N591" s="150" t="s">
        <v>88</v>
      </c>
    </row>
    <row r="592" spans="1:14" x14ac:dyDescent="0.25">
      <c r="A592" s="150" t="s">
        <v>1438</v>
      </c>
      <c r="B592" s="150">
        <v>44927</v>
      </c>
      <c r="C592" s="150"/>
      <c r="D592" s="150" t="s">
        <v>26</v>
      </c>
      <c r="E592" s="150">
        <v>5843</v>
      </c>
      <c r="F592" s="150">
        <v>331</v>
      </c>
      <c r="G592" s="150">
        <v>233</v>
      </c>
      <c r="H592" s="150">
        <v>16411</v>
      </c>
      <c r="I592" s="150">
        <v>622</v>
      </c>
      <c r="J592" s="150">
        <v>244</v>
      </c>
      <c r="K592" s="150" t="s">
        <v>67</v>
      </c>
      <c r="L592" s="150" t="s">
        <v>1311</v>
      </c>
      <c r="M592" s="150" t="s">
        <v>65</v>
      </c>
      <c r="N592" s="150" t="s">
        <v>73</v>
      </c>
    </row>
    <row r="593" spans="1:14" x14ac:dyDescent="0.25">
      <c r="A593" s="150" t="s">
        <v>1438</v>
      </c>
      <c r="B593" s="150">
        <v>44927</v>
      </c>
      <c r="C593" s="150"/>
      <c r="D593" s="150" t="s">
        <v>18</v>
      </c>
      <c r="E593" s="150">
        <v>5806</v>
      </c>
      <c r="F593" s="150">
        <v>313</v>
      </c>
      <c r="G593" s="150">
        <v>14</v>
      </c>
      <c r="H593" s="150">
        <v>17439</v>
      </c>
      <c r="I593" s="150">
        <v>533</v>
      </c>
      <c r="J593" s="150">
        <v>15</v>
      </c>
      <c r="K593" s="150" t="s">
        <v>44</v>
      </c>
      <c r="L593" s="150" t="s">
        <v>1311</v>
      </c>
      <c r="M593" s="150" t="s">
        <v>39</v>
      </c>
      <c r="N593" s="150" t="s">
        <v>49</v>
      </c>
    </row>
    <row r="594" spans="1:14" x14ac:dyDescent="0.25">
      <c r="A594" s="150" t="s">
        <v>1438</v>
      </c>
      <c r="B594" s="150">
        <v>44927</v>
      </c>
      <c r="C594" s="150"/>
      <c r="D594" s="150" t="s">
        <v>16</v>
      </c>
      <c r="E594" s="150">
        <v>5550</v>
      </c>
      <c r="F594" s="150">
        <v>316</v>
      </c>
      <c r="G594" s="150">
        <v>22</v>
      </c>
      <c r="H594" s="150">
        <v>18583</v>
      </c>
      <c r="I594" s="150">
        <v>664</v>
      </c>
      <c r="J594" s="150">
        <v>23</v>
      </c>
      <c r="K594" s="150" t="s">
        <v>74</v>
      </c>
      <c r="L594" s="150" t="s">
        <v>1311</v>
      </c>
      <c r="M594" s="150" t="s">
        <v>75</v>
      </c>
      <c r="N594" s="150" t="s">
        <v>81</v>
      </c>
    </row>
    <row r="595" spans="1:14" x14ac:dyDescent="0.25">
      <c r="A595" s="150" t="s">
        <v>1438</v>
      </c>
      <c r="B595" s="150">
        <v>44927</v>
      </c>
      <c r="C595" s="150"/>
      <c r="D595" s="150" t="s">
        <v>22</v>
      </c>
      <c r="E595" s="150">
        <v>6764</v>
      </c>
      <c r="F595" s="150">
        <v>397</v>
      </c>
      <c r="G595" s="150">
        <v>7</v>
      </c>
      <c r="H595" s="150">
        <v>20391</v>
      </c>
      <c r="I595" s="150">
        <v>808</v>
      </c>
      <c r="J595" s="150">
        <v>7</v>
      </c>
      <c r="K595" s="150" t="s">
        <v>40</v>
      </c>
      <c r="L595" s="150" t="s">
        <v>1311</v>
      </c>
      <c r="M595" s="150" t="s">
        <v>39</v>
      </c>
      <c r="N595" s="150" t="s">
        <v>49</v>
      </c>
    </row>
    <row r="596" spans="1:14" x14ac:dyDescent="0.25">
      <c r="A596" s="150" t="s">
        <v>1438</v>
      </c>
      <c r="B596" s="150">
        <v>44927</v>
      </c>
      <c r="C596" s="150"/>
      <c r="D596" s="150" t="s">
        <v>21</v>
      </c>
      <c r="E596" s="150">
        <v>6436</v>
      </c>
      <c r="F596" s="150">
        <v>495</v>
      </c>
      <c r="G596" s="150">
        <v>244</v>
      </c>
      <c r="H596" s="150">
        <v>32409</v>
      </c>
      <c r="I596" s="150">
        <v>1056</v>
      </c>
      <c r="J596" s="150">
        <v>244</v>
      </c>
      <c r="K596" s="150" t="s">
        <v>69</v>
      </c>
      <c r="L596" s="150" t="s">
        <v>1311</v>
      </c>
      <c r="M596" s="150" t="s">
        <v>65</v>
      </c>
      <c r="N596" s="150" t="s">
        <v>73</v>
      </c>
    </row>
    <row r="597" spans="1:14" x14ac:dyDescent="0.25">
      <c r="A597" s="150" t="s">
        <v>1438</v>
      </c>
      <c r="B597" s="150">
        <v>44927</v>
      </c>
      <c r="C597" s="150"/>
      <c r="D597" s="150" t="s">
        <v>17</v>
      </c>
      <c r="E597" s="150">
        <v>4637</v>
      </c>
      <c r="F597" s="150">
        <v>433</v>
      </c>
      <c r="G597" s="150">
        <v>15</v>
      </c>
      <c r="H597" s="150">
        <v>9115</v>
      </c>
      <c r="I597" s="150">
        <v>714</v>
      </c>
      <c r="J597" s="150">
        <v>16</v>
      </c>
      <c r="K597" s="150" t="s">
        <v>78</v>
      </c>
      <c r="L597" s="150" t="s">
        <v>1311</v>
      </c>
      <c r="M597" s="150" t="s">
        <v>75</v>
      </c>
      <c r="N597" s="150" t="s">
        <v>81</v>
      </c>
    </row>
    <row r="598" spans="1:14" x14ac:dyDescent="0.25">
      <c r="A598" s="150" t="s">
        <v>1438</v>
      </c>
      <c r="B598" s="150">
        <v>44927</v>
      </c>
      <c r="C598" s="150"/>
      <c r="D598" s="150" t="s">
        <v>23</v>
      </c>
      <c r="E598" s="150">
        <v>11918</v>
      </c>
      <c r="F598" s="150">
        <v>864</v>
      </c>
      <c r="G598" s="150">
        <v>2</v>
      </c>
      <c r="H598" s="150">
        <v>38557</v>
      </c>
      <c r="I598" s="150">
        <v>1708</v>
      </c>
      <c r="J598" s="150">
        <v>2</v>
      </c>
      <c r="K598" s="150" t="s">
        <v>79</v>
      </c>
      <c r="L598" s="150" t="s">
        <v>1311</v>
      </c>
      <c r="M598" s="150" t="s">
        <v>75</v>
      </c>
      <c r="N598" s="150" t="s">
        <v>81</v>
      </c>
    </row>
    <row r="599" spans="1:14" x14ac:dyDescent="0.25">
      <c r="A599" s="150" t="s">
        <v>1438</v>
      </c>
      <c r="B599" s="150">
        <v>44927</v>
      </c>
      <c r="C599" s="150"/>
      <c r="D599" s="150" t="s">
        <v>25</v>
      </c>
      <c r="E599" s="150">
        <v>3295</v>
      </c>
      <c r="F599" s="150">
        <v>113</v>
      </c>
      <c r="G599" s="150">
        <v>2</v>
      </c>
      <c r="H599" s="150">
        <v>8568</v>
      </c>
      <c r="I599" s="150">
        <v>222</v>
      </c>
      <c r="J599" s="150">
        <v>2</v>
      </c>
      <c r="K599" s="150" t="s">
        <v>46</v>
      </c>
      <c r="L599" s="150" t="s">
        <v>1311</v>
      </c>
      <c r="M599" s="150" t="s">
        <v>39</v>
      </c>
      <c r="N599" s="150" t="s">
        <v>49</v>
      </c>
    </row>
    <row r="600" spans="1:14" x14ac:dyDescent="0.25">
      <c r="A600" s="150" t="s">
        <v>1438</v>
      </c>
      <c r="B600" s="150">
        <v>44927</v>
      </c>
      <c r="C600" s="150"/>
      <c r="D600" s="150" t="s">
        <v>13</v>
      </c>
      <c r="E600" s="150">
        <v>4268</v>
      </c>
      <c r="F600" s="150">
        <v>362</v>
      </c>
      <c r="G600" s="150">
        <v>9</v>
      </c>
      <c r="H600" s="150">
        <v>13619</v>
      </c>
      <c r="I600" s="150">
        <v>724</v>
      </c>
      <c r="J600" s="150">
        <v>9</v>
      </c>
      <c r="K600" s="150" t="s">
        <v>70</v>
      </c>
      <c r="L600" s="150" t="s">
        <v>1311</v>
      </c>
      <c r="M600" s="150" t="s">
        <v>65</v>
      </c>
      <c r="N600" s="150" t="s">
        <v>73</v>
      </c>
    </row>
    <row r="601" spans="1:14" x14ac:dyDescent="0.25">
      <c r="A601" s="150" t="s">
        <v>1438</v>
      </c>
      <c r="B601" s="150">
        <v>44927</v>
      </c>
      <c r="C601" s="150"/>
      <c r="D601" s="150" t="s">
        <v>14</v>
      </c>
      <c r="E601" s="150">
        <v>12371</v>
      </c>
      <c r="F601" s="150">
        <v>677</v>
      </c>
      <c r="G601" s="150">
        <v>369</v>
      </c>
      <c r="H601" s="150">
        <v>40079</v>
      </c>
      <c r="I601" s="150">
        <v>1501</v>
      </c>
      <c r="J601" s="150">
        <v>375</v>
      </c>
      <c r="K601" s="150" t="s">
        <v>82</v>
      </c>
      <c r="L601" s="150" t="s">
        <v>1311</v>
      </c>
      <c r="M601" s="150" t="s">
        <v>83</v>
      </c>
      <c r="N601" s="150" t="s">
        <v>88</v>
      </c>
    </row>
    <row r="602" spans="1:14" x14ac:dyDescent="0.25">
      <c r="A602" s="150" t="s">
        <v>1438</v>
      </c>
      <c r="B602" s="150">
        <v>44927</v>
      </c>
      <c r="C602" s="150"/>
      <c r="D602" s="150" t="s">
        <v>15</v>
      </c>
      <c r="E602" s="150">
        <v>6310</v>
      </c>
      <c r="F602" s="150">
        <v>376</v>
      </c>
      <c r="G602" s="150">
        <v>139</v>
      </c>
      <c r="H602" s="150">
        <v>14908</v>
      </c>
      <c r="I602" s="150">
        <v>714</v>
      </c>
      <c r="J602" s="150">
        <v>141</v>
      </c>
      <c r="K602" s="150" t="s">
        <v>56</v>
      </c>
      <c r="L602" s="150" t="s">
        <v>1311</v>
      </c>
      <c r="M602" s="150" t="s">
        <v>51</v>
      </c>
      <c r="N602" s="150" t="s">
        <v>57</v>
      </c>
    </row>
    <row r="603" spans="1:14" x14ac:dyDescent="0.25">
      <c r="A603" s="150" t="s">
        <v>1438</v>
      </c>
      <c r="B603" s="150">
        <v>44927</v>
      </c>
      <c r="C603" s="150"/>
      <c r="D603" s="150" t="s">
        <v>24</v>
      </c>
      <c r="E603" s="150">
        <v>4852</v>
      </c>
      <c r="F603" s="150">
        <v>231</v>
      </c>
      <c r="G603" s="150">
        <v>173</v>
      </c>
      <c r="H603" s="150">
        <v>19833</v>
      </c>
      <c r="I603" s="150">
        <v>573</v>
      </c>
      <c r="J603" s="150">
        <v>180</v>
      </c>
      <c r="K603" s="150" t="s">
        <v>93</v>
      </c>
      <c r="L603" s="150" t="s">
        <v>1311</v>
      </c>
      <c r="M603" s="150" t="s">
        <v>90</v>
      </c>
      <c r="N603" s="150" t="s">
        <v>95</v>
      </c>
    </row>
    <row r="604" spans="1:14" x14ac:dyDescent="0.25">
      <c r="A604" s="150" t="s">
        <v>1438</v>
      </c>
      <c r="B604" s="150">
        <v>44927</v>
      </c>
      <c r="C604" s="150"/>
      <c r="D604" s="150" t="s">
        <v>6</v>
      </c>
      <c r="E604" s="150">
        <v>8472</v>
      </c>
      <c r="F604" s="150">
        <v>815</v>
      </c>
      <c r="G604" s="150">
        <v>498</v>
      </c>
      <c r="H604" s="150">
        <v>25525</v>
      </c>
      <c r="I604" s="150">
        <v>1557</v>
      </c>
      <c r="J604" s="150">
        <v>508</v>
      </c>
      <c r="K604" s="150" t="s">
        <v>60</v>
      </c>
      <c r="L604" s="150" t="s">
        <v>1311</v>
      </c>
      <c r="M604" s="150" t="s">
        <v>59</v>
      </c>
      <c r="N604" s="150" t="s">
        <v>63</v>
      </c>
    </row>
    <row r="605" spans="1:14" x14ac:dyDescent="0.25">
      <c r="A605" s="150" t="s">
        <v>1438</v>
      </c>
      <c r="B605" s="150">
        <v>44927</v>
      </c>
      <c r="C605" s="150"/>
      <c r="D605" s="150" t="s">
        <v>33</v>
      </c>
      <c r="E605" s="150">
        <v>5086</v>
      </c>
      <c r="F605" s="150">
        <v>400</v>
      </c>
      <c r="G605" s="150">
        <v>119</v>
      </c>
      <c r="H605" s="150">
        <v>16114</v>
      </c>
      <c r="I605" s="150">
        <v>784</v>
      </c>
      <c r="J605" s="150">
        <v>120</v>
      </c>
      <c r="K605" s="150" t="s">
        <v>1331</v>
      </c>
      <c r="L605" s="150" t="s">
        <v>1311</v>
      </c>
      <c r="M605" s="150" t="s">
        <v>39</v>
      </c>
      <c r="N605" s="150" t="s">
        <v>49</v>
      </c>
    </row>
    <row r="606" spans="1:14" x14ac:dyDescent="0.25">
      <c r="A606" s="150" t="s">
        <v>1438</v>
      </c>
      <c r="B606" s="150">
        <v>44927</v>
      </c>
      <c r="C606" s="150"/>
      <c r="D606" s="150" t="s">
        <v>4</v>
      </c>
      <c r="E606" s="150">
        <v>6539</v>
      </c>
      <c r="F606" s="150">
        <v>540</v>
      </c>
      <c r="G606" s="150">
        <v>410</v>
      </c>
      <c r="H606" s="150">
        <v>12496</v>
      </c>
      <c r="I606" s="150">
        <v>869</v>
      </c>
      <c r="J606" s="150">
        <v>416</v>
      </c>
      <c r="K606" s="150" t="s">
        <v>1491</v>
      </c>
      <c r="L606" s="150" t="s">
        <v>1311</v>
      </c>
      <c r="M606" s="150" t="s">
        <v>90</v>
      </c>
      <c r="N606" s="150" t="s">
        <v>95</v>
      </c>
    </row>
    <row r="607" spans="1:14" x14ac:dyDescent="0.25">
      <c r="A607" s="150" t="s">
        <v>1438</v>
      </c>
      <c r="B607" s="150">
        <v>44927</v>
      </c>
      <c r="C607" s="150"/>
      <c r="D607" s="150" t="s">
        <v>7</v>
      </c>
      <c r="E607" s="150">
        <v>8565</v>
      </c>
      <c r="F607" s="150">
        <v>408</v>
      </c>
      <c r="G607" s="150">
        <v>54</v>
      </c>
      <c r="H607" s="150">
        <v>27756</v>
      </c>
      <c r="I607" s="150">
        <v>789</v>
      </c>
      <c r="J607" s="150">
        <v>55</v>
      </c>
      <c r="K607" s="150" t="s">
        <v>1582</v>
      </c>
      <c r="L607" s="150" t="s">
        <v>1311</v>
      </c>
      <c r="M607" s="150" t="s">
        <v>65</v>
      </c>
      <c r="N607" s="150" t="s">
        <v>73</v>
      </c>
    </row>
    <row r="608" spans="1:14" x14ac:dyDescent="0.25">
      <c r="A608" s="150" t="s">
        <v>1438</v>
      </c>
      <c r="B608" s="150">
        <v>44927</v>
      </c>
      <c r="C608" s="150"/>
      <c r="D608" s="150" t="s">
        <v>32</v>
      </c>
      <c r="E608" s="150">
        <v>7588</v>
      </c>
      <c r="F608" s="150">
        <v>497</v>
      </c>
      <c r="G608" s="150">
        <v>306</v>
      </c>
      <c r="H608" s="150">
        <v>29382</v>
      </c>
      <c r="I608" s="150">
        <v>1124</v>
      </c>
      <c r="J608" s="150">
        <v>309</v>
      </c>
      <c r="K608" s="150" t="s">
        <v>50</v>
      </c>
      <c r="L608" s="150" t="s">
        <v>1311</v>
      </c>
      <c r="M608" s="150" t="s">
        <v>51</v>
      </c>
      <c r="N608" s="150" t="s">
        <v>57</v>
      </c>
    </row>
    <row r="609" spans="1:14" x14ac:dyDescent="0.25">
      <c r="A609" s="150" t="s">
        <v>1438</v>
      </c>
      <c r="B609" s="150">
        <v>44927</v>
      </c>
      <c r="C609" s="150"/>
      <c r="D609" s="150" t="s">
        <v>3</v>
      </c>
      <c r="E609" s="150">
        <v>8057</v>
      </c>
      <c r="F609" s="150">
        <v>727</v>
      </c>
      <c r="G609" s="150">
        <v>34</v>
      </c>
      <c r="H609" s="150">
        <v>46307</v>
      </c>
      <c r="I609" s="150">
        <v>2487</v>
      </c>
      <c r="J609" s="150">
        <v>35</v>
      </c>
      <c r="K609" s="150" t="s">
        <v>58</v>
      </c>
      <c r="L609" s="150" t="s">
        <v>1311</v>
      </c>
      <c r="M609" s="150" t="s">
        <v>59</v>
      </c>
      <c r="N609" s="150" t="s">
        <v>63</v>
      </c>
    </row>
    <row r="610" spans="1:14" x14ac:dyDescent="0.25">
      <c r="A610" s="150" t="s">
        <v>1438</v>
      </c>
      <c r="B610" s="150">
        <v>44927</v>
      </c>
      <c r="C610" s="150"/>
      <c r="D610" s="150" t="s">
        <v>5</v>
      </c>
      <c r="E610" s="150">
        <v>11420</v>
      </c>
      <c r="F610" s="150">
        <v>734</v>
      </c>
      <c r="G610" s="150">
        <v>334</v>
      </c>
      <c r="H610" s="150">
        <v>53449</v>
      </c>
      <c r="I610" s="150">
        <v>1571</v>
      </c>
      <c r="J610" s="150">
        <v>343</v>
      </c>
      <c r="K610" s="150" t="s">
        <v>64</v>
      </c>
      <c r="L610" s="150" t="s">
        <v>1311</v>
      </c>
      <c r="M610" s="150" t="s">
        <v>65</v>
      </c>
      <c r="N610" s="150" t="s">
        <v>73</v>
      </c>
    </row>
    <row r="611" spans="1:14" x14ac:dyDescent="0.25">
      <c r="A611" s="150" t="s">
        <v>1438</v>
      </c>
      <c r="B611" s="150">
        <v>44927</v>
      </c>
      <c r="C611" s="150"/>
      <c r="D611" s="150" t="s">
        <v>62</v>
      </c>
      <c r="E611" s="150">
        <v>11975</v>
      </c>
      <c r="F611" s="150">
        <v>842</v>
      </c>
      <c r="G611" s="150">
        <v>59</v>
      </c>
      <c r="H611" s="150">
        <v>21950</v>
      </c>
      <c r="I611" s="150">
        <v>1237</v>
      </c>
      <c r="J611" s="150">
        <v>59</v>
      </c>
      <c r="K611" s="150" t="s">
        <v>1366</v>
      </c>
      <c r="L611" s="150" t="s">
        <v>1311</v>
      </c>
      <c r="M611" s="150" t="s">
        <v>59</v>
      </c>
      <c r="N611" s="150" t="s">
        <v>63</v>
      </c>
    </row>
    <row r="612" spans="1:14" x14ac:dyDescent="0.25">
      <c r="A612" s="150" t="s">
        <v>1438</v>
      </c>
      <c r="B612" s="150">
        <v>44927</v>
      </c>
      <c r="C612" s="150"/>
      <c r="D612" s="150" t="s">
        <v>42</v>
      </c>
      <c r="E612" s="150">
        <v>3950</v>
      </c>
      <c r="F612" s="150">
        <v>364</v>
      </c>
      <c r="G612" s="150">
        <v>7</v>
      </c>
      <c r="H612" s="150">
        <v>6484</v>
      </c>
      <c r="I612" s="150">
        <v>589</v>
      </c>
      <c r="J612" s="150">
        <v>7</v>
      </c>
      <c r="K612" s="150" t="s">
        <v>1320</v>
      </c>
      <c r="L612" s="150" t="s">
        <v>1311</v>
      </c>
      <c r="M612" s="150" t="s">
        <v>39</v>
      </c>
      <c r="N612" s="150" t="s">
        <v>49</v>
      </c>
    </row>
    <row r="613" spans="1:14" x14ac:dyDescent="0.25">
      <c r="A613" s="150" t="s">
        <v>1438</v>
      </c>
      <c r="B613" s="150">
        <v>44927</v>
      </c>
      <c r="C613" s="150"/>
      <c r="D613" s="150" t="s">
        <v>0</v>
      </c>
      <c r="E613" s="150">
        <v>6574</v>
      </c>
      <c r="F613" s="150">
        <v>525</v>
      </c>
      <c r="G613" s="150">
        <v>70</v>
      </c>
      <c r="H613" s="150">
        <v>13407</v>
      </c>
      <c r="I613" s="150">
        <v>939</v>
      </c>
      <c r="J613" s="150">
        <v>72</v>
      </c>
      <c r="K613" s="150" t="s">
        <v>1585</v>
      </c>
      <c r="L613" s="150" t="s">
        <v>1311</v>
      </c>
      <c r="M613" s="150" t="s">
        <v>83</v>
      </c>
      <c r="N613" s="150" t="s">
        <v>88</v>
      </c>
    </row>
    <row r="614" spans="1:14" x14ac:dyDescent="0.25">
      <c r="A614" s="150" t="s">
        <v>1438</v>
      </c>
      <c r="B614" s="150">
        <v>44927</v>
      </c>
      <c r="C614" s="150"/>
      <c r="D614" s="150" t="s">
        <v>54</v>
      </c>
      <c r="E614" s="150">
        <v>12663</v>
      </c>
      <c r="F614" s="150">
        <v>713</v>
      </c>
      <c r="G614" s="150">
        <v>232</v>
      </c>
      <c r="H614" s="150">
        <v>22114</v>
      </c>
      <c r="I614" s="150">
        <v>1118</v>
      </c>
      <c r="J614" s="150">
        <v>232</v>
      </c>
      <c r="K614" s="150" t="s">
        <v>1342</v>
      </c>
      <c r="L614" s="150" t="s">
        <v>1311</v>
      </c>
      <c r="M614" s="150" t="s">
        <v>51</v>
      </c>
      <c r="N614" s="150" t="s">
        <v>57</v>
      </c>
    </row>
    <row r="615" spans="1:14" x14ac:dyDescent="0.25">
      <c r="A615" s="150" t="s">
        <v>1438</v>
      </c>
      <c r="B615" s="150">
        <v>44927</v>
      </c>
      <c r="C615" s="150"/>
      <c r="D615" s="150" t="s">
        <v>72</v>
      </c>
      <c r="E615" s="150">
        <v>7758</v>
      </c>
      <c r="F615" s="150">
        <v>655</v>
      </c>
      <c r="G615" s="150">
        <v>5</v>
      </c>
      <c r="H615" s="150">
        <v>12994</v>
      </c>
      <c r="I615" s="150">
        <v>989</v>
      </c>
      <c r="J615" s="150">
        <v>5</v>
      </c>
      <c r="K615" s="150" t="s">
        <v>1387</v>
      </c>
      <c r="L615" s="150" t="s">
        <v>1311</v>
      </c>
      <c r="M615" s="150" t="s">
        <v>65</v>
      </c>
      <c r="N615" s="150" t="s">
        <v>73</v>
      </c>
    </row>
    <row r="616" spans="1:14" x14ac:dyDescent="0.25">
      <c r="A616" s="150" t="s">
        <v>1438</v>
      </c>
      <c r="B616" s="150">
        <v>44927</v>
      </c>
      <c r="C616" s="150"/>
      <c r="D616" s="150" t="s">
        <v>48</v>
      </c>
      <c r="E616" s="150">
        <v>5613</v>
      </c>
      <c r="F616" s="150">
        <v>406</v>
      </c>
      <c r="G616" s="150">
        <v>4</v>
      </c>
      <c r="H616" s="150">
        <v>8180</v>
      </c>
      <c r="I616" s="150">
        <v>617</v>
      </c>
      <c r="J616" s="150">
        <v>4</v>
      </c>
      <c r="K616" s="150" t="s">
        <v>1338</v>
      </c>
      <c r="L616" s="150" t="s">
        <v>1311</v>
      </c>
      <c r="M616" s="150" t="s">
        <v>39</v>
      </c>
      <c r="N616" s="150" t="s">
        <v>49</v>
      </c>
    </row>
    <row r="617" spans="1:14" x14ac:dyDescent="0.25">
      <c r="A617" s="150" t="s">
        <v>1438</v>
      </c>
      <c r="B617" s="150">
        <v>44927</v>
      </c>
      <c r="C617" s="150"/>
      <c r="D617" s="150" t="s">
        <v>9</v>
      </c>
      <c r="E617" s="150">
        <v>12802</v>
      </c>
      <c r="F617" s="150">
        <v>741</v>
      </c>
      <c r="G617" s="150">
        <v>60</v>
      </c>
      <c r="H617" s="150">
        <v>45121</v>
      </c>
      <c r="I617" s="150">
        <v>1513</v>
      </c>
      <c r="J617" s="150">
        <v>67</v>
      </c>
      <c r="K617" s="150" t="s">
        <v>94</v>
      </c>
      <c r="L617" s="150" t="s">
        <v>1311</v>
      </c>
      <c r="M617" s="150" t="s">
        <v>90</v>
      </c>
      <c r="N617" s="150" t="s">
        <v>95</v>
      </c>
    </row>
    <row r="618" spans="1:14" x14ac:dyDescent="0.25">
      <c r="A618" s="150" t="s">
        <v>1438</v>
      </c>
      <c r="B618" s="150">
        <v>44927</v>
      </c>
      <c r="C618" s="150"/>
      <c r="D618" s="150" t="s">
        <v>30</v>
      </c>
      <c r="E618" s="150">
        <v>2255</v>
      </c>
      <c r="F618" s="150">
        <v>198</v>
      </c>
      <c r="G618" s="150">
        <v>43</v>
      </c>
      <c r="H618" s="150">
        <v>5332</v>
      </c>
      <c r="I618" s="150">
        <v>363</v>
      </c>
      <c r="J618" s="150">
        <v>45</v>
      </c>
      <c r="K618" s="150" t="s">
        <v>84</v>
      </c>
      <c r="L618" s="150" t="s">
        <v>1311</v>
      </c>
      <c r="M618" s="150" t="s">
        <v>83</v>
      </c>
      <c r="N618" s="150" t="s">
        <v>88</v>
      </c>
    </row>
    <row r="619" spans="1:14" x14ac:dyDescent="0.25">
      <c r="A619" s="150" t="s">
        <v>1438</v>
      </c>
      <c r="B619" s="150">
        <v>44927</v>
      </c>
      <c r="C619" s="150"/>
      <c r="D619" s="150" t="s">
        <v>1</v>
      </c>
      <c r="E619" s="150">
        <v>7402</v>
      </c>
      <c r="F619" s="150">
        <v>335</v>
      </c>
      <c r="G619" s="150">
        <v>72</v>
      </c>
      <c r="H619" s="150">
        <v>31205</v>
      </c>
      <c r="I619" s="150">
        <v>869</v>
      </c>
      <c r="J619" s="150">
        <v>74</v>
      </c>
      <c r="K619" s="150" t="s">
        <v>1577</v>
      </c>
      <c r="L619" s="150" t="s">
        <v>1311</v>
      </c>
      <c r="M619" s="150" t="s">
        <v>39</v>
      </c>
      <c r="N619" s="150" t="s">
        <v>49</v>
      </c>
    </row>
    <row r="620" spans="1:14" x14ac:dyDescent="0.25">
      <c r="A620" s="150" t="s">
        <v>1438</v>
      </c>
      <c r="B620" s="150">
        <v>44927</v>
      </c>
      <c r="C620" s="150"/>
      <c r="D620" s="150" t="s">
        <v>10</v>
      </c>
      <c r="E620" s="150">
        <v>5803</v>
      </c>
      <c r="F620" s="150">
        <v>432</v>
      </c>
      <c r="G620" s="150">
        <v>12</v>
      </c>
      <c r="H620" s="150">
        <v>32577</v>
      </c>
      <c r="I620" s="150">
        <v>1016</v>
      </c>
      <c r="J620" s="150">
        <v>12</v>
      </c>
      <c r="K620" s="150" t="s">
        <v>92</v>
      </c>
      <c r="L620" s="150" t="s">
        <v>1311</v>
      </c>
      <c r="M620" s="150" t="s">
        <v>90</v>
      </c>
      <c r="N620" s="150" t="s">
        <v>95</v>
      </c>
    </row>
    <row r="621" spans="1:14" x14ac:dyDescent="0.25">
      <c r="A621" s="150" t="s">
        <v>1438</v>
      </c>
      <c r="B621" s="150">
        <v>44927</v>
      </c>
      <c r="C621" s="150"/>
      <c r="D621" s="150" t="s">
        <v>29</v>
      </c>
      <c r="E621" s="150">
        <v>2885</v>
      </c>
      <c r="F621" s="150">
        <v>201</v>
      </c>
      <c r="G621" s="150">
        <v>1</v>
      </c>
      <c r="H621" s="150">
        <v>11433</v>
      </c>
      <c r="I621" s="150">
        <v>400</v>
      </c>
      <c r="J621" s="150">
        <v>1</v>
      </c>
      <c r="K621" s="150" t="s">
        <v>80</v>
      </c>
      <c r="L621" s="150" t="s">
        <v>1311</v>
      </c>
      <c r="M621" s="150" t="s">
        <v>75</v>
      </c>
      <c r="N621" s="150" t="s">
        <v>81</v>
      </c>
    </row>
    <row r="622" spans="1:14" x14ac:dyDescent="0.25">
      <c r="A622" s="150" t="s">
        <v>1438</v>
      </c>
      <c r="B622" s="150">
        <v>44927</v>
      </c>
      <c r="C622" s="150"/>
      <c r="D622" s="150" t="s">
        <v>2</v>
      </c>
      <c r="E622" s="150">
        <v>5611</v>
      </c>
      <c r="F622" s="150">
        <v>434</v>
      </c>
      <c r="G622" s="150">
        <v>109</v>
      </c>
      <c r="H622" s="150">
        <v>13660</v>
      </c>
      <c r="I622" s="150">
        <v>795</v>
      </c>
      <c r="J622" s="150">
        <v>114</v>
      </c>
      <c r="K622" s="150" t="s">
        <v>89</v>
      </c>
      <c r="L622" s="150" t="s">
        <v>1311</v>
      </c>
      <c r="M622" s="150" t="s">
        <v>90</v>
      </c>
      <c r="N622" s="150" t="s">
        <v>95</v>
      </c>
    </row>
    <row r="623" spans="1:14" x14ac:dyDescent="0.25">
      <c r="A623" s="150" t="s">
        <v>1438</v>
      </c>
      <c r="B623" s="150">
        <v>44927</v>
      </c>
      <c r="C623" s="150"/>
      <c r="D623" s="150" t="s">
        <v>31</v>
      </c>
      <c r="E623" s="150">
        <v>2896</v>
      </c>
      <c r="F623" s="150">
        <v>205</v>
      </c>
      <c r="G623" s="150">
        <v>15</v>
      </c>
      <c r="H623" s="150">
        <v>12212</v>
      </c>
      <c r="I623" s="150">
        <v>410</v>
      </c>
      <c r="J623" s="150">
        <v>15</v>
      </c>
      <c r="K623" s="150" t="s">
        <v>68</v>
      </c>
      <c r="L623" s="150" t="s">
        <v>1311</v>
      </c>
      <c r="M623" s="150" t="s">
        <v>65</v>
      </c>
      <c r="N623" s="150" t="s">
        <v>73</v>
      </c>
    </row>
    <row r="624" spans="1:14" x14ac:dyDescent="0.25">
      <c r="A624" s="150" t="s">
        <v>1438</v>
      </c>
      <c r="B624" s="150">
        <v>44927</v>
      </c>
      <c r="C624" s="150"/>
      <c r="D624" s="150" t="s">
        <v>8</v>
      </c>
      <c r="E624" s="150">
        <v>1757</v>
      </c>
      <c r="F624" s="150">
        <v>129</v>
      </c>
      <c r="G624" s="150">
        <v>113</v>
      </c>
      <c r="H624" s="150">
        <v>8500</v>
      </c>
      <c r="I624" s="150">
        <v>404</v>
      </c>
      <c r="J624" s="150">
        <v>116</v>
      </c>
      <c r="K624" s="150" t="s">
        <v>76</v>
      </c>
      <c r="L624" s="150" t="s">
        <v>1311</v>
      </c>
      <c r="M624" s="150" t="s">
        <v>75</v>
      </c>
      <c r="N624" s="150" t="s">
        <v>81</v>
      </c>
    </row>
    <row r="625" spans="1:14" x14ac:dyDescent="0.25">
      <c r="A625" s="150" t="s">
        <v>1438</v>
      </c>
      <c r="B625" s="150">
        <v>44927</v>
      </c>
      <c r="C625" s="150"/>
      <c r="D625" s="150" t="s">
        <v>28</v>
      </c>
      <c r="E625" s="150">
        <v>3176</v>
      </c>
      <c r="F625" s="150">
        <v>260</v>
      </c>
      <c r="G625" s="150">
        <v>110</v>
      </c>
      <c r="H625" s="150">
        <v>11288</v>
      </c>
      <c r="I625" s="150">
        <v>577</v>
      </c>
      <c r="J625" s="150">
        <v>113</v>
      </c>
      <c r="K625" s="150" t="s">
        <v>77</v>
      </c>
      <c r="L625" s="150" t="s">
        <v>1311</v>
      </c>
      <c r="M625" s="150" t="s">
        <v>75</v>
      </c>
      <c r="N625" s="150" t="s">
        <v>81</v>
      </c>
    </row>
    <row r="626" spans="1:14" x14ac:dyDescent="0.25">
      <c r="A626" s="150" t="s">
        <v>1438</v>
      </c>
      <c r="B626" s="150">
        <v>44958</v>
      </c>
      <c r="C626" s="150"/>
      <c r="D626" s="150" t="s">
        <v>19</v>
      </c>
      <c r="E626" s="150">
        <v>10661</v>
      </c>
      <c r="F626" s="150">
        <v>761</v>
      </c>
      <c r="G626" s="150">
        <v>370</v>
      </c>
      <c r="H626" s="150">
        <v>59103</v>
      </c>
      <c r="I626" s="150">
        <v>2179</v>
      </c>
      <c r="J626" s="150">
        <v>377</v>
      </c>
      <c r="K626" s="150" t="s">
        <v>52</v>
      </c>
      <c r="L626" s="150" t="s">
        <v>1311</v>
      </c>
      <c r="M626" s="150" t="s">
        <v>51</v>
      </c>
      <c r="N626" s="150" t="s">
        <v>57</v>
      </c>
    </row>
    <row r="627" spans="1:14" x14ac:dyDescent="0.25">
      <c r="A627" s="150" t="s">
        <v>1438</v>
      </c>
      <c r="B627" s="150">
        <v>44958</v>
      </c>
      <c r="C627" s="150"/>
      <c r="D627" s="150" t="s">
        <v>2</v>
      </c>
      <c r="E627" s="150">
        <v>5620</v>
      </c>
      <c r="F627" s="150">
        <v>436</v>
      </c>
      <c r="G627" s="150">
        <v>109</v>
      </c>
      <c r="H627" s="150">
        <v>13726</v>
      </c>
      <c r="I627" s="150">
        <v>800</v>
      </c>
      <c r="J627" s="150">
        <v>115</v>
      </c>
      <c r="K627" s="150" t="s">
        <v>89</v>
      </c>
      <c r="L627" s="150" t="s">
        <v>1311</v>
      </c>
      <c r="M627" s="150" t="s">
        <v>90</v>
      </c>
      <c r="N627" s="150" t="s">
        <v>95</v>
      </c>
    </row>
    <row r="628" spans="1:14" x14ac:dyDescent="0.25">
      <c r="A628" s="150" t="s">
        <v>1438</v>
      </c>
      <c r="B628" s="150">
        <v>44958</v>
      </c>
      <c r="C628" s="150"/>
      <c r="D628" s="150" t="s">
        <v>0</v>
      </c>
      <c r="E628" s="150">
        <v>6728</v>
      </c>
      <c r="F628" s="150">
        <v>524</v>
      </c>
      <c r="G628" s="150">
        <v>91</v>
      </c>
      <c r="H628" s="150">
        <v>13625</v>
      </c>
      <c r="I628" s="150">
        <v>944</v>
      </c>
      <c r="J628" s="150">
        <v>93</v>
      </c>
      <c r="K628" s="150" t="s">
        <v>1585</v>
      </c>
      <c r="L628" s="150" t="s">
        <v>1311</v>
      </c>
      <c r="M628" s="150" t="s">
        <v>83</v>
      </c>
      <c r="N628" s="150" t="s">
        <v>88</v>
      </c>
    </row>
    <row r="629" spans="1:14" x14ac:dyDescent="0.25">
      <c r="A629" s="150" t="s">
        <v>1438</v>
      </c>
      <c r="B629" s="150">
        <v>44958</v>
      </c>
      <c r="C629" s="150"/>
      <c r="D629" s="150" t="s">
        <v>4</v>
      </c>
      <c r="E629" s="150">
        <v>6539</v>
      </c>
      <c r="F629" s="150">
        <v>545</v>
      </c>
      <c r="G629" s="150">
        <v>413</v>
      </c>
      <c r="H629" s="150">
        <v>12536</v>
      </c>
      <c r="I629" s="150">
        <v>872</v>
      </c>
      <c r="J629" s="150">
        <v>419</v>
      </c>
      <c r="K629" s="150" t="s">
        <v>1491</v>
      </c>
      <c r="L629" s="150" t="s">
        <v>1311</v>
      </c>
      <c r="M629" s="150" t="s">
        <v>90</v>
      </c>
      <c r="N629" s="150" t="s">
        <v>95</v>
      </c>
    </row>
    <row r="630" spans="1:14" x14ac:dyDescent="0.25">
      <c r="A630" s="150" t="s">
        <v>1438</v>
      </c>
      <c r="B630" s="150">
        <v>44958</v>
      </c>
      <c r="C630" s="150"/>
      <c r="D630" s="150" t="s">
        <v>3</v>
      </c>
      <c r="E630" s="150">
        <v>8032</v>
      </c>
      <c r="F630" s="150">
        <v>730</v>
      </c>
      <c r="G630" s="150">
        <v>39</v>
      </c>
      <c r="H630" s="150">
        <v>46410</v>
      </c>
      <c r="I630" s="150">
        <v>2497</v>
      </c>
      <c r="J630" s="150">
        <v>41</v>
      </c>
      <c r="K630" s="150" t="s">
        <v>58</v>
      </c>
      <c r="L630" s="150" t="s">
        <v>1311</v>
      </c>
      <c r="M630" s="150" t="s">
        <v>59</v>
      </c>
      <c r="N630" s="150" t="s">
        <v>63</v>
      </c>
    </row>
    <row r="631" spans="1:14" x14ac:dyDescent="0.25">
      <c r="A631" s="150" t="s">
        <v>1438</v>
      </c>
      <c r="B631" s="150">
        <v>44958</v>
      </c>
      <c r="C631" s="150"/>
      <c r="D631" s="150" t="s">
        <v>18</v>
      </c>
      <c r="E631" s="150">
        <v>5847</v>
      </c>
      <c r="F631" s="150">
        <v>313</v>
      </c>
      <c r="G631" s="150">
        <v>17</v>
      </c>
      <c r="H631" s="150">
        <v>17532</v>
      </c>
      <c r="I631" s="150">
        <v>537</v>
      </c>
      <c r="J631" s="150">
        <v>18</v>
      </c>
      <c r="K631" s="150" t="s">
        <v>44</v>
      </c>
      <c r="L631" s="150" t="s">
        <v>1311</v>
      </c>
      <c r="M631" s="150" t="s">
        <v>39</v>
      </c>
      <c r="N631" s="150" t="s">
        <v>49</v>
      </c>
    </row>
    <row r="632" spans="1:14" x14ac:dyDescent="0.25">
      <c r="A632" s="150" t="s">
        <v>1438</v>
      </c>
      <c r="B632" s="150">
        <v>44958</v>
      </c>
      <c r="C632" s="150"/>
      <c r="D632" s="150" t="s">
        <v>1</v>
      </c>
      <c r="E632" s="150">
        <v>7417</v>
      </c>
      <c r="F632" s="150">
        <v>330</v>
      </c>
      <c r="G632" s="150">
        <v>72</v>
      </c>
      <c r="H632" s="150">
        <v>31320</v>
      </c>
      <c r="I632" s="150">
        <v>869</v>
      </c>
      <c r="J632" s="150">
        <v>76</v>
      </c>
      <c r="K632" s="150" t="s">
        <v>1577</v>
      </c>
      <c r="L632" s="150" t="s">
        <v>1311</v>
      </c>
      <c r="M632" s="150" t="s">
        <v>39</v>
      </c>
      <c r="N632" s="150" t="s">
        <v>49</v>
      </c>
    </row>
    <row r="633" spans="1:14" x14ac:dyDescent="0.25">
      <c r="A633" s="150" t="s">
        <v>1438</v>
      </c>
      <c r="B633" s="150">
        <v>44958</v>
      </c>
      <c r="C633" s="150"/>
      <c r="D633" s="150" t="s">
        <v>17</v>
      </c>
      <c r="E633" s="150">
        <v>4643</v>
      </c>
      <c r="F633" s="150">
        <v>432</v>
      </c>
      <c r="G633" s="150">
        <v>16</v>
      </c>
      <c r="H633" s="150">
        <v>9147</v>
      </c>
      <c r="I633" s="150">
        <v>718</v>
      </c>
      <c r="J633" s="150">
        <v>17</v>
      </c>
      <c r="K633" s="150" t="s">
        <v>78</v>
      </c>
      <c r="L633" s="150" t="s">
        <v>1311</v>
      </c>
      <c r="M633" s="150" t="s">
        <v>75</v>
      </c>
      <c r="N633" s="150" t="s">
        <v>81</v>
      </c>
    </row>
    <row r="634" spans="1:14" x14ac:dyDescent="0.25">
      <c r="A634" s="150" t="s">
        <v>1438</v>
      </c>
      <c r="B634" s="150">
        <v>44958</v>
      </c>
      <c r="C634" s="150"/>
      <c r="D634" s="150" t="s">
        <v>12</v>
      </c>
      <c r="E634" s="150">
        <v>4748</v>
      </c>
      <c r="F634" s="150">
        <v>329</v>
      </c>
      <c r="G634" s="150">
        <v>81</v>
      </c>
      <c r="H634" s="150">
        <v>9470</v>
      </c>
      <c r="I634" s="150">
        <v>579</v>
      </c>
      <c r="J634" s="150">
        <v>82</v>
      </c>
      <c r="K634" s="150" t="s">
        <v>86</v>
      </c>
      <c r="L634" s="150" t="s">
        <v>1311</v>
      </c>
      <c r="M634" s="150" t="s">
        <v>83</v>
      </c>
      <c r="N634" s="150" t="s">
        <v>88</v>
      </c>
    </row>
    <row r="635" spans="1:14" x14ac:dyDescent="0.25">
      <c r="A635" s="150" t="s">
        <v>1438</v>
      </c>
      <c r="B635" s="150">
        <v>44958</v>
      </c>
      <c r="C635" s="150"/>
      <c r="D635" s="150" t="s">
        <v>8</v>
      </c>
      <c r="E635" s="150">
        <v>1745</v>
      </c>
      <c r="F635" s="150">
        <v>131</v>
      </c>
      <c r="G635" s="150">
        <v>116</v>
      </c>
      <c r="H635" s="150">
        <v>8529</v>
      </c>
      <c r="I635" s="150">
        <v>406</v>
      </c>
      <c r="J635" s="150">
        <v>119</v>
      </c>
      <c r="K635" s="150" t="s">
        <v>76</v>
      </c>
      <c r="L635" s="150" t="s">
        <v>1311</v>
      </c>
      <c r="M635" s="150" t="s">
        <v>75</v>
      </c>
      <c r="N635" s="150" t="s">
        <v>81</v>
      </c>
    </row>
    <row r="636" spans="1:14" x14ac:dyDescent="0.25">
      <c r="A636" s="150" t="s">
        <v>1438</v>
      </c>
      <c r="B636" s="150">
        <v>44958</v>
      </c>
      <c r="C636" s="150"/>
      <c r="D636" s="150" t="s">
        <v>13</v>
      </c>
      <c r="E636" s="150">
        <v>4291</v>
      </c>
      <c r="F636" s="150">
        <v>363</v>
      </c>
      <c r="G636" s="150">
        <v>9</v>
      </c>
      <c r="H636" s="150">
        <v>13672</v>
      </c>
      <c r="I636" s="150">
        <v>726</v>
      </c>
      <c r="J636" s="150">
        <v>9</v>
      </c>
      <c r="K636" s="150" t="s">
        <v>70</v>
      </c>
      <c r="L636" s="150" t="s">
        <v>1311</v>
      </c>
      <c r="M636" s="150" t="s">
        <v>65</v>
      </c>
      <c r="N636" s="150" t="s">
        <v>73</v>
      </c>
    </row>
    <row r="637" spans="1:14" x14ac:dyDescent="0.25">
      <c r="A637" s="150" t="s">
        <v>1438</v>
      </c>
      <c r="B637" s="150">
        <v>44958</v>
      </c>
      <c r="C637" s="150"/>
      <c r="D637" s="150" t="s">
        <v>11</v>
      </c>
      <c r="E637" s="150">
        <v>5709</v>
      </c>
      <c r="F637" s="150">
        <v>317</v>
      </c>
      <c r="G637" s="150">
        <v>99</v>
      </c>
      <c r="H637" s="150">
        <v>14889</v>
      </c>
      <c r="I637" s="150">
        <v>743</v>
      </c>
      <c r="J637" s="150">
        <v>100</v>
      </c>
      <c r="K637" s="150" t="s">
        <v>55</v>
      </c>
      <c r="L637" s="150" t="s">
        <v>1311</v>
      </c>
      <c r="M637" s="150" t="s">
        <v>51</v>
      </c>
      <c r="N637" s="150" t="s">
        <v>57</v>
      </c>
    </row>
    <row r="638" spans="1:14" x14ac:dyDescent="0.25">
      <c r="A638" s="150" t="s">
        <v>1438</v>
      </c>
      <c r="B638" s="150">
        <v>44958</v>
      </c>
      <c r="C638" s="150"/>
      <c r="D638" s="150" t="s">
        <v>10</v>
      </c>
      <c r="E638" s="150">
        <v>5809</v>
      </c>
      <c r="F638" s="150">
        <v>437</v>
      </c>
      <c r="G638" s="150">
        <v>14</v>
      </c>
      <c r="H638" s="150">
        <v>32650</v>
      </c>
      <c r="I638" s="150">
        <v>1022</v>
      </c>
      <c r="J638" s="150">
        <v>14</v>
      </c>
      <c r="K638" s="150" t="s">
        <v>92</v>
      </c>
      <c r="L638" s="150" t="s">
        <v>1311</v>
      </c>
      <c r="M638" s="150" t="s">
        <v>90</v>
      </c>
      <c r="N638" s="150" t="s">
        <v>95</v>
      </c>
    </row>
    <row r="639" spans="1:14" x14ac:dyDescent="0.25">
      <c r="A639" s="150" t="s">
        <v>1438</v>
      </c>
      <c r="B639" s="150">
        <v>44958</v>
      </c>
      <c r="C639" s="150"/>
      <c r="D639" s="150" t="s">
        <v>9</v>
      </c>
      <c r="E639" s="150">
        <v>12683</v>
      </c>
      <c r="F639" s="150">
        <v>744</v>
      </c>
      <c r="G639" s="150">
        <v>74</v>
      </c>
      <c r="H639" s="150">
        <v>45226</v>
      </c>
      <c r="I639" s="150">
        <v>1523</v>
      </c>
      <c r="J639" s="150">
        <v>82</v>
      </c>
      <c r="K639" s="150" t="s">
        <v>94</v>
      </c>
      <c r="L639" s="150" t="s">
        <v>1311</v>
      </c>
      <c r="M639" s="150" t="s">
        <v>90</v>
      </c>
      <c r="N639" s="150" t="s">
        <v>95</v>
      </c>
    </row>
    <row r="640" spans="1:14" x14ac:dyDescent="0.25">
      <c r="A640" s="150" t="s">
        <v>1438</v>
      </c>
      <c r="B640" s="150">
        <v>44958</v>
      </c>
      <c r="C640" s="150"/>
      <c r="D640" s="150" t="s">
        <v>5</v>
      </c>
      <c r="E640" s="150">
        <v>11417</v>
      </c>
      <c r="F640" s="150">
        <v>740</v>
      </c>
      <c r="G640" s="150">
        <v>334</v>
      </c>
      <c r="H640" s="150">
        <v>53542</v>
      </c>
      <c r="I640" s="150">
        <v>1583</v>
      </c>
      <c r="J640" s="150">
        <v>343</v>
      </c>
      <c r="K640" s="150" t="s">
        <v>64</v>
      </c>
      <c r="L640" s="150" t="s">
        <v>1311</v>
      </c>
      <c r="M640" s="150" t="s">
        <v>65</v>
      </c>
      <c r="N640" s="150" t="s">
        <v>73</v>
      </c>
    </row>
    <row r="641" spans="1:14" x14ac:dyDescent="0.25">
      <c r="A641" s="150" t="s">
        <v>1438</v>
      </c>
      <c r="B641" s="150">
        <v>44958</v>
      </c>
      <c r="C641" s="150"/>
      <c r="D641" s="150" t="s">
        <v>15</v>
      </c>
      <c r="E641" s="150">
        <v>6326</v>
      </c>
      <c r="F641" s="150">
        <v>378</v>
      </c>
      <c r="G641" s="150">
        <v>153</v>
      </c>
      <c r="H641" s="150">
        <v>14991</v>
      </c>
      <c r="I641" s="150">
        <v>718</v>
      </c>
      <c r="J641" s="150">
        <v>155</v>
      </c>
      <c r="K641" s="150" t="s">
        <v>56</v>
      </c>
      <c r="L641" s="150" t="s">
        <v>1311</v>
      </c>
      <c r="M641" s="150" t="s">
        <v>51</v>
      </c>
      <c r="N641" s="150" t="s">
        <v>57</v>
      </c>
    </row>
    <row r="642" spans="1:14" x14ac:dyDescent="0.25">
      <c r="A642" s="150" t="s">
        <v>1438</v>
      </c>
      <c r="B642" s="150">
        <v>44958</v>
      </c>
      <c r="C642" s="150"/>
      <c r="D642" s="150" t="s">
        <v>16</v>
      </c>
      <c r="E642" s="150">
        <v>5564</v>
      </c>
      <c r="F642" s="150">
        <v>313</v>
      </c>
      <c r="G642" s="150">
        <v>24</v>
      </c>
      <c r="H642" s="150">
        <v>18649</v>
      </c>
      <c r="I642" s="150">
        <v>665</v>
      </c>
      <c r="J642" s="150">
        <v>25</v>
      </c>
      <c r="K642" s="150" t="s">
        <v>74</v>
      </c>
      <c r="L642" s="150" t="s">
        <v>1311</v>
      </c>
      <c r="M642" s="150" t="s">
        <v>75</v>
      </c>
      <c r="N642" s="150" t="s">
        <v>81</v>
      </c>
    </row>
    <row r="643" spans="1:14" x14ac:dyDescent="0.25">
      <c r="A643" s="150" t="s">
        <v>1438</v>
      </c>
      <c r="B643" s="150">
        <v>44958</v>
      </c>
      <c r="C643" s="150"/>
      <c r="D643" s="150" t="s">
        <v>7</v>
      </c>
      <c r="E643" s="150">
        <v>8579</v>
      </c>
      <c r="F643" s="150">
        <v>406</v>
      </c>
      <c r="G643" s="150">
        <v>69</v>
      </c>
      <c r="H643" s="150">
        <v>27903</v>
      </c>
      <c r="I643" s="150">
        <v>792</v>
      </c>
      <c r="J643" s="150">
        <v>70</v>
      </c>
      <c r="K643" s="150" t="s">
        <v>1582</v>
      </c>
      <c r="L643" s="150" t="s">
        <v>1311</v>
      </c>
      <c r="M643" s="150" t="s">
        <v>65</v>
      </c>
      <c r="N643" s="150" t="s">
        <v>73</v>
      </c>
    </row>
    <row r="644" spans="1:14" x14ac:dyDescent="0.25">
      <c r="A644" s="150" t="s">
        <v>1438</v>
      </c>
      <c r="B644" s="150">
        <v>44958</v>
      </c>
      <c r="C644" s="150"/>
      <c r="D644" s="150" t="s">
        <v>14</v>
      </c>
      <c r="E644" s="150">
        <v>12396</v>
      </c>
      <c r="F644" s="150">
        <v>676</v>
      </c>
      <c r="G644" s="150">
        <v>392</v>
      </c>
      <c r="H644" s="150">
        <v>40221</v>
      </c>
      <c r="I644" s="150">
        <v>1506</v>
      </c>
      <c r="J644" s="150">
        <v>401</v>
      </c>
      <c r="K644" s="150" t="s">
        <v>82</v>
      </c>
      <c r="L644" s="150" t="s">
        <v>1311</v>
      </c>
      <c r="M644" s="150" t="s">
        <v>83</v>
      </c>
      <c r="N644" s="150" t="s">
        <v>88</v>
      </c>
    </row>
    <row r="645" spans="1:14" x14ac:dyDescent="0.25">
      <c r="A645" s="150" t="s">
        <v>1438</v>
      </c>
      <c r="B645" s="150">
        <v>44958</v>
      </c>
      <c r="C645" s="150"/>
      <c r="D645" s="150" t="s">
        <v>6</v>
      </c>
      <c r="E645" s="150">
        <v>8495</v>
      </c>
      <c r="F645" s="150">
        <v>818</v>
      </c>
      <c r="G645" s="150">
        <v>523</v>
      </c>
      <c r="H645" s="150">
        <v>25632</v>
      </c>
      <c r="I645" s="150">
        <v>1564</v>
      </c>
      <c r="J645" s="150">
        <v>536</v>
      </c>
      <c r="K645" s="150" t="s">
        <v>60</v>
      </c>
      <c r="L645" s="150" t="s">
        <v>1311</v>
      </c>
      <c r="M645" s="150" t="s">
        <v>59</v>
      </c>
      <c r="N645" s="150" t="s">
        <v>63</v>
      </c>
    </row>
    <row r="646" spans="1:14" x14ac:dyDescent="0.25">
      <c r="A646" s="150" t="s">
        <v>1438</v>
      </c>
      <c r="B646" s="150">
        <v>44958</v>
      </c>
      <c r="C646" s="150"/>
      <c r="D646" s="150" t="s">
        <v>32</v>
      </c>
      <c r="E646" s="150">
        <v>7584</v>
      </c>
      <c r="F646" s="150">
        <v>495</v>
      </c>
      <c r="G646" s="150">
        <v>330</v>
      </c>
      <c r="H646" s="150">
        <v>29440</v>
      </c>
      <c r="I646" s="150">
        <v>1126</v>
      </c>
      <c r="J646" s="150">
        <v>334</v>
      </c>
      <c r="K646" s="150" t="s">
        <v>50</v>
      </c>
      <c r="L646" s="150" t="s">
        <v>1311</v>
      </c>
      <c r="M646" s="150" t="s">
        <v>51</v>
      </c>
      <c r="N646" s="150" t="s">
        <v>57</v>
      </c>
    </row>
    <row r="647" spans="1:14" x14ac:dyDescent="0.25">
      <c r="A647" s="150" t="s">
        <v>1438</v>
      </c>
      <c r="B647" s="150">
        <v>44958</v>
      </c>
      <c r="C647" s="150"/>
      <c r="D647" s="150" t="s">
        <v>25</v>
      </c>
      <c r="E647" s="150">
        <v>3289</v>
      </c>
      <c r="F647" s="150">
        <v>112</v>
      </c>
      <c r="G647" s="150">
        <v>2</v>
      </c>
      <c r="H647" s="150">
        <v>8587</v>
      </c>
      <c r="I647" s="150">
        <v>221</v>
      </c>
      <c r="J647" s="150">
        <v>2</v>
      </c>
      <c r="K647" s="150" t="s">
        <v>46</v>
      </c>
      <c r="L647" s="150" t="s">
        <v>1311</v>
      </c>
      <c r="M647" s="150" t="s">
        <v>39</v>
      </c>
      <c r="N647" s="150" t="s">
        <v>49</v>
      </c>
    </row>
    <row r="648" spans="1:14" x14ac:dyDescent="0.25">
      <c r="A648" s="150" t="s">
        <v>1438</v>
      </c>
      <c r="B648" s="150">
        <v>44958</v>
      </c>
      <c r="C648" s="150"/>
      <c r="D648" s="150" t="s">
        <v>31</v>
      </c>
      <c r="E648" s="150">
        <v>2903</v>
      </c>
      <c r="F648" s="150">
        <v>203</v>
      </c>
      <c r="G648" s="150">
        <v>16</v>
      </c>
      <c r="H648" s="150">
        <v>12252</v>
      </c>
      <c r="I648" s="150">
        <v>411</v>
      </c>
      <c r="J648" s="150">
        <v>16</v>
      </c>
      <c r="K648" s="150" t="s">
        <v>68</v>
      </c>
      <c r="L648" s="150" t="s">
        <v>1311</v>
      </c>
      <c r="M648" s="150" t="s">
        <v>65</v>
      </c>
      <c r="N648" s="150" t="s">
        <v>73</v>
      </c>
    </row>
    <row r="649" spans="1:14" x14ac:dyDescent="0.25">
      <c r="A649" s="150" t="s">
        <v>1438</v>
      </c>
      <c r="B649" s="150">
        <v>44958</v>
      </c>
      <c r="C649" s="150"/>
      <c r="D649" s="150" t="s">
        <v>23</v>
      </c>
      <c r="E649" s="150">
        <v>11880</v>
      </c>
      <c r="F649" s="150">
        <v>852</v>
      </c>
      <c r="G649" s="150">
        <v>2</v>
      </c>
      <c r="H649" s="150">
        <v>38686</v>
      </c>
      <c r="I649" s="150">
        <v>1715</v>
      </c>
      <c r="J649" s="150">
        <v>2</v>
      </c>
      <c r="K649" s="150" t="s">
        <v>79</v>
      </c>
      <c r="L649" s="150" t="s">
        <v>1311</v>
      </c>
      <c r="M649" s="150" t="s">
        <v>75</v>
      </c>
      <c r="N649" s="150" t="s">
        <v>81</v>
      </c>
    </row>
    <row r="650" spans="1:14" x14ac:dyDescent="0.25">
      <c r="A650" s="150" t="s">
        <v>1438</v>
      </c>
      <c r="B650" s="150">
        <v>44958</v>
      </c>
      <c r="C650" s="150"/>
      <c r="D650" s="150" t="s">
        <v>33</v>
      </c>
      <c r="E650" s="150">
        <v>5152</v>
      </c>
      <c r="F650" s="150">
        <v>408</v>
      </c>
      <c r="G650" s="150">
        <v>133</v>
      </c>
      <c r="H650" s="150">
        <v>16203</v>
      </c>
      <c r="I650" s="150">
        <v>792</v>
      </c>
      <c r="J650" s="150">
        <v>134</v>
      </c>
      <c r="K650" s="150" t="s">
        <v>1331</v>
      </c>
      <c r="L650" s="150" t="s">
        <v>1311</v>
      </c>
      <c r="M650" s="150" t="s">
        <v>39</v>
      </c>
      <c r="N650" s="150" t="s">
        <v>49</v>
      </c>
    </row>
    <row r="651" spans="1:14" x14ac:dyDescent="0.25">
      <c r="A651" s="150" t="s">
        <v>1438</v>
      </c>
      <c r="B651" s="150">
        <v>44958</v>
      </c>
      <c r="C651" s="150"/>
      <c r="D651" s="150" t="s">
        <v>24</v>
      </c>
      <c r="E651" s="150">
        <v>4835</v>
      </c>
      <c r="F651" s="150">
        <v>232</v>
      </c>
      <c r="G651" s="150">
        <v>181</v>
      </c>
      <c r="H651" s="150">
        <v>19904</v>
      </c>
      <c r="I651" s="150">
        <v>578</v>
      </c>
      <c r="J651" s="150">
        <v>190</v>
      </c>
      <c r="K651" s="150" t="s">
        <v>93</v>
      </c>
      <c r="L651" s="150" t="s">
        <v>1311</v>
      </c>
      <c r="M651" s="150" t="s">
        <v>90</v>
      </c>
      <c r="N651" s="150" t="s">
        <v>95</v>
      </c>
    </row>
    <row r="652" spans="1:14" x14ac:dyDescent="0.25">
      <c r="A652" s="150" t="s">
        <v>1438</v>
      </c>
      <c r="B652" s="150">
        <v>44958</v>
      </c>
      <c r="C652" s="150"/>
      <c r="D652" s="150" t="s">
        <v>27</v>
      </c>
      <c r="E652" s="150">
        <v>3096</v>
      </c>
      <c r="F652" s="150">
        <v>209</v>
      </c>
      <c r="G652" s="150">
        <v>50</v>
      </c>
      <c r="H652" s="150">
        <v>10042</v>
      </c>
      <c r="I652" s="150">
        <v>554</v>
      </c>
      <c r="J652" s="150">
        <v>50</v>
      </c>
      <c r="K652" s="150" t="s">
        <v>38</v>
      </c>
      <c r="L652" s="150" t="s">
        <v>1311</v>
      </c>
      <c r="M652" s="150" t="s">
        <v>39</v>
      </c>
      <c r="N652" s="150" t="s">
        <v>49</v>
      </c>
    </row>
    <row r="653" spans="1:14" x14ac:dyDescent="0.25">
      <c r="A653" s="150" t="s">
        <v>1438</v>
      </c>
      <c r="B653" s="150">
        <v>44958</v>
      </c>
      <c r="C653" s="150"/>
      <c r="D653" s="150" t="s">
        <v>42</v>
      </c>
      <c r="E653" s="150">
        <v>3940</v>
      </c>
      <c r="F653" s="150">
        <v>364</v>
      </c>
      <c r="G653" s="150">
        <v>14</v>
      </c>
      <c r="H653" s="150">
        <v>6478</v>
      </c>
      <c r="I653" s="150">
        <v>591</v>
      </c>
      <c r="J653" s="150">
        <v>14</v>
      </c>
      <c r="K653" s="150" t="s">
        <v>1320</v>
      </c>
      <c r="L653" s="150" t="s">
        <v>1311</v>
      </c>
      <c r="M653" s="150" t="s">
        <v>39</v>
      </c>
      <c r="N653" s="150" t="s">
        <v>49</v>
      </c>
    </row>
    <row r="654" spans="1:14" x14ac:dyDescent="0.25">
      <c r="A654" s="150" t="s">
        <v>1438</v>
      </c>
      <c r="B654" s="150">
        <v>44958</v>
      </c>
      <c r="C654" s="150"/>
      <c r="D654" s="150" t="s">
        <v>28</v>
      </c>
      <c r="E654" s="150">
        <v>3170</v>
      </c>
      <c r="F654" s="150">
        <v>259</v>
      </c>
      <c r="G654" s="150">
        <v>128</v>
      </c>
      <c r="H654" s="150">
        <v>11312</v>
      </c>
      <c r="I654" s="150">
        <v>578</v>
      </c>
      <c r="J654" s="150">
        <v>132</v>
      </c>
      <c r="K654" s="150" t="s">
        <v>77</v>
      </c>
      <c r="L654" s="150" t="s">
        <v>1311</v>
      </c>
      <c r="M654" s="150" t="s">
        <v>75</v>
      </c>
      <c r="N654" s="150" t="s">
        <v>81</v>
      </c>
    </row>
    <row r="655" spans="1:14" x14ac:dyDescent="0.25">
      <c r="A655" s="150" t="s">
        <v>1438</v>
      </c>
      <c r="B655" s="150">
        <v>44958</v>
      </c>
      <c r="C655" s="150"/>
      <c r="D655" s="150" t="s">
        <v>30</v>
      </c>
      <c r="E655" s="150">
        <v>2254</v>
      </c>
      <c r="F655" s="150">
        <v>198</v>
      </c>
      <c r="G655" s="150">
        <v>47</v>
      </c>
      <c r="H655" s="150">
        <v>5355</v>
      </c>
      <c r="I655" s="150">
        <v>365</v>
      </c>
      <c r="J655" s="150">
        <v>49</v>
      </c>
      <c r="K655" s="150" t="s">
        <v>84</v>
      </c>
      <c r="L655" s="150" t="s">
        <v>1311</v>
      </c>
      <c r="M655" s="150" t="s">
        <v>83</v>
      </c>
      <c r="N655" s="150" t="s">
        <v>88</v>
      </c>
    </row>
    <row r="656" spans="1:14" x14ac:dyDescent="0.25">
      <c r="A656" s="150" t="s">
        <v>1438</v>
      </c>
      <c r="B656" s="150">
        <v>44958</v>
      </c>
      <c r="C656" s="150"/>
      <c r="D656" s="150" t="s">
        <v>26</v>
      </c>
      <c r="E656" s="150">
        <v>5868</v>
      </c>
      <c r="F656" s="150">
        <v>330</v>
      </c>
      <c r="G656" s="150">
        <v>240</v>
      </c>
      <c r="H656" s="150">
        <v>16488</v>
      </c>
      <c r="I656" s="150">
        <v>622</v>
      </c>
      <c r="J656" s="150">
        <v>252</v>
      </c>
      <c r="K656" s="150" t="s">
        <v>67</v>
      </c>
      <c r="L656" s="150" t="s">
        <v>1311</v>
      </c>
      <c r="M656" s="150" t="s">
        <v>65</v>
      </c>
      <c r="N656" s="150" t="s">
        <v>73</v>
      </c>
    </row>
    <row r="657" spans="1:14" x14ac:dyDescent="0.25">
      <c r="A657" s="150" t="s">
        <v>1438</v>
      </c>
      <c r="B657" s="150">
        <v>44958</v>
      </c>
      <c r="C657" s="150"/>
      <c r="D657" s="150" t="s">
        <v>29</v>
      </c>
      <c r="E657" s="150">
        <v>2879</v>
      </c>
      <c r="F657" s="150">
        <v>203</v>
      </c>
      <c r="G657" s="150">
        <v>1</v>
      </c>
      <c r="H657" s="150">
        <v>11460</v>
      </c>
      <c r="I657" s="150">
        <v>402</v>
      </c>
      <c r="J657" s="150">
        <v>1</v>
      </c>
      <c r="K657" s="150" t="s">
        <v>80</v>
      </c>
      <c r="L657" s="150" t="s">
        <v>1311</v>
      </c>
      <c r="M657" s="150" t="s">
        <v>75</v>
      </c>
      <c r="N657" s="150" t="s">
        <v>81</v>
      </c>
    </row>
    <row r="658" spans="1:14" x14ac:dyDescent="0.25">
      <c r="A658" s="150" t="s">
        <v>1438</v>
      </c>
      <c r="B658" s="150">
        <v>44958</v>
      </c>
      <c r="C658" s="150"/>
      <c r="D658" s="150" t="s">
        <v>22</v>
      </c>
      <c r="E658" s="150">
        <v>6817</v>
      </c>
      <c r="F658" s="150">
        <v>401</v>
      </c>
      <c r="G658" s="150">
        <v>14</v>
      </c>
      <c r="H658" s="150">
        <v>20461</v>
      </c>
      <c r="I658" s="150">
        <v>812</v>
      </c>
      <c r="J658" s="150">
        <v>14</v>
      </c>
      <c r="K658" s="150" t="s">
        <v>40</v>
      </c>
      <c r="L658" s="150" t="s">
        <v>1311</v>
      </c>
      <c r="M658" s="150" t="s">
        <v>39</v>
      </c>
      <c r="N658" s="150" t="s">
        <v>49</v>
      </c>
    </row>
    <row r="659" spans="1:14" x14ac:dyDescent="0.25">
      <c r="A659" s="150" t="s">
        <v>1438</v>
      </c>
      <c r="B659" s="150">
        <v>44958</v>
      </c>
      <c r="C659" s="150"/>
      <c r="D659" s="150" t="s">
        <v>54</v>
      </c>
      <c r="E659" s="150">
        <v>12680</v>
      </c>
      <c r="F659" s="150">
        <v>712</v>
      </c>
      <c r="G659" s="150">
        <v>247</v>
      </c>
      <c r="H659" s="150">
        <v>22143</v>
      </c>
      <c r="I659" s="150">
        <v>1124</v>
      </c>
      <c r="J659" s="150">
        <v>247</v>
      </c>
      <c r="K659" s="150" t="s">
        <v>1342</v>
      </c>
      <c r="L659" s="150" t="s">
        <v>1311</v>
      </c>
      <c r="M659" s="150" t="s">
        <v>51</v>
      </c>
      <c r="N659" s="150" t="s">
        <v>57</v>
      </c>
    </row>
    <row r="660" spans="1:14" x14ac:dyDescent="0.25">
      <c r="A660" s="150" t="s">
        <v>1438</v>
      </c>
      <c r="B660" s="150">
        <v>44958</v>
      </c>
      <c r="C660" s="150"/>
      <c r="D660" s="150" t="s">
        <v>62</v>
      </c>
      <c r="E660" s="150">
        <v>11991</v>
      </c>
      <c r="F660" s="150">
        <v>843</v>
      </c>
      <c r="G660" s="150">
        <v>60</v>
      </c>
      <c r="H660" s="150">
        <v>22001</v>
      </c>
      <c r="I660" s="150">
        <v>1239</v>
      </c>
      <c r="J660" s="150">
        <v>60</v>
      </c>
      <c r="K660" s="150" t="s">
        <v>1366</v>
      </c>
      <c r="L660" s="150" t="s">
        <v>1311</v>
      </c>
      <c r="M660" s="150" t="s">
        <v>59</v>
      </c>
      <c r="N660" s="150" t="s">
        <v>63</v>
      </c>
    </row>
    <row r="661" spans="1:14" x14ac:dyDescent="0.25">
      <c r="A661" s="150" t="s">
        <v>1438</v>
      </c>
      <c r="B661" s="150">
        <v>44958</v>
      </c>
      <c r="C661" s="150"/>
      <c r="D661" s="150" t="s">
        <v>72</v>
      </c>
      <c r="E661" s="150">
        <v>7773</v>
      </c>
      <c r="F661" s="150">
        <v>661</v>
      </c>
      <c r="G661" s="150">
        <v>5</v>
      </c>
      <c r="H661" s="150">
        <v>13002</v>
      </c>
      <c r="I661" s="150">
        <v>995</v>
      </c>
      <c r="J661" s="150">
        <v>5</v>
      </c>
      <c r="K661" s="150" t="s">
        <v>1387</v>
      </c>
      <c r="L661" s="150" t="s">
        <v>1311</v>
      </c>
      <c r="M661" s="150" t="s">
        <v>65</v>
      </c>
      <c r="N661" s="150" t="s">
        <v>73</v>
      </c>
    </row>
    <row r="662" spans="1:14" x14ac:dyDescent="0.25">
      <c r="A662" s="150" t="s">
        <v>1438</v>
      </c>
      <c r="B662" s="150">
        <v>44958</v>
      </c>
      <c r="C662" s="150"/>
      <c r="D662" s="150" t="s">
        <v>20</v>
      </c>
      <c r="E662" s="150">
        <v>7143</v>
      </c>
      <c r="F662" s="150">
        <v>511</v>
      </c>
      <c r="G662" s="150">
        <v>136</v>
      </c>
      <c r="H662" s="150">
        <v>18531</v>
      </c>
      <c r="I662" s="150">
        <v>1109</v>
      </c>
      <c r="J662" s="150">
        <v>138</v>
      </c>
      <c r="K662" s="150" t="s">
        <v>87</v>
      </c>
      <c r="L662" s="150" t="s">
        <v>1311</v>
      </c>
      <c r="M662" s="150" t="s">
        <v>83</v>
      </c>
      <c r="N662" s="150" t="s">
        <v>88</v>
      </c>
    </row>
    <row r="663" spans="1:14" x14ac:dyDescent="0.25">
      <c r="A663" s="150" t="s">
        <v>1438</v>
      </c>
      <c r="B663" s="150">
        <v>44958</v>
      </c>
      <c r="C663" s="150"/>
      <c r="D663" s="150" t="s">
        <v>48</v>
      </c>
      <c r="E663" s="150">
        <v>5615</v>
      </c>
      <c r="F663" s="150">
        <v>409</v>
      </c>
      <c r="G663" s="150">
        <v>7</v>
      </c>
      <c r="H663" s="150">
        <v>8184</v>
      </c>
      <c r="I663" s="150">
        <v>620</v>
      </c>
      <c r="J663" s="150">
        <v>7</v>
      </c>
      <c r="K663" s="150" t="s">
        <v>1338</v>
      </c>
      <c r="L663" s="150" t="s">
        <v>1311</v>
      </c>
      <c r="M663" s="150" t="s">
        <v>39</v>
      </c>
      <c r="N663" s="150" t="s">
        <v>49</v>
      </c>
    </row>
    <row r="664" spans="1:14" x14ac:dyDescent="0.25">
      <c r="A664" s="150" t="s">
        <v>1438</v>
      </c>
      <c r="B664" s="150">
        <v>44958</v>
      </c>
      <c r="C664" s="150"/>
      <c r="D664" s="150" t="s">
        <v>21</v>
      </c>
      <c r="E664" s="150">
        <v>6428</v>
      </c>
      <c r="F664" s="150">
        <v>493</v>
      </c>
      <c r="G664" s="150">
        <v>254</v>
      </c>
      <c r="H664" s="150">
        <v>32471</v>
      </c>
      <c r="I664" s="150">
        <v>1058</v>
      </c>
      <c r="J664" s="150">
        <v>255</v>
      </c>
      <c r="K664" s="150" t="s">
        <v>69</v>
      </c>
      <c r="L664" s="150" t="s">
        <v>1311</v>
      </c>
      <c r="M664" s="150" t="s">
        <v>65</v>
      </c>
      <c r="N664" s="150" t="s">
        <v>73</v>
      </c>
    </row>
    <row r="665" spans="1:14" x14ac:dyDescent="0.25">
      <c r="A665" s="150" t="s">
        <v>1438</v>
      </c>
      <c r="B665" s="150">
        <v>44986</v>
      </c>
      <c r="C665" s="150"/>
      <c r="D665" s="150" t="s">
        <v>29</v>
      </c>
      <c r="E665" s="150">
        <v>2886</v>
      </c>
      <c r="F665" s="150">
        <v>202</v>
      </c>
      <c r="G665" s="150">
        <v>1</v>
      </c>
      <c r="H665" s="150">
        <v>11479</v>
      </c>
      <c r="I665" s="150">
        <v>402</v>
      </c>
      <c r="J665" s="150">
        <v>1</v>
      </c>
      <c r="K665" s="150" t="s">
        <v>80</v>
      </c>
      <c r="L665" s="150" t="s">
        <v>1311</v>
      </c>
      <c r="M665" s="150" t="s">
        <v>75</v>
      </c>
      <c r="N665" s="150" t="s">
        <v>81</v>
      </c>
    </row>
    <row r="666" spans="1:14" x14ac:dyDescent="0.25">
      <c r="A666" s="150" t="s">
        <v>1438</v>
      </c>
      <c r="B666" s="150">
        <v>44986</v>
      </c>
      <c r="C666" s="150"/>
      <c r="D666" s="150" t="s">
        <v>9</v>
      </c>
      <c r="E666" s="150">
        <v>12606</v>
      </c>
      <c r="F666" s="150">
        <v>742</v>
      </c>
      <c r="G666" s="150">
        <v>75</v>
      </c>
      <c r="H666" s="150">
        <v>45298</v>
      </c>
      <c r="I666" s="150">
        <v>1524</v>
      </c>
      <c r="J666" s="150">
        <v>83</v>
      </c>
      <c r="K666" s="150" t="s">
        <v>94</v>
      </c>
      <c r="L666" s="150" t="s">
        <v>1311</v>
      </c>
      <c r="M666" s="150" t="s">
        <v>90</v>
      </c>
      <c r="N666" s="150" t="s">
        <v>95</v>
      </c>
    </row>
    <row r="667" spans="1:14" x14ac:dyDescent="0.25">
      <c r="A667" s="150" t="s">
        <v>1438</v>
      </c>
      <c r="B667" s="150">
        <v>44986</v>
      </c>
      <c r="C667" s="150"/>
      <c r="D667" s="150" t="s">
        <v>8</v>
      </c>
      <c r="E667" s="150">
        <v>1752</v>
      </c>
      <c r="F667" s="150">
        <v>128</v>
      </c>
      <c r="G667" s="150">
        <v>114</v>
      </c>
      <c r="H667" s="150">
        <v>8558</v>
      </c>
      <c r="I667" s="150">
        <v>408</v>
      </c>
      <c r="J667" s="150">
        <v>120</v>
      </c>
      <c r="K667" s="150" t="s">
        <v>76</v>
      </c>
      <c r="L667" s="150" t="s">
        <v>1311</v>
      </c>
      <c r="M667" s="150" t="s">
        <v>75</v>
      </c>
      <c r="N667" s="150" t="s">
        <v>81</v>
      </c>
    </row>
    <row r="668" spans="1:14" x14ac:dyDescent="0.25">
      <c r="A668" s="150" t="s">
        <v>1438</v>
      </c>
      <c r="B668" s="150">
        <v>44986</v>
      </c>
      <c r="C668" s="150"/>
      <c r="D668" s="150" t="s">
        <v>4</v>
      </c>
      <c r="E668" s="150">
        <v>6509</v>
      </c>
      <c r="F668" s="150">
        <v>544</v>
      </c>
      <c r="G668" s="150">
        <v>412</v>
      </c>
      <c r="H668" s="150">
        <v>12579</v>
      </c>
      <c r="I668" s="150">
        <v>874</v>
      </c>
      <c r="J668" s="150">
        <v>420</v>
      </c>
      <c r="K668" s="150" t="s">
        <v>1491</v>
      </c>
      <c r="L668" s="150" t="s">
        <v>1311</v>
      </c>
      <c r="M668" s="150" t="s">
        <v>90</v>
      </c>
      <c r="N668" s="150" t="s">
        <v>95</v>
      </c>
    </row>
    <row r="669" spans="1:14" x14ac:dyDescent="0.25">
      <c r="A669" s="150" t="s">
        <v>1438</v>
      </c>
      <c r="B669" s="150">
        <v>44986</v>
      </c>
      <c r="C669" s="150"/>
      <c r="D669" s="150" t="s">
        <v>3</v>
      </c>
      <c r="E669" s="150">
        <v>8057</v>
      </c>
      <c r="F669" s="150">
        <v>730</v>
      </c>
      <c r="G669" s="150">
        <v>48</v>
      </c>
      <c r="H669" s="150">
        <v>46523</v>
      </c>
      <c r="I669" s="150">
        <v>2505</v>
      </c>
      <c r="J669" s="150">
        <v>51</v>
      </c>
      <c r="K669" s="150" t="s">
        <v>58</v>
      </c>
      <c r="L669" s="150" t="s">
        <v>1311</v>
      </c>
      <c r="M669" s="150" t="s">
        <v>59</v>
      </c>
      <c r="N669" s="150" t="s">
        <v>63</v>
      </c>
    </row>
    <row r="670" spans="1:14" x14ac:dyDescent="0.25">
      <c r="A670" s="150" t="s">
        <v>1438</v>
      </c>
      <c r="B670" s="150">
        <v>44986</v>
      </c>
      <c r="C670" s="150"/>
      <c r="D670" s="150" t="s">
        <v>27</v>
      </c>
      <c r="E670" s="150">
        <v>3083</v>
      </c>
      <c r="F670" s="150">
        <v>208</v>
      </c>
      <c r="G670" s="150">
        <v>51</v>
      </c>
      <c r="H670" s="150">
        <v>10060</v>
      </c>
      <c r="I670" s="150">
        <v>556</v>
      </c>
      <c r="J670" s="150">
        <v>51</v>
      </c>
      <c r="K670" s="150" t="s">
        <v>38</v>
      </c>
      <c r="L670" s="150" t="s">
        <v>1311</v>
      </c>
      <c r="M670" s="150" t="s">
        <v>39</v>
      </c>
      <c r="N670" s="150" t="s">
        <v>49</v>
      </c>
    </row>
    <row r="671" spans="1:14" x14ac:dyDescent="0.25">
      <c r="A671" s="150" t="s">
        <v>1438</v>
      </c>
      <c r="B671" s="150">
        <v>44986</v>
      </c>
      <c r="C671" s="150"/>
      <c r="D671" s="150" t="s">
        <v>0</v>
      </c>
      <c r="E671" s="150">
        <v>6871</v>
      </c>
      <c r="F671" s="150">
        <v>530</v>
      </c>
      <c r="G671" s="150">
        <v>108</v>
      </c>
      <c r="H671" s="150">
        <v>13795</v>
      </c>
      <c r="I671" s="150">
        <v>950</v>
      </c>
      <c r="J671" s="150">
        <v>110</v>
      </c>
      <c r="K671" s="150" t="s">
        <v>1585</v>
      </c>
      <c r="L671" s="150" t="s">
        <v>1311</v>
      </c>
      <c r="M671" s="150" t="s">
        <v>83</v>
      </c>
      <c r="N671" s="150" t="s">
        <v>88</v>
      </c>
    </row>
    <row r="672" spans="1:14" x14ac:dyDescent="0.25">
      <c r="A672" s="150" t="s">
        <v>1438</v>
      </c>
      <c r="B672" s="150">
        <v>44986</v>
      </c>
      <c r="C672" s="150"/>
      <c r="D672" s="150" t="s">
        <v>62</v>
      </c>
      <c r="E672" s="150">
        <v>11975</v>
      </c>
      <c r="F672" s="150">
        <v>842</v>
      </c>
      <c r="G672" s="150">
        <v>59</v>
      </c>
      <c r="H672" s="150">
        <v>21950</v>
      </c>
      <c r="I672" s="150">
        <v>1237</v>
      </c>
      <c r="J672" s="150">
        <v>59</v>
      </c>
      <c r="K672" s="150" t="s">
        <v>1366</v>
      </c>
      <c r="L672" s="150" t="s">
        <v>1311</v>
      </c>
      <c r="M672" s="150" t="s">
        <v>59</v>
      </c>
      <c r="N672" s="150" t="s">
        <v>63</v>
      </c>
    </row>
    <row r="673" spans="1:14" x14ac:dyDescent="0.25">
      <c r="A673" s="150" t="s">
        <v>1438</v>
      </c>
      <c r="B673" s="150">
        <v>44986</v>
      </c>
      <c r="C673" s="150"/>
      <c r="D673" s="150" t="s">
        <v>10</v>
      </c>
      <c r="E673" s="150">
        <v>5832</v>
      </c>
      <c r="F673" s="150">
        <v>438</v>
      </c>
      <c r="G673" s="150">
        <v>16</v>
      </c>
      <c r="H673" s="150">
        <v>32715</v>
      </c>
      <c r="I673" s="150">
        <v>1027</v>
      </c>
      <c r="J673" s="150">
        <v>18</v>
      </c>
      <c r="K673" s="150" t="s">
        <v>92</v>
      </c>
      <c r="L673" s="150" t="s">
        <v>1311</v>
      </c>
      <c r="M673" s="150" t="s">
        <v>90</v>
      </c>
      <c r="N673" s="150" t="s">
        <v>95</v>
      </c>
    </row>
    <row r="674" spans="1:14" x14ac:dyDescent="0.25">
      <c r="A674" s="150" t="s">
        <v>1438</v>
      </c>
      <c r="B674" s="150">
        <v>44986</v>
      </c>
      <c r="C674" s="150"/>
      <c r="D674" s="150" t="s">
        <v>42</v>
      </c>
      <c r="E674" s="150">
        <v>3950</v>
      </c>
      <c r="F674" s="150">
        <v>364</v>
      </c>
      <c r="G674" s="150">
        <v>7</v>
      </c>
      <c r="H674" s="150">
        <v>6484</v>
      </c>
      <c r="I674" s="150">
        <v>589</v>
      </c>
      <c r="J674" s="150">
        <v>7</v>
      </c>
      <c r="K674" s="150" t="s">
        <v>1320</v>
      </c>
      <c r="L674" s="150" t="s">
        <v>1311</v>
      </c>
      <c r="M674" s="150" t="s">
        <v>39</v>
      </c>
      <c r="N674" s="150" t="s">
        <v>49</v>
      </c>
    </row>
    <row r="675" spans="1:14" x14ac:dyDescent="0.25">
      <c r="A675" s="150" t="s">
        <v>1438</v>
      </c>
      <c r="B675" s="150">
        <v>44986</v>
      </c>
      <c r="C675" s="150"/>
      <c r="D675" s="150" t="s">
        <v>28</v>
      </c>
      <c r="E675" s="150">
        <v>3208</v>
      </c>
      <c r="F675" s="150">
        <v>259</v>
      </c>
      <c r="G675" s="150">
        <v>147</v>
      </c>
      <c r="H675" s="150">
        <v>11371</v>
      </c>
      <c r="I675" s="150">
        <v>579</v>
      </c>
      <c r="J675" s="150">
        <v>152</v>
      </c>
      <c r="K675" s="150" t="s">
        <v>77</v>
      </c>
      <c r="L675" s="150" t="s">
        <v>1311</v>
      </c>
      <c r="M675" s="150" t="s">
        <v>75</v>
      </c>
      <c r="N675" s="150" t="s">
        <v>81</v>
      </c>
    </row>
    <row r="676" spans="1:14" x14ac:dyDescent="0.25">
      <c r="A676" s="150" t="s">
        <v>1438</v>
      </c>
      <c r="B676" s="150">
        <v>44986</v>
      </c>
      <c r="C676" s="150"/>
      <c r="D676" s="150" t="s">
        <v>32</v>
      </c>
      <c r="E676" s="150">
        <v>7638</v>
      </c>
      <c r="F676" s="150">
        <v>497</v>
      </c>
      <c r="G676" s="150">
        <v>352</v>
      </c>
      <c r="H676" s="150">
        <v>29531</v>
      </c>
      <c r="I676" s="150">
        <v>1130</v>
      </c>
      <c r="J676" s="150">
        <v>356</v>
      </c>
      <c r="K676" s="150" t="s">
        <v>50</v>
      </c>
      <c r="L676" s="150" t="s">
        <v>1311</v>
      </c>
      <c r="M676" s="150" t="s">
        <v>51</v>
      </c>
      <c r="N676" s="150" t="s">
        <v>57</v>
      </c>
    </row>
    <row r="677" spans="1:14" x14ac:dyDescent="0.25">
      <c r="A677" s="150" t="s">
        <v>1438</v>
      </c>
      <c r="B677" s="150">
        <v>44986</v>
      </c>
      <c r="C677" s="150"/>
      <c r="D677" s="150" t="s">
        <v>72</v>
      </c>
      <c r="E677" s="150">
        <v>7758</v>
      </c>
      <c r="F677" s="150">
        <v>655</v>
      </c>
      <c r="G677" s="150">
        <v>5</v>
      </c>
      <c r="H677" s="150">
        <v>12994</v>
      </c>
      <c r="I677" s="150">
        <v>989</v>
      </c>
      <c r="J677" s="150">
        <v>5</v>
      </c>
      <c r="K677" s="150" t="s">
        <v>1387</v>
      </c>
      <c r="L677" s="150" t="s">
        <v>1311</v>
      </c>
      <c r="M677" s="150" t="s">
        <v>65</v>
      </c>
      <c r="N677" s="150" t="s">
        <v>73</v>
      </c>
    </row>
    <row r="678" spans="1:14" x14ac:dyDescent="0.25">
      <c r="A678" s="150" t="s">
        <v>1438</v>
      </c>
      <c r="B678" s="150">
        <v>44986</v>
      </c>
      <c r="C678" s="150"/>
      <c r="D678" s="150" t="s">
        <v>6</v>
      </c>
      <c r="E678" s="150">
        <v>8445</v>
      </c>
      <c r="F678" s="150">
        <v>820</v>
      </c>
      <c r="G678" s="150">
        <v>528</v>
      </c>
      <c r="H678" s="150">
        <v>25728</v>
      </c>
      <c r="I678" s="150">
        <v>1574</v>
      </c>
      <c r="J678" s="150">
        <v>546</v>
      </c>
      <c r="K678" s="150" t="s">
        <v>60</v>
      </c>
      <c r="L678" s="150" t="s">
        <v>1311</v>
      </c>
      <c r="M678" s="150" t="s">
        <v>59</v>
      </c>
      <c r="N678" s="150" t="s">
        <v>63</v>
      </c>
    </row>
    <row r="679" spans="1:14" x14ac:dyDescent="0.25">
      <c r="A679" s="150" t="s">
        <v>1438</v>
      </c>
      <c r="B679" s="150">
        <v>44986</v>
      </c>
      <c r="C679" s="150"/>
      <c r="D679" s="150" t="s">
        <v>33</v>
      </c>
      <c r="E679" s="150">
        <v>5166</v>
      </c>
      <c r="F679" s="150">
        <v>410</v>
      </c>
      <c r="G679" s="150">
        <v>145</v>
      </c>
      <c r="H679" s="150">
        <v>16262</v>
      </c>
      <c r="I679" s="150">
        <v>795</v>
      </c>
      <c r="J679" s="150">
        <v>146</v>
      </c>
      <c r="K679" s="150" t="s">
        <v>1331</v>
      </c>
      <c r="L679" s="150" t="s">
        <v>1311</v>
      </c>
      <c r="M679" s="150" t="s">
        <v>39</v>
      </c>
      <c r="N679" s="150" t="s">
        <v>49</v>
      </c>
    </row>
    <row r="680" spans="1:14" x14ac:dyDescent="0.25">
      <c r="A680" s="150" t="s">
        <v>1438</v>
      </c>
      <c r="B680" s="150">
        <v>44986</v>
      </c>
      <c r="C680" s="150"/>
      <c r="D680" s="150" t="s">
        <v>5</v>
      </c>
      <c r="E680" s="150">
        <v>11346</v>
      </c>
      <c r="F680" s="150">
        <v>741</v>
      </c>
      <c r="G680" s="150">
        <v>338</v>
      </c>
      <c r="H680" s="150">
        <v>53637</v>
      </c>
      <c r="I680" s="150">
        <v>1588</v>
      </c>
      <c r="J680" s="150">
        <v>348</v>
      </c>
      <c r="K680" s="150" t="s">
        <v>64</v>
      </c>
      <c r="L680" s="150" t="s">
        <v>1311</v>
      </c>
      <c r="M680" s="150" t="s">
        <v>65</v>
      </c>
      <c r="N680" s="150" t="s">
        <v>73</v>
      </c>
    </row>
    <row r="681" spans="1:14" x14ac:dyDescent="0.25">
      <c r="A681" s="150" t="s">
        <v>1438</v>
      </c>
      <c r="B681" s="150">
        <v>44986</v>
      </c>
      <c r="C681" s="150"/>
      <c r="D681" s="150" t="s">
        <v>48</v>
      </c>
      <c r="E681" s="150">
        <v>5613</v>
      </c>
      <c r="F681" s="150">
        <v>406</v>
      </c>
      <c r="G681" s="150">
        <v>4</v>
      </c>
      <c r="H681" s="150">
        <v>8180</v>
      </c>
      <c r="I681" s="150">
        <v>617</v>
      </c>
      <c r="J681" s="150">
        <v>4</v>
      </c>
      <c r="K681" s="150" t="s">
        <v>1338</v>
      </c>
      <c r="L681" s="150" t="s">
        <v>1311</v>
      </c>
      <c r="M681" s="150" t="s">
        <v>39</v>
      </c>
      <c r="N681" s="150" t="s">
        <v>49</v>
      </c>
    </row>
    <row r="682" spans="1:14" x14ac:dyDescent="0.25">
      <c r="A682" s="150" t="s">
        <v>1438</v>
      </c>
      <c r="B682" s="150">
        <v>44986</v>
      </c>
      <c r="C682" s="150"/>
      <c r="D682" s="150" t="s">
        <v>2</v>
      </c>
      <c r="E682" s="150">
        <v>5659</v>
      </c>
      <c r="F682" s="150">
        <v>437</v>
      </c>
      <c r="G682" s="150">
        <v>111</v>
      </c>
      <c r="H682" s="150">
        <v>13795</v>
      </c>
      <c r="I682" s="150">
        <v>803</v>
      </c>
      <c r="J682" s="150">
        <v>117</v>
      </c>
      <c r="K682" s="150" t="s">
        <v>89</v>
      </c>
      <c r="L682" s="150" t="s">
        <v>1311</v>
      </c>
      <c r="M682" s="150" t="s">
        <v>90</v>
      </c>
      <c r="N682" s="150" t="s">
        <v>95</v>
      </c>
    </row>
    <row r="683" spans="1:14" x14ac:dyDescent="0.25">
      <c r="A683" s="150" t="s">
        <v>1438</v>
      </c>
      <c r="B683" s="150">
        <v>44986</v>
      </c>
      <c r="C683" s="150"/>
      <c r="D683" s="150" t="s">
        <v>1</v>
      </c>
      <c r="E683" s="150">
        <v>7400</v>
      </c>
      <c r="F683" s="150">
        <v>331</v>
      </c>
      <c r="G683" s="150">
        <v>75</v>
      </c>
      <c r="H683" s="150">
        <v>31382</v>
      </c>
      <c r="I683" s="150">
        <v>870</v>
      </c>
      <c r="J683" s="150">
        <v>79</v>
      </c>
      <c r="K683" s="150" t="s">
        <v>1577</v>
      </c>
      <c r="L683" s="150" t="s">
        <v>1311</v>
      </c>
      <c r="M683" s="150" t="s">
        <v>39</v>
      </c>
      <c r="N683" s="150" t="s">
        <v>49</v>
      </c>
    </row>
    <row r="684" spans="1:14" x14ac:dyDescent="0.25">
      <c r="A684" s="150" t="s">
        <v>1438</v>
      </c>
      <c r="B684" s="150">
        <v>44986</v>
      </c>
      <c r="C684" s="150"/>
      <c r="D684" s="150" t="s">
        <v>30</v>
      </c>
      <c r="E684" s="150">
        <v>2258</v>
      </c>
      <c r="F684" s="150">
        <v>196</v>
      </c>
      <c r="G684" s="150">
        <v>51</v>
      </c>
      <c r="H684" s="150">
        <v>5377</v>
      </c>
      <c r="I684" s="150">
        <v>365</v>
      </c>
      <c r="J684" s="150">
        <v>53</v>
      </c>
      <c r="K684" s="150" t="s">
        <v>84</v>
      </c>
      <c r="L684" s="150" t="s">
        <v>1311</v>
      </c>
      <c r="M684" s="150" t="s">
        <v>83</v>
      </c>
      <c r="N684" s="150" t="s">
        <v>88</v>
      </c>
    </row>
    <row r="685" spans="1:14" x14ac:dyDescent="0.25">
      <c r="A685" s="150" t="s">
        <v>1438</v>
      </c>
      <c r="B685" s="150">
        <v>44986</v>
      </c>
      <c r="C685" s="150"/>
      <c r="D685" s="150" t="s">
        <v>54</v>
      </c>
      <c r="E685" s="150">
        <v>12663</v>
      </c>
      <c r="F685" s="150">
        <v>713</v>
      </c>
      <c r="G685" s="150">
        <v>232</v>
      </c>
      <c r="H685" s="150">
        <v>22114</v>
      </c>
      <c r="I685" s="150">
        <v>1118</v>
      </c>
      <c r="J685" s="150">
        <v>232</v>
      </c>
      <c r="K685" s="150" t="s">
        <v>1342</v>
      </c>
      <c r="L685" s="150" t="s">
        <v>1311</v>
      </c>
      <c r="M685" s="150" t="s">
        <v>51</v>
      </c>
      <c r="N685" s="150" t="s">
        <v>57</v>
      </c>
    </row>
    <row r="686" spans="1:14" x14ac:dyDescent="0.25">
      <c r="A686" s="150" t="s">
        <v>1438</v>
      </c>
      <c r="B686" s="150">
        <v>44986</v>
      </c>
      <c r="C686" s="150"/>
      <c r="D686" s="150" t="s">
        <v>31</v>
      </c>
      <c r="E686" s="150">
        <v>2908</v>
      </c>
      <c r="F686" s="150">
        <v>201</v>
      </c>
      <c r="G686" s="150">
        <v>20</v>
      </c>
      <c r="H686" s="150">
        <v>12285</v>
      </c>
      <c r="I686" s="150">
        <v>414</v>
      </c>
      <c r="J686" s="150">
        <v>21</v>
      </c>
      <c r="K686" s="150" t="s">
        <v>68</v>
      </c>
      <c r="L686" s="150" t="s">
        <v>1311</v>
      </c>
      <c r="M686" s="150" t="s">
        <v>65</v>
      </c>
      <c r="N686" s="150" t="s">
        <v>73</v>
      </c>
    </row>
    <row r="687" spans="1:14" x14ac:dyDescent="0.25">
      <c r="A687" s="150" t="s">
        <v>1438</v>
      </c>
      <c r="B687" s="150">
        <v>44986</v>
      </c>
      <c r="C687" s="150"/>
      <c r="D687" s="150" t="s">
        <v>7</v>
      </c>
      <c r="E687" s="150">
        <v>8582</v>
      </c>
      <c r="F687" s="150">
        <v>407</v>
      </c>
      <c r="G687" s="150">
        <v>94</v>
      </c>
      <c r="H687" s="150">
        <v>27999</v>
      </c>
      <c r="I687" s="150">
        <v>794</v>
      </c>
      <c r="J687" s="150">
        <v>95</v>
      </c>
      <c r="K687" s="150" t="s">
        <v>1582</v>
      </c>
      <c r="L687" s="150" t="s">
        <v>1311</v>
      </c>
      <c r="M687" s="150" t="s">
        <v>65</v>
      </c>
      <c r="N687" s="150" t="s">
        <v>73</v>
      </c>
    </row>
    <row r="688" spans="1:14" x14ac:dyDescent="0.25">
      <c r="A688" s="150" t="s">
        <v>1438</v>
      </c>
      <c r="B688" s="150">
        <v>44986</v>
      </c>
      <c r="C688" s="150"/>
      <c r="D688" s="150" t="s">
        <v>22</v>
      </c>
      <c r="E688" s="150">
        <v>6791</v>
      </c>
      <c r="F688" s="150">
        <v>404</v>
      </c>
      <c r="G688" s="150">
        <v>19</v>
      </c>
      <c r="H688" s="150">
        <v>20510</v>
      </c>
      <c r="I688" s="150">
        <v>817</v>
      </c>
      <c r="J688" s="150">
        <v>19</v>
      </c>
      <c r="K688" s="150" t="s">
        <v>40</v>
      </c>
      <c r="L688" s="150" t="s">
        <v>1311</v>
      </c>
      <c r="M688" s="150" t="s">
        <v>39</v>
      </c>
      <c r="N688" s="150" t="s">
        <v>49</v>
      </c>
    </row>
    <row r="689" spans="1:14" x14ac:dyDescent="0.25">
      <c r="A689" s="150" t="s">
        <v>1438</v>
      </c>
      <c r="B689" s="150">
        <v>44986</v>
      </c>
      <c r="C689" s="150"/>
      <c r="D689" s="150" t="s">
        <v>23</v>
      </c>
      <c r="E689" s="150">
        <v>11958</v>
      </c>
      <c r="F689" s="150">
        <v>847</v>
      </c>
      <c r="G689" s="150">
        <v>5</v>
      </c>
      <c r="H689" s="150">
        <v>38843</v>
      </c>
      <c r="I689" s="150">
        <v>1723</v>
      </c>
      <c r="J689" s="150">
        <v>5</v>
      </c>
      <c r="K689" s="150" t="s">
        <v>79</v>
      </c>
      <c r="L689" s="150" t="s">
        <v>1311</v>
      </c>
      <c r="M689" s="150" t="s">
        <v>75</v>
      </c>
      <c r="N689" s="150" t="s">
        <v>81</v>
      </c>
    </row>
    <row r="690" spans="1:14" x14ac:dyDescent="0.25">
      <c r="A690" s="150" t="s">
        <v>1438</v>
      </c>
      <c r="B690" s="150">
        <v>44986</v>
      </c>
      <c r="C690" s="150"/>
      <c r="D690" s="150" t="s">
        <v>13</v>
      </c>
      <c r="E690" s="150">
        <v>4292</v>
      </c>
      <c r="F690" s="150">
        <v>365</v>
      </c>
      <c r="G690" s="150">
        <v>9</v>
      </c>
      <c r="H690" s="150">
        <v>13701</v>
      </c>
      <c r="I690" s="150">
        <v>730</v>
      </c>
      <c r="J690" s="150">
        <v>9</v>
      </c>
      <c r="K690" s="150" t="s">
        <v>70</v>
      </c>
      <c r="L690" s="150" t="s">
        <v>1311</v>
      </c>
      <c r="M690" s="150" t="s">
        <v>65</v>
      </c>
      <c r="N690" s="150" t="s">
        <v>73</v>
      </c>
    </row>
    <row r="691" spans="1:14" x14ac:dyDescent="0.25">
      <c r="A691" s="150" t="s">
        <v>1438</v>
      </c>
      <c r="B691" s="150">
        <v>44986</v>
      </c>
      <c r="C691" s="150"/>
      <c r="D691" s="150" t="s">
        <v>20</v>
      </c>
      <c r="E691" s="150">
        <v>7192</v>
      </c>
      <c r="F691" s="150">
        <v>513</v>
      </c>
      <c r="G691" s="150">
        <v>149</v>
      </c>
      <c r="H691" s="150">
        <v>18599</v>
      </c>
      <c r="I691" s="150">
        <v>1112</v>
      </c>
      <c r="J691" s="150">
        <v>151</v>
      </c>
      <c r="K691" s="150" t="s">
        <v>87</v>
      </c>
      <c r="L691" s="150" t="s">
        <v>1311</v>
      </c>
      <c r="M691" s="150" t="s">
        <v>83</v>
      </c>
      <c r="N691" s="150" t="s">
        <v>88</v>
      </c>
    </row>
    <row r="692" spans="1:14" x14ac:dyDescent="0.25">
      <c r="A692" s="150" t="s">
        <v>1438</v>
      </c>
      <c r="B692" s="150">
        <v>44986</v>
      </c>
      <c r="C692" s="150"/>
      <c r="D692" s="150" t="s">
        <v>25</v>
      </c>
      <c r="E692" s="150">
        <v>3278</v>
      </c>
      <c r="F692" s="150">
        <v>112</v>
      </c>
      <c r="G692" s="150">
        <v>2</v>
      </c>
      <c r="H692" s="150">
        <v>8608</v>
      </c>
      <c r="I692" s="150">
        <v>221</v>
      </c>
      <c r="J692" s="150">
        <v>2</v>
      </c>
      <c r="K692" s="150" t="s">
        <v>46</v>
      </c>
      <c r="L692" s="150" t="s">
        <v>1311</v>
      </c>
      <c r="M692" s="150" t="s">
        <v>39</v>
      </c>
      <c r="N692" s="150" t="s">
        <v>49</v>
      </c>
    </row>
    <row r="693" spans="1:14" x14ac:dyDescent="0.25">
      <c r="A693" s="150" t="s">
        <v>1438</v>
      </c>
      <c r="B693" s="150">
        <v>44986</v>
      </c>
      <c r="C693" s="150"/>
      <c r="D693" s="150" t="s">
        <v>14</v>
      </c>
      <c r="E693" s="150">
        <v>12482</v>
      </c>
      <c r="F693" s="150">
        <v>677</v>
      </c>
      <c r="G693" s="150">
        <v>416</v>
      </c>
      <c r="H693" s="150">
        <v>40392</v>
      </c>
      <c r="I693" s="150">
        <v>1508</v>
      </c>
      <c r="J693" s="150">
        <v>427</v>
      </c>
      <c r="K693" s="150" t="s">
        <v>82</v>
      </c>
      <c r="L693" s="150" t="s">
        <v>1311</v>
      </c>
      <c r="M693" s="150" t="s">
        <v>83</v>
      </c>
      <c r="N693" s="150" t="s">
        <v>88</v>
      </c>
    </row>
    <row r="694" spans="1:14" x14ac:dyDescent="0.25">
      <c r="A694" s="150" t="s">
        <v>1438</v>
      </c>
      <c r="B694" s="150">
        <v>44986</v>
      </c>
      <c r="C694" s="150"/>
      <c r="D694" s="150" t="s">
        <v>16</v>
      </c>
      <c r="E694" s="150">
        <v>5602</v>
      </c>
      <c r="F694" s="150">
        <v>316</v>
      </c>
      <c r="G694" s="150">
        <v>32</v>
      </c>
      <c r="H694" s="150">
        <v>18716</v>
      </c>
      <c r="I694" s="150">
        <v>669</v>
      </c>
      <c r="J694" s="150">
        <v>33</v>
      </c>
      <c r="K694" s="150" t="s">
        <v>74</v>
      </c>
      <c r="L694" s="150" t="s">
        <v>1311</v>
      </c>
      <c r="M694" s="150" t="s">
        <v>75</v>
      </c>
      <c r="N694" s="150" t="s">
        <v>81</v>
      </c>
    </row>
    <row r="695" spans="1:14" x14ac:dyDescent="0.25">
      <c r="A695" s="150" t="s">
        <v>1438</v>
      </c>
      <c r="B695" s="150">
        <v>44986</v>
      </c>
      <c r="C695" s="150"/>
      <c r="D695" s="150" t="s">
        <v>24</v>
      </c>
      <c r="E695" s="150">
        <v>4851</v>
      </c>
      <c r="F695" s="150">
        <v>234</v>
      </c>
      <c r="G695" s="150">
        <v>185</v>
      </c>
      <c r="H695" s="150">
        <v>19972</v>
      </c>
      <c r="I695" s="150">
        <v>581</v>
      </c>
      <c r="J695" s="150">
        <v>194</v>
      </c>
      <c r="K695" s="150" t="s">
        <v>93</v>
      </c>
      <c r="L695" s="150" t="s">
        <v>1311</v>
      </c>
      <c r="M695" s="150" t="s">
        <v>90</v>
      </c>
      <c r="N695" s="150" t="s">
        <v>95</v>
      </c>
    </row>
    <row r="696" spans="1:14" x14ac:dyDescent="0.25">
      <c r="A696" s="150" t="s">
        <v>1438</v>
      </c>
      <c r="B696" s="150">
        <v>44986</v>
      </c>
      <c r="C696" s="150"/>
      <c r="D696" s="150" t="s">
        <v>17</v>
      </c>
      <c r="E696" s="150">
        <v>4633</v>
      </c>
      <c r="F696" s="150">
        <v>435</v>
      </c>
      <c r="G696" s="150">
        <v>19</v>
      </c>
      <c r="H696" s="150">
        <v>9173</v>
      </c>
      <c r="I696" s="150">
        <v>722</v>
      </c>
      <c r="J696" s="150">
        <v>20</v>
      </c>
      <c r="K696" s="150" t="s">
        <v>78</v>
      </c>
      <c r="L696" s="150" t="s">
        <v>1311</v>
      </c>
      <c r="M696" s="150" t="s">
        <v>75</v>
      </c>
      <c r="N696" s="150" t="s">
        <v>81</v>
      </c>
    </row>
    <row r="697" spans="1:14" x14ac:dyDescent="0.25">
      <c r="A697" s="150" t="s">
        <v>1438</v>
      </c>
      <c r="B697" s="150">
        <v>44986</v>
      </c>
      <c r="C697" s="150"/>
      <c r="D697" s="150" t="s">
        <v>21</v>
      </c>
      <c r="E697" s="150">
        <v>6391</v>
      </c>
      <c r="F697" s="150">
        <v>496</v>
      </c>
      <c r="G697" s="150">
        <v>269</v>
      </c>
      <c r="H697" s="150">
        <v>32522</v>
      </c>
      <c r="I697" s="150">
        <v>1061</v>
      </c>
      <c r="J697" s="150">
        <v>271</v>
      </c>
      <c r="K697" s="150" t="s">
        <v>69</v>
      </c>
      <c r="L697" s="150" t="s">
        <v>1311</v>
      </c>
      <c r="M697" s="150" t="s">
        <v>65</v>
      </c>
      <c r="N697" s="150" t="s">
        <v>73</v>
      </c>
    </row>
    <row r="698" spans="1:14" x14ac:dyDescent="0.25">
      <c r="A698" s="150" t="s">
        <v>1438</v>
      </c>
      <c r="B698" s="150">
        <v>44986</v>
      </c>
      <c r="C698" s="150"/>
      <c r="D698" s="150" t="s">
        <v>15</v>
      </c>
      <c r="E698" s="150">
        <v>6345</v>
      </c>
      <c r="F698" s="150">
        <v>377</v>
      </c>
      <c r="G698" s="150">
        <v>163</v>
      </c>
      <c r="H698" s="150">
        <v>15049</v>
      </c>
      <c r="I698" s="150">
        <v>719</v>
      </c>
      <c r="J698" s="150">
        <v>166</v>
      </c>
      <c r="K698" s="150" t="s">
        <v>56</v>
      </c>
      <c r="L698" s="150" t="s">
        <v>1311</v>
      </c>
      <c r="M698" s="150" t="s">
        <v>51</v>
      </c>
      <c r="N698" s="150" t="s">
        <v>57</v>
      </c>
    </row>
    <row r="699" spans="1:14" x14ac:dyDescent="0.25">
      <c r="A699" s="150" t="s">
        <v>1438</v>
      </c>
      <c r="B699" s="150">
        <v>44986</v>
      </c>
      <c r="C699" s="150"/>
      <c r="D699" s="150" t="s">
        <v>26</v>
      </c>
      <c r="E699" s="150">
        <v>5834</v>
      </c>
      <c r="F699" s="150">
        <v>330</v>
      </c>
      <c r="G699" s="150">
        <v>246</v>
      </c>
      <c r="H699" s="150">
        <v>16554</v>
      </c>
      <c r="I699" s="150">
        <v>623</v>
      </c>
      <c r="J699" s="150">
        <v>258</v>
      </c>
      <c r="K699" s="150" t="s">
        <v>67</v>
      </c>
      <c r="L699" s="150" t="s">
        <v>1311</v>
      </c>
      <c r="M699" s="150" t="s">
        <v>65</v>
      </c>
      <c r="N699" s="150" t="s">
        <v>73</v>
      </c>
    </row>
    <row r="700" spans="1:14" x14ac:dyDescent="0.25">
      <c r="A700" s="150" t="s">
        <v>1438</v>
      </c>
      <c r="B700" s="150">
        <v>44986</v>
      </c>
      <c r="C700" s="150"/>
      <c r="D700" s="150" t="s">
        <v>11</v>
      </c>
      <c r="E700" s="150">
        <v>5720</v>
      </c>
      <c r="F700" s="150">
        <v>319</v>
      </c>
      <c r="G700" s="150">
        <v>105</v>
      </c>
      <c r="H700" s="150">
        <v>14924</v>
      </c>
      <c r="I700" s="150">
        <v>747</v>
      </c>
      <c r="J700" s="150">
        <v>106</v>
      </c>
      <c r="K700" s="150" t="s">
        <v>55</v>
      </c>
      <c r="L700" s="150" t="s">
        <v>1311</v>
      </c>
      <c r="M700" s="150" t="s">
        <v>51</v>
      </c>
      <c r="N700" s="150" t="s">
        <v>57</v>
      </c>
    </row>
    <row r="701" spans="1:14" x14ac:dyDescent="0.25">
      <c r="A701" s="150" t="s">
        <v>1438</v>
      </c>
      <c r="B701" s="150">
        <v>44986</v>
      </c>
      <c r="C701" s="150"/>
      <c r="D701" s="150" t="s">
        <v>19</v>
      </c>
      <c r="E701" s="150">
        <v>10684</v>
      </c>
      <c r="F701" s="150">
        <v>762</v>
      </c>
      <c r="G701" s="150">
        <v>422</v>
      </c>
      <c r="H701" s="150">
        <v>59204</v>
      </c>
      <c r="I701" s="150">
        <v>2184</v>
      </c>
      <c r="J701" s="150">
        <v>432</v>
      </c>
      <c r="K701" s="150" t="s">
        <v>52</v>
      </c>
      <c r="L701" s="150" t="s">
        <v>1311</v>
      </c>
      <c r="M701" s="150" t="s">
        <v>51</v>
      </c>
      <c r="N701" s="150" t="s">
        <v>57</v>
      </c>
    </row>
    <row r="702" spans="1:14" x14ac:dyDescent="0.25">
      <c r="A702" s="150" t="s">
        <v>1438</v>
      </c>
      <c r="B702" s="150">
        <v>44986</v>
      </c>
      <c r="C702" s="150"/>
      <c r="D702" s="150" t="s">
        <v>18</v>
      </c>
      <c r="E702" s="150">
        <v>5870</v>
      </c>
      <c r="F702" s="150">
        <v>317</v>
      </c>
      <c r="G702" s="150">
        <v>26</v>
      </c>
      <c r="H702" s="150">
        <v>17596</v>
      </c>
      <c r="I702" s="150">
        <v>542</v>
      </c>
      <c r="J702" s="150">
        <v>27</v>
      </c>
      <c r="K702" s="150" t="s">
        <v>44</v>
      </c>
      <c r="L702" s="150" t="s">
        <v>1311</v>
      </c>
      <c r="M702" s="150" t="s">
        <v>39</v>
      </c>
      <c r="N702" s="150" t="s">
        <v>49</v>
      </c>
    </row>
    <row r="703" spans="1:14" x14ac:dyDescent="0.25">
      <c r="A703" s="150" t="s">
        <v>1438</v>
      </c>
      <c r="B703" s="150">
        <v>44986</v>
      </c>
      <c r="C703" s="150"/>
      <c r="D703" s="150" t="s">
        <v>12</v>
      </c>
      <c r="E703" s="150">
        <v>4780</v>
      </c>
      <c r="F703" s="150">
        <v>332</v>
      </c>
      <c r="G703" s="150">
        <v>110</v>
      </c>
      <c r="H703" s="150">
        <v>9526</v>
      </c>
      <c r="I703" s="150">
        <v>582</v>
      </c>
      <c r="J703" s="150">
        <v>111</v>
      </c>
      <c r="K703" s="150" t="s">
        <v>86</v>
      </c>
      <c r="L703" s="150" t="s">
        <v>1311</v>
      </c>
      <c r="M703" s="150" t="s">
        <v>83</v>
      </c>
      <c r="N703" s="150" t="s">
        <v>88</v>
      </c>
    </row>
    <row r="704" spans="1:14" x14ac:dyDescent="0.25">
      <c r="A704" s="150" t="s">
        <v>1438</v>
      </c>
      <c r="B704" s="150">
        <v>45017</v>
      </c>
      <c r="C704" s="150"/>
      <c r="D704" s="150" t="s">
        <v>22</v>
      </c>
      <c r="E704" s="150">
        <v>6786</v>
      </c>
      <c r="F704" s="150">
        <v>411</v>
      </c>
      <c r="G704" s="150">
        <v>22</v>
      </c>
      <c r="H704" s="150">
        <v>20569</v>
      </c>
      <c r="I704" s="150">
        <v>826</v>
      </c>
      <c r="J704" s="150">
        <v>22</v>
      </c>
      <c r="K704" s="150" t="s">
        <v>40</v>
      </c>
      <c r="L704" s="150" t="s">
        <v>1311</v>
      </c>
      <c r="M704" s="150" t="s">
        <v>39</v>
      </c>
      <c r="N704" s="150" t="s">
        <v>49</v>
      </c>
    </row>
    <row r="705" spans="1:14" x14ac:dyDescent="0.25">
      <c r="A705" s="150" t="s">
        <v>1438</v>
      </c>
      <c r="B705" s="150">
        <v>45017</v>
      </c>
      <c r="C705" s="150"/>
      <c r="D705" s="150" t="s">
        <v>54</v>
      </c>
      <c r="E705" s="150">
        <v>12694</v>
      </c>
      <c r="F705" s="150">
        <v>719</v>
      </c>
      <c r="G705" s="150">
        <v>286</v>
      </c>
      <c r="H705" s="150">
        <v>22190</v>
      </c>
      <c r="I705" s="150">
        <v>1135</v>
      </c>
      <c r="J705" s="150">
        <v>286</v>
      </c>
      <c r="K705" s="150" t="s">
        <v>1342</v>
      </c>
      <c r="L705" s="150" t="s">
        <v>1311</v>
      </c>
      <c r="M705" s="150" t="s">
        <v>51</v>
      </c>
      <c r="N705" s="150" t="s">
        <v>57</v>
      </c>
    </row>
    <row r="706" spans="1:14" x14ac:dyDescent="0.25">
      <c r="A706" s="150" t="s">
        <v>1438</v>
      </c>
      <c r="B706" s="150">
        <v>45017</v>
      </c>
      <c r="C706" s="150"/>
      <c r="D706" s="150" t="s">
        <v>48</v>
      </c>
      <c r="E706" s="150">
        <v>5601</v>
      </c>
      <c r="F706" s="150">
        <v>405</v>
      </c>
      <c r="G706" s="150">
        <v>8</v>
      </c>
      <c r="H706" s="150">
        <v>8209</v>
      </c>
      <c r="I706" s="150">
        <v>617</v>
      </c>
      <c r="J706" s="150">
        <v>8</v>
      </c>
      <c r="K706" s="150" t="s">
        <v>1338</v>
      </c>
      <c r="L706" s="150" t="s">
        <v>1311</v>
      </c>
      <c r="M706" s="150" t="s">
        <v>39</v>
      </c>
      <c r="N706" s="150" t="s">
        <v>49</v>
      </c>
    </row>
    <row r="707" spans="1:14" x14ac:dyDescent="0.25">
      <c r="A707" s="150" t="s">
        <v>1438</v>
      </c>
      <c r="B707" s="150">
        <v>45017</v>
      </c>
      <c r="C707" s="150"/>
      <c r="D707" s="150" t="s">
        <v>72</v>
      </c>
      <c r="E707" s="150">
        <v>7771</v>
      </c>
      <c r="F707" s="150">
        <v>660</v>
      </c>
      <c r="G707" s="150">
        <v>82</v>
      </c>
      <c r="H707" s="150">
        <v>13007</v>
      </c>
      <c r="I707" s="150">
        <v>999</v>
      </c>
      <c r="J707" s="150">
        <v>82</v>
      </c>
      <c r="K707" s="150" t="s">
        <v>1387</v>
      </c>
      <c r="L707" s="150" t="s">
        <v>1311</v>
      </c>
      <c r="M707" s="150" t="s">
        <v>65</v>
      </c>
      <c r="N707" s="150" t="s">
        <v>73</v>
      </c>
    </row>
    <row r="708" spans="1:14" x14ac:dyDescent="0.25">
      <c r="A708" s="150" t="s">
        <v>1438</v>
      </c>
      <c r="B708" s="150">
        <v>45017</v>
      </c>
      <c r="C708" s="150"/>
      <c r="D708" s="150" t="s">
        <v>62</v>
      </c>
      <c r="E708" s="150">
        <v>11986</v>
      </c>
      <c r="F708" s="150">
        <v>849</v>
      </c>
      <c r="G708" s="150">
        <v>74</v>
      </c>
      <c r="H708" s="150">
        <v>22118</v>
      </c>
      <c r="I708" s="150">
        <v>1253</v>
      </c>
      <c r="J708" s="150">
        <v>74</v>
      </c>
      <c r="K708" s="150" t="s">
        <v>1366</v>
      </c>
      <c r="L708" s="150" t="s">
        <v>1311</v>
      </c>
      <c r="M708" s="150" t="s">
        <v>59</v>
      </c>
      <c r="N708" s="150" t="s">
        <v>63</v>
      </c>
    </row>
    <row r="709" spans="1:14" x14ac:dyDescent="0.25">
      <c r="A709" s="150" t="s">
        <v>1438</v>
      </c>
      <c r="B709" s="150">
        <v>45017</v>
      </c>
      <c r="C709" s="150"/>
      <c r="D709" s="150" t="s">
        <v>3</v>
      </c>
      <c r="E709" s="150">
        <v>8008</v>
      </c>
      <c r="F709" s="150">
        <v>700</v>
      </c>
      <c r="G709" s="150">
        <v>62</v>
      </c>
      <c r="H709" s="150">
        <v>46612</v>
      </c>
      <c r="I709" s="150">
        <v>2514</v>
      </c>
      <c r="J709" s="150">
        <v>67</v>
      </c>
      <c r="K709" s="150" t="s">
        <v>58</v>
      </c>
      <c r="L709" s="150" t="s">
        <v>1311</v>
      </c>
      <c r="M709" s="150" t="s">
        <v>59</v>
      </c>
      <c r="N709" s="150" t="s">
        <v>63</v>
      </c>
    </row>
    <row r="710" spans="1:14" x14ac:dyDescent="0.25">
      <c r="A710" s="150" t="s">
        <v>1438</v>
      </c>
      <c r="B710" s="150">
        <v>45017</v>
      </c>
      <c r="C710" s="150"/>
      <c r="D710" s="150" t="s">
        <v>16</v>
      </c>
      <c r="E710" s="150">
        <v>5650</v>
      </c>
      <c r="F710" s="150">
        <v>320</v>
      </c>
      <c r="G710" s="150">
        <v>39</v>
      </c>
      <c r="H710" s="150">
        <v>18814</v>
      </c>
      <c r="I710" s="150">
        <v>673</v>
      </c>
      <c r="J710" s="150">
        <v>40</v>
      </c>
      <c r="K710" s="150" t="s">
        <v>74</v>
      </c>
      <c r="L710" s="150" t="s">
        <v>1311</v>
      </c>
      <c r="M710" s="150" t="s">
        <v>75</v>
      </c>
      <c r="N710" s="150" t="s">
        <v>81</v>
      </c>
    </row>
    <row r="711" spans="1:14" x14ac:dyDescent="0.25">
      <c r="A711" s="150" t="s">
        <v>1438</v>
      </c>
      <c r="B711" s="150">
        <v>45017</v>
      </c>
      <c r="C711" s="150"/>
      <c r="D711" s="150" t="s">
        <v>0</v>
      </c>
      <c r="E711" s="150">
        <v>6993</v>
      </c>
      <c r="F711" s="150">
        <v>526</v>
      </c>
      <c r="G711" s="150">
        <v>153</v>
      </c>
      <c r="H711" s="150">
        <v>13970</v>
      </c>
      <c r="I711" s="150">
        <v>953</v>
      </c>
      <c r="J711" s="150">
        <v>155</v>
      </c>
      <c r="K711" s="150" t="s">
        <v>1585</v>
      </c>
      <c r="L711" s="150" t="s">
        <v>1311</v>
      </c>
      <c r="M711" s="150" t="s">
        <v>83</v>
      </c>
      <c r="N711" s="150" t="s">
        <v>88</v>
      </c>
    </row>
    <row r="712" spans="1:14" x14ac:dyDescent="0.25">
      <c r="A712" s="150" t="s">
        <v>1438</v>
      </c>
      <c r="B712" s="150">
        <v>45017</v>
      </c>
      <c r="C712" s="150"/>
      <c r="D712" s="150" t="s">
        <v>18</v>
      </c>
      <c r="E712" s="150">
        <v>5860</v>
      </c>
      <c r="F712" s="150">
        <v>321</v>
      </c>
      <c r="G712" s="150">
        <v>33</v>
      </c>
      <c r="H712" s="150">
        <v>17623</v>
      </c>
      <c r="I712" s="150">
        <v>547</v>
      </c>
      <c r="J712" s="150">
        <v>34</v>
      </c>
      <c r="K712" s="150" t="s">
        <v>44</v>
      </c>
      <c r="L712" s="150" t="s">
        <v>1311</v>
      </c>
      <c r="M712" s="150" t="s">
        <v>39</v>
      </c>
      <c r="N712" s="150" t="s">
        <v>49</v>
      </c>
    </row>
    <row r="713" spans="1:14" x14ac:dyDescent="0.25">
      <c r="A713" s="150" t="s">
        <v>1438</v>
      </c>
      <c r="B713" s="150">
        <v>45017</v>
      </c>
      <c r="C713" s="150"/>
      <c r="D713" s="150" t="s">
        <v>9</v>
      </c>
      <c r="E713" s="150">
        <v>12469</v>
      </c>
      <c r="F713" s="150">
        <v>743</v>
      </c>
      <c r="G713" s="150">
        <v>77</v>
      </c>
      <c r="H713" s="150">
        <v>45466</v>
      </c>
      <c r="I713" s="150">
        <v>1529</v>
      </c>
      <c r="J713" s="150">
        <v>87</v>
      </c>
      <c r="K713" s="150" t="s">
        <v>94</v>
      </c>
      <c r="L713" s="150" t="s">
        <v>1311</v>
      </c>
      <c r="M713" s="150" t="s">
        <v>90</v>
      </c>
      <c r="N713" s="150" t="s">
        <v>95</v>
      </c>
    </row>
    <row r="714" spans="1:14" x14ac:dyDescent="0.25">
      <c r="A714" s="150" t="s">
        <v>1438</v>
      </c>
      <c r="B714" s="150">
        <v>45017</v>
      </c>
      <c r="C714" s="150"/>
      <c r="D714" s="150" t="s">
        <v>19</v>
      </c>
      <c r="E714" s="150">
        <v>10678</v>
      </c>
      <c r="F714" s="150">
        <v>764</v>
      </c>
      <c r="G714" s="150">
        <v>488</v>
      </c>
      <c r="H714" s="150">
        <v>59310</v>
      </c>
      <c r="I714" s="150">
        <v>2191</v>
      </c>
      <c r="J714" s="150">
        <v>500</v>
      </c>
      <c r="K714" s="150" t="s">
        <v>52</v>
      </c>
      <c r="L714" s="150" t="s">
        <v>1311</v>
      </c>
      <c r="M714" s="150" t="s">
        <v>51</v>
      </c>
      <c r="N714" s="150" t="s">
        <v>57</v>
      </c>
    </row>
    <row r="715" spans="1:14" x14ac:dyDescent="0.25">
      <c r="A715" s="150" t="s">
        <v>1438</v>
      </c>
      <c r="B715" s="150">
        <v>45017</v>
      </c>
      <c r="C715" s="150"/>
      <c r="D715" s="150" t="s">
        <v>20</v>
      </c>
      <c r="E715" s="150">
        <v>7193</v>
      </c>
      <c r="F715" s="150">
        <v>511</v>
      </c>
      <c r="G715" s="150">
        <v>153</v>
      </c>
      <c r="H715" s="150">
        <v>18677</v>
      </c>
      <c r="I715" s="150">
        <v>1115</v>
      </c>
      <c r="J715" s="150">
        <v>155</v>
      </c>
      <c r="K715" s="150" t="s">
        <v>87</v>
      </c>
      <c r="L715" s="150" t="s">
        <v>1311</v>
      </c>
      <c r="M715" s="150" t="s">
        <v>83</v>
      </c>
      <c r="N715" s="150" t="s">
        <v>88</v>
      </c>
    </row>
    <row r="716" spans="1:14" x14ac:dyDescent="0.25">
      <c r="A716" s="150" t="s">
        <v>1438</v>
      </c>
      <c r="B716" s="150">
        <v>45017</v>
      </c>
      <c r="C716" s="150"/>
      <c r="D716" s="150" t="s">
        <v>21</v>
      </c>
      <c r="E716" s="150">
        <v>6367</v>
      </c>
      <c r="F716" s="150">
        <v>494</v>
      </c>
      <c r="G716" s="150">
        <v>274</v>
      </c>
      <c r="H716" s="150">
        <v>32587</v>
      </c>
      <c r="I716" s="150">
        <v>1065</v>
      </c>
      <c r="J716" s="150">
        <v>279</v>
      </c>
      <c r="K716" s="150" t="s">
        <v>69</v>
      </c>
      <c r="L716" s="150" t="s">
        <v>1311</v>
      </c>
      <c r="M716" s="150" t="s">
        <v>65</v>
      </c>
      <c r="N716" s="150" t="s">
        <v>73</v>
      </c>
    </row>
    <row r="717" spans="1:14" x14ac:dyDescent="0.25">
      <c r="A717" s="150" t="s">
        <v>1438</v>
      </c>
      <c r="B717" s="150">
        <v>45017</v>
      </c>
      <c r="C717" s="150"/>
      <c r="D717" s="150" t="s">
        <v>2</v>
      </c>
      <c r="E717" s="150">
        <v>5679</v>
      </c>
      <c r="F717" s="150">
        <v>438</v>
      </c>
      <c r="G717" s="150">
        <v>112</v>
      </c>
      <c r="H717" s="150">
        <v>13883</v>
      </c>
      <c r="I717" s="150">
        <v>805</v>
      </c>
      <c r="J717" s="150">
        <v>118</v>
      </c>
      <c r="K717" s="150" t="s">
        <v>89</v>
      </c>
      <c r="L717" s="150" t="s">
        <v>1311</v>
      </c>
      <c r="M717" s="150" t="s">
        <v>90</v>
      </c>
      <c r="N717" s="150" t="s">
        <v>95</v>
      </c>
    </row>
    <row r="718" spans="1:14" x14ac:dyDescent="0.25">
      <c r="A718" s="150" t="s">
        <v>1438</v>
      </c>
      <c r="B718" s="150">
        <v>45017</v>
      </c>
      <c r="C718" s="150"/>
      <c r="D718" s="150" t="s">
        <v>1</v>
      </c>
      <c r="E718" s="150">
        <v>7399</v>
      </c>
      <c r="F718" s="150">
        <v>334</v>
      </c>
      <c r="G718" s="150">
        <v>73</v>
      </c>
      <c r="H718" s="150">
        <v>31449</v>
      </c>
      <c r="I718" s="150">
        <v>876</v>
      </c>
      <c r="J718" s="150">
        <v>79</v>
      </c>
      <c r="K718" s="150" t="s">
        <v>1577</v>
      </c>
      <c r="L718" s="150" t="s">
        <v>1311</v>
      </c>
      <c r="M718" s="150" t="s">
        <v>39</v>
      </c>
      <c r="N718" s="150" t="s">
        <v>49</v>
      </c>
    </row>
    <row r="719" spans="1:14" x14ac:dyDescent="0.25">
      <c r="A719" s="150" t="s">
        <v>1438</v>
      </c>
      <c r="B719" s="150">
        <v>45017</v>
      </c>
      <c r="C719" s="150"/>
      <c r="D719" s="150" t="s">
        <v>17</v>
      </c>
      <c r="E719" s="150">
        <v>4655</v>
      </c>
      <c r="F719" s="150">
        <v>440</v>
      </c>
      <c r="G719" s="150">
        <v>21</v>
      </c>
      <c r="H719" s="150">
        <v>9217</v>
      </c>
      <c r="I719" s="150">
        <v>728</v>
      </c>
      <c r="J719" s="150">
        <v>22</v>
      </c>
      <c r="K719" s="150" t="s">
        <v>78</v>
      </c>
      <c r="L719" s="150" t="s">
        <v>1311</v>
      </c>
      <c r="M719" s="150" t="s">
        <v>75</v>
      </c>
      <c r="N719" s="150" t="s">
        <v>81</v>
      </c>
    </row>
    <row r="720" spans="1:14" x14ac:dyDescent="0.25">
      <c r="A720" s="150" t="s">
        <v>1438</v>
      </c>
      <c r="B720" s="150">
        <v>45017</v>
      </c>
      <c r="C720" s="150"/>
      <c r="D720" s="150" t="s">
        <v>8</v>
      </c>
      <c r="E720" s="150">
        <v>1747</v>
      </c>
      <c r="F720" s="150">
        <v>128</v>
      </c>
      <c r="G720" s="150">
        <v>116</v>
      </c>
      <c r="H720" s="150">
        <v>8580</v>
      </c>
      <c r="I720" s="150">
        <v>409</v>
      </c>
      <c r="J720" s="150">
        <v>123</v>
      </c>
      <c r="K720" s="150" t="s">
        <v>76</v>
      </c>
      <c r="L720" s="150" t="s">
        <v>1311</v>
      </c>
      <c r="M720" s="150" t="s">
        <v>75</v>
      </c>
      <c r="N720" s="150" t="s">
        <v>81</v>
      </c>
    </row>
    <row r="721" spans="1:14" x14ac:dyDescent="0.25">
      <c r="A721" s="150" t="s">
        <v>1438</v>
      </c>
      <c r="B721" s="150">
        <v>45017</v>
      </c>
      <c r="C721" s="150"/>
      <c r="D721" s="150" t="s">
        <v>25</v>
      </c>
      <c r="E721" s="150">
        <v>3264</v>
      </c>
      <c r="F721" s="150">
        <v>109</v>
      </c>
      <c r="G721" s="150">
        <v>6</v>
      </c>
      <c r="H721" s="150">
        <v>8632</v>
      </c>
      <c r="I721" s="150">
        <v>220</v>
      </c>
      <c r="J721" s="150">
        <v>6</v>
      </c>
      <c r="K721" s="150" t="s">
        <v>46</v>
      </c>
      <c r="L721" s="150" t="s">
        <v>1311</v>
      </c>
      <c r="M721" s="150" t="s">
        <v>39</v>
      </c>
      <c r="N721" s="150" t="s">
        <v>49</v>
      </c>
    </row>
    <row r="722" spans="1:14" x14ac:dyDescent="0.25">
      <c r="A722" s="150" t="s">
        <v>1438</v>
      </c>
      <c r="B722" s="150">
        <v>45017</v>
      </c>
      <c r="C722" s="150"/>
      <c r="D722" s="150" t="s">
        <v>30</v>
      </c>
      <c r="E722" s="150">
        <v>2287</v>
      </c>
      <c r="F722" s="150">
        <v>195</v>
      </c>
      <c r="G722" s="150">
        <v>53</v>
      </c>
      <c r="H722" s="150">
        <v>5413</v>
      </c>
      <c r="I722" s="150">
        <v>367</v>
      </c>
      <c r="J722" s="150">
        <v>55</v>
      </c>
      <c r="K722" s="150" t="s">
        <v>84</v>
      </c>
      <c r="L722" s="150" t="s">
        <v>1311</v>
      </c>
      <c r="M722" s="150" t="s">
        <v>83</v>
      </c>
      <c r="N722" s="150" t="s">
        <v>88</v>
      </c>
    </row>
    <row r="723" spans="1:14" x14ac:dyDescent="0.25">
      <c r="A723" s="150" t="s">
        <v>1438</v>
      </c>
      <c r="B723" s="150">
        <v>45017</v>
      </c>
      <c r="C723" s="150"/>
      <c r="D723" s="150" t="s">
        <v>7</v>
      </c>
      <c r="E723" s="150">
        <v>8577</v>
      </c>
      <c r="F723" s="150">
        <v>413</v>
      </c>
      <c r="G723" s="150">
        <v>134</v>
      </c>
      <c r="H723" s="150">
        <v>28064</v>
      </c>
      <c r="I723" s="150">
        <v>799</v>
      </c>
      <c r="J723" s="150">
        <v>135</v>
      </c>
      <c r="K723" s="150" t="s">
        <v>1582</v>
      </c>
      <c r="L723" s="150" t="s">
        <v>1311</v>
      </c>
      <c r="M723" s="150" t="s">
        <v>65</v>
      </c>
      <c r="N723" s="150" t="s">
        <v>73</v>
      </c>
    </row>
    <row r="724" spans="1:14" x14ac:dyDescent="0.25">
      <c r="A724" s="150" t="s">
        <v>1438</v>
      </c>
      <c r="B724" s="150">
        <v>45017</v>
      </c>
      <c r="C724" s="150"/>
      <c r="D724" s="150" t="s">
        <v>13</v>
      </c>
      <c r="E724" s="150">
        <v>4291</v>
      </c>
      <c r="F724" s="150">
        <v>369</v>
      </c>
      <c r="G724" s="150">
        <v>9</v>
      </c>
      <c r="H724" s="150">
        <v>13735</v>
      </c>
      <c r="I724" s="150">
        <v>735</v>
      </c>
      <c r="J724" s="150">
        <v>9</v>
      </c>
      <c r="K724" s="150" t="s">
        <v>70</v>
      </c>
      <c r="L724" s="150" t="s">
        <v>1311</v>
      </c>
      <c r="M724" s="150" t="s">
        <v>65</v>
      </c>
      <c r="N724" s="150" t="s">
        <v>73</v>
      </c>
    </row>
    <row r="725" spans="1:14" x14ac:dyDescent="0.25">
      <c r="A725" s="150" t="s">
        <v>1438</v>
      </c>
      <c r="B725" s="150">
        <v>45017</v>
      </c>
      <c r="C725" s="150"/>
      <c r="D725" s="150" t="s">
        <v>29</v>
      </c>
      <c r="E725" s="150">
        <v>2860</v>
      </c>
      <c r="F725" s="150">
        <v>201</v>
      </c>
      <c r="G725" s="150">
        <v>1</v>
      </c>
      <c r="H725" s="150">
        <v>11502</v>
      </c>
      <c r="I725" s="150">
        <v>405</v>
      </c>
      <c r="J725" s="150">
        <v>1</v>
      </c>
      <c r="K725" s="150" t="s">
        <v>80</v>
      </c>
      <c r="L725" s="150" t="s">
        <v>1311</v>
      </c>
      <c r="M725" s="150" t="s">
        <v>75</v>
      </c>
      <c r="N725" s="150" t="s">
        <v>81</v>
      </c>
    </row>
    <row r="726" spans="1:14" x14ac:dyDescent="0.25">
      <c r="A726" s="150" t="s">
        <v>1438</v>
      </c>
      <c r="B726" s="150">
        <v>45017</v>
      </c>
      <c r="C726" s="150"/>
      <c r="D726" s="150" t="s">
        <v>11</v>
      </c>
      <c r="E726" s="150">
        <v>5717</v>
      </c>
      <c r="F726" s="150">
        <v>320</v>
      </c>
      <c r="G726" s="150">
        <v>108</v>
      </c>
      <c r="H726" s="150">
        <v>14956</v>
      </c>
      <c r="I726" s="150">
        <v>749</v>
      </c>
      <c r="J726" s="150">
        <v>109</v>
      </c>
      <c r="K726" s="150" t="s">
        <v>55</v>
      </c>
      <c r="L726" s="150" t="s">
        <v>1311</v>
      </c>
      <c r="M726" s="150" t="s">
        <v>51</v>
      </c>
      <c r="N726" s="150" t="s">
        <v>57</v>
      </c>
    </row>
    <row r="727" spans="1:14" x14ac:dyDescent="0.25">
      <c r="A727" s="150" t="s">
        <v>1438</v>
      </c>
      <c r="B727" s="150">
        <v>45017</v>
      </c>
      <c r="C727" s="150"/>
      <c r="D727" s="150" t="s">
        <v>10</v>
      </c>
      <c r="E727" s="150">
        <v>5840</v>
      </c>
      <c r="F727" s="150">
        <v>437</v>
      </c>
      <c r="G727" s="150">
        <v>24</v>
      </c>
      <c r="H727" s="150">
        <v>32793</v>
      </c>
      <c r="I727" s="150">
        <v>1030</v>
      </c>
      <c r="J727" s="150">
        <v>26</v>
      </c>
      <c r="K727" s="150" t="s">
        <v>92</v>
      </c>
      <c r="L727" s="150" t="s">
        <v>1311</v>
      </c>
      <c r="M727" s="150" t="s">
        <v>90</v>
      </c>
      <c r="N727" s="150" t="s">
        <v>95</v>
      </c>
    </row>
    <row r="728" spans="1:14" x14ac:dyDescent="0.25">
      <c r="A728" s="150" t="s">
        <v>1438</v>
      </c>
      <c r="B728" s="150">
        <v>45017</v>
      </c>
      <c r="C728" s="150"/>
      <c r="D728" s="150" t="s">
        <v>28</v>
      </c>
      <c r="E728" s="150">
        <v>3238</v>
      </c>
      <c r="F728" s="150">
        <v>260</v>
      </c>
      <c r="G728" s="150">
        <v>164</v>
      </c>
      <c r="H728" s="150">
        <v>11432</v>
      </c>
      <c r="I728" s="150">
        <v>583</v>
      </c>
      <c r="J728" s="150">
        <v>172</v>
      </c>
      <c r="K728" s="150" t="s">
        <v>77</v>
      </c>
      <c r="L728" s="150" t="s">
        <v>1311</v>
      </c>
      <c r="M728" s="150" t="s">
        <v>75</v>
      </c>
      <c r="N728" s="150" t="s">
        <v>81</v>
      </c>
    </row>
    <row r="729" spans="1:14" x14ac:dyDescent="0.25">
      <c r="A729" s="150" t="s">
        <v>1438</v>
      </c>
      <c r="B729" s="150">
        <v>45017</v>
      </c>
      <c r="C729" s="150"/>
      <c r="D729" s="150" t="s">
        <v>12</v>
      </c>
      <c r="E729" s="150">
        <v>4792</v>
      </c>
      <c r="F729" s="150">
        <v>330</v>
      </c>
      <c r="G729" s="150">
        <v>135</v>
      </c>
      <c r="H729" s="150">
        <v>9572</v>
      </c>
      <c r="I729" s="150">
        <v>583</v>
      </c>
      <c r="J729" s="150">
        <v>136</v>
      </c>
      <c r="K729" s="150" t="s">
        <v>86</v>
      </c>
      <c r="L729" s="150" t="s">
        <v>1311</v>
      </c>
      <c r="M729" s="150" t="s">
        <v>83</v>
      </c>
      <c r="N729" s="150" t="s">
        <v>88</v>
      </c>
    </row>
    <row r="730" spans="1:14" x14ac:dyDescent="0.25">
      <c r="A730" s="150" t="s">
        <v>1438</v>
      </c>
      <c r="B730" s="150">
        <v>45017</v>
      </c>
      <c r="C730" s="150"/>
      <c r="D730" s="150" t="s">
        <v>26</v>
      </c>
      <c r="E730" s="150">
        <v>5858</v>
      </c>
      <c r="F730" s="150">
        <v>333</v>
      </c>
      <c r="G730" s="150">
        <v>248</v>
      </c>
      <c r="H730" s="150">
        <v>16655</v>
      </c>
      <c r="I730" s="150">
        <v>627</v>
      </c>
      <c r="J730" s="150">
        <v>261</v>
      </c>
      <c r="K730" s="150" t="s">
        <v>67</v>
      </c>
      <c r="L730" s="150" t="s">
        <v>1311</v>
      </c>
      <c r="M730" s="150" t="s">
        <v>65</v>
      </c>
      <c r="N730" s="150" t="s">
        <v>73</v>
      </c>
    </row>
    <row r="731" spans="1:14" x14ac:dyDescent="0.25">
      <c r="A731" s="150" t="s">
        <v>1438</v>
      </c>
      <c r="B731" s="150">
        <v>45017</v>
      </c>
      <c r="C731" s="150"/>
      <c r="D731" s="150" t="s">
        <v>24</v>
      </c>
      <c r="E731" s="150">
        <v>4887</v>
      </c>
      <c r="F731" s="150">
        <v>235</v>
      </c>
      <c r="G731" s="150">
        <v>188</v>
      </c>
      <c r="H731" s="150">
        <v>20051</v>
      </c>
      <c r="I731" s="150">
        <v>583</v>
      </c>
      <c r="J731" s="150">
        <v>198</v>
      </c>
      <c r="K731" s="150" t="s">
        <v>93</v>
      </c>
      <c r="L731" s="150" t="s">
        <v>1311</v>
      </c>
      <c r="M731" s="150" t="s">
        <v>90</v>
      </c>
      <c r="N731" s="150" t="s">
        <v>95</v>
      </c>
    </row>
    <row r="732" spans="1:14" x14ac:dyDescent="0.25">
      <c r="A732" s="150" t="s">
        <v>1438</v>
      </c>
      <c r="B732" s="150">
        <v>45017</v>
      </c>
      <c r="C732" s="150"/>
      <c r="D732" s="150" t="s">
        <v>15</v>
      </c>
      <c r="E732" s="150">
        <v>6375</v>
      </c>
      <c r="F732" s="150">
        <v>385</v>
      </c>
      <c r="G732" s="150">
        <v>179</v>
      </c>
      <c r="H732" s="150">
        <v>15113</v>
      </c>
      <c r="I732" s="150">
        <v>726</v>
      </c>
      <c r="J732" s="150">
        <v>182</v>
      </c>
      <c r="K732" s="150" t="s">
        <v>56</v>
      </c>
      <c r="L732" s="150" t="s">
        <v>1311</v>
      </c>
      <c r="M732" s="150" t="s">
        <v>51</v>
      </c>
      <c r="N732" s="150" t="s">
        <v>57</v>
      </c>
    </row>
    <row r="733" spans="1:14" x14ac:dyDescent="0.25">
      <c r="A733" s="150" t="s">
        <v>1438</v>
      </c>
      <c r="B733" s="150">
        <v>45017</v>
      </c>
      <c r="C733" s="150"/>
      <c r="D733" s="150" t="s">
        <v>27</v>
      </c>
      <c r="E733" s="150">
        <v>3077</v>
      </c>
      <c r="F733" s="150">
        <v>210</v>
      </c>
      <c r="G733" s="150">
        <v>52</v>
      </c>
      <c r="H733" s="150">
        <v>10087</v>
      </c>
      <c r="I733" s="150">
        <v>559</v>
      </c>
      <c r="J733" s="150">
        <v>52</v>
      </c>
      <c r="K733" s="150" t="s">
        <v>38</v>
      </c>
      <c r="L733" s="150" t="s">
        <v>1311</v>
      </c>
      <c r="M733" s="150" t="s">
        <v>39</v>
      </c>
      <c r="N733" s="150" t="s">
        <v>49</v>
      </c>
    </row>
    <row r="734" spans="1:14" x14ac:dyDescent="0.25">
      <c r="A734" s="150" t="s">
        <v>1438</v>
      </c>
      <c r="B734" s="150">
        <v>45017</v>
      </c>
      <c r="C734" s="150"/>
      <c r="D734" s="150" t="s">
        <v>33</v>
      </c>
      <c r="E734" s="150">
        <v>5174</v>
      </c>
      <c r="F734" s="150">
        <v>410</v>
      </c>
      <c r="G734" s="150">
        <v>161</v>
      </c>
      <c r="H734" s="150">
        <v>16316</v>
      </c>
      <c r="I734" s="150">
        <v>799</v>
      </c>
      <c r="J734" s="150">
        <v>163</v>
      </c>
      <c r="K734" s="150" t="s">
        <v>1331</v>
      </c>
      <c r="L734" s="150" t="s">
        <v>1311</v>
      </c>
      <c r="M734" s="150" t="s">
        <v>39</v>
      </c>
      <c r="N734" s="150" t="s">
        <v>49</v>
      </c>
    </row>
    <row r="735" spans="1:14" x14ac:dyDescent="0.25">
      <c r="A735" s="150" t="s">
        <v>1438</v>
      </c>
      <c r="B735" s="150">
        <v>45017</v>
      </c>
      <c r="C735" s="150"/>
      <c r="D735" s="150" t="s">
        <v>4</v>
      </c>
      <c r="E735" s="150">
        <v>6506</v>
      </c>
      <c r="F735" s="150">
        <v>540</v>
      </c>
      <c r="G735" s="150">
        <v>410</v>
      </c>
      <c r="H735" s="150">
        <v>12647</v>
      </c>
      <c r="I735" s="150">
        <v>875</v>
      </c>
      <c r="J735" s="150">
        <v>421</v>
      </c>
      <c r="K735" s="150" t="s">
        <v>1491</v>
      </c>
      <c r="L735" s="150" t="s">
        <v>1311</v>
      </c>
      <c r="M735" s="150" t="s">
        <v>90</v>
      </c>
      <c r="N735" s="150" t="s">
        <v>95</v>
      </c>
    </row>
    <row r="736" spans="1:14" x14ac:dyDescent="0.25">
      <c r="A736" s="150" t="s">
        <v>1438</v>
      </c>
      <c r="B736" s="150">
        <v>45017</v>
      </c>
      <c r="C736" s="150"/>
      <c r="D736" s="150" t="s">
        <v>42</v>
      </c>
      <c r="E736" s="150">
        <v>3911</v>
      </c>
      <c r="F736" s="150">
        <v>358</v>
      </c>
      <c r="G736" s="150">
        <v>16</v>
      </c>
      <c r="H736" s="150">
        <v>6472</v>
      </c>
      <c r="I736" s="150">
        <v>590</v>
      </c>
      <c r="J736" s="150">
        <v>16</v>
      </c>
      <c r="K736" s="150" t="s">
        <v>1320</v>
      </c>
      <c r="L736" s="150" t="s">
        <v>1311</v>
      </c>
      <c r="M736" s="150" t="s">
        <v>39</v>
      </c>
      <c r="N736" s="150" t="s">
        <v>49</v>
      </c>
    </row>
    <row r="737" spans="1:14" x14ac:dyDescent="0.25">
      <c r="A737" s="150" t="s">
        <v>1438</v>
      </c>
      <c r="B737" s="150">
        <v>45017</v>
      </c>
      <c r="C737" s="150"/>
      <c r="D737" s="150" t="s">
        <v>5</v>
      </c>
      <c r="E737" s="150">
        <v>11344</v>
      </c>
      <c r="F737" s="150">
        <v>743</v>
      </c>
      <c r="G737" s="150">
        <v>344</v>
      </c>
      <c r="H737" s="150">
        <v>53731</v>
      </c>
      <c r="I737" s="150">
        <v>1589</v>
      </c>
      <c r="J737" s="150">
        <v>352</v>
      </c>
      <c r="K737" s="150" t="s">
        <v>64</v>
      </c>
      <c r="L737" s="150" t="s">
        <v>1311</v>
      </c>
      <c r="M737" s="150" t="s">
        <v>65</v>
      </c>
      <c r="N737" s="150" t="s">
        <v>73</v>
      </c>
    </row>
    <row r="738" spans="1:14" x14ac:dyDescent="0.25">
      <c r="A738" s="150" t="s">
        <v>1438</v>
      </c>
      <c r="B738" s="150">
        <v>45017</v>
      </c>
      <c r="C738" s="150"/>
      <c r="D738" s="150" t="s">
        <v>6</v>
      </c>
      <c r="E738" s="150">
        <v>8398</v>
      </c>
      <c r="F738" s="150">
        <v>821</v>
      </c>
      <c r="G738" s="150">
        <v>532</v>
      </c>
      <c r="H738" s="150">
        <v>25846</v>
      </c>
      <c r="I738" s="150">
        <v>1581</v>
      </c>
      <c r="J738" s="150">
        <v>551</v>
      </c>
      <c r="K738" s="150" t="s">
        <v>60</v>
      </c>
      <c r="L738" s="150" t="s">
        <v>1311</v>
      </c>
      <c r="M738" s="150" t="s">
        <v>59</v>
      </c>
      <c r="N738" s="150" t="s">
        <v>63</v>
      </c>
    </row>
    <row r="739" spans="1:14" x14ac:dyDescent="0.25">
      <c r="A739" s="150" t="s">
        <v>1438</v>
      </c>
      <c r="B739" s="150">
        <v>45017</v>
      </c>
      <c r="C739" s="150"/>
      <c r="D739" s="150" t="s">
        <v>31</v>
      </c>
      <c r="E739" s="150">
        <v>2855</v>
      </c>
      <c r="F739" s="150">
        <v>203</v>
      </c>
      <c r="G739" s="150">
        <v>21</v>
      </c>
      <c r="H739" s="150">
        <v>12325</v>
      </c>
      <c r="I739" s="150">
        <v>418</v>
      </c>
      <c r="J739" s="150">
        <v>22</v>
      </c>
      <c r="K739" s="150" t="s">
        <v>68</v>
      </c>
      <c r="L739" s="150" t="s">
        <v>1311</v>
      </c>
      <c r="M739" s="150" t="s">
        <v>65</v>
      </c>
      <c r="N739" s="150" t="s">
        <v>73</v>
      </c>
    </row>
    <row r="740" spans="1:14" x14ac:dyDescent="0.25">
      <c r="A740" s="150" t="s">
        <v>1438</v>
      </c>
      <c r="B740" s="150">
        <v>45017</v>
      </c>
      <c r="C740" s="150"/>
      <c r="D740" s="150" t="s">
        <v>14</v>
      </c>
      <c r="E740" s="150">
        <v>12570</v>
      </c>
      <c r="F740" s="150">
        <v>680</v>
      </c>
      <c r="G740" s="150">
        <v>442</v>
      </c>
      <c r="H740" s="150">
        <v>40586</v>
      </c>
      <c r="I740" s="150">
        <v>1515</v>
      </c>
      <c r="J740" s="150">
        <v>455</v>
      </c>
      <c r="K740" s="150" t="s">
        <v>82</v>
      </c>
      <c r="L740" s="150" t="s">
        <v>1311</v>
      </c>
      <c r="M740" s="150" t="s">
        <v>83</v>
      </c>
      <c r="N740" s="150" t="s">
        <v>88</v>
      </c>
    </row>
    <row r="741" spans="1:14" x14ac:dyDescent="0.25">
      <c r="A741" s="150" t="s">
        <v>1438</v>
      </c>
      <c r="B741" s="150">
        <v>45017</v>
      </c>
      <c r="C741" s="150"/>
      <c r="D741" s="150" t="s">
        <v>32</v>
      </c>
      <c r="E741" s="150">
        <v>7667</v>
      </c>
      <c r="F741" s="150">
        <v>501</v>
      </c>
      <c r="G741" s="150">
        <v>369</v>
      </c>
      <c r="H741" s="150">
        <v>29635</v>
      </c>
      <c r="I741" s="150">
        <v>1139</v>
      </c>
      <c r="J741" s="150">
        <v>375</v>
      </c>
      <c r="K741" s="150" t="s">
        <v>50</v>
      </c>
      <c r="L741" s="150" t="s">
        <v>1311</v>
      </c>
      <c r="M741" s="150" t="s">
        <v>51</v>
      </c>
      <c r="N741" s="150" t="s">
        <v>57</v>
      </c>
    </row>
    <row r="742" spans="1:14" x14ac:dyDescent="0.25">
      <c r="A742" s="150" t="s">
        <v>1438</v>
      </c>
      <c r="B742" s="150">
        <v>45017</v>
      </c>
      <c r="C742" s="150"/>
      <c r="D742" s="150" t="s">
        <v>23</v>
      </c>
      <c r="E742" s="150">
        <v>11992</v>
      </c>
      <c r="F742" s="150">
        <v>852</v>
      </c>
      <c r="G742" s="150">
        <v>7</v>
      </c>
      <c r="H742" s="150">
        <v>38990</v>
      </c>
      <c r="I742" s="150">
        <v>1732</v>
      </c>
      <c r="J742" s="150">
        <v>7</v>
      </c>
      <c r="K742" s="150" t="s">
        <v>79</v>
      </c>
      <c r="L742" s="150" t="s">
        <v>1311</v>
      </c>
      <c r="M742" s="150" t="s">
        <v>75</v>
      </c>
      <c r="N742" s="150" t="s">
        <v>81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3:Q24"/>
  <sheetViews>
    <sheetView workbookViewId="0">
      <selection activeCell="G21" sqref="G21"/>
    </sheetView>
  </sheetViews>
  <sheetFormatPr defaultRowHeight="15" x14ac:dyDescent="0.25"/>
  <cols>
    <col min="1" max="1" width="52.42578125" bestFit="1" customWidth="1"/>
    <col min="2" max="2" width="11.28515625" bestFit="1" customWidth="1"/>
    <col min="3" max="3" width="11.7109375" bestFit="1" customWidth="1"/>
    <col min="5" max="5" width="11.140625" bestFit="1" customWidth="1"/>
    <col min="6" max="6" width="11.42578125" bestFit="1" customWidth="1"/>
    <col min="7" max="17" width="10.7109375" bestFit="1" customWidth="1"/>
  </cols>
  <sheetData>
    <row r="3" spans="1:17" x14ac:dyDescent="0.25">
      <c r="A3" t="str">
        <f>Control!O3</f>
        <v>Y01291</v>
      </c>
    </row>
    <row r="4" spans="1:17" x14ac:dyDescent="0.25">
      <c r="F4" s="132">
        <v>44682</v>
      </c>
      <c r="G4" s="132">
        <v>44713</v>
      </c>
      <c r="H4" s="132">
        <v>44743</v>
      </c>
      <c r="I4" s="132">
        <v>44774</v>
      </c>
      <c r="J4" s="132">
        <v>44805</v>
      </c>
      <c r="K4" s="132">
        <v>44835</v>
      </c>
      <c r="L4" s="132">
        <v>44866</v>
      </c>
      <c r="M4" s="132">
        <v>44896</v>
      </c>
      <c r="N4" s="132">
        <v>44927</v>
      </c>
      <c r="O4" s="132">
        <v>44958</v>
      </c>
      <c r="P4" s="132">
        <v>44986</v>
      </c>
      <c r="Q4" s="132">
        <v>45017</v>
      </c>
    </row>
    <row r="5" spans="1:17" x14ac:dyDescent="0.25">
      <c r="E5" t="s">
        <v>1450</v>
      </c>
      <c r="F5" s="42">
        <f>IF((C13/B13) = "#DIV/0!", "#N/A", C13/B13)</f>
        <v>0.10272536687631027</v>
      </c>
      <c r="G5" s="42">
        <f>C14/B14</f>
        <v>0.21428571428571427</v>
      </c>
      <c r="H5" s="42">
        <f>C15/B15</f>
        <v>0.26446280991735538</v>
      </c>
      <c r="I5" s="42">
        <f>C16/B16</f>
        <v>0.35510204081632651</v>
      </c>
      <c r="J5" s="42">
        <f>C17/B17</f>
        <v>0.43149284253578735</v>
      </c>
      <c r="K5" s="42">
        <f>C18/B18</f>
        <v>0.5</v>
      </c>
      <c r="L5" s="42">
        <f>C19/B19</f>
        <v>0.52610441767068272</v>
      </c>
      <c r="M5" s="42">
        <f>C20/B20</f>
        <v>0.58620689655172409</v>
      </c>
      <c r="N5" s="42">
        <f>C21/B21</f>
        <v>0.61569416498993967</v>
      </c>
      <c r="O5" s="42">
        <f>C22/B22</f>
        <v>0.66666666666666663</v>
      </c>
      <c r="P5" s="42">
        <f>C23/B23</f>
        <v>0.70824949698189132</v>
      </c>
      <c r="Q5" s="42">
        <f>C24/B24</f>
        <v>0.73652694610778446</v>
      </c>
    </row>
    <row r="6" spans="1:17" x14ac:dyDescent="0.25">
      <c r="E6" t="s">
        <v>1451</v>
      </c>
      <c r="F6" s="44">
        <f>E$13</f>
        <v>49</v>
      </c>
      <c r="G6" s="44">
        <f>E14</f>
        <v>102</v>
      </c>
      <c r="H6" s="44">
        <f>E15</f>
        <v>128</v>
      </c>
      <c r="I6" s="44">
        <f>E16</f>
        <v>175</v>
      </c>
      <c r="J6" s="44">
        <f>E17</f>
        <v>212</v>
      </c>
      <c r="K6" s="44">
        <f>E18</f>
        <v>247</v>
      </c>
      <c r="L6" s="44">
        <f>E19</f>
        <v>265</v>
      </c>
      <c r="M6" s="44">
        <f>E20</f>
        <v>292</v>
      </c>
      <c r="N6" s="44">
        <f>E21</f>
        <v>309</v>
      </c>
      <c r="O6" s="44">
        <f>E22</f>
        <v>334</v>
      </c>
      <c r="P6" s="44">
        <f>E23</f>
        <v>356</v>
      </c>
      <c r="Q6" s="44">
        <f>E24</f>
        <v>375</v>
      </c>
    </row>
    <row r="7" spans="1:17" ht="15.75" thickBot="1" x14ac:dyDescent="0.3">
      <c r="G7" s="43"/>
    </row>
    <row r="8" spans="1:17" x14ac:dyDescent="0.25">
      <c r="G8" s="45" t="s">
        <v>1453</v>
      </c>
      <c r="H8" s="46"/>
    </row>
    <row r="9" spans="1:17" x14ac:dyDescent="0.25">
      <c r="G9" s="47">
        <f>MAX(WF_T2_DM_DATA[Rel_D])</f>
        <v>45017</v>
      </c>
      <c r="H9" s="48"/>
    </row>
    <row r="10" spans="1:17" ht="15.75" thickBot="1" x14ac:dyDescent="0.3">
      <c r="G10" s="49"/>
      <c r="H10" s="50"/>
    </row>
    <row r="11" spans="1:17" x14ac:dyDescent="0.25">
      <c r="A11" t="s">
        <v>1449</v>
      </c>
      <c r="B11" t="s">
        <v>1446</v>
      </c>
      <c r="E11" t="s">
        <v>1447</v>
      </c>
    </row>
    <row r="12" spans="1:17" x14ac:dyDescent="0.25">
      <c r="B12" t="s">
        <v>1444</v>
      </c>
      <c r="C12" t="s">
        <v>1445</v>
      </c>
      <c r="E12" t="s">
        <v>1448</v>
      </c>
    </row>
    <row r="13" spans="1:17" x14ac:dyDescent="0.25">
      <c r="A13" s="35">
        <v>44682</v>
      </c>
      <c r="B13">
        <f>IF(COUNTA($A$13:A13)&lt;=MATCH($G$9,$A$13:$A$24,0),SUMIFS(WF_T2_DM_DATA[T2 Diabetes (currently registered)],WF_T2_DM_DATA[Rel_D],Sheet1!$A13,WF_T2_DM_DATA[OrgID],Sheet1!$A$3),NA())</f>
        <v>477</v>
      </c>
      <c r="C13">
        <f>IF(COUNTA($A$13:A13)&lt;=MATCH($G$9,$A$13:$A$24,0),SUMIFS(WF_T2_DM_DATA[Diabetes care plan agreed (currently registered)],WF_T2_DM_DATA[Rel_D],Sheet1!$A13,WF_T2_DM_DATA[OrgID],Sheet1!$A$3),NA())</f>
        <v>49</v>
      </c>
      <c r="E13">
        <f>IF(COUNTA($A$13:A13)&lt;=MATCH($G$9,$A$13:$A$24,0),SUMIFS(WF_T2_DM_DATA[Diabetes care plan agreed (L/D)],WF_T2_DM_DATA[Rel_D],Sheet1!$A13,WF_T2_DM_DATA[OrgID],Sheet1!$A$3),NA())</f>
        <v>49</v>
      </c>
    </row>
    <row r="14" spans="1:17" x14ac:dyDescent="0.25">
      <c r="A14" s="28">
        <v>44713</v>
      </c>
      <c r="B14">
        <f>IF(COUNTA($A$13:A14)&lt;=MATCH($G$9,$A$13:$A$24,0),SUMIFS(WF_T2_DM_DATA[T2 Diabetes (currently registered)],WF_T2_DM_DATA[Rel_D],Sheet1!$A14,WF_T2_DM_DATA[OrgID],Sheet1!$A$3),NA())</f>
        <v>476</v>
      </c>
      <c r="C14">
        <f>IF(COUNTA($A$13:A14)&lt;=MATCH($G$9,$A$13:$A$24,0),SUMIFS(WF_T2_DM_DATA[Diabetes care plan agreed (currently registered)],WF_T2_DM_DATA[Rel_D],Sheet1!$A14,WF_T2_DM_DATA[OrgID],Sheet1!$A$3),NA())</f>
        <v>102</v>
      </c>
      <c r="E14">
        <f>IF(COUNTA($A$13:A14)&lt;=MATCH($G$9,$A$13:$A$24,0),SUMIFS(WF_T2_DM_DATA[Diabetes care plan agreed (L/D)],WF_T2_DM_DATA[Rel_D],Sheet1!$A14,WF_T2_DM_DATA[OrgID],Sheet1!$A$3),NA())</f>
        <v>102</v>
      </c>
    </row>
    <row r="15" spans="1:17" x14ac:dyDescent="0.25">
      <c r="A15" s="28">
        <v>44743</v>
      </c>
      <c r="B15">
        <f>IF(COUNTA($A$13:A15)&lt;=MATCH($G$9,$A$13:$A$24,0),SUMIFS(WF_T2_DM_DATA[T2 Diabetes (currently registered)],WF_T2_DM_DATA[Rel_D],Sheet1!$A15,WF_T2_DM_DATA[OrgID],Sheet1!$A$3),NA())</f>
        <v>484</v>
      </c>
      <c r="C15">
        <f>IF(COUNTA($A$13:A15)&lt;=MATCH($G$9,$A$13:$A$24,0),SUMIFS(WF_T2_DM_DATA[Diabetes care plan agreed (currently registered)],WF_T2_DM_DATA[Rel_D],Sheet1!$A15,WF_T2_DM_DATA[OrgID],Sheet1!$A$3),NA())</f>
        <v>128</v>
      </c>
      <c r="E15">
        <f>IF(COUNTA($A$13:A15)&lt;=MATCH($G$9,$A$13:$A$24,0),SUMIFS(WF_T2_DM_DATA[Diabetes care plan agreed (L/D)],WF_T2_DM_DATA[Rel_D],Sheet1!$A15,WF_T2_DM_DATA[OrgID],Sheet1!$A$3),NA())</f>
        <v>128</v>
      </c>
    </row>
    <row r="16" spans="1:17" x14ac:dyDescent="0.25">
      <c r="A16" s="28">
        <v>44774</v>
      </c>
      <c r="B16">
        <f>IF(COUNTA($A$13:A16)&lt;=MATCH($G$9,$A$13:$A$24,0),SUMIFS(WF_T2_DM_DATA[T2 Diabetes (currently registered)],WF_T2_DM_DATA[Rel_D],Sheet1!$A16,WF_T2_DM_DATA[OrgID],Sheet1!$A$3),NA())</f>
        <v>490</v>
      </c>
      <c r="C16">
        <f>IF(COUNTA($A$13:A16)&lt;=MATCH($G$9,$A$13:$A$24,0),SUMIFS(WF_T2_DM_DATA[Diabetes care plan agreed (currently registered)],WF_T2_DM_DATA[Rel_D],Sheet1!$A16,WF_T2_DM_DATA[OrgID],Sheet1!$A$3),NA())</f>
        <v>174</v>
      </c>
      <c r="E16">
        <f>IF(COUNTA($A$13:A16)&lt;=MATCH($G$9,$A$13:$A$24,0),SUMIFS(WF_T2_DM_DATA[Diabetes care plan agreed (L/D)],WF_T2_DM_DATA[Rel_D],Sheet1!$A16,WF_T2_DM_DATA[OrgID],Sheet1!$A$3),NA())</f>
        <v>175</v>
      </c>
    </row>
    <row r="17" spans="1:5" x14ac:dyDescent="0.25">
      <c r="A17" s="28">
        <v>44805</v>
      </c>
      <c r="B17">
        <f>IF(COUNTA($A$13:A17)&lt;=MATCH($G$9,$A$13:$A$24,0),SUMIFS(WF_T2_DM_DATA[T2 Diabetes (currently registered)],WF_T2_DM_DATA[Rel_D],Sheet1!$A17,WF_T2_DM_DATA[OrgID],Sheet1!$A$3),NA())</f>
        <v>489</v>
      </c>
      <c r="C17">
        <f>IF(COUNTA($A$13:A17)&lt;=MATCH($G$9,$A$13:$A$24,0),SUMIFS(WF_T2_DM_DATA[Diabetes care plan agreed (currently registered)],WF_T2_DM_DATA[Rel_D],Sheet1!$A17,WF_T2_DM_DATA[OrgID],Sheet1!$A$3),NA())</f>
        <v>211</v>
      </c>
      <c r="E17">
        <f>IF(COUNTA($A$13:A17)&lt;=MATCH($G$9,$A$13:$A$24,0),SUMIFS(WF_T2_DM_DATA[Diabetes care plan agreed (L/D)],WF_T2_DM_DATA[Rel_D],Sheet1!$A17,WF_T2_DM_DATA[OrgID],Sheet1!$A$3),NA())</f>
        <v>212</v>
      </c>
    </row>
    <row r="18" spans="1:5" x14ac:dyDescent="0.25">
      <c r="A18" s="28">
        <v>44835</v>
      </c>
      <c r="B18">
        <f>IF(COUNTA($A$13:A18)&lt;=MATCH($G$9,$A$13:$A$24,0),SUMIFS(WF_T2_DM_DATA[T2 Diabetes (currently registered)],WF_T2_DM_DATA[Rel_D],Sheet1!$A18,WF_T2_DM_DATA[OrgID],Sheet1!$A$3),NA())</f>
        <v>490</v>
      </c>
      <c r="C18">
        <f>IF(COUNTA($A$13:A18)&lt;=MATCH($G$9,$A$13:$A$24,0),SUMIFS(WF_T2_DM_DATA[Diabetes care plan agreed (currently registered)],WF_T2_DM_DATA[Rel_D],Sheet1!$A18,WF_T2_DM_DATA[OrgID],Sheet1!$A$3),NA())</f>
        <v>245</v>
      </c>
      <c r="E18">
        <f>IF(COUNTA($A$13:A18)&lt;=MATCH($G$9,$A$13:$A$24,0),SUMIFS(WF_T2_DM_DATA[Diabetes care plan agreed (L/D)],WF_T2_DM_DATA[Rel_D],Sheet1!$A18,WF_T2_DM_DATA[OrgID],Sheet1!$A$3),NA())</f>
        <v>247</v>
      </c>
    </row>
    <row r="19" spans="1:5" x14ac:dyDescent="0.25">
      <c r="A19" s="28">
        <v>44866</v>
      </c>
      <c r="B19">
        <f>IF(COUNTA($A$13:A19)&lt;=MATCH($G$9,$A$13:$A$24,0),SUMIFS(WF_T2_DM_DATA[T2 Diabetes (currently registered)],WF_T2_DM_DATA[Rel_D],Sheet1!$A19,WF_T2_DM_DATA[OrgID],Sheet1!$A$3),NA())</f>
        <v>498</v>
      </c>
      <c r="C19">
        <f>IF(COUNTA($A$13:A19)&lt;=MATCH($G$9,$A$13:$A$24,0),SUMIFS(WF_T2_DM_DATA[Diabetes care plan agreed (currently registered)],WF_T2_DM_DATA[Rel_D],Sheet1!$A19,WF_T2_DM_DATA[OrgID],Sheet1!$A$3),NA())</f>
        <v>262</v>
      </c>
      <c r="E19">
        <f>IF(COUNTA($A$13:A19)&lt;=MATCH($G$9,$A$13:$A$24,0),SUMIFS(WF_T2_DM_DATA[Diabetes care plan agreed (L/D)],WF_T2_DM_DATA[Rel_D],Sheet1!$A19,WF_T2_DM_DATA[OrgID],Sheet1!$A$3),NA())</f>
        <v>265</v>
      </c>
    </row>
    <row r="20" spans="1:5" x14ac:dyDescent="0.25">
      <c r="A20" s="28">
        <v>44896</v>
      </c>
      <c r="B20">
        <f>IF(COUNTA($A$13:A20)&lt;=MATCH($G$9,$A$13:$A$24,0),SUMIFS(WF_T2_DM_DATA[T2 Diabetes (currently registered)],WF_T2_DM_DATA[Rel_D],Sheet1!$A20,WF_T2_DM_DATA[OrgID],Sheet1!$A$3),NA())</f>
        <v>493</v>
      </c>
      <c r="C20">
        <f>IF(COUNTA($A$13:A20)&lt;=MATCH($G$9,$A$13:$A$24,0),SUMIFS(WF_T2_DM_DATA[Diabetes care plan agreed (currently registered)],WF_T2_DM_DATA[Rel_D],Sheet1!$A20,WF_T2_DM_DATA[OrgID],Sheet1!$A$3),NA())</f>
        <v>289</v>
      </c>
      <c r="E20">
        <f>IF(COUNTA($A$13:A20)&lt;=MATCH($G$9,$A$13:$A$24,0),SUMIFS(WF_T2_DM_DATA[Diabetes care plan agreed (L/D)],WF_T2_DM_DATA[Rel_D],Sheet1!$A20,WF_T2_DM_DATA[OrgID],Sheet1!$A$3),NA())</f>
        <v>292</v>
      </c>
    </row>
    <row r="21" spans="1:5" x14ac:dyDescent="0.25">
      <c r="A21" s="28">
        <v>44927</v>
      </c>
      <c r="B21">
        <f>IF(COUNTA($A$13:A21)&lt;=MATCH($G$9,$A$13:$A$24,0),SUMIFS(WF_T2_DM_DATA[T2 Diabetes (currently registered)],WF_T2_DM_DATA[Rel_D],Sheet1!$A21,WF_T2_DM_DATA[OrgID],Sheet1!$A$3),NA())</f>
        <v>497</v>
      </c>
      <c r="C21">
        <f>IF(COUNTA($A$13:A21)&lt;=MATCH($G$9,$A$13:$A$24,0),SUMIFS(WF_T2_DM_DATA[Diabetes care plan agreed (currently registered)],WF_T2_DM_DATA[Rel_D],Sheet1!$A21,WF_T2_DM_DATA[OrgID],Sheet1!$A$3),NA())</f>
        <v>306</v>
      </c>
      <c r="E21">
        <f>IF(COUNTA($A$13:A21)&lt;=MATCH($G$9,$A$13:$A$24,0),SUMIFS(WF_T2_DM_DATA[Diabetes care plan agreed (L/D)],WF_T2_DM_DATA[Rel_D],Sheet1!$A21,WF_T2_DM_DATA[OrgID],Sheet1!$A$3),NA())</f>
        <v>309</v>
      </c>
    </row>
    <row r="22" spans="1:5" x14ac:dyDescent="0.25">
      <c r="A22" s="28">
        <v>44958</v>
      </c>
      <c r="B22">
        <f>IF(COUNTA($A$13:A22)&lt;=MATCH($G$9,$A$13:$A$24,0),SUMIFS(WF_T2_DM_DATA[T2 Diabetes (currently registered)],WF_T2_DM_DATA[Rel_D],Sheet1!$A22,WF_T2_DM_DATA[OrgID],Sheet1!$A$3),NA())</f>
        <v>495</v>
      </c>
      <c r="C22">
        <f>IF(COUNTA($A$13:A22)&lt;=MATCH($G$9,$A$13:$A$24,0),SUMIFS(WF_T2_DM_DATA[Diabetes care plan agreed (currently registered)],WF_T2_DM_DATA[Rel_D],Sheet1!$A22,WF_T2_DM_DATA[OrgID],Sheet1!$A$3),NA())</f>
        <v>330</v>
      </c>
      <c r="E22">
        <f>IF(COUNTA($A$13:A22)&lt;=MATCH($G$9,$A$13:$A$24,0),SUMIFS(WF_T2_DM_DATA[Diabetes care plan agreed (L/D)],WF_T2_DM_DATA[Rel_D],Sheet1!$A22,WF_T2_DM_DATA[OrgID],Sheet1!$A$3),NA())</f>
        <v>334</v>
      </c>
    </row>
    <row r="23" spans="1:5" x14ac:dyDescent="0.25">
      <c r="A23" s="28">
        <v>44986</v>
      </c>
      <c r="B23">
        <f>IF(COUNTA($A$13:A23)&lt;=MATCH($G$9,$A$13:$A$24,0),SUMIFS(WF_T2_DM_DATA[T2 Diabetes (currently registered)],WF_T2_DM_DATA[Rel_D],Sheet1!$A23,WF_T2_DM_DATA[OrgID],Sheet1!$A$3),NA())</f>
        <v>497</v>
      </c>
      <c r="C23">
        <f>IF(COUNTA($A$13:A23)&lt;=MATCH($G$9,$A$13:$A$24,0),SUMIFS(WF_T2_DM_DATA[Diabetes care plan agreed (currently registered)],WF_T2_DM_DATA[Rel_D],Sheet1!$A23,WF_T2_DM_DATA[OrgID],Sheet1!$A$3),NA())</f>
        <v>352</v>
      </c>
      <c r="E23">
        <f>IF(COUNTA($A$13:A23)&lt;=MATCH($G$9,$A$13:$A$24,0),SUMIFS(WF_T2_DM_DATA[Diabetes care plan agreed (L/D)],WF_T2_DM_DATA[Rel_D],Sheet1!$A23,WF_T2_DM_DATA[OrgID],Sheet1!$A$3),NA())</f>
        <v>356</v>
      </c>
    </row>
    <row r="24" spans="1:5" x14ac:dyDescent="0.25">
      <c r="A24" s="28">
        <v>45017</v>
      </c>
      <c r="B24">
        <f>IF(COUNTA($A$13:A24)&lt;=MATCH($G$9,$A$13:$A$24,0),SUMIFS(WF_T2_DM_DATA[T2 Diabetes (currently registered)],WF_T2_DM_DATA[Rel_D],Sheet1!$A24,WF_T2_DM_DATA[OrgID],Sheet1!$A$3),NA())</f>
        <v>501</v>
      </c>
      <c r="C24">
        <f>IF(COUNTA($A$13:A24)&lt;=MATCH($G$9,$A$13:$A$24,0),SUMIFS(WF_T2_DM_DATA[Diabetes care plan agreed (currently registered)],WF_T2_DM_DATA[Rel_D],Sheet1!$A24,WF_T2_DM_DATA[OrgID],Sheet1!$A$3),NA())</f>
        <v>369</v>
      </c>
      <c r="E24">
        <f>IF(COUNTA($A$13:A24)&lt;=MATCH($G$9,$A$13:$A$24,0),SUMIFS(WF_T2_DM_DATA[Diabetes care plan agreed (L/D)],WF_T2_DM_DATA[Rel_D],Sheet1!$A24,WF_T2_DM_DATA[OrgID],Sheet1!$A$3),NA())</f>
        <v>375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EC3FE529-D8D2-45B0-8F27-7D91C292BFC7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sharepoint/v3"/>
    <ds:schemaRef ds:uri="http://schemas.microsoft.com/office/infopath/2007/PartnerControls"/>
    <ds:schemaRef ds:uri="http://www.w3.org/XML/1998/namespace"/>
    <ds:schemaRef ds:uri="http://purl.org/dc/elements/1.1/"/>
    <ds:schemaRef ds:uri="http://purl.org/dc/dcmitype/"/>
    <ds:schemaRef ds:uri="http://schemas.microsoft.com/office/2006/metadata/properties"/>
    <ds:schemaRef ds:uri="45ae7f3d-bcd0-4e4b-af93-f03a9fbb19b5"/>
    <ds:schemaRef ds:uri="d5efd484-15aa-41a0-83f6-0646502cb6d6"/>
  </ds:schemaRefs>
</ds:datastoreItem>
</file>

<file path=customXml/itemProps2.xml><?xml version="1.0" encoding="utf-8"?>
<ds:datastoreItem xmlns:ds="http://schemas.openxmlformats.org/officeDocument/2006/customXml" ds:itemID="{5E36FAA1-DDB0-4D30-9F8C-B5EA5DF7417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290DE5-23CA-4D45-B83C-7C7A694BAD39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16633F57-B982-44B1-A6AA-3BBBF21F66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2EF94C0A-44A9-4449-9EB8-FCEA04FD2CE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Home</vt:lpstr>
      <vt:lpstr>Report</vt:lpstr>
      <vt:lpstr>Control</vt:lpstr>
      <vt:lpstr>Practice</vt:lpstr>
      <vt:lpstr>Sheet2</vt:lpstr>
      <vt:lpstr>PracticeTable</vt:lpstr>
      <vt:lpstr>DATA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</dc:creator>
  <cp:lastModifiedBy>Thomas Bradshaw</cp:lastModifiedBy>
  <dcterms:created xsi:type="dcterms:W3CDTF">2020-04-03T11:51:10Z</dcterms:created>
  <dcterms:modified xsi:type="dcterms:W3CDTF">2023-04-12T09:41:30Z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