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17"/>
  <workbookPr codeName="ThisWorkbook"/>
  <mc:AlternateContent xmlns:mc="http://schemas.openxmlformats.org/markup-compatibility/2006">
    <mc:Choice Requires="x15">
      <x15ac:absPath xmlns:x15ac="http://schemas.microsoft.com/office/spreadsheetml/2010/11/ac" url="https://qmulprod.sharepoint.com/sites/CEGDataTeam/Shared Documents/- CCG &amp; PH Reporting/WF/HY-NDPP/"/>
    </mc:Choice>
  </mc:AlternateContent>
  <xr:revisionPtr revIDLastSave="1" documentId="8_{42B88E63-FA18-4B7C-8E7B-ACAF96E3555A}" xr6:coauthVersionLast="47" xr6:coauthVersionMax="47" xr10:uidLastSave="{DF5C2AC0-18DD-4B73-A391-3EDF527454FC}"/>
  <bookViews>
    <workbookView xWindow="-120" yWindow="-120" windowWidth="29040" windowHeight="15840" firstSheet="1" activeTab="1" xr2:uid="{00000000-000D-0000-FFFF-FFFF00000000}"/>
  </bookViews>
  <sheets>
    <sheet name="Summary" sheetId="17" r:id="rId1"/>
    <sheet name="HY - NDPP" sheetId="4" r:id="rId2"/>
    <sheet name="TRENDLINE" sheetId="13" state="hidden" r:id="rId3"/>
    <sheet name="GRAPHS" sheetId="7" state="hidden" r:id="rId4"/>
    <sheet name="PRACTICE" sheetId="16" state="hidden" r:id="rId5"/>
    <sheet name="DATA" sheetId="10" state="hidden" r:id="rId6"/>
    <sheet name="CONTROL" sheetId="8" state="hidden" r:id="rId7"/>
  </sheets>
  <externalReferences>
    <externalReference r:id="rId8"/>
  </externalReferences>
  <definedNames>
    <definedName name="_xlnm._FilterDatabase" localSheetId="3" hidden="1">GRAPHS!$J$3:$J$42</definedName>
    <definedName name="DATA" localSheetId="4">INDIRECT([1]CONTROL!$C$6)</definedName>
    <definedName name="Data">INDIRECT(CONTROL!$C$5)</definedName>
    <definedName name="ExternalData_1" localSheetId="5" hidden="1">DATA!#REF!</definedName>
    <definedName name="IND" localSheetId="4">INDIRECT([1]CONTROL!$C$11)</definedName>
    <definedName name="IND">INDIRECT(CONTROL!$C$10)</definedName>
    <definedName name="NwID">INDIRECT(CONTROL!$C$11)</definedName>
    <definedName name="OrgID" localSheetId="4">INDIRECT([1]CONTROL!$C$9)</definedName>
    <definedName name="OrgID">INDIRECT(CONTROL!$C$8)</definedName>
    <definedName name="REL_D" localSheetId="4">INDIRECT([1]CONTROL!$C$10)</definedName>
    <definedName name="REL_D">INDIRECT(CONTROL!$C$9)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M485" i="10" l="1"/>
  <c r="N485" i="10"/>
  <c r="O485" i="10"/>
  <c r="P485" i="10"/>
  <c r="L485" i="10"/>
  <c r="B479" i="10"/>
  <c r="M439" i="10" l="1"/>
  <c r="N439" i="10"/>
  <c r="O439" i="10"/>
  <c r="P439" i="10"/>
  <c r="L439" i="10"/>
  <c r="M392" i="10" l="1"/>
  <c r="N392" i="10"/>
  <c r="O392" i="10"/>
  <c r="P392" i="10"/>
  <c r="L392" i="10"/>
  <c r="N345" i="10" l="1"/>
  <c r="O345" i="10"/>
  <c r="P345" i="10"/>
  <c r="M345" i="10"/>
  <c r="B298" i="10" l="1"/>
  <c r="B299" i="10"/>
  <c r="B300" i="10"/>
  <c r="N300" i="10"/>
  <c r="O300" i="10"/>
  <c r="P300" i="10"/>
  <c r="M300" i="10"/>
  <c r="N299" i="10"/>
  <c r="O299" i="10"/>
  <c r="P299" i="10"/>
  <c r="M299" i="10"/>
  <c r="B292" i="10"/>
  <c r="M254" i="10" l="1"/>
  <c r="N254" i="10"/>
  <c r="O254" i="10"/>
  <c r="P254" i="10"/>
  <c r="L254" i="10"/>
  <c r="B165" i="10" l="1"/>
  <c r="B208" i="10"/>
  <c r="M209" i="10"/>
  <c r="N209" i="10"/>
  <c r="O209" i="10"/>
  <c r="P209" i="10"/>
  <c r="L209" i="10"/>
  <c r="B160" i="10" l="1"/>
  <c r="B161" i="10"/>
  <c r="B162" i="10"/>
  <c r="B163" i="10"/>
  <c r="B164" i="10"/>
  <c r="M166" i="10"/>
  <c r="P166" i="10"/>
  <c r="O166" i="10"/>
  <c r="N166" i="10"/>
  <c r="L166" i="10"/>
  <c r="B155" i="10"/>
  <c r="M122" i="10" l="1"/>
  <c r="N122" i="10"/>
  <c r="O122" i="10"/>
  <c r="P122" i="10"/>
  <c r="L122" i="10"/>
  <c r="B87" i="10" l="1"/>
  <c r="B88" i="10"/>
  <c r="B45" i="10"/>
  <c r="B5" i="8" l="1"/>
  <c r="B500" i="10"/>
  <c r="B501" i="10"/>
  <c r="B502" i="10"/>
  <c r="B503" i="10"/>
  <c r="B504" i="10"/>
  <c r="B505" i="10"/>
  <c r="B506" i="10"/>
  <c r="B495" i="10" l="1"/>
  <c r="B453" i="10" l="1"/>
  <c r="B410" i="10" l="1"/>
  <c r="B415" i="10"/>
  <c r="B416" i="10"/>
  <c r="B367" i="10" l="1"/>
  <c r="B324" i="10" l="1"/>
  <c r="A4" i="10"/>
  <c r="A5" i="10" l="1"/>
  <c r="B281" i="10"/>
  <c r="A6" i="10" l="1"/>
  <c r="B238" i="10"/>
  <c r="A7" i="10" l="1"/>
  <c r="B194" i="10"/>
  <c r="A8" i="10" l="1"/>
  <c r="A9" i="10" l="1"/>
  <c r="B124" i="10"/>
  <c r="B125" i="10"/>
  <c r="B126" i="10"/>
  <c r="B127" i="10"/>
  <c r="B128" i="10"/>
  <c r="A10" i="10" l="1"/>
  <c r="B82" i="10"/>
  <c r="B79" i="10"/>
  <c r="A11" i="10" l="1"/>
  <c r="G2" i="16"/>
  <c r="A12" i="10" l="1"/>
  <c r="B490" i="10"/>
  <c r="B491" i="10"/>
  <c r="B492" i="10"/>
  <c r="B493" i="10"/>
  <c r="B494" i="10"/>
  <c r="B496" i="10"/>
  <c r="A13" i="10" l="1"/>
  <c r="B117" i="10"/>
  <c r="B118" i="10"/>
  <c r="B119" i="10"/>
  <c r="B120" i="10"/>
  <c r="B121" i="10"/>
  <c r="B123" i="10"/>
  <c r="B129" i="10"/>
  <c r="B130" i="10"/>
  <c r="B131" i="10"/>
  <c r="B132" i="10"/>
  <c r="B133" i="10"/>
  <c r="B134" i="10"/>
  <c r="B135" i="10"/>
  <c r="B136" i="10"/>
  <c r="B137" i="10"/>
  <c r="B138" i="10"/>
  <c r="B139" i="10"/>
  <c r="B140" i="10"/>
  <c r="B141" i="10"/>
  <c r="B142" i="10"/>
  <c r="B143" i="10"/>
  <c r="B144" i="10"/>
  <c r="B145" i="10"/>
  <c r="B146" i="10"/>
  <c r="B147" i="10"/>
  <c r="B148" i="10"/>
  <c r="B149" i="10"/>
  <c r="B150" i="10"/>
  <c r="B151" i="10"/>
  <c r="B152" i="10"/>
  <c r="B153" i="10"/>
  <c r="B154" i="10"/>
  <c r="B156" i="10"/>
  <c r="B157" i="10"/>
  <c r="B158" i="10"/>
  <c r="B159" i="10"/>
  <c r="B166" i="10"/>
  <c r="B167" i="10"/>
  <c r="B168" i="10"/>
  <c r="B169" i="10"/>
  <c r="B170" i="10"/>
  <c r="B171" i="10"/>
  <c r="B172" i="10"/>
  <c r="B173" i="10"/>
  <c r="B174" i="10"/>
  <c r="B175" i="10"/>
  <c r="B176" i="10"/>
  <c r="B177" i="10"/>
  <c r="B178" i="10"/>
  <c r="B179" i="10"/>
  <c r="B180" i="10"/>
  <c r="B181" i="10"/>
  <c r="B182" i="10"/>
  <c r="B183" i="10"/>
  <c r="B184" i="10"/>
  <c r="B185" i="10"/>
  <c r="B186" i="10"/>
  <c r="B187" i="10"/>
  <c r="B188" i="10"/>
  <c r="B189" i="10"/>
  <c r="B190" i="10"/>
  <c r="B191" i="10"/>
  <c r="B192" i="10"/>
  <c r="B193" i="10"/>
  <c r="B195" i="10"/>
  <c r="B196" i="10"/>
  <c r="B197" i="10"/>
  <c r="B198" i="10"/>
  <c r="B199" i="10"/>
  <c r="B200" i="10"/>
  <c r="B201" i="10"/>
  <c r="B202" i="10"/>
  <c r="B204" i="10"/>
  <c r="B205" i="10"/>
  <c r="B206" i="10"/>
  <c r="B207" i="10"/>
  <c r="B209" i="10"/>
  <c r="B210" i="10"/>
  <c r="B211" i="10"/>
  <c r="B212" i="10"/>
  <c r="B213" i="10"/>
  <c r="B214" i="10"/>
  <c r="B215" i="10"/>
  <c r="B216" i="10"/>
  <c r="B217" i="10"/>
  <c r="B218" i="10"/>
  <c r="B219" i="10"/>
  <c r="B220" i="10"/>
  <c r="B221" i="10"/>
  <c r="B222" i="10"/>
  <c r="B223" i="10"/>
  <c r="B224" i="10"/>
  <c r="B225" i="10"/>
  <c r="B226" i="10"/>
  <c r="B227" i="10"/>
  <c r="B228" i="10"/>
  <c r="B229" i="10"/>
  <c r="B230" i="10"/>
  <c r="B231" i="10"/>
  <c r="B232" i="10"/>
  <c r="B233" i="10"/>
  <c r="B234" i="10"/>
  <c r="B235" i="10"/>
  <c r="B236" i="10"/>
  <c r="B237" i="10"/>
  <c r="B239" i="10"/>
  <c r="B240" i="10"/>
  <c r="B241" i="10"/>
  <c r="B242" i="10"/>
  <c r="B243" i="10"/>
  <c r="B244" i="10"/>
  <c r="B245" i="10"/>
  <c r="B246" i="10"/>
  <c r="B247" i="10"/>
  <c r="B248" i="10"/>
  <c r="B249" i="10"/>
  <c r="B250" i="10"/>
  <c r="B251" i="10"/>
  <c r="B252" i="10"/>
  <c r="B253" i="10"/>
  <c r="B254" i="10"/>
  <c r="B255" i="10"/>
  <c r="B256" i="10"/>
  <c r="B257" i="10"/>
  <c r="B258" i="10"/>
  <c r="B259" i="10"/>
  <c r="B260" i="10"/>
  <c r="B261" i="10"/>
  <c r="B262" i="10"/>
  <c r="B263" i="10"/>
  <c r="B264" i="10"/>
  <c r="B265" i="10"/>
  <c r="B266" i="10"/>
  <c r="B267" i="10"/>
  <c r="B268" i="10"/>
  <c r="B269" i="10"/>
  <c r="B270" i="10"/>
  <c r="B271" i="10"/>
  <c r="B272" i="10"/>
  <c r="B273" i="10"/>
  <c r="B274" i="10"/>
  <c r="B275" i="10"/>
  <c r="B276" i="10"/>
  <c r="B277" i="10"/>
  <c r="B278" i="10"/>
  <c r="B279" i="10"/>
  <c r="B280" i="10"/>
  <c r="B282" i="10"/>
  <c r="B283" i="10"/>
  <c r="B284" i="10"/>
  <c r="B285" i="10"/>
  <c r="B286" i="10"/>
  <c r="B287" i="10"/>
  <c r="B288" i="10"/>
  <c r="B289" i="10"/>
  <c r="B290" i="10"/>
  <c r="B291" i="10"/>
  <c r="B293" i="10"/>
  <c r="B294" i="10"/>
  <c r="B295" i="10"/>
  <c r="B296" i="10"/>
  <c r="B297" i="10"/>
  <c r="B301" i="10"/>
  <c r="B302" i="10"/>
  <c r="B303" i="10"/>
  <c r="B304" i="10"/>
  <c r="B305" i="10"/>
  <c r="B306" i="10"/>
  <c r="B307" i="10"/>
  <c r="B308" i="10"/>
  <c r="B309" i="10"/>
  <c r="B310" i="10"/>
  <c r="B311" i="10"/>
  <c r="B312" i="10"/>
  <c r="B313" i="10"/>
  <c r="B314" i="10"/>
  <c r="B315" i="10"/>
  <c r="B316" i="10"/>
  <c r="B317" i="10"/>
  <c r="B318" i="10"/>
  <c r="B319" i="10"/>
  <c r="B320" i="10"/>
  <c r="B321" i="10"/>
  <c r="B322" i="10"/>
  <c r="B323" i="10"/>
  <c r="B325" i="10"/>
  <c r="B326" i="10"/>
  <c r="B327" i="10"/>
  <c r="B328" i="10"/>
  <c r="B329" i="10"/>
  <c r="B330" i="10"/>
  <c r="B331" i="10"/>
  <c r="B332" i="10"/>
  <c r="B333" i="10"/>
  <c r="B334" i="10"/>
  <c r="B335" i="10"/>
  <c r="B336" i="10"/>
  <c r="B337" i="10"/>
  <c r="B338" i="10"/>
  <c r="B339" i="10"/>
  <c r="B340" i="10"/>
  <c r="B341" i="10"/>
  <c r="B342" i="10"/>
  <c r="B343" i="10"/>
  <c r="B344" i="10"/>
  <c r="B345" i="10"/>
  <c r="B346" i="10"/>
  <c r="B347" i="10"/>
  <c r="B348" i="10"/>
  <c r="B349" i="10"/>
  <c r="B350" i="10"/>
  <c r="B351" i="10"/>
  <c r="B352" i="10"/>
  <c r="B353" i="10"/>
  <c r="B354" i="10"/>
  <c r="B355" i="10"/>
  <c r="B356" i="10"/>
  <c r="B357" i="10"/>
  <c r="B358" i="10"/>
  <c r="B359" i="10"/>
  <c r="B360" i="10"/>
  <c r="B361" i="10"/>
  <c r="B362" i="10"/>
  <c r="B363" i="10"/>
  <c r="B364" i="10"/>
  <c r="B365" i="10"/>
  <c r="B366" i="10"/>
  <c r="B368" i="10"/>
  <c r="B369" i="10"/>
  <c r="B370" i="10"/>
  <c r="B371" i="10"/>
  <c r="B372" i="10"/>
  <c r="B373" i="10"/>
  <c r="B374" i="10"/>
  <c r="B375" i="10"/>
  <c r="B376" i="10"/>
  <c r="B377" i="10"/>
  <c r="B378" i="10"/>
  <c r="B379" i="10"/>
  <c r="B380" i="10"/>
  <c r="B381" i="10"/>
  <c r="B382" i="10"/>
  <c r="B383" i="10"/>
  <c r="B384" i="10"/>
  <c r="B385" i="10"/>
  <c r="B386" i="10"/>
  <c r="B387" i="10"/>
  <c r="B388" i="10"/>
  <c r="B389" i="10"/>
  <c r="B390" i="10"/>
  <c r="B391" i="10"/>
  <c r="B392" i="10"/>
  <c r="B393" i="10"/>
  <c r="B394" i="10"/>
  <c r="B395" i="10"/>
  <c r="B396" i="10"/>
  <c r="B397" i="10"/>
  <c r="B398" i="10"/>
  <c r="B399" i="10"/>
  <c r="B400" i="10"/>
  <c r="B401" i="10"/>
  <c r="B402" i="10"/>
  <c r="B403" i="10"/>
  <c r="B404" i="10"/>
  <c r="B405" i="10"/>
  <c r="B406" i="10"/>
  <c r="B407" i="10"/>
  <c r="B408" i="10"/>
  <c r="B409" i="10"/>
  <c r="B411" i="10"/>
  <c r="B412" i="10"/>
  <c r="B413" i="10"/>
  <c r="B414" i="10"/>
  <c r="B417" i="10"/>
  <c r="B418" i="10"/>
  <c r="B419" i="10"/>
  <c r="B420" i="10"/>
  <c r="B421" i="10"/>
  <c r="B422" i="10"/>
  <c r="B423" i="10"/>
  <c r="B424" i="10"/>
  <c r="B425" i="10"/>
  <c r="B426" i="10"/>
  <c r="B427" i="10"/>
  <c r="B428" i="10"/>
  <c r="B429" i="10"/>
  <c r="B430" i="10"/>
  <c r="B431" i="10"/>
  <c r="B432" i="10"/>
  <c r="B433" i="10"/>
  <c r="B434" i="10"/>
  <c r="B435" i="10"/>
  <c r="B436" i="10"/>
  <c r="B437" i="10"/>
  <c r="B438" i="10"/>
  <c r="B439" i="10"/>
  <c r="B440" i="10"/>
  <c r="B441" i="10"/>
  <c r="B442" i="10"/>
  <c r="B443" i="10"/>
  <c r="B444" i="10"/>
  <c r="B445" i="10"/>
  <c r="B446" i="10"/>
  <c r="B447" i="10"/>
  <c r="B448" i="10"/>
  <c r="B449" i="10"/>
  <c r="B450" i="10"/>
  <c r="B451" i="10"/>
  <c r="B452" i="10"/>
  <c r="B454" i="10"/>
  <c r="B455" i="10"/>
  <c r="B456" i="10"/>
  <c r="B457" i="10"/>
  <c r="B458" i="10"/>
  <c r="B459" i="10"/>
  <c r="B460" i="10"/>
  <c r="B461" i="10"/>
  <c r="B462" i="10"/>
  <c r="B463" i="10"/>
  <c r="B464" i="10"/>
  <c r="B465" i="10"/>
  <c r="B466" i="10"/>
  <c r="B467" i="10"/>
  <c r="B468" i="10"/>
  <c r="B469" i="10"/>
  <c r="B470" i="10"/>
  <c r="B471" i="10"/>
  <c r="B472" i="10"/>
  <c r="B473" i="10"/>
  <c r="B474" i="10"/>
  <c r="B475" i="10"/>
  <c r="B476" i="10"/>
  <c r="B478" i="10"/>
  <c r="B480" i="10"/>
  <c r="B481" i="10"/>
  <c r="B482" i="10"/>
  <c r="B483" i="10"/>
  <c r="B484" i="10"/>
  <c r="B485" i="10"/>
  <c r="B486" i="10"/>
  <c r="B487" i="10"/>
  <c r="B488" i="10"/>
  <c r="B489" i="10"/>
  <c r="B497" i="10"/>
  <c r="B498" i="10"/>
  <c r="B499" i="10"/>
  <c r="B507" i="10"/>
  <c r="B508" i="10"/>
  <c r="B509" i="10"/>
  <c r="B510" i="10"/>
  <c r="B511" i="10"/>
  <c r="B512" i="10"/>
  <c r="B513" i="10"/>
  <c r="B514" i="10"/>
  <c r="B515" i="10"/>
  <c r="B516" i="10"/>
  <c r="B517" i="10"/>
  <c r="B518" i="10"/>
  <c r="B519" i="10"/>
  <c r="B521" i="10"/>
  <c r="B522" i="10"/>
  <c r="B523" i="10"/>
  <c r="B524" i="10"/>
  <c r="B525" i="10"/>
  <c r="B526" i="10"/>
  <c r="B527" i="10"/>
  <c r="B528" i="10"/>
  <c r="B529" i="10"/>
  <c r="B530" i="10"/>
  <c r="B531" i="10"/>
  <c r="B532" i="10"/>
  <c r="B533" i="10"/>
  <c r="B534" i="10"/>
  <c r="B535" i="10"/>
  <c r="B536" i="10"/>
  <c r="B537" i="10"/>
  <c r="B538" i="10"/>
  <c r="B539" i="10"/>
  <c r="B540" i="10"/>
  <c r="B541" i="10"/>
  <c r="B542" i="10"/>
  <c r="B543" i="10"/>
  <c r="B544" i="10"/>
  <c r="B545" i="10"/>
  <c r="B546" i="10"/>
  <c r="B547" i="10"/>
  <c r="B548" i="10"/>
  <c r="B549" i="10"/>
  <c r="B550" i="10"/>
  <c r="B551" i="10"/>
  <c r="B552" i="10"/>
  <c r="B553" i="10"/>
  <c r="B554" i="10"/>
  <c r="B555" i="10"/>
  <c r="B556" i="10"/>
  <c r="B557" i="10"/>
  <c r="B558" i="10"/>
  <c r="B559" i="10"/>
  <c r="B560" i="10"/>
  <c r="B561" i="10"/>
  <c r="B562" i="10"/>
  <c r="B563" i="10"/>
  <c r="B564" i="10"/>
  <c r="B565" i="10"/>
  <c r="B566" i="10"/>
  <c r="B567" i="10"/>
  <c r="B568" i="10"/>
  <c r="B569" i="10"/>
  <c r="B570" i="10"/>
  <c r="B571" i="10"/>
  <c r="B572" i="10"/>
  <c r="B573" i="10"/>
  <c r="B574" i="10"/>
  <c r="B575" i="10"/>
  <c r="B576" i="10"/>
  <c r="B577" i="10"/>
  <c r="B578" i="10"/>
  <c r="B579" i="10"/>
  <c r="B580" i="10"/>
  <c r="B581" i="10"/>
  <c r="B582" i="10"/>
  <c r="B583" i="10"/>
  <c r="B584" i="10"/>
  <c r="B585" i="10"/>
  <c r="B586" i="10"/>
  <c r="B587" i="10"/>
  <c r="B588" i="10"/>
  <c r="B589" i="10"/>
  <c r="B590" i="10"/>
  <c r="B591" i="10"/>
  <c r="B592" i="10"/>
  <c r="B593" i="10"/>
  <c r="B594" i="10"/>
  <c r="B595" i="10"/>
  <c r="B596" i="10"/>
  <c r="B597" i="10"/>
  <c r="B598" i="10"/>
  <c r="B599" i="10"/>
  <c r="B600" i="10"/>
  <c r="B601" i="10"/>
  <c r="B602" i="10"/>
  <c r="B603" i="10"/>
  <c r="B604" i="10"/>
  <c r="B605" i="10"/>
  <c r="B606" i="10"/>
  <c r="B607" i="10"/>
  <c r="B608" i="10"/>
  <c r="B609" i="10"/>
  <c r="B610" i="10"/>
  <c r="B611" i="10"/>
  <c r="B612" i="10"/>
  <c r="B613" i="10"/>
  <c r="B614" i="10"/>
  <c r="B615" i="10"/>
  <c r="B616" i="10"/>
  <c r="B617" i="10"/>
  <c r="B618" i="10"/>
  <c r="B619" i="10"/>
  <c r="B620" i="10"/>
  <c r="B621" i="10"/>
  <c r="B622" i="10"/>
  <c r="B623" i="10"/>
  <c r="B624" i="10"/>
  <c r="B625" i="10"/>
  <c r="B626" i="10"/>
  <c r="B627" i="10"/>
  <c r="B628" i="10"/>
  <c r="B629" i="10"/>
  <c r="B630" i="10"/>
  <c r="B631" i="10"/>
  <c r="B632" i="10"/>
  <c r="B633" i="10"/>
  <c r="B634" i="10"/>
  <c r="B635" i="10"/>
  <c r="B636" i="10"/>
  <c r="B637" i="10"/>
  <c r="B638" i="10"/>
  <c r="B639" i="10"/>
  <c r="B640" i="10"/>
  <c r="B641" i="10"/>
  <c r="B642" i="10"/>
  <c r="B643" i="10"/>
  <c r="B644" i="10"/>
  <c r="B645" i="10"/>
  <c r="B646" i="10"/>
  <c r="B647" i="10"/>
  <c r="B648" i="10"/>
  <c r="B649" i="10"/>
  <c r="B650" i="10"/>
  <c r="B651" i="10"/>
  <c r="B652" i="10"/>
  <c r="B653" i="10"/>
  <c r="B654" i="10"/>
  <c r="B655" i="10"/>
  <c r="B656" i="10"/>
  <c r="B657" i="10"/>
  <c r="B658" i="10"/>
  <c r="B659" i="10"/>
  <c r="B660" i="10"/>
  <c r="B661" i="10"/>
  <c r="B662" i="10"/>
  <c r="B663" i="10"/>
  <c r="B664" i="10"/>
  <c r="B665" i="10"/>
  <c r="B666" i="10"/>
  <c r="B667" i="10"/>
  <c r="B668" i="10"/>
  <c r="B669" i="10"/>
  <c r="B670" i="10"/>
  <c r="B671" i="10"/>
  <c r="B672" i="10"/>
  <c r="B673" i="10"/>
  <c r="B674" i="10"/>
  <c r="B675" i="10"/>
  <c r="B676" i="10"/>
  <c r="B677" i="10"/>
  <c r="B678" i="10"/>
  <c r="B679" i="10"/>
  <c r="B680" i="10"/>
  <c r="B681" i="10"/>
  <c r="B682" i="10"/>
  <c r="B683" i="10"/>
  <c r="B684" i="10"/>
  <c r="B685" i="10"/>
  <c r="B686" i="10"/>
  <c r="B687" i="10"/>
  <c r="B688" i="10"/>
  <c r="B689" i="10"/>
  <c r="B690" i="10"/>
  <c r="B691" i="10"/>
  <c r="B692" i="10"/>
  <c r="B693" i="10"/>
  <c r="B694" i="10"/>
  <c r="B695" i="10"/>
  <c r="B696" i="10"/>
  <c r="B697" i="10"/>
  <c r="B698" i="10"/>
  <c r="B699" i="10"/>
  <c r="B700" i="10"/>
  <c r="B701" i="10"/>
  <c r="B702" i="10"/>
  <c r="B703" i="10"/>
  <c r="B704" i="10"/>
  <c r="B705" i="10"/>
  <c r="B706" i="10"/>
  <c r="B707" i="10"/>
  <c r="B708" i="10"/>
  <c r="B709" i="10"/>
  <c r="B710" i="10"/>
  <c r="B711" i="10"/>
  <c r="B712" i="10"/>
  <c r="B713" i="10"/>
  <c r="B714" i="10"/>
  <c r="B715" i="10"/>
  <c r="B716" i="10"/>
  <c r="A14" i="10" l="1"/>
  <c r="G7" i="17"/>
  <c r="F7" i="17"/>
  <c r="B5" i="10"/>
  <c r="B6" i="10"/>
  <c r="B7" i="10"/>
  <c r="B8" i="10"/>
  <c r="B9" i="10"/>
  <c r="B10" i="10"/>
  <c r="B11" i="10"/>
  <c r="B12" i="10"/>
  <c r="B13" i="10"/>
  <c r="B14" i="10"/>
  <c r="B15" i="10"/>
  <c r="B16" i="10"/>
  <c r="B17" i="10"/>
  <c r="B18" i="10"/>
  <c r="B19" i="10"/>
  <c r="B20" i="10"/>
  <c r="B21" i="10"/>
  <c r="B22" i="10"/>
  <c r="B23" i="10"/>
  <c r="B24" i="10"/>
  <c r="B25" i="10"/>
  <c r="B26" i="10"/>
  <c r="B27" i="10"/>
  <c r="B28" i="10"/>
  <c r="B29" i="10"/>
  <c r="B30" i="10"/>
  <c r="B31" i="10"/>
  <c r="B32" i="10"/>
  <c r="B33" i="10"/>
  <c r="B34" i="10"/>
  <c r="B35" i="10"/>
  <c r="B36" i="10"/>
  <c r="B37" i="10"/>
  <c r="B38" i="10"/>
  <c r="B39" i="10"/>
  <c r="B40" i="10"/>
  <c r="B41" i="10"/>
  <c r="B42" i="10"/>
  <c r="B43" i="10"/>
  <c r="B44" i="10"/>
  <c r="B46" i="10"/>
  <c r="B47" i="10"/>
  <c r="B48" i="10"/>
  <c r="B49" i="10"/>
  <c r="B50" i="10"/>
  <c r="B51" i="10"/>
  <c r="B52" i="10"/>
  <c r="B53" i="10"/>
  <c r="B54" i="10"/>
  <c r="B55" i="10"/>
  <c r="B56" i="10"/>
  <c r="B57" i="10"/>
  <c r="B58" i="10"/>
  <c r="B59" i="10"/>
  <c r="B60" i="10"/>
  <c r="B61" i="10"/>
  <c r="B62" i="10"/>
  <c r="B63" i="10"/>
  <c r="B64" i="10"/>
  <c r="B65" i="10"/>
  <c r="B66" i="10"/>
  <c r="B67" i="10"/>
  <c r="B68" i="10"/>
  <c r="B69" i="10"/>
  <c r="B70" i="10"/>
  <c r="B71" i="10"/>
  <c r="B72" i="10"/>
  <c r="B73" i="10"/>
  <c r="B74" i="10"/>
  <c r="B75" i="10"/>
  <c r="B76" i="10"/>
  <c r="B77" i="10"/>
  <c r="B78" i="10"/>
  <c r="B80" i="10"/>
  <c r="B81" i="10"/>
  <c r="B83" i="10"/>
  <c r="B84" i="10"/>
  <c r="B85" i="10"/>
  <c r="B86" i="10"/>
  <c r="B89" i="10"/>
  <c r="B90" i="10"/>
  <c r="B91" i="10"/>
  <c r="B92" i="10"/>
  <c r="B93" i="10"/>
  <c r="B94" i="10"/>
  <c r="B95" i="10"/>
  <c r="B96" i="10"/>
  <c r="B97" i="10"/>
  <c r="B98" i="10"/>
  <c r="B99" i="10"/>
  <c r="B100" i="10"/>
  <c r="B101" i="10"/>
  <c r="B102" i="10"/>
  <c r="B103" i="10"/>
  <c r="B104" i="10"/>
  <c r="B105" i="10"/>
  <c r="B106" i="10"/>
  <c r="B107" i="10"/>
  <c r="B108" i="10"/>
  <c r="B109" i="10"/>
  <c r="B110" i="10"/>
  <c r="B111" i="10"/>
  <c r="B112" i="10"/>
  <c r="B113" i="10"/>
  <c r="B114" i="10"/>
  <c r="B115" i="10"/>
  <c r="B4" i="10"/>
  <c r="A15" i="10" l="1"/>
  <c r="P3" i="10"/>
  <c r="O3" i="10"/>
  <c r="N3" i="10"/>
  <c r="M3" i="10"/>
  <c r="L3" i="10"/>
  <c r="P2" i="10"/>
  <c r="O2" i="10"/>
  <c r="N2" i="10"/>
  <c r="M2" i="10"/>
  <c r="L2" i="10"/>
  <c r="H2" i="16"/>
  <c r="C9" i="17" s="1"/>
  <c r="C57" i="4"/>
  <c r="K6" i="4"/>
  <c r="F44" i="7" s="1"/>
  <c r="J6" i="4"/>
  <c r="F1" i="7" s="1"/>
  <c r="A16" i="10" l="1"/>
  <c r="C10" i="8"/>
  <c r="A17" i="10" l="1"/>
  <c r="A18" i="10" l="1"/>
  <c r="A19" i="10" l="1"/>
  <c r="A20" i="10" l="1"/>
  <c r="A21" i="10" l="1"/>
  <c r="A22" i="10" l="1"/>
  <c r="A23" i="10" l="1"/>
  <c r="A24" i="10" l="1"/>
  <c r="A25" i="10" l="1"/>
  <c r="A26" i="10" l="1"/>
  <c r="A27" i="10" l="1"/>
  <c r="A28" i="10" l="1"/>
  <c r="A29" i="10" l="1"/>
  <c r="A30" i="10" l="1"/>
  <c r="A31" i="10" l="1"/>
  <c r="A32" i="10" l="1"/>
  <c r="A33" i="10" l="1"/>
  <c r="A34" i="10" l="1"/>
  <c r="A35" i="10" l="1"/>
  <c r="A36" i="10" l="1"/>
  <c r="A37" i="10" l="1"/>
  <c r="A38" i="10" l="1"/>
  <c r="A39" i="10" l="1"/>
  <c r="A40" i="10" l="1"/>
  <c r="A41" i="10" l="1"/>
  <c r="A42" i="10" l="1"/>
  <c r="A43" i="10" l="1"/>
  <c r="A44" i="10" l="1"/>
  <c r="A45" i="10" l="1"/>
  <c r="A46" i="10" l="1"/>
  <c r="C5" i="8"/>
  <c r="C11" i="8"/>
  <c r="C8" i="8"/>
  <c r="C9" i="8"/>
  <c r="A47" i="10" l="1"/>
  <c r="A48" i="10" l="1"/>
  <c r="A49" i="10" l="1"/>
  <c r="A50" i="10" l="1"/>
  <c r="A51" i="10" l="1"/>
  <c r="A52" i="10" l="1"/>
  <c r="A53" i="10" l="1"/>
  <c r="A54" i="10" l="1"/>
  <c r="A55" i="10" l="1"/>
  <c r="A56" i="10" l="1"/>
  <c r="A57" i="10" l="1"/>
  <c r="A58" i="10" l="1"/>
  <c r="A59" i="10" l="1"/>
  <c r="A60" i="10" l="1"/>
  <c r="A61" i="10" l="1"/>
  <c r="A62" i="10" l="1"/>
  <c r="A63" i="10" l="1"/>
  <c r="A64" i="10" l="1"/>
  <c r="A65" i="10" l="1"/>
  <c r="A66" i="10" l="1"/>
  <c r="A67" i="10" l="1"/>
  <c r="A68" i="10" l="1"/>
  <c r="A69" i="10" l="1"/>
  <c r="A70" i="10" l="1"/>
  <c r="A71" i="10" l="1"/>
  <c r="A72" i="10" l="1"/>
  <c r="A73" i="10" l="1"/>
  <c r="A74" i="10" l="1"/>
  <c r="A75" i="10" l="1"/>
  <c r="A76" i="10" l="1"/>
  <c r="A77" i="10" l="1"/>
  <c r="A78" i="10" l="1"/>
  <c r="A79" i="10" l="1"/>
  <c r="A80" i="10" l="1"/>
  <c r="A81" i="10" l="1"/>
  <c r="A82" i="10" l="1"/>
  <c r="A83" i="10" l="1"/>
  <c r="A84" i="10" l="1"/>
  <c r="A85" i="10" l="1"/>
  <c r="A86" i="10" l="1"/>
  <c r="A87" i="10" l="1"/>
  <c r="A88" i="10" l="1"/>
  <c r="A89" i="10" l="1"/>
  <c r="A90" i="10" l="1"/>
  <c r="A91" i="10" l="1"/>
  <c r="A92" i="10" l="1"/>
  <c r="A93" i="10" l="1"/>
  <c r="A94" i="10" l="1"/>
  <c r="A95" i="10" l="1"/>
  <c r="A96" i="10" l="1"/>
  <c r="A97" i="10" l="1"/>
  <c r="A98" i="10" l="1"/>
  <c r="A99" i="10" l="1"/>
  <c r="A100" i="10" l="1"/>
  <c r="A101" i="10" l="1"/>
  <c r="A102" i="10" l="1"/>
  <c r="A103" i="10" l="1"/>
  <c r="A104" i="10" l="1"/>
  <c r="A105" i="10" l="1"/>
  <c r="A106" i="10" l="1"/>
  <c r="A107" i="10" l="1"/>
  <c r="A108" i="10" l="1"/>
  <c r="A109" i="10" l="1"/>
  <c r="A110" i="10" l="1"/>
  <c r="A111" i="10" l="1"/>
  <c r="A112" i="10" l="1"/>
  <c r="A113" i="10" l="1"/>
  <c r="A114" i="10" l="1"/>
  <c r="A115" i="10" l="1"/>
  <c r="A116" i="10" l="1"/>
  <c r="A117" i="10" l="1"/>
  <c r="A118" i="10" l="1"/>
  <c r="A119" i="10" l="1"/>
  <c r="A120" i="10" l="1"/>
  <c r="A121" i="10" l="1"/>
  <c r="A122" i="10" l="1"/>
  <c r="A123" i="10" l="1"/>
  <c r="A124" i="10" l="1"/>
  <c r="A125" i="10" l="1"/>
  <c r="A126" i="10" l="1"/>
  <c r="A127" i="10" l="1"/>
  <c r="A128" i="10" l="1"/>
  <c r="A129" i="10" l="1"/>
  <c r="A130" i="10" l="1"/>
  <c r="A131" i="10" l="1"/>
  <c r="A132" i="10" l="1"/>
  <c r="A133" i="10" l="1"/>
  <c r="A134" i="10" l="1"/>
  <c r="A135" i="10" l="1"/>
  <c r="A136" i="10" l="1"/>
  <c r="A137" i="10" l="1"/>
  <c r="A138" i="10" l="1"/>
  <c r="A139" i="10" l="1"/>
  <c r="A140" i="10" l="1"/>
  <c r="A141" i="10" l="1"/>
  <c r="A142" i="10" l="1"/>
  <c r="A143" i="10" l="1"/>
  <c r="A144" i="10" l="1"/>
  <c r="A145" i="10" l="1"/>
  <c r="A146" i="10" l="1"/>
  <c r="A147" i="10" l="1"/>
  <c r="A148" i="10" l="1"/>
  <c r="A149" i="10" l="1"/>
  <c r="A150" i="10" l="1"/>
  <c r="A151" i="10" l="1"/>
  <c r="A152" i="10" l="1"/>
  <c r="A153" i="10" l="1"/>
  <c r="A154" i="10" l="1"/>
  <c r="A155" i="10" l="1"/>
  <c r="A156" i="10" l="1"/>
  <c r="A157" i="10" l="1"/>
  <c r="A158" i="10" l="1"/>
  <c r="A159" i="10" l="1"/>
  <c r="A160" i="10" l="1"/>
  <c r="A161" i="10" l="1"/>
  <c r="A162" i="10" l="1"/>
  <c r="A163" i="10" l="1"/>
  <c r="A164" i="10" l="1"/>
  <c r="A165" i="10" s="1"/>
  <c r="A166" i="10" l="1"/>
  <c r="A167" i="10" l="1"/>
  <c r="A168" i="10" l="1"/>
  <c r="A169" i="10" l="1"/>
  <c r="A170" i="10" l="1"/>
  <c r="A171" i="10" l="1"/>
  <c r="A172" i="10" l="1"/>
  <c r="A173" i="10" l="1"/>
  <c r="A174" i="10" l="1"/>
  <c r="A175" i="10" l="1"/>
  <c r="A176" i="10" l="1"/>
  <c r="A177" i="10" l="1"/>
  <c r="A178" i="10" l="1"/>
  <c r="A179" i="10" l="1"/>
  <c r="A180" i="10" l="1"/>
  <c r="A181" i="10" l="1"/>
  <c r="A182" i="10" l="1"/>
  <c r="A183" i="10" l="1"/>
  <c r="A184" i="10" l="1"/>
  <c r="A185" i="10" l="1"/>
  <c r="A186" i="10" l="1"/>
  <c r="A187" i="10" l="1"/>
  <c r="A188" i="10" l="1"/>
  <c r="A189" i="10" l="1"/>
  <c r="A190" i="10" l="1"/>
  <c r="A191" i="10" l="1"/>
  <c r="A192" i="10" l="1"/>
  <c r="A193" i="10" l="1"/>
  <c r="A194" i="10" l="1"/>
  <c r="A195" i="10" l="1"/>
  <c r="A196" i="10" l="1"/>
  <c r="A197" i="10" l="1"/>
  <c r="A198" i="10" l="1"/>
  <c r="A199" i="10" l="1"/>
  <c r="A200" i="10" l="1"/>
  <c r="A201" i="10" l="1"/>
  <c r="A202" i="10" l="1"/>
  <c r="A203" i="10" l="1"/>
  <c r="A204" i="10" l="1"/>
  <c r="A205" i="10" l="1"/>
  <c r="A206" i="10" l="1"/>
  <c r="A207" i="10" l="1"/>
  <c r="A208" i="10" s="1"/>
  <c r="A209" i="10" l="1"/>
  <c r="A210" i="10" l="1"/>
  <c r="A211" i="10" l="1"/>
  <c r="A212" i="10" l="1"/>
  <c r="A213" i="10" l="1"/>
  <c r="A214" i="10" l="1"/>
  <c r="A215" i="10" l="1"/>
  <c r="A216" i="10" l="1"/>
  <c r="A217" i="10" l="1"/>
  <c r="A218" i="10" l="1"/>
  <c r="A219" i="10" l="1"/>
  <c r="A220" i="10" l="1"/>
  <c r="A221" i="10" l="1"/>
  <c r="A222" i="10" l="1"/>
  <c r="A223" i="10" l="1"/>
  <c r="A224" i="10" l="1"/>
  <c r="A225" i="10" l="1"/>
  <c r="A226" i="10" l="1"/>
  <c r="A227" i="10" l="1"/>
  <c r="A228" i="10" l="1"/>
  <c r="A229" i="10" l="1"/>
  <c r="A230" i="10" l="1"/>
  <c r="A231" i="10" l="1"/>
  <c r="A232" i="10" l="1"/>
  <c r="A233" i="10" l="1"/>
  <c r="A234" i="10" l="1"/>
  <c r="A235" i="10" l="1"/>
  <c r="A236" i="10" l="1"/>
  <c r="A237" i="10" l="1"/>
  <c r="A238" i="10" l="1"/>
  <c r="A239" i="10" l="1"/>
  <c r="A240" i="10" l="1"/>
  <c r="A241" i="10" l="1"/>
  <c r="A242" i="10" l="1"/>
  <c r="A243" i="10" l="1"/>
  <c r="A244" i="10" l="1"/>
  <c r="A245" i="10" l="1"/>
  <c r="A246" i="10" l="1"/>
  <c r="A247" i="10" l="1"/>
  <c r="A248" i="10" l="1"/>
  <c r="A249" i="10" l="1"/>
  <c r="A250" i="10" l="1"/>
  <c r="A251" i="10" l="1"/>
  <c r="A252" i="10" l="1"/>
  <c r="A253" i="10" l="1"/>
  <c r="A254" i="10" l="1"/>
  <c r="A255" i="10" l="1"/>
  <c r="A256" i="10" l="1"/>
  <c r="A257" i="10" l="1"/>
  <c r="A258" i="10" l="1"/>
  <c r="A259" i="10" l="1"/>
  <c r="A260" i="10" l="1"/>
  <c r="A261" i="10" l="1"/>
  <c r="A262" i="10" l="1"/>
  <c r="A263" i="10" l="1"/>
  <c r="A264" i="10" l="1"/>
  <c r="A265" i="10" l="1"/>
  <c r="A266" i="10" l="1"/>
  <c r="A267" i="10" l="1"/>
  <c r="A268" i="10" l="1"/>
  <c r="A269" i="10" l="1"/>
  <c r="A270" i="10" l="1"/>
  <c r="A271" i="10" l="1"/>
  <c r="A272" i="10" l="1"/>
  <c r="A273" i="10" l="1"/>
  <c r="A274" i="10" l="1"/>
  <c r="A275" i="10" l="1"/>
  <c r="A276" i="10" l="1"/>
  <c r="A277" i="10" l="1"/>
  <c r="A278" i="10" l="1"/>
  <c r="A279" i="10" l="1"/>
  <c r="A280" i="10" l="1"/>
  <c r="A281" i="10" l="1"/>
  <c r="A282" i="10" l="1"/>
  <c r="A283" i="10" l="1"/>
  <c r="A284" i="10" l="1"/>
  <c r="A285" i="10" l="1"/>
  <c r="A286" i="10" l="1"/>
  <c r="A287" i="10" l="1"/>
  <c r="A288" i="10" l="1"/>
  <c r="A289" i="10" l="1"/>
  <c r="A290" i="10" l="1"/>
  <c r="A291" i="10" l="1"/>
  <c r="A292" i="10" l="1"/>
  <c r="A293" i="10" l="1"/>
  <c r="A294" i="10" l="1"/>
  <c r="A295" i="10" l="1"/>
  <c r="A296" i="10" l="1"/>
  <c r="A297" i="10" l="1"/>
  <c r="A298" i="10" l="1"/>
  <c r="A299" i="10" l="1"/>
  <c r="A300" i="10" l="1"/>
  <c r="A301" i="10" l="1"/>
  <c r="A302" i="10" l="1"/>
  <c r="A303" i="10" l="1"/>
  <c r="A304" i="10" l="1"/>
  <c r="A305" i="10" l="1"/>
  <c r="A306" i="10" l="1"/>
  <c r="A307" i="10" l="1"/>
  <c r="A308" i="10" l="1"/>
  <c r="A309" i="10" l="1"/>
  <c r="A310" i="10" l="1"/>
  <c r="A311" i="10" l="1"/>
  <c r="A312" i="10" l="1"/>
  <c r="A313" i="10" l="1"/>
  <c r="A314" i="10" l="1"/>
  <c r="A315" i="10" l="1"/>
  <c r="A316" i="10" l="1"/>
  <c r="A317" i="10" l="1"/>
  <c r="A318" i="10" l="1"/>
  <c r="A319" i="10" l="1"/>
  <c r="A320" i="10" l="1"/>
  <c r="A321" i="10" l="1"/>
  <c r="A322" i="10" l="1"/>
  <c r="A323" i="10" l="1"/>
  <c r="A324" i="10" l="1"/>
  <c r="A325" i="10" l="1"/>
  <c r="A326" i="10" l="1"/>
  <c r="A327" i="10" l="1"/>
  <c r="A328" i="10" l="1"/>
  <c r="A329" i="10" l="1"/>
  <c r="A330" i="10" l="1"/>
  <c r="A331" i="10" l="1"/>
  <c r="A332" i="10" l="1"/>
  <c r="A333" i="10" l="1"/>
  <c r="A334" i="10" l="1"/>
  <c r="A335" i="10" l="1"/>
  <c r="A336" i="10" l="1"/>
  <c r="A337" i="10" l="1"/>
  <c r="A338" i="10" l="1"/>
  <c r="A339" i="10" l="1"/>
  <c r="A340" i="10" l="1"/>
  <c r="A341" i="10" l="1"/>
  <c r="A342" i="10" l="1"/>
  <c r="A343" i="10" l="1"/>
  <c r="A344" i="10" l="1"/>
  <c r="A345" i="10" l="1"/>
  <c r="A346" i="10" l="1"/>
  <c r="A347" i="10" l="1"/>
  <c r="A348" i="10" l="1"/>
  <c r="A349" i="10" l="1"/>
  <c r="A350" i="10" l="1"/>
  <c r="A351" i="10" l="1"/>
  <c r="A352" i="10" l="1"/>
  <c r="A353" i="10" l="1"/>
  <c r="A354" i="10" l="1"/>
  <c r="A355" i="10" l="1"/>
  <c r="A356" i="10" l="1"/>
  <c r="A357" i="10" l="1"/>
  <c r="A358" i="10" l="1"/>
  <c r="A359" i="10" l="1"/>
  <c r="A360" i="10" l="1"/>
  <c r="A361" i="10" l="1"/>
  <c r="A362" i="10" l="1"/>
  <c r="A363" i="10" l="1"/>
  <c r="A364" i="10" l="1"/>
  <c r="A365" i="10" l="1"/>
  <c r="A366" i="10" l="1"/>
  <c r="A367" i="10" l="1"/>
  <c r="A368" i="10" l="1"/>
  <c r="A369" i="10" l="1"/>
  <c r="A370" i="10" l="1"/>
  <c r="A371" i="10" l="1"/>
  <c r="A372" i="10" l="1"/>
  <c r="A373" i="10" l="1"/>
  <c r="A374" i="10" l="1"/>
  <c r="A375" i="10" l="1"/>
  <c r="A376" i="10" l="1"/>
  <c r="A377" i="10" l="1"/>
  <c r="A378" i="10" l="1"/>
  <c r="A379" i="10" l="1"/>
  <c r="A380" i="10" l="1"/>
  <c r="A381" i="10" l="1"/>
  <c r="A382" i="10" l="1"/>
  <c r="A383" i="10" l="1"/>
  <c r="A384" i="10" l="1"/>
  <c r="A385" i="10" l="1"/>
  <c r="A386" i="10" l="1"/>
  <c r="A387" i="10" l="1"/>
  <c r="A388" i="10" l="1"/>
  <c r="A389" i="10" l="1"/>
  <c r="A390" i="10" l="1"/>
  <c r="A391" i="10" l="1"/>
  <c r="A392" i="10" l="1"/>
  <c r="A393" i="10" l="1"/>
  <c r="A394" i="10" l="1"/>
  <c r="A395" i="10" l="1"/>
  <c r="A396" i="10" l="1"/>
  <c r="A397" i="10" l="1"/>
  <c r="A398" i="10" l="1"/>
  <c r="A399" i="10" l="1"/>
  <c r="A400" i="10" l="1"/>
  <c r="A401" i="10" l="1"/>
  <c r="A402" i="10" l="1"/>
  <c r="A403" i="10" l="1"/>
  <c r="A404" i="10" l="1"/>
  <c r="A405" i="10" l="1"/>
  <c r="A406" i="10" l="1"/>
  <c r="A407" i="10" l="1"/>
  <c r="A408" i="10" l="1"/>
  <c r="A409" i="10" l="1"/>
  <c r="A410" i="10" l="1"/>
  <c r="A411" i="10" l="1"/>
  <c r="A412" i="10" l="1"/>
  <c r="A413" i="10" l="1"/>
  <c r="A414" i="10" l="1"/>
  <c r="A415" i="10" l="1"/>
  <c r="A416" i="10" l="1"/>
  <c r="A417" i="10" l="1"/>
  <c r="A418" i="10" l="1"/>
  <c r="A419" i="10" l="1"/>
  <c r="A420" i="10" l="1"/>
  <c r="A421" i="10" l="1"/>
  <c r="A422" i="10" l="1"/>
  <c r="A423" i="10" l="1"/>
  <c r="A424" i="10" l="1"/>
  <c r="A425" i="10" l="1"/>
  <c r="A426" i="10" l="1"/>
  <c r="A427" i="10" l="1"/>
  <c r="A428" i="10" l="1"/>
  <c r="A429" i="10" l="1"/>
  <c r="A430" i="10" l="1"/>
  <c r="A431" i="10" l="1"/>
  <c r="A432" i="10" l="1"/>
  <c r="A433" i="10" l="1"/>
  <c r="A434" i="10" l="1"/>
  <c r="A435" i="10" l="1"/>
  <c r="A436" i="10" l="1"/>
  <c r="A437" i="10" l="1"/>
  <c r="A438" i="10" l="1"/>
  <c r="A439" i="10" l="1"/>
  <c r="A440" i="10" l="1"/>
  <c r="A441" i="10" l="1"/>
  <c r="A442" i="10" l="1"/>
  <c r="A443" i="10" l="1"/>
  <c r="A444" i="10" l="1"/>
  <c r="A445" i="10" l="1"/>
  <c r="A446" i="10" l="1"/>
  <c r="A447" i="10" l="1"/>
  <c r="A448" i="10" l="1"/>
  <c r="A449" i="10" l="1"/>
  <c r="A450" i="10" l="1"/>
  <c r="A451" i="10" l="1"/>
  <c r="A452" i="10" l="1"/>
  <c r="A453" i="10" l="1"/>
  <c r="A454" i="10" l="1"/>
  <c r="A455" i="10" l="1"/>
  <c r="A456" i="10" l="1"/>
  <c r="A457" i="10" l="1"/>
  <c r="A458" i="10" l="1"/>
  <c r="A459" i="10" l="1"/>
  <c r="A460" i="10" l="1"/>
  <c r="A461" i="10" l="1"/>
  <c r="A462" i="10" l="1"/>
  <c r="A463" i="10" l="1"/>
  <c r="A464" i="10" l="1"/>
  <c r="A465" i="10" l="1"/>
  <c r="A466" i="10" l="1"/>
  <c r="A467" i="10" l="1"/>
  <c r="A468" i="10" l="1"/>
  <c r="A469" i="10" l="1"/>
  <c r="A470" i="10" l="1"/>
  <c r="A471" i="10" l="1"/>
  <c r="A472" i="10" l="1"/>
  <c r="A473" i="10" l="1"/>
  <c r="A474" i="10" l="1"/>
  <c r="A475" i="10" l="1"/>
  <c r="A476" i="10" l="1"/>
  <c r="A477" i="10" l="1"/>
  <c r="A478" i="10" l="1"/>
  <c r="A479" i="10" s="1"/>
  <c r="A480" i="10" l="1"/>
  <c r="A481" i="10" l="1"/>
  <c r="A482" i="10" l="1"/>
  <c r="A483" i="10" l="1"/>
  <c r="A484" i="10" l="1"/>
  <c r="A485" i="10" l="1"/>
  <c r="A486" i="10" l="1"/>
  <c r="A487" i="10" l="1"/>
  <c r="A488" i="10" l="1"/>
  <c r="A489" i="10" l="1"/>
  <c r="A490" i="10" l="1"/>
  <c r="A491" i="10" l="1"/>
  <c r="A492" i="10" l="1"/>
  <c r="A493" i="10" l="1"/>
  <c r="A494" i="10" l="1"/>
  <c r="A495" i="10" l="1"/>
  <c r="A496" i="10" l="1"/>
  <c r="A497" i="10" l="1"/>
  <c r="A498" i="10" l="1"/>
  <c r="A499" i="10" l="1"/>
  <c r="A500" i="10" l="1"/>
  <c r="A501" i="10" l="1"/>
  <c r="A502" i="10" l="1"/>
  <c r="A503" i="10" l="1"/>
  <c r="A504" i="10" l="1"/>
  <c r="A505" i="10" l="1"/>
  <c r="A506" i="10" l="1"/>
  <c r="A507" i="10" l="1"/>
  <c r="A508" i="10" s="1"/>
  <c r="A509" i="10" s="1"/>
  <c r="A510" i="10" s="1"/>
  <c r="A511" i="10" s="1"/>
  <c r="A512" i="10" s="1"/>
  <c r="A513" i="10" s="1"/>
  <c r="A514" i="10" s="1"/>
  <c r="A515" i="10" s="1"/>
  <c r="A516" i="10" s="1"/>
  <c r="A517" i="10" s="1"/>
  <c r="A518" i="10" s="1"/>
  <c r="A519" i="10" s="1"/>
  <c r="A520" i="10" s="1"/>
  <c r="A521" i="10" s="1"/>
  <c r="A522" i="10" s="1"/>
  <c r="A523" i="10" s="1"/>
  <c r="A524" i="10" s="1"/>
  <c r="A525" i="10" s="1"/>
  <c r="A526" i="10" s="1"/>
  <c r="A527" i="10" s="1"/>
  <c r="A528" i="10" s="1"/>
  <c r="A529" i="10" s="1"/>
  <c r="A530" i="10" s="1"/>
  <c r="A531" i="10" s="1"/>
  <c r="A532" i="10" s="1"/>
  <c r="A533" i="10" s="1"/>
  <c r="A534" i="10" s="1"/>
  <c r="A535" i="10" s="1"/>
  <c r="A536" i="10" s="1"/>
  <c r="A537" i="10" s="1"/>
  <c r="A538" i="10" s="1"/>
  <c r="A539" i="10" s="1"/>
  <c r="A540" i="10" s="1"/>
  <c r="A541" i="10" s="1"/>
  <c r="A542" i="10" s="1"/>
  <c r="A543" i="10" s="1"/>
  <c r="A544" i="10" s="1"/>
  <c r="A545" i="10" s="1"/>
  <c r="A546" i="10" s="1"/>
  <c r="A547" i="10" s="1"/>
  <c r="A548" i="10" s="1"/>
  <c r="A549" i="10" s="1"/>
  <c r="A550" i="10" s="1"/>
  <c r="A551" i="10" s="1"/>
  <c r="A552" i="10" s="1"/>
  <c r="A553" i="10" s="1"/>
  <c r="A554" i="10" s="1"/>
  <c r="A555" i="10" s="1"/>
  <c r="A556" i="10" s="1"/>
  <c r="A557" i="10" s="1"/>
  <c r="A558" i="10" s="1"/>
  <c r="A559" i="10" s="1"/>
  <c r="A560" i="10" s="1"/>
  <c r="A561" i="10" s="1"/>
  <c r="A562" i="10" s="1"/>
  <c r="A563" i="10" s="1"/>
  <c r="A564" i="10" s="1"/>
  <c r="A565" i="10" s="1"/>
  <c r="A566" i="10" s="1"/>
  <c r="A567" i="10" s="1"/>
  <c r="A568" i="10" s="1"/>
  <c r="A569" i="10" s="1"/>
  <c r="A570" i="10" s="1"/>
  <c r="A571" i="10" s="1"/>
  <c r="A572" i="10" s="1"/>
  <c r="A573" i="10" s="1"/>
  <c r="A574" i="10" s="1"/>
  <c r="A575" i="10" s="1"/>
  <c r="A576" i="10" s="1"/>
  <c r="A577" i="10" s="1"/>
  <c r="A578" i="10" s="1"/>
  <c r="A579" i="10" s="1"/>
  <c r="A580" i="10" s="1"/>
  <c r="A581" i="10" s="1"/>
  <c r="A582" i="10" s="1"/>
  <c r="A583" i="10" s="1"/>
  <c r="A584" i="10" s="1"/>
  <c r="A585" i="10" s="1"/>
  <c r="A586" i="10" s="1"/>
  <c r="A587" i="10" s="1"/>
  <c r="A588" i="10" s="1"/>
  <c r="A589" i="10" s="1"/>
  <c r="A590" i="10" s="1"/>
  <c r="A591" i="10" s="1"/>
  <c r="A592" i="10" s="1"/>
  <c r="A593" i="10" s="1"/>
  <c r="A594" i="10" s="1"/>
  <c r="A595" i="10" s="1"/>
  <c r="A596" i="10" s="1"/>
  <c r="A597" i="10" s="1"/>
  <c r="A598" i="10" s="1"/>
  <c r="A599" i="10" s="1"/>
  <c r="A600" i="10" s="1"/>
  <c r="A601" i="10" s="1"/>
  <c r="A602" i="10" s="1"/>
  <c r="A603" i="10" s="1"/>
  <c r="A604" i="10" s="1"/>
  <c r="A605" i="10" s="1"/>
  <c r="A606" i="10" s="1"/>
  <c r="A607" i="10" s="1"/>
  <c r="A608" i="10" s="1"/>
  <c r="A609" i="10" s="1"/>
  <c r="A610" i="10" s="1"/>
  <c r="A611" i="10" s="1"/>
  <c r="A612" i="10" s="1"/>
  <c r="A613" i="10" s="1"/>
  <c r="A614" i="10" s="1"/>
  <c r="A615" i="10" s="1"/>
  <c r="A616" i="10" s="1"/>
  <c r="A617" i="10" s="1"/>
  <c r="A618" i="10" s="1"/>
  <c r="A619" i="10" s="1"/>
  <c r="A620" i="10" s="1"/>
  <c r="A621" i="10" s="1"/>
  <c r="A622" i="10" s="1"/>
  <c r="A623" i="10" s="1"/>
  <c r="A624" i="10" s="1"/>
  <c r="A625" i="10" s="1"/>
  <c r="A626" i="10" s="1"/>
  <c r="A627" i="10" s="1"/>
  <c r="A628" i="10" s="1"/>
  <c r="A629" i="10" s="1"/>
  <c r="A630" i="10" s="1"/>
  <c r="A631" i="10" s="1"/>
  <c r="A632" i="10" s="1"/>
  <c r="A633" i="10" s="1"/>
  <c r="A634" i="10" s="1"/>
  <c r="A635" i="10" s="1"/>
  <c r="A636" i="10" s="1"/>
  <c r="A637" i="10" s="1"/>
  <c r="A638" i="10" s="1"/>
  <c r="A639" i="10" s="1"/>
  <c r="A640" i="10" s="1"/>
  <c r="A641" i="10" s="1"/>
  <c r="A642" i="10" s="1"/>
  <c r="A643" i="10" s="1"/>
  <c r="A644" i="10" s="1"/>
  <c r="A645" i="10" s="1"/>
  <c r="A646" i="10" s="1"/>
  <c r="A647" i="10" s="1"/>
  <c r="A648" i="10" s="1"/>
  <c r="A649" i="10" s="1"/>
  <c r="A650" i="10" s="1"/>
  <c r="A651" i="10" s="1"/>
  <c r="A652" i="10" s="1"/>
  <c r="A653" i="10" s="1"/>
  <c r="A654" i="10" s="1"/>
  <c r="A655" i="10" s="1"/>
  <c r="A656" i="10" s="1"/>
  <c r="A657" i="10" s="1"/>
  <c r="A658" i="10" s="1"/>
  <c r="A659" i="10" s="1"/>
  <c r="A660" i="10" s="1"/>
  <c r="A661" i="10" s="1"/>
  <c r="A662" i="10" s="1"/>
  <c r="A663" i="10" s="1"/>
  <c r="A664" i="10" s="1"/>
  <c r="A665" i="10" s="1"/>
  <c r="A666" i="10" s="1"/>
  <c r="A667" i="10" s="1"/>
  <c r="A668" i="10" s="1"/>
  <c r="A669" i="10" s="1"/>
  <c r="A670" i="10" s="1"/>
  <c r="A671" i="10" s="1"/>
  <c r="A672" i="10" s="1"/>
  <c r="A673" i="10" s="1"/>
  <c r="A674" i="10" s="1"/>
  <c r="A675" i="10" s="1"/>
  <c r="A676" i="10" s="1"/>
  <c r="A677" i="10" s="1"/>
  <c r="A678" i="10" s="1"/>
  <c r="A679" i="10" s="1"/>
  <c r="A680" i="10" s="1"/>
  <c r="A681" i="10" s="1"/>
  <c r="A682" i="10" s="1"/>
  <c r="A683" i="10" s="1"/>
  <c r="A684" i="10" s="1"/>
  <c r="A685" i="10" s="1"/>
  <c r="A686" i="10" s="1"/>
  <c r="A687" i="10" s="1"/>
  <c r="A688" i="10" s="1"/>
  <c r="A689" i="10" s="1"/>
  <c r="A690" i="10" s="1"/>
  <c r="A691" i="10" s="1"/>
  <c r="A692" i="10" s="1"/>
  <c r="A693" i="10" s="1"/>
  <c r="A694" i="10" s="1"/>
  <c r="A695" i="10" s="1"/>
  <c r="A696" i="10" s="1"/>
  <c r="A697" i="10" s="1"/>
  <c r="A698" i="10" s="1"/>
  <c r="A699" i="10" s="1"/>
  <c r="A700" i="10" s="1"/>
  <c r="A701" i="10" s="1"/>
  <c r="A702" i="10" s="1"/>
  <c r="A703" i="10" s="1"/>
  <c r="A704" i="10" s="1"/>
  <c r="A705" i="10" s="1"/>
  <c r="A706" i="10" s="1"/>
  <c r="A707" i="10" s="1"/>
  <c r="A708" i="10" s="1"/>
  <c r="A709" i="10" s="1"/>
  <c r="A710" i="10" s="1"/>
  <c r="A711" i="10" s="1"/>
  <c r="A712" i="10" s="1"/>
  <c r="A713" i="10" s="1"/>
  <c r="A714" i="10" s="1"/>
  <c r="A715" i="10" s="1"/>
  <c r="A716" i="10" s="1"/>
  <c r="G41" i="4"/>
  <c r="E29" i="13"/>
  <c r="AG39" i="13"/>
  <c r="AE39" i="13"/>
  <c r="BB47" i="13"/>
  <c r="H27" i="13"/>
  <c r="AY45" i="13"/>
  <c r="Y20" i="13"/>
  <c r="T44" i="13"/>
  <c r="X19" i="13"/>
  <c r="AD36" i="13"/>
  <c r="F38" i="13"/>
  <c r="AJ44" i="13"/>
  <c r="J54" i="13"/>
  <c r="AL47" i="13"/>
  <c r="U26" i="13"/>
  <c r="AK23" i="13"/>
  <c r="AS45" i="13"/>
  <c r="AS35" i="13"/>
  <c r="AU47" i="13"/>
  <c r="G47" i="4"/>
  <c r="AJ23" i="13"/>
  <c r="AU39" i="13"/>
  <c r="E32" i="4"/>
  <c r="X39" i="13"/>
  <c r="U21" i="13"/>
  <c r="R19" i="13"/>
  <c r="H23" i="13"/>
  <c r="AV17" i="13"/>
  <c r="BA41" i="13"/>
  <c r="AI51" i="13"/>
  <c r="AI36" i="13"/>
  <c r="AE17" i="13"/>
  <c r="AR22" i="13"/>
  <c r="L34" i="13"/>
  <c r="AI54" i="13"/>
  <c r="L24" i="13"/>
  <c r="X18" i="13"/>
  <c r="AZ33" i="13"/>
  <c r="O29" i="13"/>
  <c r="Q40" i="13"/>
  <c r="F26" i="13"/>
  <c r="J28" i="4"/>
  <c r="AA21" i="13"/>
  <c r="U31" i="13"/>
  <c r="AT42" i="13"/>
  <c r="AU28" i="13"/>
  <c r="R17" i="13"/>
  <c r="D52" i="13"/>
  <c r="U38" i="13"/>
  <c r="J40" i="4"/>
  <c r="V29" i="13"/>
  <c r="T45" i="13"/>
  <c r="J49" i="13"/>
  <c r="AX53" i="13"/>
  <c r="T47" i="13"/>
  <c r="AY42" i="13"/>
  <c r="M46" i="13"/>
  <c r="BB43" i="13"/>
  <c r="I47" i="13"/>
  <c r="Q43" i="13"/>
  <c r="H38" i="13"/>
  <c r="AS52" i="13"/>
  <c r="K36" i="13"/>
  <c r="Q18" i="13"/>
  <c r="S36" i="13"/>
  <c r="Q26" i="13"/>
  <c r="J46" i="4"/>
  <c r="AK19" i="13"/>
  <c r="L35" i="13"/>
  <c r="E19" i="13"/>
  <c r="AZ29" i="13"/>
  <c r="M47" i="13"/>
  <c r="AE18" i="13"/>
  <c r="AQ32" i="13"/>
  <c r="AG37" i="13"/>
  <c r="AD48" i="13"/>
  <c r="M25" i="13"/>
  <c r="AA17" i="13"/>
  <c r="AT27" i="13"/>
  <c r="L48" i="13"/>
  <c r="S54" i="13"/>
  <c r="Z54" i="13"/>
  <c r="AF25" i="13"/>
  <c r="G53" i="4"/>
  <c r="AJ26" i="13"/>
  <c r="M33" i="13"/>
  <c r="AT31" i="13"/>
  <c r="AG32" i="13"/>
  <c r="BB34" i="13"/>
  <c r="J45" i="13"/>
  <c r="Z31" i="13"/>
  <c r="AF39" i="13"/>
  <c r="G49" i="4"/>
  <c r="AS53" i="13"/>
  <c r="J17" i="13"/>
  <c r="W26" i="13"/>
  <c r="X32" i="13"/>
  <c r="AG52" i="13"/>
  <c r="K34" i="13"/>
  <c r="AV41" i="13"/>
  <c r="AL28" i="13"/>
  <c r="AD47" i="13"/>
  <c r="AA48" i="13"/>
  <c r="F25" i="13"/>
  <c r="X36" i="13"/>
  <c r="AR43" i="13"/>
  <c r="Y21" i="13"/>
  <c r="Q16" i="13"/>
  <c r="F40" i="13"/>
  <c r="Y19" i="13"/>
  <c r="J38" i="13"/>
  <c r="BB38" i="13"/>
  <c r="AB26" i="13"/>
  <c r="AK43" i="13"/>
  <c r="J24" i="4"/>
  <c r="C37" i="7"/>
  <c r="E45" i="13"/>
  <c r="J19" i="13"/>
  <c r="AY20" i="13"/>
  <c r="R44" i="13"/>
  <c r="AS46" i="13"/>
  <c r="AG36" i="13"/>
  <c r="AB42" i="13"/>
  <c r="BB41" i="13"/>
  <c r="Z32" i="13"/>
  <c r="C54" i="7"/>
  <c r="K54" i="4"/>
  <c r="AS54" i="13"/>
  <c r="AR23" i="13"/>
  <c r="O19" i="13"/>
  <c r="AF52" i="13"/>
  <c r="I38" i="13"/>
  <c r="AW17" i="13"/>
  <c r="AM35" i="13"/>
  <c r="AY54" i="13"/>
  <c r="Q34" i="13"/>
  <c r="AS31" i="13"/>
  <c r="W32" i="13"/>
  <c r="AO43" i="13"/>
  <c r="O18" i="13"/>
  <c r="L50" i="13"/>
  <c r="AN20" i="13"/>
  <c r="K54" i="13"/>
  <c r="AH22" i="13"/>
  <c r="W51" i="13"/>
  <c r="AJ25" i="13"/>
  <c r="G39" i="13"/>
  <c r="AJ19" i="13"/>
  <c r="Y44" i="13"/>
  <c r="AK52" i="13"/>
  <c r="AD35" i="13"/>
  <c r="AW39" i="13"/>
  <c r="H43" i="13"/>
  <c r="C23" i="7"/>
  <c r="U23" i="13"/>
  <c r="AL46" i="13"/>
  <c r="S52" i="13"/>
  <c r="AN44" i="13"/>
  <c r="E36" i="4"/>
  <c r="AT23" i="13"/>
  <c r="AX29" i="13"/>
  <c r="AB16" i="13"/>
  <c r="T24" i="13"/>
  <c r="O26" i="13"/>
  <c r="AB36" i="13"/>
  <c r="M19" i="13"/>
  <c r="AK21" i="13"/>
  <c r="C64" i="7"/>
  <c r="E40" i="4"/>
  <c r="X27" i="13"/>
  <c r="AO54" i="13"/>
  <c r="U34" i="13"/>
  <c r="AZ49" i="13"/>
  <c r="AF33" i="13"/>
  <c r="AZ52" i="13"/>
  <c r="AF30" i="13"/>
  <c r="W35" i="13"/>
  <c r="AX48" i="13"/>
  <c r="AE43" i="13"/>
  <c r="U33" i="13"/>
  <c r="J50" i="4"/>
  <c r="K33" i="4"/>
  <c r="S18" i="13"/>
  <c r="AV37" i="13"/>
  <c r="K25" i="4"/>
  <c r="V23" i="13"/>
  <c r="C50" i="7"/>
  <c r="AY30" i="13"/>
  <c r="F24" i="13"/>
  <c r="AN33" i="13"/>
  <c r="AB43" i="13"/>
  <c r="O28" i="13"/>
  <c r="AN54" i="13"/>
  <c r="AS43" i="13"/>
  <c r="U20" i="13"/>
  <c r="Z29" i="13"/>
  <c r="L44" i="13"/>
  <c r="H24" i="13"/>
  <c r="O32" i="13"/>
  <c r="AV45" i="13"/>
  <c r="C18" i="7"/>
  <c r="I48" i="13"/>
  <c r="C9" i="7"/>
  <c r="M28" i="13"/>
  <c r="Y35" i="13"/>
  <c r="AK20" i="13"/>
  <c r="C77" i="7"/>
  <c r="Q21" i="13"/>
  <c r="AM39" i="13"/>
  <c r="X34" i="13"/>
  <c r="I43" i="13"/>
  <c r="R43" i="13"/>
  <c r="Q29" i="13"/>
  <c r="AV39" i="13"/>
  <c r="Y33" i="13"/>
  <c r="L45" i="13"/>
  <c r="AU45" i="13"/>
  <c r="AH42" i="13"/>
  <c r="X54" i="13"/>
  <c r="Y17" i="13"/>
  <c r="K41" i="13"/>
  <c r="AG17" i="13"/>
  <c r="J21" i="4"/>
  <c r="AU22" i="13"/>
  <c r="AM26" i="13"/>
  <c r="L16" i="13"/>
  <c r="AI52" i="13"/>
  <c r="AL48" i="13"/>
  <c r="E54" i="4"/>
  <c r="F41" i="13"/>
  <c r="S19" i="13"/>
  <c r="O41" i="13"/>
  <c r="G24" i="13"/>
  <c r="AB52" i="13"/>
  <c r="I16" i="13"/>
  <c r="F47" i="13"/>
  <c r="E9" i="17"/>
  <c r="AJ37" i="13"/>
  <c r="AD49" i="13"/>
  <c r="G22" i="13"/>
  <c r="AW32" i="13"/>
  <c r="AG53" i="13"/>
  <c r="AQ45" i="13"/>
  <c r="C8" i="7"/>
  <c r="C7" i="7"/>
  <c r="AE22" i="13"/>
  <c r="T34" i="13"/>
  <c r="AF49" i="13"/>
  <c r="J22" i="13"/>
  <c r="AI35" i="13"/>
  <c r="AT33" i="13"/>
  <c r="AB29" i="13"/>
  <c r="AU16" i="13"/>
  <c r="G29" i="4"/>
  <c r="AX42" i="13"/>
  <c r="G39" i="4"/>
  <c r="K22" i="4"/>
  <c r="L53" i="13"/>
  <c r="AA37" i="13"/>
  <c r="S22" i="13"/>
  <c r="G41" i="13"/>
  <c r="AX54" i="13"/>
  <c r="AR31" i="13"/>
  <c r="G52" i="13"/>
  <c r="U45" i="13"/>
  <c r="Y42" i="13"/>
  <c r="AY53" i="13"/>
  <c r="AZ35" i="13"/>
  <c r="AB21" i="13"/>
  <c r="AW20" i="13"/>
  <c r="AJ40" i="13"/>
  <c r="AF28" i="13"/>
  <c r="F29" i="13"/>
  <c r="E47" i="13"/>
  <c r="AM16" i="13"/>
  <c r="AS47" i="13"/>
  <c r="AF37" i="13"/>
  <c r="M52" i="13"/>
  <c r="K52" i="13"/>
  <c r="AL22" i="13"/>
  <c r="AF26" i="13"/>
  <c r="R28" i="13"/>
  <c r="N37" i="13"/>
  <c r="AO29" i="13"/>
  <c r="AH21" i="13"/>
  <c r="AG47" i="13"/>
  <c r="M45" i="13"/>
  <c r="G19" i="4"/>
  <c r="AQ19" i="13"/>
  <c r="K28" i="13"/>
  <c r="AB49" i="13"/>
  <c r="AH35" i="13"/>
  <c r="E23" i="13"/>
  <c r="T49" i="13"/>
  <c r="N26" i="13"/>
  <c r="I51" i="13"/>
  <c r="BB35" i="13"/>
  <c r="AB27" i="13"/>
  <c r="AS22" i="13"/>
  <c r="I30" i="13"/>
  <c r="Q42" i="13"/>
  <c r="E54" i="13"/>
  <c r="T23" i="13"/>
  <c r="H16" i="13"/>
  <c r="X26" i="13"/>
  <c r="O21" i="13"/>
  <c r="G33" i="13"/>
  <c r="AM40" i="13"/>
  <c r="AQ39" i="13"/>
  <c r="E22" i="4"/>
  <c r="BB32" i="13"/>
  <c r="AH49" i="13"/>
  <c r="K47" i="4"/>
  <c r="D37" i="13"/>
  <c r="AQ51" i="13"/>
  <c r="D29" i="13"/>
  <c r="AS30" i="13"/>
  <c r="E53" i="4"/>
  <c r="E38" i="4"/>
  <c r="AG27" i="13"/>
  <c r="S47" i="13"/>
  <c r="AQ44" i="13"/>
  <c r="G28" i="13"/>
  <c r="AS44" i="13"/>
  <c r="T40" i="13"/>
  <c r="AO19" i="13"/>
  <c r="G48" i="4"/>
  <c r="Z22" i="13"/>
  <c r="AE25" i="13"/>
  <c r="G45" i="13"/>
  <c r="E30" i="13"/>
  <c r="G52" i="4"/>
  <c r="J41" i="4"/>
  <c r="AV19" i="13"/>
  <c r="X31" i="13"/>
  <c r="G18" i="13"/>
  <c r="AM34" i="13"/>
  <c r="AA20" i="13"/>
  <c r="F43" i="13"/>
  <c r="AV50" i="13"/>
  <c r="AB44" i="13"/>
  <c r="Y36" i="13"/>
  <c r="AX28" i="13"/>
  <c r="S26" i="13"/>
  <c r="S41" i="13"/>
  <c r="AN29" i="13"/>
  <c r="AO53" i="13"/>
  <c r="M17" i="13"/>
  <c r="F53" i="13"/>
  <c r="T26" i="13"/>
  <c r="AT41" i="13"/>
  <c r="AI32" i="13"/>
  <c r="Y48" i="13"/>
  <c r="G18" i="4"/>
  <c r="AG22" i="13"/>
  <c r="BA29" i="13"/>
  <c r="AO39" i="13"/>
  <c r="C58" i="7"/>
  <c r="C10" i="7"/>
  <c r="AB51" i="13"/>
  <c r="AK25" i="13"/>
  <c r="V49" i="13"/>
  <c r="K29" i="4"/>
  <c r="AZ54" i="13"/>
  <c r="AM50" i="13"/>
  <c r="AS37" i="13"/>
  <c r="N25" i="13"/>
  <c r="AI50" i="13"/>
  <c r="AU51" i="13"/>
  <c r="Q24" i="13"/>
  <c r="U50" i="13"/>
  <c r="W48" i="13"/>
  <c r="AQ31" i="13"/>
  <c r="C38" i="7"/>
  <c r="AZ17" i="13"/>
  <c r="X37" i="13"/>
  <c r="BA18" i="13"/>
  <c r="AA54" i="13"/>
  <c r="R35" i="13"/>
  <c r="AD52" i="13"/>
  <c r="AJ31" i="13"/>
  <c r="G40" i="4"/>
  <c r="V38" i="13"/>
  <c r="AB54" i="13"/>
  <c r="AI31" i="13"/>
  <c r="AO28" i="13"/>
  <c r="AQ28" i="13"/>
  <c r="AH39" i="13"/>
  <c r="S39" i="13"/>
  <c r="AR44" i="13"/>
  <c r="H44" i="13"/>
  <c r="AK54" i="13"/>
  <c r="O23" i="13"/>
  <c r="G31" i="4"/>
  <c r="AS34" i="13"/>
  <c r="T54" i="13"/>
  <c r="S49" i="13"/>
  <c r="AD51" i="13"/>
  <c r="E30" i="4"/>
  <c r="J20" i="13"/>
  <c r="Y52" i="13"/>
  <c r="V28" i="13"/>
  <c r="AM48" i="13"/>
  <c r="G34" i="13"/>
  <c r="AQ37" i="13"/>
  <c r="BA22" i="13"/>
  <c r="AJ45" i="13"/>
  <c r="BA16" i="13"/>
  <c r="AS26" i="13"/>
  <c r="AR18" i="13"/>
  <c r="V35" i="13"/>
  <c r="S43" i="13"/>
  <c r="AL49" i="13"/>
  <c r="M23" i="13"/>
  <c r="O45" i="13"/>
  <c r="AH19" i="13"/>
  <c r="AI30" i="13"/>
  <c r="AR39" i="13"/>
  <c r="Y43" i="13"/>
  <c r="AO42" i="13"/>
  <c r="AA42" i="13"/>
  <c r="N42" i="13"/>
  <c r="D16" i="13"/>
  <c r="O16" i="13"/>
  <c r="AJ54" i="13"/>
  <c r="AI21" i="13"/>
  <c r="AS19" i="13"/>
  <c r="AE29" i="13"/>
  <c r="BB54" i="13"/>
  <c r="E24" i="4"/>
  <c r="BA33" i="13"/>
  <c r="AO24" i="13"/>
  <c r="O24" i="13"/>
  <c r="C32" i="7"/>
  <c r="Z44" i="13"/>
  <c r="AO44" i="13"/>
  <c r="H29" i="13"/>
  <c r="V18" i="13"/>
  <c r="AR19" i="13"/>
  <c r="AX37" i="13"/>
  <c r="AK42" i="13"/>
  <c r="N43" i="13"/>
  <c r="J43" i="4"/>
  <c r="AG23" i="13"/>
  <c r="K35" i="13"/>
  <c r="M18" i="13"/>
  <c r="L26" i="13"/>
  <c r="AJ33" i="13"/>
  <c r="Q51" i="13"/>
  <c r="AG30" i="13"/>
  <c r="AX43" i="13"/>
  <c r="AS27" i="13"/>
  <c r="M36" i="13"/>
  <c r="C27" i="7"/>
  <c r="T19" i="13"/>
  <c r="AM53" i="13"/>
  <c r="N33" i="13"/>
  <c r="AH28" i="13"/>
  <c r="G8" i="17"/>
  <c r="AH24" i="13"/>
  <c r="F17" i="13"/>
  <c r="V54" i="13"/>
  <c r="V47" i="13"/>
  <c r="S48" i="13"/>
  <c r="C78" i="7"/>
  <c r="I45" i="13"/>
  <c r="J39" i="4"/>
  <c r="G48" i="13"/>
  <c r="AV28" i="13"/>
  <c r="W53" i="13"/>
  <c r="AT45" i="13"/>
  <c r="BB36" i="13"/>
  <c r="AZ43" i="13"/>
  <c r="BA40" i="13"/>
  <c r="Q47" i="13"/>
  <c r="AB23" i="13"/>
  <c r="J35" i="13"/>
  <c r="Q31" i="13"/>
  <c r="AI23" i="13"/>
  <c r="AH32" i="13"/>
  <c r="AI16" i="13"/>
  <c r="AH48" i="13"/>
  <c r="BB22" i="13"/>
  <c r="AL53" i="13"/>
  <c r="J39" i="13"/>
  <c r="AV38" i="13"/>
  <c r="AW43" i="13"/>
  <c r="X35" i="13"/>
  <c r="AE46" i="13"/>
  <c r="V16" i="13"/>
  <c r="AB30" i="13"/>
  <c r="AR54" i="13"/>
  <c r="Q53" i="13"/>
  <c r="AY48" i="13"/>
  <c r="D8" i="17"/>
  <c r="U47" i="13"/>
  <c r="AA30" i="13"/>
  <c r="AO46" i="13"/>
  <c r="AQ29" i="13"/>
  <c r="S42" i="13"/>
  <c r="C5" i="7"/>
  <c r="I26" i="13"/>
  <c r="AX51" i="13"/>
  <c r="H48" i="13"/>
  <c r="AV26" i="13"/>
  <c r="AR33" i="13"/>
  <c r="AM37" i="13"/>
  <c r="AS48" i="13"/>
  <c r="AT29" i="13"/>
  <c r="Z40" i="13"/>
  <c r="S24" i="13"/>
  <c r="W34" i="13"/>
  <c r="AS28" i="13"/>
  <c r="C75" i="7"/>
  <c r="Y26" i="13"/>
  <c r="W19" i="13"/>
  <c r="AD19" i="13"/>
  <c r="J52" i="13"/>
  <c r="N17" i="13"/>
  <c r="AV31" i="13"/>
  <c r="AU27" i="13"/>
  <c r="I39" i="13"/>
  <c r="AW21" i="13"/>
  <c r="AD39" i="13"/>
  <c r="T39" i="13"/>
  <c r="AK40" i="13"/>
  <c r="AO47" i="13"/>
  <c r="M51" i="13"/>
  <c r="AU53" i="13"/>
  <c r="AR37" i="13"/>
  <c r="K23" i="4"/>
  <c r="C67" i="7"/>
  <c r="AR32" i="13"/>
  <c r="BB17" i="13"/>
  <c r="AY19" i="13"/>
  <c r="AQ42" i="13"/>
  <c r="T33" i="13"/>
  <c r="AT19" i="13"/>
  <c r="AK16" i="13"/>
  <c r="AM19" i="13"/>
  <c r="I18" i="13"/>
  <c r="AJ20" i="13"/>
  <c r="G50" i="4"/>
  <c r="G53" i="13"/>
  <c r="J34" i="4"/>
  <c r="AK49" i="13"/>
  <c r="F10" i="17"/>
  <c r="AK46" i="13"/>
  <c r="AT52" i="13"/>
  <c r="AZ38" i="13"/>
  <c r="AX26" i="13"/>
  <c r="AD46" i="13"/>
  <c r="Y30" i="13"/>
  <c r="AB41" i="13"/>
  <c r="AJ46" i="13"/>
  <c r="AE37" i="13"/>
  <c r="E31" i="13"/>
  <c r="AW44" i="13"/>
  <c r="F27" i="13"/>
  <c r="R52" i="13"/>
  <c r="T32" i="13"/>
  <c r="C19" i="7"/>
  <c r="J50" i="13"/>
  <c r="AD50" i="13"/>
  <c r="AO31" i="13"/>
  <c r="AB33" i="13"/>
  <c r="AY40" i="13"/>
  <c r="J25" i="4"/>
  <c r="O31" i="13"/>
  <c r="AT17" i="13"/>
  <c r="W25" i="13"/>
  <c r="H49" i="13"/>
  <c r="K18" i="13"/>
  <c r="AV51" i="13"/>
  <c r="R45" i="13"/>
  <c r="D44" i="13"/>
  <c r="K42" i="4"/>
  <c r="AT39" i="13"/>
  <c r="AI47" i="13"/>
  <c r="U35" i="13"/>
  <c r="AM41" i="13"/>
  <c r="AU40" i="13"/>
  <c r="AE16" i="13"/>
  <c r="I17" i="13"/>
  <c r="D9" i="17"/>
  <c r="U46" i="13"/>
  <c r="AG31" i="13"/>
  <c r="AM45" i="13"/>
  <c r="U22" i="13"/>
  <c r="X21" i="13"/>
  <c r="E27" i="13"/>
  <c r="AK39" i="13"/>
  <c r="AQ27" i="13"/>
  <c r="AJ22" i="13"/>
  <c r="H17" i="13"/>
  <c r="AX24" i="13"/>
  <c r="AG46" i="13"/>
  <c r="K27" i="13"/>
  <c r="J51" i="13"/>
  <c r="O22" i="13"/>
  <c r="AF19" i="13"/>
  <c r="AH16" i="13"/>
  <c r="AY38" i="13"/>
  <c r="C6" i="7"/>
  <c r="Q50" i="13"/>
  <c r="S21" i="13"/>
  <c r="N46" i="13"/>
  <c r="S38" i="13"/>
  <c r="C70" i="7"/>
  <c r="R27" i="13"/>
  <c r="R41" i="13"/>
  <c r="K27" i="4"/>
  <c r="AX39" i="13"/>
  <c r="AI42" i="13"/>
  <c r="J32" i="13"/>
  <c r="AB28" i="13"/>
  <c r="AL19" i="13"/>
  <c r="AY39" i="13"/>
  <c r="AA46" i="13"/>
  <c r="AZ30" i="13"/>
  <c r="C39" i="7"/>
  <c r="W16" i="13"/>
  <c r="AJ47" i="13"/>
  <c r="AU49" i="13"/>
  <c r="Z41" i="13"/>
  <c r="AZ51" i="13"/>
  <c r="AG40" i="13"/>
  <c r="AS40" i="13"/>
  <c r="AN51" i="13"/>
  <c r="AT50" i="13"/>
  <c r="AU36" i="13"/>
  <c r="AB19" i="13"/>
  <c r="F54" i="13"/>
  <c r="K49" i="4"/>
  <c r="D35" i="13"/>
  <c r="AX38" i="13"/>
  <c r="I36" i="13"/>
  <c r="D45" i="13"/>
  <c r="D36" i="13"/>
  <c r="O40" i="13"/>
  <c r="W21" i="13"/>
  <c r="Z18" i="13"/>
  <c r="AJ53" i="13"/>
  <c r="AM51" i="13"/>
  <c r="O25" i="13"/>
  <c r="AT32" i="13"/>
  <c r="AB34" i="13"/>
  <c r="AE41" i="13"/>
  <c r="AX33" i="13"/>
  <c r="AA43" i="13"/>
  <c r="T29" i="13"/>
  <c r="T30" i="13"/>
  <c r="C63" i="7"/>
  <c r="M42" i="13"/>
  <c r="E19" i="4"/>
  <c r="AM36" i="13"/>
  <c r="AJ43" i="13"/>
  <c r="AV40" i="13"/>
  <c r="AE33" i="13"/>
  <c r="M44" i="13"/>
  <c r="G9" i="17"/>
  <c r="C34" i="7"/>
  <c r="AN17" i="13"/>
  <c r="G37" i="4"/>
  <c r="AR24" i="13"/>
  <c r="Y51" i="13"/>
  <c r="S50" i="13"/>
  <c r="AV23" i="13"/>
  <c r="AB40" i="13"/>
  <c r="K38" i="13"/>
  <c r="AR40" i="13"/>
  <c r="AR35" i="13"/>
  <c r="AN36" i="13"/>
  <c r="AS33" i="13"/>
  <c r="AX30" i="13"/>
  <c r="AD45" i="13"/>
  <c r="AY17" i="13"/>
  <c r="C11" i="7"/>
  <c r="Q48" i="13"/>
  <c r="Q39" i="13"/>
  <c r="Q49" i="13"/>
  <c r="K48" i="13"/>
  <c r="AB17" i="13"/>
  <c r="AG18" i="13"/>
  <c r="AN30" i="13"/>
  <c r="BB31" i="13"/>
  <c r="W28" i="13"/>
  <c r="AY16" i="13"/>
  <c r="J24" i="13"/>
  <c r="AZ26" i="13"/>
  <c r="S17" i="13"/>
  <c r="K36" i="4"/>
  <c r="AG41" i="13"/>
  <c r="T53" i="13"/>
  <c r="AK24" i="13"/>
  <c r="N31" i="13"/>
  <c r="AG54" i="13"/>
  <c r="K49" i="13"/>
  <c r="D17" i="13"/>
  <c r="AS32" i="13"/>
  <c r="H46" i="13"/>
  <c r="AN46" i="13"/>
  <c r="AQ46" i="13"/>
  <c r="AR46" i="13"/>
  <c r="T22" i="13"/>
  <c r="G23" i="4"/>
  <c r="K18" i="4"/>
  <c r="X50" i="13"/>
  <c r="Y28" i="13"/>
  <c r="AH53" i="13"/>
  <c r="M20" i="13"/>
  <c r="X17" i="13"/>
  <c r="J37" i="13"/>
  <c r="AO37" i="13"/>
  <c r="H25" i="13"/>
  <c r="L27" i="13"/>
  <c r="AR17" i="13"/>
  <c r="AF18" i="13"/>
  <c r="AL40" i="13"/>
  <c r="U53" i="13"/>
  <c r="AI18" i="13"/>
  <c r="V21" i="13"/>
  <c r="AH25" i="13"/>
  <c r="AA25" i="13"/>
  <c r="L19" i="13"/>
  <c r="L23" i="13"/>
  <c r="Y34" i="13"/>
  <c r="AD25" i="13"/>
  <c r="D50" i="13"/>
  <c r="AX22" i="13"/>
  <c r="AB32" i="13"/>
  <c r="AB38" i="13"/>
  <c r="G47" i="13"/>
  <c r="X33" i="13"/>
  <c r="J42" i="4"/>
  <c r="AG25" i="13"/>
  <c r="K40" i="13"/>
  <c r="I53" i="13"/>
  <c r="AA51" i="13"/>
  <c r="AE35" i="13"/>
  <c r="AF54" i="13"/>
  <c r="S46" i="13"/>
  <c r="Z43" i="13"/>
  <c r="U27" i="13"/>
  <c r="AX19" i="13"/>
  <c r="C21" i="7"/>
  <c r="R48" i="13"/>
  <c r="V44" i="13"/>
  <c r="AZ16" i="13"/>
  <c r="AW18" i="13"/>
  <c r="O33" i="13"/>
  <c r="D20" i="13"/>
  <c r="AW37" i="13"/>
  <c r="U29" i="13"/>
  <c r="AF41" i="13"/>
  <c r="BB50" i="13"/>
  <c r="AW53" i="13"/>
  <c r="R18" i="13"/>
  <c r="AN49" i="13"/>
  <c r="Q52" i="13"/>
  <c r="BB39" i="13"/>
  <c r="H53" i="13"/>
  <c r="F18" i="13"/>
  <c r="AU34" i="13"/>
  <c r="BB40" i="13"/>
  <c r="J16" i="4"/>
  <c r="C68" i="7"/>
  <c r="C4" i="7"/>
  <c r="G26" i="13"/>
  <c r="Y54" i="13"/>
  <c r="E27" i="4"/>
  <c r="AV53" i="13"/>
  <c r="AL24" i="13"/>
  <c r="AM24" i="13"/>
  <c r="J29" i="13"/>
  <c r="BA20" i="13"/>
  <c r="AB20" i="13"/>
  <c r="C49" i="7"/>
  <c r="G23" i="13"/>
  <c r="AB50" i="13"/>
  <c r="V40" i="13"/>
  <c r="AA29" i="13"/>
  <c r="U36" i="13"/>
  <c r="AK31" i="13"/>
  <c r="AV49" i="13"/>
  <c r="AI43" i="13"/>
  <c r="AN28" i="13"/>
  <c r="AY35" i="13"/>
  <c r="S51" i="13"/>
  <c r="AT38" i="13"/>
  <c r="J42" i="13"/>
  <c r="S16" i="13"/>
  <c r="AI38" i="13"/>
  <c r="AU25" i="13"/>
  <c r="V53" i="13"/>
  <c r="AI45" i="13"/>
  <c r="L22" i="13"/>
  <c r="L52" i="13"/>
  <c r="N18" i="13"/>
  <c r="H19" i="13"/>
  <c r="N51" i="13"/>
  <c r="T18" i="13"/>
  <c r="K21" i="4"/>
  <c r="AM47" i="13"/>
  <c r="Q28" i="13"/>
  <c r="J27" i="4"/>
  <c r="AJ36" i="13"/>
  <c r="C3" i="7"/>
  <c r="AW36" i="13"/>
  <c r="AS21" i="13"/>
  <c r="AS18" i="13"/>
  <c r="S28" i="13"/>
  <c r="AI53" i="13"/>
  <c r="AG49" i="13"/>
  <c r="AS29" i="13"/>
  <c r="E43" i="4"/>
  <c r="G32" i="13"/>
  <c r="Q37" i="13"/>
  <c r="AZ21" i="13"/>
  <c r="K25" i="13"/>
  <c r="C52" i="7"/>
  <c r="U30" i="13"/>
  <c r="AF40" i="13"/>
  <c r="K34" i="4"/>
  <c r="AM18" i="13"/>
  <c r="G32" i="4"/>
  <c r="AM52" i="13"/>
  <c r="K21" i="13"/>
  <c r="K16" i="13"/>
  <c r="AA35" i="13"/>
  <c r="AE24" i="13"/>
  <c r="F34" i="13"/>
  <c r="AM22" i="13"/>
  <c r="AJ50" i="13"/>
  <c r="AF35" i="13"/>
  <c r="AE31" i="13"/>
  <c r="G31" i="13"/>
  <c r="BA44" i="13"/>
  <c r="AQ26" i="13"/>
  <c r="AQ30" i="13"/>
  <c r="AD37" i="13"/>
  <c r="R50" i="13"/>
  <c r="BB48" i="13"/>
  <c r="AF44" i="13"/>
  <c r="K51" i="13"/>
  <c r="AT36" i="13"/>
  <c r="AK37" i="13"/>
  <c r="D46" i="13"/>
  <c r="I24" i="13"/>
  <c r="C22" i="7"/>
  <c r="AN53" i="13"/>
  <c r="F33" i="13"/>
  <c r="U19" i="13"/>
  <c r="K53" i="4"/>
  <c r="K24" i="13"/>
  <c r="AY21" i="13"/>
  <c r="J48" i="13"/>
  <c r="G17" i="4"/>
  <c r="AL37" i="13"/>
  <c r="R26" i="13"/>
  <c r="AS38" i="13"/>
  <c r="C59" i="7"/>
  <c r="C73" i="7"/>
  <c r="I44" i="13"/>
  <c r="X24" i="13"/>
  <c r="O49" i="13"/>
  <c r="AA16" i="13"/>
  <c r="Z33" i="13"/>
  <c r="AZ40" i="13"/>
  <c r="AZ24" i="13"/>
  <c r="O30" i="13"/>
  <c r="Q27" i="13"/>
  <c r="AF21" i="13"/>
  <c r="J21" i="13"/>
  <c r="AE44" i="13"/>
  <c r="AG38" i="13"/>
  <c r="AS25" i="13"/>
  <c r="F42" i="13"/>
  <c r="AI19" i="13"/>
  <c r="V36" i="13"/>
  <c r="O35" i="13"/>
  <c r="AW46" i="13"/>
  <c r="AY46" i="13"/>
  <c r="AX50" i="13"/>
  <c r="S23" i="13"/>
  <c r="C47" i="7"/>
  <c r="H51" i="13"/>
  <c r="AN37" i="13"/>
  <c r="AW48" i="13"/>
  <c r="AZ50" i="13"/>
  <c r="V50" i="13"/>
  <c r="F44" i="13"/>
  <c r="AJ49" i="13"/>
  <c r="AR20" i="13"/>
  <c r="T17" i="13"/>
  <c r="Z36" i="13"/>
  <c r="AG42" i="13"/>
  <c r="BA42" i="13"/>
  <c r="AX34" i="13"/>
  <c r="D30" i="13"/>
  <c r="AX44" i="13"/>
  <c r="AH47" i="13"/>
  <c r="J36" i="13"/>
  <c r="AO26" i="13"/>
  <c r="BA35" i="13"/>
  <c r="E8" i="17"/>
  <c r="S45" i="13"/>
  <c r="BA25" i="13"/>
  <c r="BA27" i="13"/>
  <c r="AD31" i="13"/>
  <c r="AW33" i="13"/>
  <c r="AE40" i="13"/>
  <c r="V39" i="13"/>
  <c r="F52" i="13"/>
  <c r="H18" i="13"/>
  <c r="Z35" i="13"/>
  <c r="G54" i="13"/>
  <c r="AR48" i="13"/>
  <c r="AN32" i="13"/>
  <c r="AX46" i="13"/>
  <c r="AF20" i="13"/>
  <c r="AO20" i="13"/>
  <c r="Y24" i="13"/>
  <c r="AW52" i="13"/>
  <c r="F35" i="13"/>
  <c r="J40" i="13"/>
  <c r="AH30" i="13"/>
  <c r="I25" i="13"/>
  <c r="AL30" i="13"/>
  <c r="AD18" i="13"/>
  <c r="C48" i="7"/>
  <c r="E53" i="13"/>
  <c r="E29" i="4"/>
  <c r="AL16" i="13"/>
  <c r="K43" i="13"/>
  <c r="AO45" i="13"/>
  <c r="C81" i="7"/>
  <c r="Z25" i="13"/>
  <c r="AN45" i="13"/>
  <c r="M41" i="13"/>
  <c r="C56" i="7"/>
  <c r="H45" i="13"/>
  <c r="AU26" i="13"/>
  <c r="AF46" i="13"/>
  <c r="K47" i="13"/>
  <c r="O50" i="13"/>
  <c r="AW50" i="13"/>
  <c r="AO23" i="13"/>
  <c r="E49" i="13"/>
  <c r="W37" i="13"/>
  <c r="AF31" i="13"/>
  <c r="AH29" i="13"/>
  <c r="C84" i="7"/>
  <c r="AV24" i="13"/>
  <c r="V32" i="13"/>
  <c r="N45" i="13"/>
  <c r="AJ51" i="13"/>
  <c r="AQ54" i="13"/>
  <c r="V19" i="13"/>
  <c r="AD53" i="13"/>
  <c r="AN16" i="13"/>
  <c r="Q44" i="13"/>
  <c r="T36" i="13"/>
  <c r="AH52" i="13"/>
  <c r="S37" i="13"/>
  <c r="AW54" i="13"/>
  <c r="BA34" i="13"/>
  <c r="J45" i="4"/>
  <c r="K35" i="4"/>
  <c r="J25" i="13"/>
  <c r="H54" i="13"/>
  <c r="AU33" i="13"/>
  <c r="AF27" i="13"/>
  <c r="AU44" i="13"/>
  <c r="AF47" i="13"/>
  <c r="BB53" i="13"/>
  <c r="Q20" i="13"/>
  <c r="AH20" i="13"/>
  <c r="AG44" i="13"/>
  <c r="BA30" i="13"/>
  <c r="AI34" i="13"/>
  <c r="AJ28" i="13"/>
  <c r="Z39" i="13"/>
  <c r="W41" i="13"/>
  <c r="AV48" i="13"/>
  <c r="D18" i="13"/>
  <c r="AB48" i="13"/>
  <c r="C28" i="7"/>
  <c r="U25" i="13"/>
  <c r="AY23" i="13"/>
  <c r="Z47" i="13"/>
  <c r="K53" i="13"/>
  <c r="I21" i="13"/>
  <c r="BA38" i="13"/>
  <c r="AR50" i="13"/>
  <c r="K20" i="4"/>
  <c r="K30" i="4"/>
  <c r="E44" i="13"/>
  <c r="E34" i="4"/>
  <c r="W30" i="13"/>
  <c r="AD30" i="13"/>
  <c r="AV35" i="13"/>
  <c r="AK51" i="13"/>
  <c r="I27" i="13"/>
  <c r="AT21" i="13"/>
  <c r="R39" i="13"/>
  <c r="M37" i="13"/>
  <c r="AO33" i="13"/>
  <c r="AZ23" i="13"/>
  <c r="V41" i="13"/>
  <c r="AW27" i="13"/>
  <c r="BA28" i="13"/>
  <c r="BB27" i="13"/>
  <c r="K22" i="13"/>
  <c r="R36" i="13"/>
  <c r="AU46" i="13"/>
  <c r="C60" i="7"/>
  <c r="AK48" i="13"/>
  <c r="H42" i="13"/>
  <c r="Z52" i="13"/>
  <c r="E37" i="13"/>
  <c r="C51" i="7"/>
  <c r="G45" i="4"/>
  <c r="J26" i="4"/>
  <c r="AR30" i="13"/>
  <c r="Y31" i="13"/>
  <c r="H21" i="13"/>
  <c r="AV46" i="13"/>
  <c r="AI20" i="13"/>
  <c r="AV44" i="13"/>
  <c r="T42" i="13"/>
  <c r="I54" i="13"/>
  <c r="AA18" i="13"/>
  <c r="AI44" i="13"/>
  <c r="Y27" i="13"/>
  <c r="BA50" i="13"/>
  <c r="X44" i="13"/>
  <c r="L37" i="13"/>
  <c r="R42" i="13"/>
  <c r="Y16" i="13"/>
  <c r="AY26" i="13"/>
  <c r="AL17" i="13"/>
  <c r="G44" i="13"/>
  <c r="U18" i="13"/>
  <c r="AV52" i="13"/>
  <c r="V17" i="13"/>
  <c r="AN31" i="13"/>
  <c r="D24" i="13"/>
  <c r="V34" i="13"/>
  <c r="AH41" i="13"/>
  <c r="H33" i="13"/>
  <c r="AG28" i="13"/>
  <c r="AN41" i="13"/>
  <c r="I40" i="13"/>
  <c r="Y45" i="13"/>
  <c r="C25" i="7"/>
  <c r="N34" i="13"/>
  <c r="AO35" i="13"/>
  <c r="U37" i="13"/>
  <c r="M31" i="13"/>
  <c r="AI33" i="13"/>
  <c r="G24" i="4"/>
  <c r="J18" i="4"/>
  <c r="N47" i="13"/>
  <c r="AA33" i="13"/>
  <c r="AK27" i="13"/>
  <c r="AF17" i="13"/>
  <c r="AO41" i="13"/>
  <c r="AH54" i="13"/>
  <c r="AW30" i="13"/>
  <c r="AO22" i="13"/>
  <c r="AZ42" i="13"/>
  <c r="E37" i="4"/>
  <c r="F28" i="13"/>
  <c r="R20" i="13"/>
  <c r="J16" i="13"/>
  <c r="E45" i="4"/>
  <c r="V46" i="13"/>
  <c r="AV20" i="13"/>
  <c r="T27" i="13"/>
  <c r="Y47" i="13"/>
  <c r="N22" i="13"/>
  <c r="AT30" i="13"/>
  <c r="C30" i="7"/>
  <c r="AJ52" i="13"/>
  <c r="AI17" i="13"/>
  <c r="AZ45" i="13"/>
  <c r="E39" i="4"/>
  <c r="AR26" i="13"/>
  <c r="BB29" i="13"/>
  <c r="K31" i="13"/>
  <c r="J33" i="13"/>
  <c r="AH43" i="13"/>
  <c r="U48" i="13"/>
  <c r="AI41" i="13"/>
  <c r="AK36" i="13"/>
  <c r="H47" i="13"/>
  <c r="E40" i="13"/>
  <c r="F23" i="13"/>
  <c r="AX18" i="13"/>
  <c r="J53" i="4"/>
  <c r="E44" i="4"/>
  <c r="AK41" i="13"/>
  <c r="C76" i="7"/>
  <c r="M27" i="13"/>
  <c r="C74" i="7"/>
  <c r="E34" i="13"/>
  <c r="AQ22" i="13"/>
  <c r="R33" i="13"/>
  <c r="C71" i="7"/>
  <c r="S31" i="13"/>
  <c r="AN39" i="13"/>
  <c r="R46" i="13"/>
  <c r="AI24" i="13"/>
  <c r="V43" i="13"/>
  <c r="BA45" i="13"/>
  <c r="W27" i="13"/>
  <c r="BB16" i="13"/>
  <c r="N44" i="13"/>
  <c r="BA36" i="13"/>
  <c r="AA23" i="13"/>
  <c r="AU18" i="13"/>
  <c r="AD24" i="13"/>
  <c r="AW23" i="13"/>
  <c r="AT44" i="13"/>
  <c r="K19" i="4"/>
  <c r="AO34" i="13"/>
  <c r="Q23" i="13"/>
  <c r="AW29" i="13"/>
  <c r="H36" i="13"/>
  <c r="BA23" i="13"/>
  <c r="AO40" i="13"/>
  <c r="E38" i="13"/>
  <c r="AU32" i="13"/>
  <c r="J28" i="13"/>
  <c r="AL43" i="13"/>
  <c r="L43" i="13"/>
  <c r="M35" i="13"/>
  <c r="R54" i="13"/>
  <c r="Y18" i="13"/>
  <c r="E33" i="4"/>
  <c r="L41" i="13"/>
  <c r="AM30" i="13"/>
  <c r="AL36" i="13"/>
  <c r="X29" i="13"/>
  <c r="K39" i="13"/>
  <c r="W54" i="13"/>
  <c r="G25" i="4"/>
  <c r="U17" i="13"/>
  <c r="M50" i="13"/>
  <c r="G46" i="4"/>
  <c r="E50" i="13"/>
  <c r="D28" i="13"/>
  <c r="AO32" i="13"/>
  <c r="AN43" i="13"/>
  <c r="AG50" i="13"/>
  <c r="N39" i="13"/>
  <c r="BB19" i="13"/>
  <c r="AX35" i="13"/>
  <c r="AW31" i="13"/>
  <c r="E46" i="13"/>
  <c r="AM21" i="13"/>
  <c r="K44" i="4"/>
  <c r="E48" i="4"/>
  <c r="AU17" i="13"/>
  <c r="AU37" i="13"/>
  <c r="AK17" i="13"/>
  <c r="AT48" i="13"/>
  <c r="M53" i="13"/>
  <c r="AY49" i="13"/>
  <c r="BB20" i="13"/>
  <c r="BA32" i="13"/>
  <c r="AN34" i="13"/>
  <c r="AJ42" i="13"/>
  <c r="AF23" i="13"/>
  <c r="AA41" i="13"/>
  <c r="L49" i="13"/>
  <c r="AU52" i="13"/>
  <c r="G42" i="4"/>
  <c r="N20" i="13"/>
  <c r="AY24" i="13"/>
  <c r="AE30" i="13"/>
  <c r="J26" i="13"/>
  <c r="C79" i="7"/>
  <c r="M30" i="13"/>
  <c r="BA54" i="13"/>
  <c r="AF22" i="13"/>
  <c r="E31" i="4"/>
  <c r="H28" i="13"/>
  <c r="R40" i="13"/>
  <c r="T37" i="13"/>
  <c r="O27" i="13"/>
  <c r="AQ38" i="13"/>
  <c r="J51" i="4"/>
  <c r="BA53" i="13"/>
  <c r="C17" i="7"/>
  <c r="AY27" i="13"/>
  <c r="V33" i="13"/>
  <c r="AN40" i="13"/>
  <c r="C66" i="7"/>
  <c r="T20" i="13"/>
  <c r="AU19" i="13"/>
  <c r="I19" i="13"/>
  <c r="R22" i="13"/>
  <c r="AT51" i="13"/>
  <c r="AZ34" i="13"/>
  <c r="AL45" i="13"/>
  <c r="F39" i="13"/>
  <c r="AY22" i="13"/>
  <c r="BA19" i="13"/>
  <c r="G19" i="13"/>
  <c r="G54" i="4"/>
  <c r="AS49" i="13"/>
  <c r="G27" i="4"/>
  <c r="AI40" i="13"/>
  <c r="T25" i="13"/>
  <c r="N30" i="13"/>
  <c r="AX36" i="13"/>
  <c r="AO17" i="13"/>
  <c r="G10" i="17"/>
  <c r="J54" i="4"/>
  <c r="G35" i="13"/>
  <c r="K46" i="4"/>
  <c r="AS51" i="13"/>
  <c r="X53" i="13"/>
  <c r="AI49" i="13"/>
  <c r="Q17" i="13"/>
  <c r="AL42" i="13"/>
  <c r="AM31" i="13"/>
  <c r="C40" i="7"/>
  <c r="AD34" i="13"/>
  <c r="AQ52" i="13"/>
  <c r="F36" i="13"/>
  <c r="D19" i="13"/>
  <c r="AQ50" i="13"/>
  <c r="D51" i="13"/>
  <c r="AL18" i="13"/>
  <c r="U43" i="13"/>
  <c r="AZ41" i="13"/>
  <c r="O47" i="13"/>
  <c r="K46" i="13"/>
  <c r="K26" i="4"/>
  <c r="S29" i="13"/>
  <c r="D54" i="13"/>
  <c r="K33" i="13"/>
  <c r="I41" i="13"/>
  <c r="G16" i="4"/>
  <c r="AM25" i="13"/>
  <c r="AJ29" i="13"/>
  <c r="AJ48" i="13"/>
  <c r="AF45" i="13"/>
  <c r="AQ33" i="13"/>
  <c r="AN18" i="13"/>
  <c r="I28" i="13"/>
  <c r="AY47" i="13"/>
  <c r="AH51" i="13"/>
  <c r="AY31" i="13"/>
  <c r="X38" i="13"/>
  <c r="C46" i="7"/>
  <c r="AY44" i="13"/>
  <c r="BB37" i="13"/>
  <c r="AE28" i="13"/>
  <c r="K29" i="13"/>
  <c r="AY29" i="13"/>
  <c r="AY52" i="13"/>
  <c r="AN21" i="13"/>
  <c r="G46" i="13"/>
  <c r="AZ36" i="13"/>
  <c r="AH17" i="13"/>
  <c r="AH23" i="13"/>
  <c r="AT49" i="13"/>
  <c r="O34" i="13"/>
  <c r="D10" i="17"/>
  <c r="AR27" i="13"/>
  <c r="AQ17" i="13"/>
  <c r="D40" i="13"/>
  <c r="AF16" i="13"/>
  <c r="AL51" i="13"/>
  <c r="Y40" i="13"/>
  <c r="K17" i="4"/>
  <c r="BB49" i="13"/>
  <c r="T16" i="13"/>
  <c r="AO16" i="13"/>
  <c r="AJ32" i="13"/>
  <c r="X16" i="13"/>
  <c r="O53" i="13"/>
  <c r="AV25" i="13"/>
  <c r="AD22" i="13"/>
  <c r="AG29" i="13"/>
  <c r="BA47" i="13"/>
  <c r="L47" i="13"/>
  <c r="I20" i="13"/>
  <c r="AD43" i="13"/>
  <c r="AT26" i="13"/>
  <c r="AE26" i="13"/>
  <c r="G38" i="13"/>
  <c r="AX17" i="13"/>
  <c r="N28" i="13"/>
  <c r="AS39" i="13"/>
  <c r="O46" i="13"/>
  <c r="G50" i="13"/>
  <c r="Q45" i="13"/>
  <c r="K42" i="13"/>
  <c r="BA46" i="13"/>
  <c r="Y22" i="13"/>
  <c r="W24" i="13"/>
  <c r="U44" i="13"/>
  <c r="K30" i="13"/>
  <c r="J44" i="4"/>
  <c r="L17" i="13"/>
  <c r="AY18" i="13"/>
  <c r="E25" i="13"/>
  <c r="Z38" i="13"/>
  <c r="T35" i="13"/>
  <c r="AJ35" i="13"/>
  <c r="Q30" i="13"/>
  <c r="C16" i="7"/>
  <c r="H26" i="13"/>
  <c r="BB25" i="13"/>
  <c r="U49" i="13"/>
  <c r="AG51" i="13"/>
  <c r="X43" i="13"/>
  <c r="C13" i="7"/>
  <c r="C72" i="7"/>
  <c r="AW19" i="13"/>
  <c r="AU20" i="13"/>
  <c r="G38" i="4"/>
  <c r="AE38" i="13"/>
  <c r="AK18" i="13"/>
  <c r="X30" i="13"/>
  <c r="AA49" i="13"/>
  <c r="AG48" i="13"/>
  <c r="AV42" i="13"/>
  <c r="AO49" i="13"/>
  <c r="AE52" i="13"/>
  <c r="AZ22" i="13"/>
  <c r="W44" i="13"/>
  <c r="AH37" i="13"/>
  <c r="I50" i="13"/>
  <c r="H35" i="13"/>
  <c r="D26" i="13"/>
  <c r="R30" i="13"/>
  <c r="AZ48" i="13"/>
  <c r="AJ41" i="13"/>
  <c r="Z50" i="13"/>
  <c r="E17" i="4"/>
  <c r="N40" i="13"/>
  <c r="AW47" i="13"/>
  <c r="J32" i="4"/>
  <c r="AD54" i="13"/>
  <c r="Z53" i="13"/>
  <c r="O43" i="13"/>
  <c r="AA28" i="13"/>
  <c r="AA52" i="13"/>
  <c r="M22" i="13"/>
  <c r="D47" i="13"/>
  <c r="AN22" i="13"/>
  <c r="AM46" i="13"/>
  <c r="BA51" i="13"/>
  <c r="F21" i="13"/>
  <c r="R24" i="13"/>
  <c r="R51" i="13"/>
  <c r="AR52" i="13"/>
  <c r="BB28" i="13"/>
  <c r="F22" i="13"/>
  <c r="J38" i="4"/>
  <c r="D21" i="13"/>
  <c r="AN52" i="13"/>
  <c r="U42" i="13"/>
  <c r="Q32" i="13"/>
  <c r="T31" i="13"/>
  <c r="Z16" i="13"/>
  <c r="R23" i="13"/>
  <c r="AY50" i="13"/>
  <c r="G40" i="13"/>
  <c r="AQ25" i="13"/>
  <c r="N23" i="13"/>
  <c r="L20" i="13"/>
  <c r="X22" i="13"/>
  <c r="BA39" i="13"/>
  <c r="AH44" i="13"/>
  <c r="AK32" i="13"/>
  <c r="AQ16" i="13"/>
  <c r="R53" i="13"/>
  <c r="D42" i="13"/>
  <c r="AU29" i="13"/>
  <c r="L39" i="13"/>
  <c r="L42" i="13"/>
  <c r="C69" i="7"/>
  <c r="AF38" i="13"/>
  <c r="E17" i="13"/>
  <c r="W40" i="13"/>
  <c r="E10" i="17"/>
  <c r="AI27" i="13"/>
  <c r="AW45" i="13"/>
  <c r="E51" i="4"/>
  <c r="D25" i="13"/>
  <c r="AT37" i="13"/>
  <c r="E50" i="4"/>
  <c r="G43" i="13"/>
  <c r="BB51" i="13"/>
  <c r="Z17" i="13"/>
  <c r="W52" i="13"/>
  <c r="O54" i="13"/>
  <c r="J30" i="13"/>
  <c r="BB52" i="13"/>
  <c r="BB46" i="13"/>
  <c r="W22" i="13"/>
  <c r="AA22" i="13"/>
  <c r="AS24" i="13"/>
  <c r="O36" i="13"/>
  <c r="Y29" i="13"/>
  <c r="AK47" i="13"/>
  <c r="O52" i="13"/>
  <c r="AL33" i="13"/>
  <c r="AJ39" i="13"/>
  <c r="G36" i="13"/>
  <c r="AQ20" i="13"/>
  <c r="G35" i="4"/>
  <c r="AH45" i="13"/>
  <c r="AQ43" i="13"/>
  <c r="V52" i="13"/>
  <c r="O51" i="13"/>
  <c r="AI26" i="13"/>
  <c r="V20" i="13"/>
  <c r="G42" i="13"/>
  <c r="AR21" i="13"/>
  <c r="Z46" i="13"/>
  <c r="K39" i="4"/>
  <c r="G28" i="4"/>
  <c r="AN48" i="13"/>
  <c r="C24" i="7"/>
  <c r="AH33" i="13"/>
  <c r="L46" i="13"/>
  <c r="AR41" i="13"/>
  <c r="AW51" i="13"/>
  <c r="C82" i="7"/>
  <c r="G51" i="13"/>
  <c r="Y38" i="13"/>
  <c r="M40" i="13"/>
  <c r="AR16" i="13"/>
  <c r="Z37" i="13"/>
  <c r="AM43" i="13"/>
  <c r="M39" i="13"/>
  <c r="AX32" i="13"/>
  <c r="G33" i="4"/>
  <c r="T43" i="13"/>
  <c r="Q19" i="13"/>
  <c r="AD29" i="13"/>
  <c r="AR29" i="13"/>
  <c r="AL44" i="13"/>
  <c r="AF29" i="13"/>
  <c r="V26" i="13"/>
  <c r="BA17" i="13"/>
  <c r="K43" i="4"/>
  <c r="N29" i="13"/>
  <c r="S32" i="13"/>
  <c r="X40" i="13"/>
  <c r="AR49" i="13"/>
  <c r="AW40" i="13"/>
  <c r="AZ46" i="13"/>
  <c r="AW41" i="13"/>
  <c r="AA34" i="13"/>
  <c r="AG34" i="13"/>
  <c r="AQ23" i="13"/>
  <c r="AW34" i="13"/>
  <c r="F46" i="13"/>
  <c r="E24" i="13"/>
  <c r="F48" i="13"/>
  <c r="H40" i="13"/>
  <c r="AH38" i="13"/>
  <c r="D43" i="13"/>
  <c r="AO27" i="13"/>
  <c r="AS20" i="13"/>
  <c r="AI46" i="13"/>
  <c r="V22" i="13"/>
  <c r="U24" i="13"/>
  <c r="AB35" i="13"/>
  <c r="R29" i="13"/>
  <c r="AT40" i="13"/>
  <c r="BB42" i="13"/>
  <c r="F51" i="13"/>
  <c r="J17" i="4"/>
  <c r="L28" i="13"/>
  <c r="I52" i="13"/>
  <c r="Z26" i="13"/>
  <c r="J30" i="4"/>
  <c r="I46" i="13"/>
  <c r="D49" i="13"/>
  <c r="V25" i="13"/>
  <c r="E42" i="13"/>
  <c r="M24" i="13"/>
  <c r="AD26" i="13"/>
  <c r="X46" i="13"/>
  <c r="AV32" i="13"/>
  <c r="C12" i="7"/>
  <c r="AX27" i="13"/>
  <c r="AZ47" i="13"/>
  <c r="K40" i="4"/>
  <c r="I33" i="13"/>
  <c r="AU35" i="13"/>
  <c r="AA45" i="13"/>
  <c r="E26" i="4"/>
  <c r="AO52" i="13"/>
  <c r="AF53" i="13"/>
  <c r="AJ18" i="13"/>
  <c r="AW24" i="13"/>
  <c r="Z34" i="13"/>
  <c r="AH40" i="13"/>
  <c r="AK35" i="13"/>
  <c r="AV16" i="13"/>
  <c r="N10" i="13" l="1"/>
  <c r="AF10" i="13"/>
  <c r="AR10" i="13"/>
  <c r="AD10" i="13"/>
  <c r="AX11" i="13"/>
  <c r="AR8" i="13"/>
  <c r="AJ12" i="13"/>
  <c r="Y10" i="13"/>
  <c r="AQ9" i="13"/>
  <c r="I14" i="13"/>
  <c r="G14" i="13"/>
  <c r="AG10" i="13"/>
  <c r="AY10" i="13"/>
  <c r="K10" i="13"/>
  <c r="F12" i="13"/>
  <c r="AL13" i="13"/>
  <c r="AG14" i="13"/>
  <c r="X10" i="13"/>
  <c r="AW10" i="13"/>
  <c r="AZ13" i="13"/>
  <c r="G13" i="4"/>
  <c r="R12" i="13"/>
  <c r="AW14" i="13"/>
  <c r="O14" i="13"/>
  <c r="H13" i="13"/>
  <c r="E10" i="4"/>
  <c r="I9" i="13"/>
  <c r="S13" i="13"/>
  <c r="AS9" i="13"/>
  <c r="R14" i="13"/>
  <c r="AJ14" i="13"/>
  <c r="AS10" i="13"/>
  <c r="AU9" i="13"/>
  <c r="BB14" i="13"/>
  <c r="U10" i="13"/>
  <c r="H9" i="13"/>
  <c r="AY8" i="13"/>
  <c r="AD13" i="13"/>
  <c r="T10" i="13"/>
  <c r="O9" i="13"/>
  <c r="W9" i="13"/>
  <c r="AD14" i="13"/>
  <c r="AT10" i="13"/>
  <c r="AQ10" i="13"/>
  <c r="J12" i="4"/>
  <c r="AE10" i="13"/>
  <c r="AJ13" i="13"/>
  <c r="AH12" i="13"/>
  <c r="AI14" i="13"/>
  <c r="AO12" i="13"/>
  <c r="AN10" i="13"/>
  <c r="U13" i="13"/>
  <c r="L13" i="13"/>
  <c r="Q10" i="13"/>
  <c r="G12" i="13"/>
  <c r="Z11" i="13"/>
  <c r="J9" i="4"/>
  <c r="F9" i="13"/>
  <c r="X11" i="13"/>
  <c r="AF9" i="13"/>
  <c r="O10" i="13"/>
  <c r="AS13" i="13"/>
  <c r="AY13" i="13"/>
  <c r="E10" i="13"/>
  <c r="J20" i="4"/>
  <c r="BB23" i="13"/>
  <c r="T41" i="13"/>
  <c r="V30" i="13"/>
  <c r="C55" i="7"/>
  <c r="AH18" i="13"/>
  <c r="H34" i="13"/>
  <c r="O42" i="13"/>
  <c r="L32" i="13"/>
  <c r="AB31" i="13"/>
  <c r="AX16" i="13"/>
  <c r="AQ47" i="13"/>
  <c r="J47" i="13"/>
  <c r="J43" i="13"/>
  <c r="K23" i="13"/>
  <c r="AT34" i="13"/>
  <c r="N32" i="13"/>
  <c r="AG19" i="13"/>
  <c r="V31" i="13"/>
  <c r="AI25" i="13"/>
  <c r="AV47" i="13"/>
  <c r="J18" i="13"/>
  <c r="AT18" i="13"/>
  <c r="AD42" i="13"/>
  <c r="Y49" i="13"/>
  <c r="I22" i="13"/>
  <c r="AQ36" i="13"/>
  <c r="AU30" i="13"/>
  <c r="Y50" i="13"/>
  <c r="D41" i="13"/>
  <c r="AX52" i="13"/>
  <c r="AR25" i="13"/>
  <c r="AN50" i="13"/>
  <c r="G30" i="4"/>
  <c r="AG33" i="13"/>
  <c r="V42" i="13"/>
  <c r="F50" i="13"/>
  <c r="S25" i="13"/>
  <c r="AT47" i="13"/>
  <c r="J23" i="4"/>
  <c r="AQ48" i="13"/>
  <c r="AB24" i="13"/>
  <c r="AA31" i="13"/>
  <c r="AM32" i="13"/>
  <c r="AY51" i="13"/>
  <c r="Q38" i="13"/>
  <c r="T52" i="13"/>
  <c r="AI37" i="13"/>
  <c r="G49" i="13"/>
  <c r="F37" i="13"/>
  <c r="C20" i="7"/>
  <c r="AQ41" i="13"/>
  <c r="AZ27" i="13"/>
  <c r="AO48" i="13"/>
  <c r="U16" i="13"/>
  <c r="M38" i="13"/>
  <c r="AL21" i="13"/>
  <c r="D38" i="13"/>
  <c r="D23" i="13"/>
  <c r="AT54" i="13"/>
  <c r="G20" i="4"/>
  <c r="AT22" i="13"/>
  <c r="W42" i="13"/>
  <c r="AK33" i="13"/>
  <c r="E25" i="4"/>
  <c r="AD38" i="13"/>
  <c r="W43" i="13"/>
  <c r="E52" i="4"/>
  <c r="F8" i="17"/>
  <c r="E28" i="4"/>
  <c r="AX20" i="13"/>
  <c r="AR42" i="13"/>
  <c r="BB44" i="13"/>
  <c r="AD23" i="13"/>
  <c r="M49" i="13"/>
  <c r="BB45" i="13"/>
  <c r="L54" i="13"/>
  <c r="D22" i="13"/>
  <c r="AN24" i="13"/>
  <c r="S44" i="13"/>
  <c r="E51" i="13"/>
  <c r="Z48" i="13"/>
  <c r="J34" i="13"/>
  <c r="BA21" i="13"/>
  <c r="AX31" i="13"/>
  <c r="BA31" i="13"/>
  <c r="AK28" i="13"/>
  <c r="AD16" i="13"/>
  <c r="AY28" i="13"/>
  <c r="Q35" i="13"/>
  <c r="AJ24" i="13"/>
  <c r="L36" i="13"/>
  <c r="AH27" i="13"/>
  <c r="AG21" i="13"/>
  <c r="N36" i="13"/>
  <c r="X47" i="13"/>
  <c r="R34" i="13"/>
  <c r="AG24" i="13"/>
  <c r="AQ24" i="13"/>
  <c r="AX45" i="13"/>
  <c r="M32" i="13"/>
  <c r="AB53" i="13"/>
  <c r="C36" i="7"/>
  <c r="AM33" i="13"/>
  <c r="E18" i="4"/>
  <c r="AD27" i="13"/>
  <c r="AN47" i="13"/>
  <c r="AJ38" i="13"/>
  <c r="N27" i="13"/>
  <c r="AQ18" i="13"/>
  <c r="AF34" i="13"/>
  <c r="AW28" i="13"/>
  <c r="E42" i="4"/>
  <c r="AL27" i="13"/>
  <c r="AQ53" i="13"/>
  <c r="Z30" i="13"/>
  <c r="C26" i="7"/>
  <c r="AM20" i="13"/>
  <c r="T46" i="13"/>
  <c r="T38" i="13"/>
  <c r="AF48" i="13"/>
  <c r="AM29" i="13"/>
  <c r="AR28" i="13"/>
  <c r="Z19" i="13"/>
  <c r="F31" i="13"/>
  <c r="C15" i="7"/>
  <c r="Z27" i="13"/>
  <c r="N24" i="13"/>
  <c r="AZ32" i="13"/>
  <c r="U40" i="13"/>
  <c r="AE50" i="13"/>
  <c r="F9" i="17"/>
  <c r="AR36" i="13"/>
  <c r="W49" i="13"/>
  <c r="AT35" i="13"/>
  <c r="J49" i="4"/>
  <c r="R31" i="13"/>
  <c r="G17" i="13"/>
  <c r="AS23" i="13"/>
  <c r="AK26" i="13"/>
  <c r="Q33" i="13"/>
  <c r="V51" i="13"/>
  <c r="E36" i="13"/>
  <c r="N19" i="13"/>
  <c r="Z21" i="13"/>
  <c r="AW16" i="13"/>
  <c r="K32" i="13"/>
  <c r="AJ34" i="13"/>
  <c r="AU31" i="13"/>
  <c r="AE49" i="13"/>
  <c r="E49" i="4"/>
  <c r="AA36" i="13"/>
  <c r="E28" i="13"/>
  <c r="AD20" i="13"/>
  <c r="AB39" i="13"/>
  <c r="J44" i="13"/>
  <c r="F32" i="13"/>
  <c r="AZ44" i="13"/>
  <c r="C62" i="7"/>
  <c r="G29" i="13"/>
  <c r="AS36" i="13"/>
  <c r="J36" i="4"/>
  <c r="W29" i="13"/>
  <c r="AS17" i="13"/>
  <c r="AV27" i="13"/>
  <c r="Z20" i="13"/>
  <c r="AN27" i="13"/>
  <c r="AE51" i="13"/>
  <c r="AO50" i="13"/>
  <c r="H37" i="13"/>
  <c r="AA40" i="13"/>
  <c r="AD40" i="13"/>
  <c r="Y53" i="13"/>
  <c r="AZ18" i="13"/>
  <c r="E35" i="13"/>
  <c r="AO51" i="13"/>
  <c r="AW35" i="13"/>
  <c r="Z51" i="13"/>
  <c r="L51" i="13"/>
  <c r="M16" i="13"/>
  <c r="AA26" i="13"/>
  <c r="D48" i="13"/>
  <c r="AF32" i="13"/>
  <c r="AX47" i="13"/>
  <c r="V48" i="13"/>
  <c r="AL35" i="13"/>
  <c r="K20" i="13"/>
  <c r="AM23" i="13"/>
  <c r="Y41" i="13"/>
  <c r="X25" i="13"/>
  <c r="BA52" i="13"/>
  <c r="G22" i="4"/>
  <c r="K50" i="4"/>
  <c r="G34" i="4"/>
  <c r="C31" i="7"/>
  <c r="X49" i="13"/>
  <c r="X48" i="13"/>
  <c r="AB37" i="13"/>
  <c r="AA47" i="13"/>
  <c r="AK22" i="13"/>
  <c r="F16" i="13"/>
  <c r="AB22" i="13"/>
  <c r="X20" i="13"/>
  <c r="AT46" i="13"/>
  <c r="AS42" i="13"/>
  <c r="Y25" i="13"/>
  <c r="X51" i="13"/>
  <c r="AE21" i="13"/>
  <c r="E47" i="4"/>
  <c r="AD32" i="13"/>
  <c r="AQ49" i="13"/>
  <c r="AS16" i="13"/>
  <c r="AE36" i="13"/>
  <c r="AR34" i="13"/>
  <c r="AY41" i="13"/>
  <c r="AY32" i="13"/>
  <c r="AN35" i="13"/>
  <c r="AU23" i="13"/>
  <c r="G20" i="13"/>
  <c r="K51" i="4"/>
  <c r="G25" i="13"/>
  <c r="AL52" i="13"/>
  <c r="AZ19" i="13"/>
  <c r="AW26" i="13"/>
  <c r="F30" i="13"/>
  <c r="BB30" i="13"/>
  <c r="BB26" i="13"/>
  <c r="AW49" i="13"/>
  <c r="AL32" i="13"/>
  <c r="E52" i="13"/>
  <c r="AJ21" i="13"/>
  <c r="J19" i="4"/>
  <c r="AK38" i="13"/>
  <c r="E33" i="13"/>
  <c r="J35" i="4"/>
  <c r="I35" i="13"/>
  <c r="S33" i="13"/>
  <c r="J53" i="13"/>
  <c r="N41" i="13"/>
  <c r="S30" i="13"/>
  <c r="S53" i="13"/>
  <c r="AR53" i="13"/>
  <c r="N35" i="13"/>
  <c r="J29" i="4"/>
  <c r="J41" i="13"/>
  <c r="AE42" i="13"/>
  <c r="AD21" i="13"/>
  <c r="AD44" i="13"/>
  <c r="AT28" i="13"/>
  <c r="AB46" i="13"/>
  <c r="I49" i="13"/>
  <c r="O17" i="13"/>
  <c r="H31" i="13"/>
  <c r="L25" i="13"/>
  <c r="AU50" i="13"/>
  <c r="AO18" i="13"/>
  <c r="AD28" i="13"/>
  <c r="E35" i="4"/>
  <c r="AG35" i="13"/>
  <c r="AF36" i="13"/>
  <c r="L21" i="13"/>
  <c r="N38" i="13"/>
  <c r="BA37" i="13"/>
  <c r="AA19" i="13"/>
  <c r="H39" i="13"/>
  <c r="AA44" i="13"/>
  <c r="AU38" i="13"/>
  <c r="AT25" i="13"/>
  <c r="AF43" i="13"/>
  <c r="W18" i="13"/>
  <c r="AA39" i="13"/>
  <c r="R32" i="13"/>
  <c r="L38" i="13"/>
  <c r="R37" i="13"/>
  <c r="D34" i="13"/>
  <c r="E20" i="13"/>
  <c r="S27" i="13"/>
  <c r="AM54" i="13"/>
  <c r="AS41" i="13"/>
  <c r="K50" i="13"/>
  <c r="AO21" i="13"/>
  <c r="O44" i="13"/>
  <c r="AO25" i="13"/>
  <c r="V37" i="13"/>
  <c r="AA53" i="13"/>
  <c r="AT24" i="13"/>
  <c r="AD17" i="13"/>
  <c r="AA27" i="13"/>
  <c r="AV21" i="13"/>
  <c r="AI28" i="13"/>
  <c r="AR51" i="13"/>
  <c r="AM49" i="13"/>
  <c r="BA26" i="13"/>
  <c r="AV34" i="13"/>
  <c r="AY36" i="13"/>
  <c r="AU41" i="13"/>
  <c r="S40" i="13"/>
  <c r="AG26" i="13"/>
  <c r="H20" i="13"/>
  <c r="R49" i="13"/>
  <c r="AV18" i="13"/>
  <c r="N52" i="13"/>
  <c r="S20" i="13"/>
  <c r="E39" i="13"/>
  <c r="AZ25" i="13"/>
  <c r="BA43" i="13"/>
  <c r="AV43" i="13"/>
  <c r="AE34" i="13"/>
  <c r="W31" i="13"/>
  <c r="AJ16" i="13"/>
  <c r="H52" i="13"/>
  <c r="AK44" i="13"/>
  <c r="K38" i="4"/>
  <c r="AQ40" i="13"/>
  <c r="AZ53" i="13"/>
  <c r="H32" i="13"/>
  <c r="AL20" i="13"/>
  <c r="AJ27" i="13"/>
  <c r="BA24" i="13"/>
  <c r="AQ34" i="13"/>
  <c r="C80" i="7"/>
  <c r="AX40" i="13"/>
  <c r="AZ28" i="13"/>
  <c r="Z23" i="13"/>
  <c r="AM27" i="13"/>
  <c r="F49" i="13"/>
  <c r="J47" i="4"/>
  <c r="N21" i="13"/>
  <c r="K31" i="4"/>
  <c r="AB25" i="13"/>
  <c r="AL23" i="13"/>
  <c r="AT16" i="13"/>
  <c r="G21" i="4"/>
  <c r="K37" i="4"/>
  <c r="H30" i="13"/>
  <c r="AM28" i="13"/>
  <c r="AX23" i="13"/>
  <c r="E41" i="13"/>
  <c r="AU42" i="13"/>
  <c r="E21" i="4"/>
  <c r="N54" i="13"/>
  <c r="J46" i="13"/>
  <c r="C35" i="7"/>
  <c r="R47" i="13"/>
  <c r="AN42" i="13"/>
  <c r="K52" i="4"/>
  <c r="Y39" i="13"/>
  <c r="AE19" i="13"/>
  <c r="AX25" i="13"/>
  <c r="W33" i="13"/>
  <c r="AV30" i="13"/>
  <c r="G30" i="13"/>
  <c r="W23" i="13"/>
  <c r="AT43" i="13"/>
  <c r="AV22" i="13"/>
  <c r="T21" i="13"/>
  <c r="K32" i="4"/>
  <c r="AV29" i="13"/>
  <c r="E26" i="13"/>
  <c r="AL34" i="13"/>
  <c r="AF51" i="13"/>
  <c r="AR38" i="13"/>
  <c r="AN23" i="13"/>
  <c r="AM44" i="13"/>
  <c r="BB18" i="13"/>
  <c r="D27" i="13"/>
  <c r="AV54" i="13"/>
  <c r="AL41" i="13"/>
  <c r="F20" i="13"/>
  <c r="AB18" i="13"/>
  <c r="F19" i="13"/>
  <c r="AZ39" i="13"/>
  <c r="Q25" i="13"/>
  <c r="AG43" i="13"/>
  <c r="E21" i="13"/>
  <c r="AV33" i="13"/>
  <c r="U52" i="13"/>
  <c r="K48" i="4"/>
  <c r="E43" i="13"/>
  <c r="G16" i="13"/>
  <c r="N49" i="13"/>
  <c r="J48" i="4"/>
  <c r="AN25" i="13"/>
  <c r="N48" i="13"/>
  <c r="Q22" i="13"/>
  <c r="W46" i="13"/>
  <c r="AI29" i="13"/>
  <c r="BB33" i="13"/>
  <c r="AT53" i="13"/>
  <c r="R25" i="13"/>
  <c r="C57" i="7"/>
  <c r="Y32" i="13"/>
  <c r="Z45" i="13"/>
  <c r="Q41" i="13"/>
  <c r="U39" i="13"/>
  <c r="C33" i="7"/>
  <c r="AE27" i="13"/>
  <c r="AK34" i="13"/>
  <c r="AY25" i="13"/>
  <c r="K45" i="13"/>
  <c r="L30" i="13"/>
  <c r="AE20" i="13"/>
  <c r="X42" i="13"/>
  <c r="E20" i="4"/>
  <c r="I32" i="13"/>
  <c r="M21" i="13"/>
  <c r="V27" i="13"/>
  <c r="AL39" i="13"/>
  <c r="S35" i="13"/>
  <c r="AH26" i="13"/>
  <c r="AR45" i="13"/>
  <c r="AO38" i="13"/>
  <c r="AL29" i="13"/>
  <c r="AF50" i="13"/>
  <c r="AL54" i="13"/>
  <c r="AK30" i="13"/>
  <c r="Y37" i="13"/>
  <c r="J27" i="13"/>
  <c r="AH50" i="13"/>
  <c r="AE23" i="13"/>
  <c r="N53" i="13"/>
  <c r="K17" i="13"/>
  <c r="AX21" i="13"/>
  <c r="J37" i="4"/>
  <c r="Z28" i="13"/>
  <c r="J33" i="4"/>
  <c r="R38" i="13"/>
  <c r="AY34" i="13"/>
  <c r="I37" i="13"/>
  <c r="AW38" i="13"/>
  <c r="AY33" i="13"/>
  <c r="AQ21" i="13"/>
  <c r="Q36" i="13"/>
  <c r="AY43" i="13"/>
  <c r="L40" i="13"/>
  <c r="AW42" i="13"/>
  <c r="AO30" i="13"/>
  <c r="K44" i="13"/>
  <c r="AL31" i="13"/>
  <c r="AX41" i="13"/>
  <c r="U54" i="13"/>
  <c r="K41" i="4"/>
  <c r="AF42" i="13"/>
  <c r="AW22" i="13"/>
  <c r="K37" i="13"/>
  <c r="T28" i="13"/>
  <c r="AE54" i="13"/>
  <c r="AW25" i="13"/>
  <c r="AV36" i="13"/>
  <c r="X41" i="13"/>
  <c r="AA24" i="13"/>
  <c r="K45" i="4"/>
  <c r="G36" i="4"/>
  <c r="AU43" i="13"/>
  <c r="AM42" i="13"/>
  <c r="AN19" i="13"/>
  <c r="R21" i="13"/>
  <c r="AM38" i="13"/>
  <c r="Q46" i="13"/>
  <c r="K28" i="4"/>
  <c r="E46" i="4"/>
  <c r="X45" i="13"/>
  <c r="W50" i="13"/>
  <c r="AZ20" i="13"/>
  <c r="AK50" i="13"/>
  <c r="AH46" i="13"/>
  <c r="W20" i="13"/>
  <c r="AN26" i="13"/>
  <c r="O38" i="13"/>
  <c r="AE48" i="13"/>
  <c r="AE47" i="13"/>
  <c r="Y23" i="13"/>
  <c r="AK29" i="13"/>
  <c r="AB45" i="13"/>
  <c r="E32" i="13"/>
  <c r="AM17" i="13"/>
  <c r="J31" i="4"/>
  <c r="AL50" i="13"/>
  <c r="AG16" i="13"/>
  <c r="H50" i="13"/>
  <c r="AL26" i="13"/>
  <c r="BB21" i="13"/>
  <c r="BA48" i="13"/>
  <c r="I29" i="13"/>
  <c r="J52" i="4"/>
  <c r="F45" i="13"/>
  <c r="AJ30" i="13"/>
  <c r="G44" i="4"/>
  <c r="L29" i="13"/>
  <c r="Y46" i="13"/>
  <c r="Z49" i="13"/>
  <c r="AU21" i="13"/>
  <c r="O39" i="13"/>
  <c r="E16" i="4"/>
  <c r="R16" i="13"/>
  <c r="X52" i="13"/>
  <c r="L31" i="13"/>
  <c r="G51" i="4"/>
  <c r="G37" i="13"/>
  <c r="W45" i="13"/>
  <c r="N16" i="13"/>
  <c r="C83" i="7"/>
  <c r="M43" i="13"/>
  <c r="AT20" i="13"/>
  <c r="AJ17" i="13"/>
  <c r="AK45" i="13"/>
  <c r="O37" i="13"/>
  <c r="E41" i="4"/>
  <c r="AA50" i="13"/>
  <c r="J31" i="13"/>
  <c r="AN38" i="13"/>
  <c r="T51" i="13"/>
  <c r="C61" i="7"/>
  <c r="D39" i="13"/>
  <c r="AD41" i="13"/>
  <c r="AO36" i="13"/>
  <c r="AL38" i="13"/>
  <c r="W17" i="13"/>
  <c r="J22" i="4"/>
  <c r="S34" i="13"/>
  <c r="K24" i="4"/>
  <c r="BB24" i="13"/>
  <c r="AG45" i="13"/>
  <c r="C14" i="7"/>
  <c r="D53" i="13"/>
  <c r="C65" i="7"/>
  <c r="W47" i="13"/>
  <c r="U41" i="13"/>
  <c r="C41" i="7"/>
  <c r="L18" i="13"/>
  <c r="Z24" i="13"/>
  <c r="O48" i="13"/>
  <c r="M29" i="13"/>
  <c r="AI39" i="13"/>
  <c r="AR47" i="13"/>
  <c r="AA32" i="13"/>
  <c r="G27" i="13"/>
  <c r="N50" i="13"/>
  <c r="AG20" i="13"/>
  <c r="U51" i="13"/>
  <c r="E22" i="13"/>
  <c r="Q54" i="13"/>
  <c r="AF24" i="13"/>
  <c r="AE53" i="13"/>
  <c r="Z42" i="13"/>
  <c r="V24" i="13"/>
  <c r="E48" i="13"/>
  <c r="W39" i="13"/>
  <c r="X23" i="13"/>
  <c r="AH36" i="13"/>
  <c r="C53" i="7"/>
  <c r="O20" i="13"/>
  <c r="AQ35" i="13"/>
  <c r="M26" i="13"/>
  <c r="T48" i="13"/>
  <c r="J23" i="13"/>
  <c r="AZ37" i="13"/>
  <c r="E23" i="4"/>
  <c r="D31" i="13"/>
  <c r="I31" i="13"/>
  <c r="AB47" i="13"/>
  <c r="G43" i="4"/>
  <c r="AD33" i="13"/>
  <c r="I23" i="13"/>
  <c r="X28" i="13"/>
  <c r="AU24" i="13"/>
  <c r="H22" i="13"/>
  <c r="K19" i="13"/>
  <c r="AE32" i="13"/>
  <c r="AY37" i="13"/>
  <c r="AE45" i="13"/>
  <c r="AL25" i="13"/>
  <c r="W36" i="13"/>
  <c r="AH34" i="13"/>
  <c r="AI48" i="13"/>
  <c r="AX49" i="13"/>
  <c r="K26" i="13"/>
  <c r="D32" i="13"/>
  <c r="E16" i="13"/>
  <c r="L33" i="13"/>
  <c r="T50" i="13"/>
  <c r="BA49" i="13"/>
  <c r="G21" i="13"/>
  <c r="AU54" i="13"/>
  <c r="U28" i="13"/>
  <c r="E18" i="13"/>
  <c r="D33" i="13"/>
  <c r="M54" i="13"/>
  <c r="K16" i="4"/>
  <c r="M34" i="13"/>
  <c r="I34" i="13"/>
  <c r="C29" i="7"/>
  <c r="AS50" i="13"/>
  <c r="G26" i="4"/>
  <c r="AK53" i="13"/>
  <c r="AZ31" i="13"/>
  <c r="U32" i="13"/>
  <c r="AI22" i="13"/>
  <c r="H41" i="13"/>
  <c r="I42" i="13"/>
  <c r="AH31" i="13"/>
  <c r="M48" i="13"/>
  <c r="AA38" i="13"/>
  <c r="V45" i="13"/>
  <c r="AU48" i="13"/>
  <c r="W38" i="13"/>
  <c r="AU13" i="13" l="1"/>
  <c r="V13" i="13"/>
  <c r="M13" i="13"/>
  <c r="AH10" i="13"/>
  <c r="I12" i="13"/>
  <c r="AI8" i="13"/>
  <c r="AI55" i="13"/>
  <c r="U11" i="13"/>
  <c r="AZ10" i="13"/>
  <c r="G9" i="4"/>
  <c r="AS14" i="13"/>
  <c r="K8" i="4"/>
  <c r="K55" i="4"/>
  <c r="M14" i="13"/>
  <c r="U9" i="13"/>
  <c r="T14" i="13"/>
  <c r="E55" i="13"/>
  <c r="E8" i="13"/>
  <c r="D11" i="13"/>
  <c r="K9" i="13"/>
  <c r="AI13" i="13"/>
  <c r="AH11" i="13"/>
  <c r="AL9" i="13"/>
  <c r="AE13" i="13"/>
  <c r="AE11" i="13"/>
  <c r="G12" i="4"/>
  <c r="D10" i="13"/>
  <c r="M9" i="13"/>
  <c r="C85" i="7"/>
  <c r="D85" i="7" s="1"/>
  <c r="D68" i="7"/>
  <c r="D70" i="7"/>
  <c r="W12" i="13"/>
  <c r="E13" i="13"/>
  <c r="V8" i="13"/>
  <c r="V55" i="13"/>
  <c r="Z12" i="13"/>
  <c r="AF8" i="13"/>
  <c r="AF55" i="13"/>
  <c r="Q14" i="13"/>
  <c r="U14" i="13"/>
  <c r="N14" i="13"/>
  <c r="AA11" i="13"/>
  <c r="AI12" i="13"/>
  <c r="M10" i="13"/>
  <c r="O13" i="13"/>
  <c r="L8" i="13"/>
  <c r="L55" i="13"/>
  <c r="D14" i="13"/>
  <c r="C42" i="7"/>
  <c r="D42" i="7" s="1"/>
  <c r="AG13" i="13"/>
  <c r="K9" i="4"/>
  <c r="W55" i="13"/>
  <c r="W8" i="13"/>
  <c r="AO11" i="13"/>
  <c r="D12" i="13"/>
  <c r="J10" i="13"/>
  <c r="AA14" i="13"/>
  <c r="E12" i="4"/>
  <c r="O11" i="13"/>
  <c r="AK13" i="13"/>
  <c r="M12" i="13"/>
  <c r="N55" i="13"/>
  <c r="N8" i="13"/>
  <c r="W13" i="13"/>
  <c r="G11" i="13"/>
  <c r="G14" i="4"/>
  <c r="R8" i="13"/>
  <c r="R55" i="13"/>
  <c r="E55" i="4"/>
  <c r="E8" i="4"/>
  <c r="O12" i="13"/>
  <c r="AU8" i="13"/>
  <c r="AU55" i="13"/>
  <c r="Y13" i="13"/>
  <c r="L10" i="13"/>
  <c r="AJ10" i="13"/>
  <c r="F13" i="13"/>
  <c r="J14" i="4"/>
  <c r="I10" i="13"/>
  <c r="BA13" i="13"/>
  <c r="H14" i="13"/>
  <c r="AG55" i="13"/>
  <c r="AG8" i="13"/>
  <c r="AL14" i="13"/>
  <c r="AM8" i="13"/>
  <c r="AM55" i="13"/>
  <c r="E11" i="13"/>
  <c r="AB13" i="13"/>
  <c r="AK10" i="13"/>
  <c r="Y55" i="13"/>
  <c r="Y8" i="13"/>
  <c r="AH13" i="13"/>
  <c r="AK14" i="13"/>
  <c r="W14" i="13"/>
  <c r="X13" i="13"/>
  <c r="E13" i="4"/>
  <c r="Q13" i="13"/>
  <c r="AN8" i="13"/>
  <c r="AN55" i="13"/>
  <c r="AM12" i="13"/>
  <c r="K13" i="4"/>
  <c r="X12" i="13"/>
  <c r="AW9" i="13"/>
  <c r="T9" i="13"/>
  <c r="AF12" i="13"/>
  <c r="K12" i="4"/>
  <c r="K12" i="13"/>
  <c r="AO10" i="13"/>
  <c r="AW12" i="13"/>
  <c r="L12" i="13"/>
  <c r="J11" i="4"/>
  <c r="K8" i="13"/>
  <c r="K55" i="13"/>
  <c r="AH14" i="13"/>
  <c r="J9" i="13"/>
  <c r="AF14" i="13"/>
  <c r="AL10" i="13"/>
  <c r="AR13" i="13"/>
  <c r="AH9" i="13"/>
  <c r="AL12" i="13"/>
  <c r="V9" i="13"/>
  <c r="I11" i="13"/>
  <c r="K13" i="13"/>
  <c r="AY9" i="13"/>
  <c r="AY55" i="13"/>
  <c r="AE9" i="13"/>
  <c r="U12" i="13"/>
  <c r="Q12" i="13"/>
  <c r="Z13" i="13"/>
  <c r="Y11" i="13"/>
  <c r="R9" i="13"/>
  <c r="AT14" i="13"/>
  <c r="BB11" i="13"/>
  <c r="AI10" i="13"/>
  <c r="Q8" i="13"/>
  <c r="Q55" i="13"/>
  <c r="N13" i="13"/>
  <c r="AN9" i="13"/>
  <c r="G8" i="13"/>
  <c r="G55" i="13"/>
  <c r="AV11" i="13"/>
  <c r="AG12" i="13"/>
  <c r="Q9" i="13"/>
  <c r="AZ12" i="13"/>
  <c r="AB55" i="13"/>
  <c r="AB8" i="13"/>
  <c r="AV14" i="13"/>
  <c r="D9" i="13"/>
  <c r="BB8" i="13"/>
  <c r="BB55" i="13"/>
  <c r="E9" i="13"/>
  <c r="AV10" i="13"/>
  <c r="K11" i="4"/>
  <c r="T55" i="13"/>
  <c r="T8" i="13"/>
  <c r="AT12" i="13"/>
  <c r="W11" i="13"/>
  <c r="AX9" i="13"/>
  <c r="AE55" i="13"/>
  <c r="AE8" i="13"/>
  <c r="Y12" i="13"/>
  <c r="AN12" i="13"/>
  <c r="R13" i="13"/>
  <c r="J13" i="13"/>
  <c r="H10" i="13"/>
  <c r="AT55" i="13"/>
  <c r="AT8" i="13"/>
  <c r="AB9" i="13"/>
  <c r="K10" i="4"/>
  <c r="J13" i="4"/>
  <c r="AM9" i="13"/>
  <c r="AX12" i="13"/>
  <c r="AQ11" i="13"/>
  <c r="AJ9" i="13"/>
  <c r="AL8" i="13"/>
  <c r="AL55" i="13"/>
  <c r="H11" i="13"/>
  <c r="AZ14" i="13"/>
  <c r="AQ12" i="13"/>
  <c r="AK12" i="13"/>
  <c r="AJ55" i="13"/>
  <c r="AJ8" i="13"/>
  <c r="AV12" i="13"/>
  <c r="BA12" i="13"/>
  <c r="AZ9" i="13"/>
  <c r="E12" i="13"/>
  <c r="S55" i="13"/>
  <c r="S8" i="13"/>
  <c r="AV8" i="13"/>
  <c r="AV55" i="13"/>
  <c r="H55" i="13"/>
  <c r="H8" i="13"/>
  <c r="AG9" i="13"/>
  <c r="S12" i="13"/>
  <c r="AU12" i="13"/>
  <c r="BA9" i="13"/>
  <c r="AM13" i="13"/>
  <c r="AR14" i="13"/>
  <c r="V11" i="13"/>
  <c r="AO9" i="13"/>
  <c r="K14" i="13"/>
  <c r="AS12" i="13"/>
  <c r="AM14" i="13"/>
  <c r="R11" i="13"/>
  <c r="AA12" i="13"/>
  <c r="AT9" i="13"/>
  <c r="AU11" i="13"/>
  <c r="H12" i="13"/>
  <c r="AA8" i="13"/>
  <c r="AA55" i="13"/>
  <c r="BA11" i="13"/>
  <c r="E11" i="4"/>
  <c r="AO8" i="13"/>
  <c r="AO55" i="13"/>
  <c r="AU14" i="13"/>
  <c r="L9" i="13"/>
  <c r="O55" i="13"/>
  <c r="O8" i="13"/>
  <c r="I13" i="13"/>
  <c r="AE12" i="13"/>
  <c r="J12" i="13"/>
  <c r="J10" i="4"/>
  <c r="S14" i="13"/>
  <c r="S10" i="13"/>
  <c r="N12" i="13"/>
  <c r="J14" i="13"/>
  <c r="S11" i="13"/>
  <c r="J8" i="4"/>
  <c r="J55" i="4"/>
  <c r="AL11" i="13"/>
  <c r="AW13" i="13"/>
  <c r="BB9" i="13"/>
  <c r="BB10" i="13"/>
  <c r="F10" i="13"/>
  <c r="G9" i="13"/>
  <c r="AN11" i="13"/>
  <c r="AY11" i="13"/>
  <c r="AY12" i="13"/>
  <c r="AR11" i="13"/>
  <c r="AS55" i="13"/>
  <c r="AS8" i="13"/>
  <c r="AD11" i="13"/>
  <c r="X14" i="13"/>
  <c r="Y9" i="13"/>
  <c r="AT13" i="13"/>
  <c r="X8" i="13"/>
  <c r="X55" i="13"/>
  <c r="F55" i="13"/>
  <c r="F8" i="13"/>
  <c r="AK8" i="13"/>
  <c r="AK55" i="13"/>
  <c r="AA13" i="13"/>
  <c r="AB11" i="13"/>
  <c r="G11" i="4"/>
  <c r="K14" i="4"/>
  <c r="BA14" i="13"/>
  <c r="X9" i="13"/>
  <c r="AF11" i="13"/>
  <c r="D13" i="13"/>
  <c r="AA9" i="13"/>
  <c r="M55" i="13"/>
  <c r="M8" i="13"/>
  <c r="L14" i="13"/>
  <c r="Z14" i="13"/>
  <c r="AW11" i="13"/>
  <c r="AZ8" i="13"/>
  <c r="AZ55" i="13"/>
  <c r="AD12" i="13"/>
  <c r="AO14" i="13"/>
  <c r="AV9" i="13"/>
  <c r="W10" i="13"/>
  <c r="AS11" i="13"/>
  <c r="G10" i="13"/>
  <c r="F11" i="13"/>
  <c r="AB12" i="13"/>
  <c r="AJ11" i="13"/>
  <c r="K11" i="13"/>
  <c r="AW8" i="13"/>
  <c r="AW55" i="13"/>
  <c r="V14" i="13"/>
  <c r="Q11" i="13"/>
  <c r="AK9" i="13"/>
  <c r="R10" i="13"/>
  <c r="AE14" i="13"/>
  <c r="AZ11" i="13"/>
  <c r="Z9" i="13"/>
  <c r="Z8" i="13"/>
  <c r="Z55" i="13"/>
  <c r="AM10" i="13"/>
  <c r="AF13" i="13"/>
  <c r="T11" i="13"/>
  <c r="T13" i="13"/>
  <c r="Z10" i="13"/>
  <c r="AQ14" i="13"/>
  <c r="AQ55" i="13"/>
  <c r="AQ8" i="13"/>
  <c r="N9" i="13"/>
  <c r="AN13" i="13"/>
  <c r="AD9" i="13"/>
  <c r="AB14" i="13"/>
  <c r="M11" i="13"/>
  <c r="AX13" i="13"/>
  <c r="AD8" i="13"/>
  <c r="AD55" i="13"/>
  <c r="BA10" i="13"/>
  <c r="AX10" i="13"/>
  <c r="BA55" i="13"/>
  <c r="BA8" i="13"/>
  <c r="J11" i="13"/>
  <c r="E14" i="13"/>
  <c r="D8" i="13"/>
  <c r="D55" i="13"/>
  <c r="BB13" i="13"/>
  <c r="BB12" i="13"/>
  <c r="AR12" i="13"/>
  <c r="E14" i="4"/>
  <c r="E9" i="4"/>
  <c r="AK11" i="13"/>
  <c r="G55" i="4"/>
  <c r="G8" i="4"/>
  <c r="U8" i="13"/>
  <c r="U55" i="13"/>
  <c r="AO13" i="13"/>
  <c r="G13" i="13"/>
  <c r="AI11" i="13"/>
  <c r="AY14" i="13"/>
  <c r="AM11" i="13"/>
  <c r="AA10" i="13"/>
  <c r="S9" i="13"/>
  <c r="F14" i="13"/>
  <c r="V12" i="13"/>
  <c r="AG11" i="13"/>
  <c r="G10" i="4"/>
  <c r="AN14" i="13"/>
  <c r="AR9" i="13"/>
  <c r="AR55" i="13"/>
  <c r="AX14" i="13"/>
  <c r="Y14" i="13"/>
  <c r="AU10" i="13"/>
  <c r="I8" i="13"/>
  <c r="I55" i="13"/>
  <c r="J55" i="13"/>
  <c r="J8" i="13"/>
  <c r="AV13" i="13"/>
  <c r="AI9" i="13"/>
  <c r="N11" i="13"/>
  <c r="AT11" i="13"/>
  <c r="AQ13" i="13"/>
  <c r="AX8" i="13"/>
  <c r="AX55" i="13"/>
  <c r="AB10" i="13"/>
  <c r="L11" i="13"/>
  <c r="AH55" i="13"/>
  <c r="AH8" i="13"/>
  <c r="V10" i="13"/>
  <c r="T12" i="13"/>
  <c r="D23" i="7"/>
  <c r="D50" i="7"/>
  <c r="D58" i="7"/>
  <c r="D48" i="7"/>
  <c r="D63" i="7"/>
  <c r="D49" i="7"/>
  <c r="D54" i="7"/>
  <c r="D18" i="7"/>
  <c r="D77" i="7"/>
  <c r="D81" i="7"/>
  <c r="D75" i="7"/>
  <c r="D64" i="7"/>
  <c r="D78" i="7"/>
  <c r="D67" i="7"/>
  <c r="D52" i="7"/>
  <c r="D38" i="7"/>
  <c r="D32" i="7"/>
  <c r="D7" i="7"/>
  <c r="D19" i="7"/>
  <c r="D10" i="7"/>
  <c r="D27" i="7"/>
  <c r="D5" i="7"/>
  <c r="D39" i="7"/>
  <c r="D9" i="7"/>
  <c r="D6" i="7"/>
  <c r="D73" i="7"/>
  <c r="D84" i="7"/>
  <c r="D56" i="7"/>
  <c r="D71" i="7"/>
  <c r="D34" i="7"/>
  <c r="D21" i="7"/>
  <c r="D60" i="7"/>
  <c r="D11" i="7"/>
  <c r="D59" i="7"/>
  <c r="D8" i="7"/>
  <c r="Y15" i="13"/>
  <c r="AI15" i="13"/>
  <c r="D22" i="7"/>
  <c r="D51" i="7"/>
  <c r="D40" i="7"/>
  <c r="D46" i="7"/>
  <c r="AT15" i="13"/>
  <c r="AH15" i="13"/>
  <c r="D4" i="7"/>
  <c r="D25" i="7"/>
  <c r="D76" i="7"/>
  <c r="AN15" i="13"/>
  <c r="D15" i="13"/>
  <c r="AY15" i="13"/>
  <c r="AQ15" i="13"/>
  <c r="D55" i="7"/>
  <c r="D33" i="7"/>
  <c r="D80" i="7"/>
  <c r="D35" i="7"/>
  <c r="G15" i="13"/>
  <c r="AB15" i="13"/>
  <c r="L15" i="13"/>
  <c r="AM15" i="13"/>
  <c r="S15" i="13"/>
  <c r="J15" i="13"/>
  <c r="D74" i="7"/>
  <c r="D79" i="7"/>
  <c r="D31" i="7"/>
  <c r="U15" i="13"/>
  <c r="K15" i="4"/>
  <c r="R15" i="13"/>
  <c r="D83" i="7"/>
  <c r="D14" i="7"/>
  <c r="D57" i="7"/>
  <c r="AL15" i="13"/>
  <c r="D17" i="7"/>
  <c r="X15" i="13"/>
  <c r="D16" i="7"/>
  <c r="D12" i="7"/>
  <c r="AO15" i="13"/>
  <c r="AU15" i="13"/>
  <c r="AA15" i="13"/>
  <c r="D66" i="7"/>
  <c r="G15" i="4"/>
  <c r="Z15" i="13"/>
  <c r="AW15" i="13"/>
  <c r="M15" i="13"/>
  <c r="AD15" i="13"/>
  <c r="D53" i="7"/>
  <c r="D65" i="7"/>
  <c r="AS15" i="13"/>
  <c r="J15" i="4"/>
  <c r="W15" i="13"/>
  <c r="AZ15" i="13"/>
  <c r="D28" i="7"/>
  <c r="D30" i="7"/>
  <c r="AF15" i="13"/>
  <c r="D13" i="7"/>
  <c r="D69" i="7"/>
  <c r="D24" i="7"/>
  <c r="D62" i="7"/>
  <c r="D20" i="7"/>
  <c r="D36" i="7"/>
  <c r="D26" i="7"/>
  <c r="D29" i="7"/>
  <c r="D61" i="7"/>
  <c r="E15" i="13"/>
  <c r="O15" i="13"/>
  <c r="V15" i="13"/>
  <c r="Q15" i="13"/>
  <c r="I15" i="13"/>
  <c r="H15" i="13"/>
  <c r="BA15" i="13"/>
  <c r="AK15" i="13"/>
  <c r="D3" i="7"/>
  <c r="K15" i="13"/>
  <c r="T15" i="13"/>
  <c r="D72" i="7"/>
  <c r="D82" i="7"/>
  <c r="AV15" i="13"/>
  <c r="F15" i="13"/>
  <c r="AG15" i="13"/>
  <c r="AJ15" i="13"/>
  <c r="D15" i="7"/>
  <c r="E15" i="4"/>
  <c r="AE15" i="13"/>
  <c r="BB15" i="13"/>
  <c r="AR15" i="13"/>
  <c r="AX15" i="13"/>
  <c r="N15" i="13"/>
  <c r="D41" i="7"/>
  <c r="D37" i="7" l="1"/>
  <c r="D47" i="7"/>
  <c r="F60" i="7" s="1"/>
  <c r="F61" i="7"/>
  <c r="G66" i="7"/>
  <c r="G61" i="7"/>
  <c r="G60" i="7"/>
  <c r="F47" i="7"/>
  <c r="F73" i="7"/>
  <c r="F54" i="7"/>
  <c r="F66" i="7"/>
  <c r="G47" i="7"/>
  <c r="F75" i="7"/>
  <c r="F57" i="7"/>
  <c r="G73" i="7"/>
  <c r="G63" i="7"/>
  <c r="F55" i="7"/>
  <c r="G54" i="7"/>
  <c r="G55" i="7"/>
  <c r="F46" i="7"/>
  <c r="F84" i="7"/>
  <c r="F71" i="7"/>
  <c r="F79" i="7"/>
  <c r="G80" i="7"/>
  <c r="G79" i="7"/>
  <c r="G62" i="7"/>
  <c r="G59" i="7"/>
  <c r="G81" i="7"/>
  <c r="G56" i="7"/>
  <c r="F76" i="7"/>
  <c r="F50" i="7"/>
  <c r="G75" i="7"/>
  <c r="G64" i="7"/>
  <c r="F69" i="7"/>
  <c r="G58" i="7"/>
  <c r="G77" i="7"/>
  <c r="F49" i="7"/>
  <c r="G84" i="7"/>
  <c r="F56" i="7"/>
  <c r="G76" i="7"/>
  <c r="G48" i="7"/>
  <c r="G11" i="7"/>
  <c r="G35" i="7"/>
  <c r="G12" i="7"/>
  <c r="F3" i="7"/>
  <c r="F23" i="7"/>
  <c r="F11" i="7"/>
  <c r="F9" i="7"/>
  <c r="F25" i="7"/>
  <c r="F8" i="7"/>
  <c r="F26" i="7"/>
  <c r="G19" i="7"/>
  <c r="G24" i="7"/>
  <c r="G17" i="7"/>
  <c r="F7" i="7"/>
  <c r="G5" i="7"/>
  <c r="F22" i="7"/>
  <c r="G27" i="7"/>
  <c r="F21" i="7"/>
  <c r="G34" i="7"/>
  <c r="G9" i="7"/>
  <c r="F37" i="7"/>
  <c r="G37" i="7"/>
  <c r="G38" i="7"/>
  <c r="G21" i="7"/>
  <c r="F5" i="7"/>
  <c r="G4" i="7"/>
  <c r="G22" i="7"/>
  <c r="F27" i="7"/>
  <c r="F40" i="7"/>
  <c r="G23" i="7"/>
  <c r="G3" i="7"/>
  <c r="G28" i="7"/>
  <c r="F28" i="7"/>
  <c r="G13" i="7"/>
  <c r="F31" i="7"/>
  <c r="F36" i="7"/>
  <c r="F24" i="7"/>
  <c r="G29" i="7"/>
  <c r="F4" i="7"/>
  <c r="F33" i="7"/>
  <c r="G10" i="7"/>
  <c r="F39" i="7"/>
  <c r="G32" i="7"/>
  <c r="G36" i="7"/>
  <c r="F13" i="7"/>
  <c r="G31" i="7"/>
  <c r="F10" i="7"/>
  <c r="F32" i="7"/>
  <c r="G8" i="7"/>
  <c r="G25" i="7"/>
  <c r="F29" i="7"/>
  <c r="G16" i="7"/>
  <c r="G15" i="7"/>
  <c r="G26" i="7"/>
  <c r="F41" i="7"/>
  <c r="F14" i="7"/>
  <c r="G40" i="7"/>
  <c r="G39" i="7"/>
  <c r="F15" i="7"/>
  <c r="G18" i="7"/>
  <c r="F38" i="7"/>
  <c r="F30" i="7"/>
  <c r="F34" i="7"/>
  <c r="F17" i="7"/>
  <c r="G6" i="7"/>
  <c r="G20" i="7"/>
  <c r="G7" i="7"/>
  <c r="G33" i="7"/>
  <c r="F20" i="7"/>
  <c r="F35" i="7"/>
  <c r="F6" i="7"/>
  <c r="F18" i="7"/>
  <c r="F19" i="7"/>
  <c r="F12" i="7"/>
  <c r="G14" i="7"/>
  <c r="G30" i="7"/>
  <c r="F16" i="7"/>
  <c r="G41" i="7"/>
  <c r="G78" i="7"/>
  <c r="G68" i="7"/>
  <c r="G53" i="7"/>
  <c r="F51" i="7"/>
  <c r="F67" i="7"/>
  <c r="F83" i="7"/>
  <c r="G70" i="7"/>
  <c r="F64" i="7"/>
  <c r="G72" i="7"/>
  <c r="F58" i="7"/>
  <c r="F59" i="7"/>
  <c r="F52" i="7"/>
  <c r="F68" i="7"/>
  <c r="G49" i="7"/>
  <c r="F74" i="7"/>
  <c r="F65" i="7"/>
  <c r="F53" i="7"/>
  <c r="F80" i="7"/>
  <c r="G46" i="7"/>
  <c r="G52" i="7"/>
  <c r="G69" i="7"/>
  <c r="F48" i="7"/>
  <c r="G82" i="7"/>
  <c r="G71" i="7"/>
  <c r="F77" i="7"/>
  <c r="F62" i="7"/>
  <c r="G50" i="7"/>
  <c r="F72" i="7"/>
  <c r="G67" i="7"/>
  <c r="G65" i="7"/>
  <c r="G57" i="7"/>
  <c r="G83" i="7"/>
  <c r="F82" i="7"/>
  <c r="F81" i="7"/>
  <c r="F70" i="7"/>
  <c r="G51" i="7"/>
  <c r="F63" i="7"/>
  <c r="G74" i="7"/>
  <c r="F78" i="7"/>
  <c r="H61" i="7" l="1"/>
  <c r="H58" i="7"/>
  <c r="H65" i="7"/>
  <c r="H46" i="7"/>
  <c r="H64" i="7"/>
  <c r="H82" i="7"/>
  <c r="H79" i="7"/>
  <c r="H50" i="7"/>
  <c r="H75" i="7"/>
  <c r="H74" i="7"/>
  <c r="H48" i="7"/>
  <c r="H77" i="7"/>
  <c r="H80" i="7"/>
  <c r="H78" i="7"/>
  <c r="H52" i="7"/>
  <c r="H66" i="7"/>
  <c r="H56" i="7"/>
  <c r="H47" i="7"/>
  <c r="H73" i="7"/>
  <c r="H53" i="7"/>
  <c r="H62" i="7"/>
  <c r="H60" i="7"/>
  <c r="H54" i="7"/>
  <c r="H84" i="7"/>
  <c r="H68" i="7"/>
  <c r="H55" i="7"/>
  <c r="H72" i="7"/>
  <c r="H71" i="7"/>
  <c r="H49" i="7"/>
  <c r="H59" i="7"/>
  <c r="H83" i="7"/>
  <c r="H70" i="7"/>
  <c r="H69" i="7"/>
  <c r="H67" i="7"/>
  <c r="H63" i="7"/>
  <c r="H51" i="7"/>
  <c r="H76" i="7"/>
  <c r="H57" i="7"/>
  <c r="H81" i="7"/>
  <c r="H12" i="7"/>
  <c r="H27" i="7"/>
  <c r="H21" i="7"/>
  <c r="H22" i="7"/>
  <c r="H5" i="7"/>
  <c r="H25" i="7"/>
  <c r="H4" i="7"/>
  <c r="H7" i="7"/>
  <c r="H28" i="7"/>
  <c r="H37" i="7"/>
  <c r="H16" i="7"/>
  <c r="H26" i="7"/>
  <c r="H39" i="7"/>
  <c r="H29" i="7"/>
  <c r="H9" i="7"/>
  <c r="H20" i="7"/>
  <c r="H14" i="7"/>
  <c r="H13" i="7"/>
  <c r="H24" i="7"/>
  <c r="H17" i="7"/>
  <c r="H10" i="7"/>
  <c r="H36" i="7"/>
  <c r="H19" i="7"/>
  <c r="H34" i="7"/>
  <c r="H31" i="7"/>
  <c r="H33" i="7"/>
  <c r="H35" i="7"/>
  <c r="H41" i="7"/>
  <c r="H23" i="7"/>
  <c r="H11" i="7"/>
  <c r="H32" i="7"/>
  <c r="H6" i="7"/>
  <c r="H8" i="7"/>
  <c r="H40" i="7"/>
  <c r="H38" i="7"/>
  <c r="H15" i="7"/>
  <c r="H30" i="7"/>
  <c r="H18" i="7"/>
  <c r="H3" i="7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Merge1" description="Connection to the 'Merge1' query in the workbook." type="5" refreshedVersion="6" background="1" saveData="1">
    <dbPr connection="Provider=Microsoft.Mashup.OleDb.1;Data Source=$Workbook$;Location=Merge1;Extended Properties=&quot;&quot;" command="SELECT * FROM [Merge1]"/>
  </connection>
</connections>
</file>

<file path=xl/sharedStrings.xml><?xml version="1.0" encoding="utf-8"?>
<sst xmlns="http://schemas.openxmlformats.org/spreadsheetml/2006/main" count="1407" uniqueCount="193">
  <si>
    <t>Waltham Forest - Healthier You - NDPP Programme 2021/2022</t>
  </si>
  <si>
    <t>&lt;&lt;  Select  Date</t>
  </si>
  <si>
    <t>HY-1b</t>
  </si>
  <si>
    <t>HY-2b</t>
  </si>
  <si>
    <t>HY-1c</t>
  </si>
  <si>
    <t>HY-2c</t>
  </si>
  <si>
    <t>Invitations</t>
  </si>
  <si>
    <t>Referrals</t>
  </si>
  <si>
    <t xml:space="preserve">Invitations up to </t>
  </si>
  <si>
    <t>Referrals up to</t>
  </si>
  <si>
    <t>Select a Practice &gt;&gt;</t>
  </si>
  <si>
    <t>Chingford Medical Practice</t>
  </si>
  <si>
    <t>Network</t>
  </si>
  <si>
    <t>Waltham Forest Total</t>
  </si>
  <si>
    <t>Total</t>
  </si>
  <si>
    <t>**</t>
  </si>
  <si>
    <t xml:space="preserve"> Systmone practices - no data for 1/5/21 -1/6/21</t>
  </si>
  <si>
    <t>Healthier You - NDPP Programme 2021/2022</t>
  </si>
  <si>
    <t>Network ID</t>
  </si>
  <si>
    <t>Network/Practices</t>
  </si>
  <si>
    <t>Nacs</t>
  </si>
  <si>
    <t>Cumulative data from 1st April 2021</t>
  </si>
  <si>
    <t>&lt; Select</t>
  </si>
  <si>
    <t>Trendline</t>
  </si>
  <si>
    <t xml:space="preserve">  A     M     J     J     A     S     O     N     D     J     F     M</t>
  </si>
  <si>
    <t>WF-1</t>
  </si>
  <si>
    <t>Chingford/ Walthamstow</t>
  </si>
  <si>
    <t>WF-2</t>
  </si>
  <si>
    <t>Chingford E4</t>
  </si>
  <si>
    <t>WF-3</t>
  </si>
  <si>
    <t>Leyton Collaborative</t>
  </si>
  <si>
    <t>WF-4</t>
  </si>
  <si>
    <t>Forest Integrated Health</t>
  </si>
  <si>
    <t>WF-5</t>
  </si>
  <si>
    <t>South Leytonstone</t>
  </si>
  <si>
    <t>WF-6</t>
  </si>
  <si>
    <t>Central Walthamstow</t>
  </si>
  <si>
    <t>WF-7</t>
  </si>
  <si>
    <t>Walthamstow West</t>
  </si>
  <si>
    <t>Kings Head Medical Practice</t>
  </si>
  <si>
    <t>F86700</t>
  </si>
  <si>
    <t>Larkshall Medical Centre</t>
  </si>
  <si>
    <t>F86664</t>
  </si>
  <si>
    <t>The Microfaculty **</t>
  </si>
  <si>
    <t>F86638</t>
  </si>
  <si>
    <t xml:space="preserve"> The Penryhn Surgery</t>
  </si>
  <si>
    <t>F86005</t>
  </si>
  <si>
    <t>Dr Shantir Practice</t>
  </si>
  <si>
    <t>F86626</t>
  </si>
  <si>
    <t>Lime Tree &amp; Sinnott Healthcare Ltd</t>
  </si>
  <si>
    <t>Y01839</t>
  </si>
  <si>
    <t>The Bailey Practice</t>
  </si>
  <si>
    <t>F86689</t>
  </si>
  <si>
    <t>Forest Surgery **</t>
  </si>
  <si>
    <t>F86026</t>
  </si>
  <si>
    <t>Handsworth Medical Centre **</t>
  </si>
  <si>
    <t>F86004</t>
  </si>
  <si>
    <t>Y01291</t>
  </si>
  <si>
    <t>Churchill Medical Centre</t>
  </si>
  <si>
    <t>F86627</t>
  </si>
  <si>
    <t>The Ridgeway Surgery</t>
  </si>
  <si>
    <t>F86078</t>
  </si>
  <si>
    <t>Old Church Surgery</t>
  </si>
  <si>
    <t>F86616</t>
  </si>
  <si>
    <t>The Manor Practice</t>
  </si>
  <si>
    <t>F86011</t>
  </si>
  <si>
    <t>Sma Medical Centre</t>
  </si>
  <si>
    <t>F86038</t>
  </si>
  <si>
    <t>Leyton Healthcare (Oliver Road) **</t>
  </si>
  <si>
    <t>F86074</t>
  </si>
  <si>
    <t>The Allum Medical Centre</t>
  </si>
  <si>
    <t>F86036</t>
  </si>
  <si>
    <t xml:space="preserve"> Crawley Road Medical Centre</t>
  </si>
  <si>
    <t>F86044</t>
  </si>
  <si>
    <t>Francis Road Medical Centre</t>
  </si>
  <si>
    <t>F86696</t>
  </si>
  <si>
    <t>Hampton Medical Centre</t>
  </si>
  <si>
    <t>F86712</t>
  </si>
  <si>
    <t>Lime Tree Surgery</t>
  </si>
  <si>
    <t>F86650</t>
  </si>
  <si>
    <t>The Lyndhurst Surgery</t>
  </si>
  <si>
    <t>F86088</t>
  </si>
  <si>
    <t>The Ecclesbourne Practice **</t>
  </si>
  <si>
    <t>F86018</t>
  </si>
  <si>
    <t>Green Man Medical Centre</t>
  </si>
  <si>
    <t>F86621</t>
  </si>
  <si>
    <t>High Road Surgery</t>
  </si>
  <si>
    <t>F86045</t>
  </si>
  <si>
    <t>Kiyani Medical Practice</t>
  </si>
  <si>
    <t>F86701</t>
  </si>
  <si>
    <t>LL Medical Care (Agarwal &amp; Agrwal Practice)</t>
  </si>
  <si>
    <t>F86625</t>
  </si>
  <si>
    <t>The Harrow Road Surgery</t>
  </si>
  <si>
    <t>F86666</t>
  </si>
  <si>
    <t>The Langthorne Sharma Family Practice</t>
  </si>
  <si>
    <t>F86705</t>
  </si>
  <si>
    <t>Addison Road Medical Practice</t>
  </si>
  <si>
    <t>F86607</t>
  </si>
  <si>
    <t>Claremont Medical Centre</t>
  </si>
  <si>
    <t>F86708</t>
  </si>
  <si>
    <t xml:space="preserve"> The Firs</t>
  </si>
  <si>
    <t>F86001</t>
  </si>
  <si>
    <t>Dr Dhital Practice</t>
  </si>
  <si>
    <t>F86086</t>
  </si>
  <si>
    <t>Waltham Forest Community &amp; Family Health Services Ltd</t>
  </si>
  <si>
    <t>F86644</t>
  </si>
  <si>
    <t>Seymour Medical Centre</t>
  </si>
  <si>
    <t>F86006</t>
  </si>
  <si>
    <t xml:space="preserve"> Queens Road Medical Centre</t>
  </si>
  <si>
    <t>F86030</t>
  </si>
  <si>
    <t>Grove Surgery</t>
  </si>
  <si>
    <t>F86062</t>
  </si>
  <si>
    <t>Higham Hill Medical Centre</t>
  </si>
  <si>
    <t>F86679</t>
  </si>
  <si>
    <t>St James Medical Practice Ltd</t>
  </si>
  <si>
    <t>F86058</t>
  </si>
  <si>
    <t>Data run date:</t>
  </si>
  <si>
    <t xml:space="preserve">systmone practices </t>
  </si>
  <si>
    <t>Healthier You - NDPP Dashboard</t>
  </si>
  <si>
    <t>Version:</t>
  </si>
  <si>
    <t>systmone practices - no data for 01/10/20</t>
  </si>
  <si>
    <t>CEG Website:</t>
  </si>
  <si>
    <t>http://www.blizard.qmul.ac.uk/ceg-home.html</t>
  </si>
  <si>
    <t>CEG WF Facilitator:</t>
  </si>
  <si>
    <t>Fae Wilkins</t>
  </si>
  <si>
    <t>E-mail:</t>
  </si>
  <si>
    <t>f.wilkins@qmul.ac.uk</t>
  </si>
  <si>
    <t>Healthier You - NDPP Programme 2018/2019</t>
  </si>
  <si>
    <t>Monthly Invitations</t>
  </si>
  <si>
    <t>Monthy Referrals</t>
  </si>
  <si>
    <t>The Microfaculty</t>
  </si>
  <si>
    <t>Forest Surgery</t>
  </si>
  <si>
    <t>Handsworth Medical Centre</t>
  </si>
  <si>
    <t>Leyton Healthcare (Oliver Road)</t>
  </si>
  <si>
    <t>The Ecclesbourne Practice</t>
  </si>
  <si>
    <t>Practices</t>
  </si>
  <si>
    <t>Rank</t>
  </si>
  <si>
    <t>Ordered Rank</t>
  </si>
  <si>
    <t>Chart Practices</t>
  </si>
  <si>
    <t>Chart Invitations</t>
  </si>
  <si>
    <t>Chart Rank</t>
  </si>
  <si>
    <t>Waltham Forest Average</t>
  </si>
  <si>
    <t>Average</t>
  </si>
  <si>
    <t xml:space="preserve"> -</t>
  </si>
  <si>
    <t>Select Practice</t>
  </si>
  <si>
    <t>DN Team</t>
  </si>
  <si>
    <t>Patch</t>
  </si>
  <si>
    <t>selected OrgID</t>
  </si>
  <si>
    <t>REL_D</t>
  </si>
  <si>
    <t>NwID</t>
  </si>
  <si>
    <t>AUDIT_T</t>
  </si>
  <si>
    <t>X</t>
  </si>
  <si>
    <t>AUDIT_DD</t>
  </si>
  <si>
    <t>AUDIT_C</t>
  </si>
  <si>
    <t>OrgID</t>
  </si>
  <si>
    <t>IND</t>
  </si>
  <si>
    <t>00-00</t>
  </si>
  <si>
    <t>IND markers:</t>
  </si>
  <si>
    <t>{</t>
  </si>
  <si>
    <t>}</t>
  </si>
  <si>
    <t>1st IND</t>
  </si>
  <si>
    <t>RED: Search IND+Titles don't match</t>
  </si>
  <si>
    <t>1st Title</t>
  </si>
  <si>
    <t>{NDPP} AR</t>
  </si>
  <si>
    <t>Last Run:</t>
  </si>
  <si>
    <t>Population Count</t>
  </si>
  <si>
    <t>Search</t>
  </si>
  <si>
    <t>{00-00}: Listsize</t>
  </si>
  <si>
    <t>{HY-1b}: Invitations + HbA1c 42-47 mmol/mol [PAYMENT]</t>
  </si>
  <si>
    <t>{HY-1c}: Invitations + HbA1c 42-47 mmol/mol [MONTHLY]</t>
  </si>
  <si>
    <t>{HY-2b}: Referrals + HbA1c 42-47 mmol/mol [PAYMENT]</t>
  </si>
  <si>
    <t>{HY-2c}: Referrals + HbA1c 42-47 mmol/mol [MONTHLY]</t>
  </si>
  <si>
    <t>Males</t>
  </si>
  <si>
    <t>Organisation Code</t>
  </si>
  <si>
    <t>Relative Date:</t>
  </si>
  <si>
    <t>Females</t>
  </si>
  <si>
    <t/>
  </si>
  <si>
    <t>emis total</t>
  </si>
  <si>
    <t>s1 total</t>
  </si>
  <si>
    <t>empty</t>
  </si>
  <si>
    <t>Emis total</t>
  </si>
  <si>
    <t>emis Total</t>
  </si>
  <si>
    <t>Data</t>
  </si>
  <si>
    <t>Address</t>
  </si>
  <si>
    <t>Select Month:</t>
  </si>
  <si>
    <t>Target</t>
  </si>
  <si>
    <t>Version</t>
  </si>
  <si>
    <t>Data (Y/N)</t>
  </si>
  <si>
    <t>Y</t>
  </si>
  <si>
    <t>Q Work Sheet</t>
  </si>
  <si>
    <t>Header Row</t>
  </si>
  <si>
    <t>Rows</t>
  </si>
  <si>
    <t>Columns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</si>
</sst>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4" formatCode="_-&quot;£&quot;* #,##0.00_-;\-&quot;£&quot;* #,##0.00_-;_-&quot;£&quot;* &quot;-&quot;??_-;_-@_-"/>
    <numFmt numFmtId="164" formatCode="[$-F800]dddd\,\ mmmm\ dd\,\ yyyy"/>
    <numFmt numFmtId="165" formatCode="0.0"/>
  </numFmts>
  <fonts count="5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4" tint="0.79998168889431442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EAB2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u/>
      <sz val="11"/>
      <color theme="10"/>
      <name val="Calibri"/>
      <family val="2"/>
    </font>
    <font>
      <u/>
      <sz val="10"/>
      <color theme="10"/>
      <name val="Calibri"/>
      <family val="2"/>
    </font>
    <font>
      <sz val="10"/>
      <color theme="0" tint="-0.24997711111789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8"/>
      <name val="Calibri"/>
      <family val="2"/>
      <scheme val="minor"/>
    </font>
    <font>
      <sz val="12"/>
      <name val="Calibri"/>
      <family val="2"/>
      <scheme val="minor"/>
    </font>
    <font>
      <i/>
      <sz val="10"/>
      <color theme="0" tint="-0.1499984740745262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rgb="FFEAB200"/>
      <name val="Calibri"/>
      <family val="2"/>
      <scheme val="minor"/>
    </font>
    <font>
      <b/>
      <sz val="10"/>
      <color rgb="FF00B05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2" tint="-0.249977111117893"/>
      <name val="Calibri"/>
      <family val="2"/>
      <scheme val="minor"/>
    </font>
    <font>
      <sz val="10"/>
      <name val="Arial"/>
      <family val="2"/>
    </font>
    <font>
      <b/>
      <sz val="10"/>
      <color theme="0" tint="-0.499984740745262"/>
      <name val="Calibri"/>
      <family val="2"/>
      <scheme val="minor"/>
    </font>
    <font>
      <sz val="10"/>
      <color theme="1" tint="0.499984740745262"/>
      <name val="Calibri"/>
      <family val="2"/>
      <scheme val="minor"/>
    </font>
    <font>
      <sz val="11"/>
      <color rgb="FF000000"/>
      <name val="Calibri"/>
      <family val="2"/>
    </font>
    <font>
      <sz val="9"/>
      <color theme="1"/>
      <name val="Calibri"/>
      <family val="2"/>
      <scheme val="minor"/>
    </font>
    <font>
      <b/>
      <sz val="14"/>
      <color rgb="FF00206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6"/>
      <color rgb="FF0070C0"/>
      <name val="Calibri"/>
      <family val="2"/>
      <scheme val="minor"/>
    </font>
    <font>
      <sz val="12"/>
      <color rgb="FF0070C0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indexed="8"/>
      <name val="Calibri"/>
      <family val="2"/>
    </font>
  </fonts>
  <fills count="49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1A0C7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70AD47"/>
        <bgColor indexed="64"/>
      </patternFill>
    </fill>
    <fill>
      <patternFill patternType="solid">
        <fgColor rgb="FFE2EFDA"/>
        <bgColor indexed="64"/>
      </patternFill>
    </fill>
    <fill>
      <patternFill patternType="solid">
        <fgColor theme="9" tint="0.79998168889431442"/>
        <bgColor theme="9" tint="0.79998168889431442"/>
      </patternFill>
    </fill>
  </fills>
  <borders count="5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theme="0" tint="-4.9989318521683403E-2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theme="0" tint="-0.24994659260841701"/>
      </right>
      <top/>
      <bottom/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/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/>
      <bottom/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4.9989318521683403E-2"/>
      </right>
      <top/>
      <bottom/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theme="0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theme="8" tint="0.59996337778862885"/>
      </right>
      <top/>
      <bottom/>
      <diagonal/>
    </border>
    <border>
      <left style="thick">
        <color rgb="FF7030A0"/>
      </left>
      <right/>
      <top style="thick">
        <color rgb="FF7030A0"/>
      </top>
      <bottom/>
      <diagonal/>
    </border>
    <border>
      <left/>
      <right/>
      <top style="thick">
        <color rgb="FF7030A0"/>
      </top>
      <bottom/>
      <diagonal/>
    </border>
    <border>
      <left/>
      <right style="thick">
        <color rgb="FF7030A0"/>
      </right>
      <top style="thick">
        <color rgb="FF7030A0"/>
      </top>
      <bottom/>
      <diagonal/>
    </border>
    <border>
      <left style="thick">
        <color rgb="FF7030A0"/>
      </left>
      <right/>
      <top/>
      <bottom/>
      <diagonal/>
    </border>
    <border>
      <left/>
      <right style="thick">
        <color rgb="FF7030A0"/>
      </right>
      <top/>
      <bottom/>
      <diagonal/>
    </border>
    <border>
      <left style="thick">
        <color rgb="FF7030A0"/>
      </left>
      <right/>
      <top/>
      <bottom style="thick">
        <color rgb="FF7030A0"/>
      </bottom>
      <diagonal/>
    </border>
    <border>
      <left/>
      <right/>
      <top/>
      <bottom style="thick">
        <color rgb="FF7030A0"/>
      </bottom>
      <diagonal/>
    </border>
    <border>
      <left/>
      <right style="thick">
        <color rgb="FF7030A0"/>
      </right>
      <top/>
      <bottom style="thick">
        <color rgb="FF7030A0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rgb="FF7030A0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ck">
        <color rgb="FF7030A0"/>
      </right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rgb="FFA9D08E"/>
      </top>
      <bottom style="thin">
        <color rgb="FFA9D08E"/>
      </bottom>
      <diagonal/>
    </border>
    <border>
      <left style="thin">
        <color theme="9" tint="0.39997558519241921"/>
      </left>
      <right/>
      <top style="thin">
        <color theme="9" tint="0.39997558519241921"/>
      </top>
      <bottom style="thin">
        <color theme="9" tint="0.39997558519241921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  <border>
      <left/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</borders>
  <cellStyleXfs count="51">
    <xf numFmtId="0" fontId="0" fillId="0" borderId="0"/>
    <xf numFmtId="9" fontId="2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24" applyNumberFormat="0" applyFill="0" applyAlignment="0" applyProtection="0"/>
    <xf numFmtId="0" fontId="32" fillId="0" borderId="25" applyNumberFormat="0" applyFill="0" applyAlignment="0" applyProtection="0"/>
    <xf numFmtId="0" fontId="33" fillId="0" borderId="26" applyNumberFormat="0" applyFill="0" applyAlignment="0" applyProtection="0"/>
    <xf numFmtId="0" fontId="33" fillId="0" borderId="0" applyNumberFormat="0" applyFill="0" applyBorder="0" applyAlignment="0" applyProtection="0"/>
    <xf numFmtId="0" fontId="34" fillId="10" borderId="0" applyNumberFormat="0" applyBorder="0" applyAlignment="0" applyProtection="0"/>
    <xf numFmtId="0" fontId="35" fillId="11" borderId="0" applyNumberFormat="0" applyBorder="0" applyAlignment="0" applyProtection="0"/>
    <xf numFmtId="0" fontId="36" fillId="12" borderId="0" applyNumberFormat="0" applyBorder="0" applyAlignment="0" applyProtection="0"/>
    <xf numFmtId="0" fontId="37" fillId="13" borderId="27" applyNumberFormat="0" applyAlignment="0" applyProtection="0"/>
    <xf numFmtId="0" fontId="38" fillId="14" borderId="28" applyNumberFormat="0" applyAlignment="0" applyProtection="0"/>
    <xf numFmtId="0" fontId="39" fillId="14" borderId="27" applyNumberFormat="0" applyAlignment="0" applyProtection="0"/>
    <xf numFmtId="0" fontId="40" fillId="0" borderId="29" applyNumberFormat="0" applyFill="0" applyAlignment="0" applyProtection="0"/>
    <xf numFmtId="0" fontId="41" fillId="15" borderId="30" applyNumberFormat="0" applyAlignment="0" applyProtection="0"/>
    <xf numFmtId="0" fontId="3" fillId="0" borderId="0" applyNumberFormat="0" applyFill="0" applyBorder="0" applyAlignment="0" applyProtection="0"/>
    <xf numFmtId="0" fontId="2" fillId="16" borderId="31" applyNumberFormat="0" applyFont="0" applyAlignment="0" applyProtection="0"/>
    <xf numFmtId="0" fontId="42" fillId="0" borderId="0" applyNumberFormat="0" applyFill="0" applyBorder="0" applyAlignment="0" applyProtection="0"/>
    <xf numFmtId="0" fontId="1" fillId="0" borderId="32" applyNumberFormat="0" applyFill="0" applyAlignment="0" applyProtection="0"/>
    <xf numFmtId="0" fontId="43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43" fillId="20" borderId="0" applyNumberFormat="0" applyBorder="0" applyAlignment="0" applyProtection="0"/>
    <xf numFmtId="0" fontId="43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43" fillId="24" borderId="0" applyNumberFormat="0" applyBorder="0" applyAlignment="0" applyProtection="0"/>
    <xf numFmtId="0" fontId="43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43" fillId="28" borderId="0" applyNumberFormat="0" applyBorder="0" applyAlignment="0" applyProtection="0"/>
    <xf numFmtId="0" fontId="43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43" fillId="32" borderId="0" applyNumberFormat="0" applyBorder="0" applyAlignment="0" applyProtection="0"/>
    <xf numFmtId="0" fontId="43" fillId="33" borderId="0" applyNumberFormat="0" applyBorder="0" applyAlignment="0" applyProtection="0"/>
    <xf numFmtId="0" fontId="2" fillId="34" borderId="0" applyNumberFormat="0" applyBorder="0" applyAlignment="0" applyProtection="0"/>
    <xf numFmtId="0" fontId="2" fillId="35" borderId="0" applyNumberFormat="0" applyBorder="0" applyAlignment="0" applyProtection="0"/>
    <xf numFmtId="0" fontId="43" fillId="36" borderId="0" applyNumberFormat="0" applyBorder="0" applyAlignment="0" applyProtection="0"/>
    <xf numFmtId="0" fontId="43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39" borderId="0" applyNumberFormat="0" applyBorder="0" applyAlignment="0" applyProtection="0"/>
    <xf numFmtId="0" fontId="43" fillId="40" borderId="0" applyNumberFormat="0" applyBorder="0" applyAlignment="0" applyProtection="0"/>
    <xf numFmtId="0" fontId="45" fillId="0" borderId="0"/>
    <xf numFmtId="0" fontId="45" fillId="0" borderId="0"/>
    <xf numFmtId="0" fontId="45" fillId="0" borderId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44" fontId="2" fillId="0" borderId="0" applyFont="0" applyFill="0" applyBorder="0" applyAlignment="0" applyProtection="0"/>
  </cellStyleXfs>
  <cellXfs count="217">
    <xf numFmtId="0" fontId="0" fillId="0" borderId="0" xfId="0"/>
    <xf numFmtId="0" fontId="0" fillId="0" borderId="1" xfId="0" applyBorder="1"/>
    <xf numFmtId="0" fontId="1" fillId="3" borderId="0" xfId="0" applyFont="1" applyFill="1"/>
    <xf numFmtId="0" fontId="4" fillId="3" borderId="0" xfId="0" applyFont="1" applyFill="1"/>
    <xf numFmtId="0" fontId="6" fillId="0" borderId="0" xfId="0" applyFont="1" applyAlignment="1">
      <alignment horizontal="center"/>
    </xf>
    <xf numFmtId="0" fontId="7" fillId="3" borderId="0" xfId="0" applyFont="1" applyFill="1"/>
    <xf numFmtId="0" fontId="6" fillId="0" borderId="0" xfId="0" applyFont="1" applyAlignment="1">
      <alignment horizontal="center" vertical="center"/>
    </xf>
    <xf numFmtId="0" fontId="5" fillId="2" borderId="2" xfId="0" applyFont="1" applyFill="1" applyBorder="1"/>
    <xf numFmtId="0" fontId="10" fillId="4" borderId="0" xfId="0" applyFont="1" applyFill="1" applyAlignment="1">
      <alignment vertical="center"/>
    </xf>
    <xf numFmtId="0" fontId="11" fillId="4" borderId="0" xfId="0" applyFont="1" applyFill="1"/>
    <xf numFmtId="0" fontId="12" fillId="4" borderId="0" xfId="0" applyFont="1" applyFill="1"/>
    <xf numFmtId="0" fontId="14" fillId="6" borderId="0" xfId="0" applyFont="1" applyFill="1"/>
    <xf numFmtId="14" fontId="11" fillId="4" borderId="0" xfId="0" applyNumberFormat="1" applyFont="1" applyFill="1" applyAlignment="1">
      <alignment horizontal="left"/>
    </xf>
    <xf numFmtId="0" fontId="15" fillId="4" borderId="0" xfId="0" applyFont="1" applyFill="1"/>
    <xf numFmtId="0" fontId="16" fillId="4" borderId="0" xfId="0" applyFont="1" applyFill="1"/>
    <xf numFmtId="0" fontId="17" fillId="4" borderId="0" xfId="0" applyFont="1" applyFill="1" applyAlignment="1">
      <alignment vertical="center"/>
    </xf>
    <xf numFmtId="0" fontId="13" fillId="6" borderId="0" xfId="0" applyFont="1" applyFill="1" applyAlignment="1">
      <alignment horizontal="right"/>
    </xf>
    <xf numFmtId="0" fontId="19" fillId="4" borderId="0" xfId="2" applyFont="1" applyFill="1" applyBorder="1" applyAlignment="1" applyProtection="1"/>
    <xf numFmtId="0" fontId="11" fillId="4" borderId="3" xfId="0" applyFont="1" applyFill="1" applyBorder="1"/>
    <xf numFmtId="0" fontId="11" fillId="4" borderId="4" xfId="0" applyFont="1" applyFill="1" applyBorder="1"/>
    <xf numFmtId="0" fontId="19" fillId="4" borderId="0" xfId="2" applyFont="1" applyFill="1" applyBorder="1" applyAlignment="1" applyProtection="1">
      <protection locked="0"/>
    </xf>
    <xf numFmtId="165" fontId="11" fillId="4" borderId="0" xfId="0" applyNumberFormat="1" applyFont="1" applyFill="1" applyAlignment="1">
      <alignment horizontal="left"/>
    </xf>
    <xf numFmtId="0" fontId="21" fillId="4" borderId="0" xfId="3" applyFill="1" applyBorder="1"/>
    <xf numFmtId="165" fontId="10" fillId="4" borderId="0" xfId="0" applyNumberFormat="1" applyFont="1" applyFill="1" applyAlignment="1">
      <alignment horizontal="left"/>
    </xf>
    <xf numFmtId="0" fontId="21" fillId="0" borderId="0" xfId="3" applyBorder="1"/>
    <xf numFmtId="0" fontId="8" fillId="4" borderId="0" xfId="0" applyFont="1" applyFill="1" applyAlignment="1">
      <alignment horizontal="left"/>
    </xf>
    <xf numFmtId="0" fontId="13" fillId="4" borderId="0" xfId="0" applyFont="1" applyFill="1"/>
    <xf numFmtId="0" fontId="10" fillId="4" borderId="0" xfId="0" applyFont="1" applyFill="1"/>
    <xf numFmtId="0" fontId="20" fillId="4" borderId="0" xfId="0" applyFont="1" applyFill="1" applyAlignment="1">
      <alignment horizontal="right"/>
    </xf>
    <xf numFmtId="0" fontId="0" fillId="0" borderId="0" xfId="0" applyAlignment="1">
      <alignment horizontal="right"/>
    </xf>
    <xf numFmtId="0" fontId="1" fillId="3" borderId="0" xfId="0" applyFont="1" applyFill="1" applyAlignment="1">
      <alignment horizontal="left" vertical="center"/>
    </xf>
    <xf numFmtId="165" fontId="0" fillId="0" borderId="1" xfId="0" applyNumberFormat="1" applyBorder="1"/>
    <xf numFmtId="0" fontId="0" fillId="0" borderId="0" xfId="0" applyAlignment="1">
      <alignment horizontal="left" vertical="center"/>
    </xf>
    <xf numFmtId="14" fontId="0" fillId="0" borderId="1" xfId="0" applyNumberFormat="1" applyBorder="1" applyAlignment="1">
      <alignment horizontal="center"/>
    </xf>
    <xf numFmtId="9" fontId="0" fillId="0" borderId="1" xfId="0" applyNumberFormat="1" applyBorder="1"/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left" vertical="center"/>
    </xf>
    <xf numFmtId="9" fontId="0" fillId="0" borderId="1" xfId="0" applyNumberFormat="1" applyBorder="1" applyAlignment="1">
      <alignment horizontal="right"/>
    </xf>
    <xf numFmtId="0" fontId="5" fillId="2" borderId="6" xfId="0" applyFont="1" applyFill="1" applyBorder="1"/>
    <xf numFmtId="14" fontId="1" fillId="7" borderId="0" xfId="0" applyNumberFormat="1" applyFont="1" applyFill="1"/>
    <xf numFmtId="0" fontId="0" fillId="7" borderId="0" xfId="0" applyFill="1"/>
    <xf numFmtId="0" fontId="0" fillId="7" borderId="0" xfId="0" applyFill="1" applyAlignment="1">
      <alignment horizontal="center"/>
    </xf>
    <xf numFmtId="0" fontId="1" fillId="7" borderId="0" xfId="0" applyFont="1" applyFill="1"/>
    <xf numFmtId="14" fontId="0" fillId="7" borderId="3" xfId="0" applyNumberFormat="1" applyFill="1" applyBorder="1"/>
    <xf numFmtId="0" fontId="0" fillId="7" borderId="3" xfId="0" applyFill="1" applyBorder="1"/>
    <xf numFmtId="0" fontId="0" fillId="7" borderId="3" xfId="0" applyFill="1" applyBorder="1" applyAlignment="1">
      <alignment horizontal="center"/>
    </xf>
    <xf numFmtId="14" fontId="0" fillId="7" borderId="0" xfId="0" applyNumberFormat="1" applyFill="1" applyAlignment="1">
      <alignment vertical="top" wrapText="1"/>
    </xf>
    <xf numFmtId="0" fontId="0" fillId="7" borderId="7" xfId="0" applyFill="1" applyBorder="1" applyAlignment="1">
      <alignment vertical="top" wrapText="1"/>
    </xf>
    <xf numFmtId="0" fontId="0" fillId="7" borderId="8" xfId="0" applyFill="1" applyBorder="1" applyAlignment="1">
      <alignment vertical="top" wrapText="1"/>
    </xf>
    <xf numFmtId="0" fontId="3" fillId="7" borderId="7" xfId="0" applyFont="1" applyFill="1" applyBorder="1" applyAlignment="1">
      <alignment vertical="top" wrapText="1"/>
    </xf>
    <xf numFmtId="0" fontId="22" fillId="7" borderId="7" xfId="0" applyFont="1" applyFill="1" applyBorder="1" applyAlignment="1">
      <alignment vertical="top" wrapText="1"/>
    </xf>
    <xf numFmtId="14" fontId="0" fillId="7" borderId="7" xfId="0" applyNumberFormat="1" applyFill="1" applyBorder="1" applyAlignment="1">
      <alignment vertical="top" wrapText="1"/>
    </xf>
    <xf numFmtId="0" fontId="24" fillId="4" borderId="0" xfId="0" applyFont="1" applyFill="1"/>
    <xf numFmtId="0" fontId="14" fillId="4" borderId="0" xfId="1" applyNumberFormat="1" applyFont="1" applyFill="1" applyBorder="1" applyAlignment="1">
      <alignment horizontal="right"/>
    </xf>
    <xf numFmtId="0" fontId="11" fillId="4" borderId="5" xfId="0" applyFont="1" applyFill="1" applyBorder="1"/>
    <xf numFmtId="0" fontId="0" fillId="4" borderId="0" xfId="0" applyFill="1"/>
    <xf numFmtId="1" fontId="11" fillId="4" borderId="0" xfId="0" applyNumberFormat="1" applyFont="1" applyFill="1"/>
    <xf numFmtId="14" fontId="0" fillId="4" borderId="0" xfId="0" applyNumberFormat="1" applyFill="1"/>
    <xf numFmtId="0" fontId="14" fillId="4" borderId="0" xfId="0" applyFont="1" applyFill="1"/>
    <xf numFmtId="0" fontId="3" fillId="4" borderId="0" xfId="0" applyFont="1" applyFill="1"/>
    <xf numFmtId="0" fontId="1" fillId="4" borderId="0" xfId="0" applyFont="1" applyFill="1"/>
    <xf numFmtId="0" fontId="11" fillId="4" borderId="10" xfId="0" applyFont="1" applyFill="1" applyBorder="1"/>
    <xf numFmtId="0" fontId="11" fillId="4" borderId="11" xfId="0" applyFont="1" applyFill="1" applyBorder="1"/>
    <xf numFmtId="0" fontId="22" fillId="7" borderId="0" xfId="0" applyFont="1" applyFill="1"/>
    <xf numFmtId="0" fontId="0" fillId="0" borderId="1" xfId="0" applyBorder="1" applyAlignment="1">
      <alignment horizontal="center"/>
    </xf>
    <xf numFmtId="0" fontId="11" fillId="8" borderId="0" xfId="0" applyFont="1" applyFill="1"/>
    <xf numFmtId="14" fontId="13" fillId="8" borderId="0" xfId="0" applyNumberFormat="1" applyFont="1" applyFill="1"/>
    <xf numFmtId="0" fontId="14" fillId="8" borderId="0" xfId="0" applyFont="1" applyFill="1"/>
    <xf numFmtId="0" fontId="13" fillId="8" borderId="0" xfId="0" applyFont="1" applyFill="1" applyAlignment="1">
      <alignment horizontal="right"/>
    </xf>
    <xf numFmtId="0" fontId="13" fillId="8" borderId="0" xfId="0" applyFont="1" applyFill="1"/>
    <xf numFmtId="0" fontId="10" fillId="8" borderId="0" xfId="0" applyFont="1" applyFill="1"/>
    <xf numFmtId="0" fontId="14" fillId="4" borderId="0" xfId="0" applyFont="1" applyFill="1" applyAlignment="1">
      <alignment horizontal="left" vertical="top" wrapText="1"/>
    </xf>
    <xf numFmtId="0" fontId="11" fillId="4" borderId="12" xfId="0" applyFont="1" applyFill="1" applyBorder="1"/>
    <xf numFmtId="0" fontId="14" fillId="6" borderId="0" xfId="0" applyFont="1" applyFill="1" applyAlignment="1">
      <alignment horizontal="right" vertical="top" wrapText="1"/>
    </xf>
    <xf numFmtId="0" fontId="11" fillId="4" borderId="0" xfId="0" applyFont="1" applyFill="1" applyAlignment="1">
      <alignment horizontal="right"/>
    </xf>
    <xf numFmtId="0" fontId="5" fillId="4" borderId="0" xfId="0" applyFont="1" applyFill="1"/>
    <xf numFmtId="0" fontId="0" fillId="4" borderId="10" xfId="0" applyFill="1" applyBorder="1"/>
    <xf numFmtId="0" fontId="0" fillId="4" borderId="11" xfId="0" applyFill="1" applyBorder="1"/>
    <xf numFmtId="0" fontId="25" fillId="4" borderId="0" xfId="0" applyFont="1" applyFill="1"/>
    <xf numFmtId="14" fontId="23" fillId="4" borderId="1" xfId="0" applyNumberFormat="1" applyFont="1" applyFill="1" applyBorder="1" applyAlignment="1">
      <alignment horizontal="center" vertical="center"/>
    </xf>
    <xf numFmtId="0" fontId="25" fillId="8" borderId="0" xfId="0" applyFont="1" applyFill="1"/>
    <xf numFmtId="0" fontId="25" fillId="8" borderId="0" xfId="1" applyNumberFormat="1" applyFont="1" applyFill="1" applyBorder="1" applyAlignment="1">
      <alignment horizontal="right"/>
    </xf>
    <xf numFmtId="0" fontId="26" fillId="4" borderId="0" xfId="0" applyFont="1" applyFill="1"/>
    <xf numFmtId="0" fontId="27" fillId="4" borderId="0" xfId="0" applyFont="1" applyFill="1"/>
    <xf numFmtId="0" fontId="20" fillId="4" borderId="0" xfId="0" applyFont="1" applyFill="1" applyAlignment="1">
      <alignment horizontal="left"/>
    </xf>
    <xf numFmtId="0" fontId="1" fillId="9" borderId="0" xfId="0" applyFont="1" applyFill="1" applyAlignment="1">
      <alignment vertical="top" wrapText="1"/>
    </xf>
    <xf numFmtId="0" fontId="14" fillId="6" borderId="0" xfId="0" applyFont="1" applyFill="1" applyAlignment="1">
      <alignment horizontal="left" vertical="top" wrapText="1"/>
    </xf>
    <xf numFmtId="0" fontId="13" fillId="6" borderId="13" xfId="0" applyFont="1" applyFill="1" applyBorder="1"/>
    <xf numFmtId="0" fontId="14" fillId="6" borderId="13" xfId="0" applyFont="1" applyFill="1" applyBorder="1"/>
    <xf numFmtId="0" fontId="14" fillId="4" borderId="13" xfId="0" applyFont="1" applyFill="1" applyBorder="1"/>
    <xf numFmtId="0" fontId="14" fillId="2" borderId="13" xfId="1" applyNumberFormat="1" applyFont="1" applyFill="1" applyBorder="1" applyAlignment="1">
      <alignment horizontal="right"/>
    </xf>
    <xf numFmtId="0" fontId="11" fillId="4" borderId="14" xfId="0" applyFont="1" applyFill="1" applyBorder="1"/>
    <xf numFmtId="0" fontId="13" fillId="4" borderId="15" xfId="0" applyFont="1" applyFill="1" applyBorder="1"/>
    <xf numFmtId="0" fontId="13" fillId="4" borderId="14" xfId="0" applyFont="1" applyFill="1" applyBorder="1" applyAlignment="1">
      <alignment horizontal="right"/>
    </xf>
    <xf numFmtId="0" fontId="14" fillId="2" borderId="15" xfId="1" applyNumberFormat="1" applyFont="1" applyFill="1" applyBorder="1" applyAlignment="1">
      <alignment horizontal="right"/>
    </xf>
    <xf numFmtId="0" fontId="11" fillId="4" borderId="16" xfId="0" applyFont="1" applyFill="1" applyBorder="1"/>
    <xf numFmtId="0" fontId="13" fillId="4" borderId="17" xfId="0" applyFont="1" applyFill="1" applyBorder="1"/>
    <xf numFmtId="0" fontId="13" fillId="4" borderId="16" xfId="0" applyFont="1" applyFill="1" applyBorder="1" applyAlignment="1">
      <alignment horizontal="right"/>
    </xf>
    <xf numFmtId="0" fontId="10" fillId="4" borderId="16" xfId="0" applyFont="1" applyFill="1" applyBorder="1"/>
    <xf numFmtId="0" fontId="14" fillId="2" borderId="17" xfId="1" applyNumberFormat="1" applyFont="1" applyFill="1" applyBorder="1" applyAlignment="1">
      <alignment horizontal="right"/>
    </xf>
    <xf numFmtId="0" fontId="10" fillId="5" borderId="13" xfId="0" applyFont="1" applyFill="1" applyBorder="1"/>
    <xf numFmtId="0" fontId="13" fillId="5" borderId="13" xfId="0" applyFont="1" applyFill="1" applyBorder="1" applyAlignment="1">
      <alignment horizontal="left" vertical="top" wrapText="1"/>
    </xf>
    <xf numFmtId="0" fontId="11" fillId="4" borderId="13" xfId="0" applyFont="1" applyFill="1" applyBorder="1"/>
    <xf numFmtId="0" fontId="10" fillId="4" borderId="15" xfId="0" applyFont="1" applyFill="1" applyBorder="1"/>
    <xf numFmtId="0" fontId="13" fillId="6" borderId="18" xfId="0" applyFont="1" applyFill="1" applyBorder="1"/>
    <xf numFmtId="0" fontId="10" fillId="5" borderId="18" xfId="0" applyFont="1" applyFill="1" applyBorder="1"/>
    <xf numFmtId="0" fontId="13" fillId="5" borderId="18" xfId="0" applyFont="1" applyFill="1" applyBorder="1" applyAlignment="1">
      <alignment horizontal="left" vertical="top" wrapText="1"/>
    </xf>
    <xf numFmtId="0" fontId="11" fillId="4" borderId="18" xfId="0" applyFont="1" applyFill="1" applyBorder="1"/>
    <xf numFmtId="0" fontId="10" fillId="4" borderId="19" xfId="0" applyFont="1" applyFill="1" applyBorder="1"/>
    <xf numFmtId="0" fontId="11" fillId="4" borderId="20" xfId="0" applyFont="1" applyFill="1" applyBorder="1"/>
    <xf numFmtId="0" fontId="13" fillId="4" borderId="21" xfId="0" applyFont="1" applyFill="1" applyBorder="1"/>
    <xf numFmtId="0" fontId="10" fillId="4" borderId="14" xfId="0" applyFont="1" applyFill="1" applyBorder="1"/>
    <xf numFmtId="0" fontId="11" fillId="4" borderId="22" xfId="0" applyFont="1" applyFill="1" applyBorder="1"/>
    <xf numFmtId="0" fontId="14" fillId="2" borderId="13" xfId="0" applyFont="1" applyFill="1" applyBorder="1"/>
    <xf numFmtId="0" fontId="14" fillId="2" borderId="15" xfId="0" applyFont="1" applyFill="1" applyBorder="1"/>
    <xf numFmtId="0" fontId="13" fillId="6" borderId="0" xfId="0" applyFont="1" applyFill="1" applyAlignment="1">
      <alignment horizontal="center" wrapText="1"/>
    </xf>
    <xf numFmtId="0" fontId="13" fillId="6" borderId="0" xfId="0" applyFont="1" applyFill="1" applyAlignment="1">
      <alignment horizontal="center"/>
    </xf>
    <xf numFmtId="0" fontId="13" fillId="6" borderId="13" xfId="0" applyFont="1" applyFill="1" applyBorder="1" applyAlignment="1">
      <alignment horizontal="center"/>
    </xf>
    <xf numFmtId="0" fontId="4" fillId="5" borderId="18" xfId="0" applyFont="1" applyFill="1" applyBorder="1" applyAlignment="1">
      <alignment horizontal="left" wrapText="1"/>
    </xf>
    <xf numFmtId="0" fontId="4" fillId="5" borderId="13" xfId="0" applyFont="1" applyFill="1" applyBorder="1" applyAlignment="1">
      <alignment horizontal="left" wrapText="1"/>
    </xf>
    <xf numFmtId="0" fontId="11" fillId="4" borderId="23" xfId="0" applyFont="1" applyFill="1" applyBorder="1"/>
    <xf numFmtId="14" fontId="0" fillId="4" borderId="9" xfId="0" applyNumberFormat="1" applyFill="1" applyBorder="1"/>
    <xf numFmtId="22" fontId="0" fillId="0" borderId="0" xfId="0" applyNumberFormat="1"/>
    <xf numFmtId="15" fontId="0" fillId="0" borderId="0" xfId="0" applyNumberFormat="1"/>
    <xf numFmtId="0" fontId="0" fillId="4" borderId="3" xfId="0" applyFill="1" applyBorder="1"/>
    <xf numFmtId="0" fontId="5" fillId="4" borderId="33" xfId="0" applyFont="1" applyFill="1" applyBorder="1"/>
    <xf numFmtId="0" fontId="14" fillId="4" borderId="3" xfId="0" applyFont="1" applyFill="1" applyBorder="1"/>
    <xf numFmtId="0" fontId="26" fillId="42" borderId="0" xfId="0" applyFont="1" applyFill="1"/>
    <xf numFmtId="0" fontId="11" fillId="42" borderId="0" xfId="0" applyFont="1" applyFill="1"/>
    <xf numFmtId="0" fontId="13" fillId="42" borderId="0" xfId="0" applyFont="1" applyFill="1"/>
    <xf numFmtId="0" fontId="10" fillId="42" borderId="0" xfId="0" applyFont="1" applyFill="1"/>
    <xf numFmtId="0" fontId="44" fillId="4" borderId="0" xfId="0" applyFont="1" applyFill="1"/>
    <xf numFmtId="0" fontId="46" fillId="0" borderId="0" xfId="0" applyFont="1"/>
    <xf numFmtId="0" fontId="0" fillId="41" borderId="11" xfId="0" applyFill="1" applyBorder="1"/>
    <xf numFmtId="0" fontId="47" fillId="4" borderId="0" xfId="0" applyFont="1" applyFill="1"/>
    <xf numFmtId="0" fontId="47" fillId="2" borderId="13" xfId="0" applyFont="1" applyFill="1" applyBorder="1"/>
    <xf numFmtId="0" fontId="47" fillId="2" borderId="13" xfId="1" applyNumberFormat="1" applyFont="1" applyFill="1" applyBorder="1" applyAlignment="1">
      <alignment horizontal="right"/>
    </xf>
    <xf numFmtId="0" fontId="28" fillId="4" borderId="16" xfId="0" applyFont="1" applyFill="1" applyBorder="1" applyAlignment="1">
      <alignment vertical="center"/>
    </xf>
    <xf numFmtId="0" fontId="20" fillId="4" borderId="16" xfId="0" applyFont="1" applyFill="1" applyBorder="1" applyAlignment="1">
      <alignment horizontal="right"/>
    </xf>
    <xf numFmtId="0" fontId="14" fillId="4" borderId="0" xfId="0" applyFont="1" applyFill="1" applyAlignment="1">
      <alignment horizontal="right"/>
    </xf>
    <xf numFmtId="0" fontId="14" fillId="4" borderId="20" xfId="0" applyFont="1" applyFill="1" applyBorder="1"/>
    <xf numFmtId="0" fontId="14" fillId="4" borderId="22" xfId="0" applyFont="1" applyFill="1" applyBorder="1"/>
    <xf numFmtId="0" fontId="14" fillId="4" borderId="5" xfId="0" applyFont="1" applyFill="1" applyBorder="1"/>
    <xf numFmtId="0" fontId="14" fillId="4" borderId="18" xfId="0" applyFont="1" applyFill="1" applyBorder="1"/>
    <xf numFmtId="0" fontId="1" fillId="0" borderId="0" xfId="0" applyFont="1"/>
    <xf numFmtId="0" fontId="9" fillId="4" borderId="0" xfId="0" applyFont="1" applyFill="1"/>
    <xf numFmtId="0" fontId="48" fillId="0" borderId="0" xfId="0" applyFont="1" applyAlignment="1">
      <alignment vertical="center" wrapText="1"/>
    </xf>
    <xf numFmtId="0" fontId="48" fillId="0" borderId="0" xfId="0" applyFont="1" applyAlignment="1">
      <alignment vertical="center"/>
    </xf>
    <xf numFmtId="0" fontId="11" fillId="4" borderId="34" xfId="0" applyFont="1" applyFill="1" applyBorder="1"/>
    <xf numFmtId="0" fontId="0" fillId="0" borderId="36" xfId="0" applyBorder="1"/>
    <xf numFmtId="0" fontId="0" fillId="0" borderId="37" xfId="0" applyBorder="1"/>
    <xf numFmtId="0" fontId="0" fillId="0" borderId="39" xfId="0" applyBorder="1"/>
    <xf numFmtId="0" fontId="0" fillId="0" borderId="38" xfId="0" applyBorder="1"/>
    <xf numFmtId="0" fontId="10" fillId="5" borderId="0" xfId="0" applyFont="1" applyFill="1"/>
    <xf numFmtId="0" fontId="13" fillId="5" borderId="0" xfId="0" applyFont="1" applyFill="1" applyAlignment="1">
      <alignment horizontal="left" vertical="top" wrapText="1"/>
    </xf>
    <xf numFmtId="0" fontId="11" fillId="0" borderId="38" xfId="0" applyFont="1" applyBorder="1"/>
    <xf numFmtId="0" fontId="11" fillId="0" borderId="0" xfId="0" applyFont="1"/>
    <xf numFmtId="0" fontId="0" fillId="0" borderId="43" xfId="0" applyBorder="1" applyAlignment="1">
      <alignment vertical="center"/>
    </xf>
    <xf numFmtId="0" fontId="51" fillId="0" borderId="43" xfId="0" applyFont="1" applyBorder="1"/>
    <xf numFmtId="0" fontId="10" fillId="5" borderId="39" xfId="0" applyFont="1" applyFill="1" applyBorder="1"/>
    <xf numFmtId="0" fontId="13" fillId="5" borderId="39" xfId="0" applyFont="1" applyFill="1" applyBorder="1" applyAlignment="1">
      <alignment horizontal="left" vertical="top" wrapText="1"/>
    </xf>
    <xf numFmtId="0" fontId="50" fillId="0" borderId="44" xfId="0" applyFont="1" applyBorder="1"/>
    <xf numFmtId="0" fontId="0" fillId="0" borderId="45" xfId="0" applyBorder="1" applyAlignment="1">
      <alignment vertical="center"/>
    </xf>
    <xf numFmtId="0" fontId="0" fillId="43" borderId="38" xfId="0" applyFill="1" applyBorder="1"/>
    <xf numFmtId="0" fontId="0" fillId="43" borderId="0" xfId="0" applyFill="1"/>
    <xf numFmtId="0" fontId="0" fillId="43" borderId="39" xfId="0" applyFill="1" applyBorder="1"/>
    <xf numFmtId="0" fontId="0" fillId="43" borderId="40" xfId="0" applyFill="1" applyBorder="1"/>
    <xf numFmtId="0" fontId="0" fillId="43" borderId="41" xfId="0" applyFill="1" applyBorder="1"/>
    <xf numFmtId="0" fontId="0" fillId="43" borderId="42" xfId="0" applyFill="1" applyBorder="1"/>
    <xf numFmtId="0" fontId="11" fillId="43" borderId="0" xfId="0" applyFont="1" applyFill="1"/>
    <xf numFmtId="0" fontId="9" fillId="43" borderId="0" xfId="0" applyFont="1" applyFill="1" applyAlignment="1">
      <alignment horizontal="right"/>
    </xf>
    <xf numFmtId="0" fontId="49" fillId="43" borderId="0" xfId="0" applyFont="1" applyFill="1"/>
    <xf numFmtId="0" fontId="52" fillId="43" borderId="0" xfId="0" applyFont="1" applyFill="1"/>
    <xf numFmtId="0" fontId="1" fillId="44" borderId="0" xfId="0" applyFont="1" applyFill="1" applyAlignment="1">
      <alignment horizontal="center" vertical="center"/>
    </xf>
    <xf numFmtId="0" fontId="22" fillId="45" borderId="0" xfId="0" applyFont="1" applyFill="1"/>
    <xf numFmtId="0" fontId="22" fillId="45" borderId="39" xfId="0" applyFont="1" applyFill="1" applyBorder="1"/>
    <xf numFmtId="0" fontId="0" fillId="4" borderId="46" xfId="0" applyFill="1" applyBorder="1"/>
    <xf numFmtId="0" fontId="0" fillId="41" borderId="0" xfId="0" applyFill="1"/>
    <xf numFmtId="0" fontId="9" fillId="4" borderId="0" xfId="0" applyFont="1" applyFill="1" applyAlignment="1">
      <alignment horizontal="right" vertical="center"/>
    </xf>
    <xf numFmtId="0" fontId="0" fillId="47" borderId="47" xfId="0" applyFill="1" applyBorder="1"/>
    <xf numFmtId="0" fontId="0" fillId="0" borderId="47" xfId="0" applyBorder="1"/>
    <xf numFmtId="0" fontId="55" fillId="46" borderId="0" xfId="0" applyFont="1" applyFill="1"/>
    <xf numFmtId="14" fontId="0" fillId="0" borderId="39" xfId="0" applyNumberFormat="1" applyBorder="1"/>
    <xf numFmtId="14" fontId="54" fillId="4" borderId="1" xfId="0" applyNumberFormat="1" applyFont="1" applyFill="1" applyBorder="1" applyAlignment="1">
      <alignment horizontal="center" vertical="center"/>
    </xf>
    <xf numFmtId="0" fontId="56" fillId="0" borderId="0" xfId="0" applyFont="1"/>
    <xf numFmtId="1" fontId="56" fillId="0" borderId="0" xfId="0" applyNumberFormat="1" applyFont="1"/>
    <xf numFmtId="1" fontId="0" fillId="0" borderId="0" xfId="0" applyNumberFormat="1"/>
    <xf numFmtId="0" fontId="0" fillId="48" borderId="48" xfId="0" applyFill="1" applyBorder="1"/>
    <xf numFmtId="0" fontId="0" fillId="48" borderId="49" xfId="0" applyFill="1" applyBorder="1"/>
    <xf numFmtId="0" fontId="0" fillId="48" borderId="50" xfId="0" applyFill="1" applyBorder="1"/>
    <xf numFmtId="0" fontId="0" fillId="0" borderId="48" xfId="0" applyBorder="1"/>
    <xf numFmtId="0" fontId="0" fillId="0" borderId="49" xfId="0" applyBorder="1"/>
    <xf numFmtId="0" fontId="0" fillId="0" borderId="50" xfId="0" applyBorder="1"/>
    <xf numFmtId="0" fontId="41" fillId="0" borderId="48" xfId="0" applyFont="1" applyBorder="1"/>
    <xf numFmtId="0" fontId="41" fillId="0" borderId="49" xfId="0" applyFont="1" applyBorder="1"/>
    <xf numFmtId="0" fontId="0" fillId="48" borderId="0" xfId="0" applyFill="1"/>
    <xf numFmtId="0" fontId="53" fillId="4" borderId="35" xfId="0" applyFont="1" applyFill="1" applyBorder="1" applyAlignment="1">
      <alignment vertical="center"/>
    </xf>
    <xf numFmtId="0" fontId="53" fillId="4" borderId="36" xfId="0" applyFont="1" applyFill="1" applyBorder="1" applyAlignment="1">
      <alignment vertical="center"/>
    </xf>
    <xf numFmtId="0" fontId="53" fillId="4" borderId="38" xfId="0" applyFont="1" applyFill="1" applyBorder="1" applyAlignment="1">
      <alignment vertical="center"/>
    </xf>
    <xf numFmtId="0" fontId="53" fillId="4" borderId="0" xfId="0" applyFont="1" applyFill="1" applyAlignment="1">
      <alignment vertical="center"/>
    </xf>
    <xf numFmtId="0" fontId="11" fillId="5" borderId="0" xfId="0" applyFont="1" applyFill="1" applyAlignment="1">
      <alignment wrapText="1"/>
    </xf>
    <xf numFmtId="0" fontId="0" fillId="0" borderId="13" xfId="0" applyBorder="1" applyAlignment="1">
      <alignment wrapText="1"/>
    </xf>
    <xf numFmtId="0" fontId="0" fillId="0" borderId="0" xfId="0" applyAlignment="1">
      <alignment wrapText="1"/>
    </xf>
    <xf numFmtId="0" fontId="29" fillId="4" borderId="0" xfId="0" applyFont="1" applyFill="1" applyAlignment="1">
      <alignment vertical="center"/>
    </xf>
    <xf numFmtId="0" fontId="10" fillId="5" borderId="0" xfId="0" applyFont="1" applyFill="1" applyAlignment="1">
      <alignment vertical="center"/>
    </xf>
    <xf numFmtId="0" fontId="10" fillId="5" borderId="0" xfId="0" applyFont="1" applyFill="1" applyAlignment="1">
      <alignment vertical="center" wrapText="1"/>
    </xf>
    <xf numFmtId="0" fontId="13" fillId="5" borderId="13" xfId="0" applyFont="1" applyFill="1" applyBorder="1" applyAlignment="1">
      <alignment vertical="center" wrapText="1"/>
    </xf>
    <xf numFmtId="164" fontId="13" fillId="5" borderId="0" xfId="0" applyNumberFormat="1" applyFont="1" applyFill="1" applyAlignment="1">
      <alignment vertical="center" wrapText="1"/>
    </xf>
    <xf numFmtId="0" fontId="0" fillId="0" borderId="0" xfId="0" applyAlignment="1">
      <alignment vertical="center" wrapText="1"/>
    </xf>
    <xf numFmtId="0" fontId="20" fillId="4" borderId="0" xfId="0" applyFont="1" applyFill="1" applyAlignment="1">
      <alignment horizontal="right"/>
    </xf>
    <xf numFmtId="0" fontId="14" fillId="8" borderId="0" xfId="0" applyFont="1" applyFill="1" applyAlignment="1">
      <alignment horizontal="left" vertical="top" wrapText="1"/>
    </xf>
    <xf numFmtId="0" fontId="5" fillId="8" borderId="0" xfId="0" applyFont="1" applyFill="1" applyAlignment="1">
      <alignment horizontal="left" vertical="top" wrapText="1"/>
    </xf>
    <xf numFmtId="0" fontId="5" fillId="8" borderId="0" xfId="0" applyFont="1" applyFill="1" applyAlignment="1">
      <alignment horizontal="left" wrapText="1"/>
    </xf>
    <xf numFmtId="0" fontId="14" fillId="4" borderId="0" xfId="0" applyFont="1" applyFill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8" fillId="4" borderId="0" xfId="0" applyFont="1" applyFill="1" applyAlignment="1">
      <alignment vertical="center"/>
    </xf>
    <xf numFmtId="0" fontId="9" fillId="0" borderId="0" xfId="0" applyFont="1" applyAlignment="1"/>
  </cellXfs>
  <cellStyles count="51">
    <cellStyle name="20% - Accent1" xfId="22" builtinId="30" customBuiltin="1"/>
    <cellStyle name="20% - Accent2" xfId="26" builtinId="34" customBuiltin="1"/>
    <cellStyle name="20% - Accent3" xfId="30" builtinId="38" customBuiltin="1"/>
    <cellStyle name="20% - Accent4" xfId="34" builtinId="42" customBuiltin="1"/>
    <cellStyle name="20% - Accent5" xfId="38" builtinId="46" customBuiltin="1"/>
    <cellStyle name="20% - Accent6" xfId="42" builtinId="50" customBuiltin="1"/>
    <cellStyle name="40% - Accent1" xfId="23" builtinId="31" customBuiltin="1"/>
    <cellStyle name="40% - Accent2" xfId="27" builtinId="35" customBuiltin="1"/>
    <cellStyle name="40% - Accent3" xfId="31" builtinId="39" customBuiltin="1"/>
    <cellStyle name="40% - Accent4" xfId="35" builtinId="43" customBuiltin="1"/>
    <cellStyle name="40% - Accent5" xfId="39" builtinId="47" customBuiltin="1"/>
    <cellStyle name="40% - Accent6" xfId="43" builtinId="51" customBuiltin="1"/>
    <cellStyle name="60% - Accent1" xfId="24" builtinId="32" customBuiltin="1"/>
    <cellStyle name="60% - Accent2" xfId="28" builtinId="36" customBuiltin="1"/>
    <cellStyle name="60% - Accent3" xfId="32" builtinId="40" customBuiltin="1"/>
    <cellStyle name="60% - Accent4" xfId="36" builtinId="44" customBuiltin="1"/>
    <cellStyle name="60% - Accent5" xfId="40" builtinId="48" customBuiltin="1"/>
    <cellStyle name="60% - Accent6" xfId="44" builtinId="52" customBuiltin="1"/>
    <cellStyle name="Accent1" xfId="21" builtinId="29" customBuiltin="1"/>
    <cellStyle name="Accent2" xfId="25" builtinId="33" customBuiltin="1"/>
    <cellStyle name="Accent3" xfId="29" builtinId="37" customBuiltin="1"/>
    <cellStyle name="Accent4" xfId="33" builtinId="41" customBuiltin="1"/>
    <cellStyle name="Accent5" xfId="37" builtinId="45" customBuiltin="1"/>
    <cellStyle name="Accent6" xfId="41" builtinId="49" customBuiltin="1"/>
    <cellStyle name="Bad" xfId="10" builtinId="27" customBuiltin="1"/>
    <cellStyle name="Calculation" xfId="14" builtinId="22" customBuiltin="1"/>
    <cellStyle name="Check Cell" xfId="16" builtinId="23" customBuiltin="1"/>
    <cellStyle name="Currency 2" xfId="50" xr:uid="{00000000-0005-0000-0000-00001B000000}"/>
    <cellStyle name="Explanatory Text" xfId="19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Hyperlink" xfId="3" builtinId="8"/>
    <cellStyle name="Hyperlink 2" xfId="2" xr:uid="{00000000-0005-0000-0000-000023000000}"/>
    <cellStyle name="Input" xfId="12" builtinId="20" customBuiltin="1"/>
    <cellStyle name="Linked Cell" xfId="15" builtinId="24" customBuiltin="1"/>
    <cellStyle name="Neutral" xfId="11" builtinId="28" customBuiltin="1"/>
    <cellStyle name="Normal" xfId="0" builtinId="0"/>
    <cellStyle name="Normal 2" xfId="45" xr:uid="{00000000-0005-0000-0000-000028000000}"/>
    <cellStyle name="Normal 3" xfId="46" xr:uid="{00000000-0005-0000-0000-000029000000}"/>
    <cellStyle name="Normal 4" xfId="47" xr:uid="{00000000-0005-0000-0000-00002A000000}"/>
    <cellStyle name="Note" xfId="18" builtinId="10" customBuiltin="1"/>
    <cellStyle name="Output" xfId="13" builtinId="21" customBuiltin="1"/>
    <cellStyle name="Per cent" xfId="1" builtinId="5"/>
    <cellStyle name="Percent 2" xfId="48" xr:uid="{00000000-0005-0000-0000-00002E000000}"/>
    <cellStyle name="Percent 3" xfId="49" xr:uid="{00000000-0005-0000-0000-00002F000000}"/>
    <cellStyle name="Title" xfId="4" builtinId="15" customBuiltin="1"/>
    <cellStyle name="Total" xfId="20" builtinId="25" customBuiltin="1"/>
    <cellStyle name="Warning Text" xfId="17" builtinId="11" customBuiltin="1"/>
  </cellStyles>
  <dxfs count="11">
    <dxf>
      <font>
        <color rgb="FFFF0000"/>
      </font>
    </dxf>
    <dxf>
      <font>
        <color rgb="FFFF0000"/>
      </font>
    </dxf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  <dxf>
      <fill>
        <patternFill>
          <bgColor rgb="FFF0F0F0"/>
        </patternFill>
      </fill>
    </dxf>
    <dxf>
      <font>
        <b/>
        <i val="0"/>
        <color rgb="FFFFFFFF"/>
      </font>
      <fill>
        <patternFill>
          <bgColor rgb="FFABABAB"/>
        </patternFill>
      </fill>
    </dxf>
    <dxf>
      <border>
        <left style="thin">
          <color rgb="FFC6C6C6"/>
        </left>
        <right style="thin">
          <color rgb="FFC6C6C6"/>
        </right>
        <top style="thin">
          <color rgb="FFC6C6C6"/>
        </top>
        <bottom style="thin">
          <color rgb="FFC6C6C6"/>
        </bottom>
        <horizontal style="thin">
          <color rgb="FFC6C6C6"/>
        </horizontal>
      </border>
    </dxf>
    <dxf>
      <border diagonalUp="0" diagonalDown="0">
        <left/>
        <right/>
        <top/>
        <bottom/>
        <vertical/>
        <horizontal/>
      </border>
    </dxf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4" defaultTableStyle="TableStyleMedium2" defaultPivotStyle="PivotStyleLight16">
    <tableStyle name="MySqlDefault" pivot="0" table="0" count="2" xr9:uid="{00000000-0011-0000-FFFF-FFFF00000000}">
      <tableStyleElement type="wholeTable" dxfId="10"/>
      <tableStyleElement type="headerRow" dxfId="9"/>
    </tableStyle>
    <tableStyle name="Slicer Style 1" pivot="0" table="0" count="1" xr9:uid="{00000000-0011-0000-FFFF-FFFF01000000}">
      <tableStyleElement type="wholeTable" dxfId="8"/>
    </tableStyle>
    <tableStyle name="TableStyleQueryPreview" pivot="0" count="3" xr9:uid="{00000000-0011-0000-FFFF-FFFF02000000}">
      <tableStyleElement type="wholeTable" dxfId="7"/>
      <tableStyleElement type="headerRow" dxfId="6"/>
      <tableStyleElement type="firstRowStripe" dxfId="5"/>
    </tableStyle>
    <tableStyle name="TableStyleQueryResult" pivot="0" count="3" xr9:uid="{00000000-0011-0000-FFFF-FFFF03000000}">
      <tableStyleElement type="wholeTable" dxfId="4"/>
      <tableStyleElement type="headerRow" dxfId="3"/>
      <tableStyleElement type="firstRowStripe" dxfId="2"/>
    </tableStyle>
  </tableStyles>
  <colors>
    <mruColors>
      <color rgb="FFCC99FF"/>
      <color rgb="FFF7F5F9"/>
      <color rgb="FFF0E1FF"/>
      <color rgb="FFFFFFFF"/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17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connections" Target="connection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GRAPHS!$F$1</c:f>
          <c:strCache>
            <c:ptCount val="1"/>
            <c:pt idx="0">
              <c:v>Invitations up to 01/03/2022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6.8322715358684394E-2"/>
          <c:y val="0.11344108201989951"/>
          <c:w val="0.93158300306538366"/>
          <c:h val="0.4774973918077721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GRAPHS!$F$3:$F$42</c:f>
              <c:strCache>
                <c:ptCount val="39"/>
                <c:pt idx="0">
                  <c:v>Larkshall Medical Centre</c:v>
                </c:pt>
                <c:pt idx="1">
                  <c:v>Dr Shantir Practice</c:v>
                </c:pt>
                <c:pt idx="2">
                  <c:v>The Bailey Practice</c:v>
                </c:pt>
                <c:pt idx="3">
                  <c:v>The Harrow Road Surgery</c:v>
                </c:pt>
                <c:pt idx="4">
                  <c:v>St James Medical Practice Ltd</c:v>
                </c:pt>
                <c:pt idx="5">
                  <c:v>The Microfaculty</c:v>
                </c:pt>
                <c:pt idx="6">
                  <c:v>Churchill Medical Centre</c:v>
                </c:pt>
                <c:pt idx="7">
                  <c:v>Francis Road Medical Centre</c:v>
                </c:pt>
                <c:pt idx="8">
                  <c:v>Kiyani Medical Practice</c:v>
                </c:pt>
                <c:pt idx="9">
                  <c:v> Crawley Road Medical Centre</c:v>
                </c:pt>
                <c:pt idx="10">
                  <c:v>Hampton Medical Centre</c:v>
                </c:pt>
                <c:pt idx="11">
                  <c:v>The Ecclesbourne Practice</c:v>
                </c:pt>
                <c:pt idx="12">
                  <c:v>The Langthorne Sharma Family Practice</c:v>
                </c:pt>
                <c:pt idx="13">
                  <c:v>Waltham Forest Average</c:v>
                </c:pt>
                <c:pt idx="14">
                  <c:v>Kings Head Medical Practice</c:v>
                </c:pt>
                <c:pt idx="15">
                  <c:v> The Penryhn Surgery</c:v>
                </c:pt>
                <c:pt idx="16">
                  <c:v>Lime Tree &amp; Sinnott Healthcare Ltd</c:v>
                </c:pt>
                <c:pt idx="17">
                  <c:v>Forest Surgery</c:v>
                </c:pt>
                <c:pt idx="18">
                  <c:v>Handsworth Medical Centre</c:v>
                </c:pt>
                <c:pt idx="19">
                  <c:v>Chingford Medical Practice</c:v>
                </c:pt>
                <c:pt idx="20">
                  <c:v>The Ridgeway Surgery</c:v>
                </c:pt>
                <c:pt idx="21">
                  <c:v>Old Church Surgery</c:v>
                </c:pt>
                <c:pt idx="22">
                  <c:v>The Manor Practice</c:v>
                </c:pt>
                <c:pt idx="23">
                  <c:v>Sma Medical Centre</c:v>
                </c:pt>
                <c:pt idx="24">
                  <c:v>Leyton Healthcare (Oliver Road)</c:v>
                </c:pt>
                <c:pt idx="25">
                  <c:v>The Allum Medical Centre</c:v>
                </c:pt>
                <c:pt idx="26">
                  <c:v>Lime Tree Surgery</c:v>
                </c:pt>
                <c:pt idx="27">
                  <c:v>The Lyndhurst Surgery</c:v>
                </c:pt>
                <c:pt idx="28">
                  <c:v>Green Man Medical Centre</c:v>
                </c:pt>
                <c:pt idx="29">
                  <c:v>High Road Surgery</c:v>
                </c:pt>
                <c:pt idx="30">
                  <c:v>LL Medical Care (Agarwal &amp; Agrwal Practice)</c:v>
                </c:pt>
                <c:pt idx="31">
                  <c:v>Addison Road Medical Practice</c:v>
                </c:pt>
                <c:pt idx="32">
                  <c:v>Claremont Medical Centre</c:v>
                </c:pt>
                <c:pt idx="33">
                  <c:v> The Firs</c:v>
                </c:pt>
                <c:pt idx="34">
                  <c:v>Dr Dhital Practice</c:v>
                </c:pt>
                <c:pt idx="35">
                  <c:v>Waltham Forest Community &amp; Family Health Services Ltd</c:v>
                </c:pt>
                <c:pt idx="36">
                  <c:v>Seymour Medical Centre</c:v>
                </c:pt>
                <c:pt idx="37">
                  <c:v> Queens Road Medical Centre</c:v>
                </c:pt>
                <c:pt idx="38">
                  <c:v>Grove Surgery</c:v>
                </c:pt>
              </c:strCache>
            </c:strRef>
          </c:cat>
          <c:val>
            <c:numRef>
              <c:f>GRAPHS!$G$3:$G$42</c:f>
              <c:numCache>
                <c:formatCode>General</c:formatCode>
                <c:ptCount val="40"/>
                <c:pt idx="0">
                  <c:v>13</c:v>
                </c:pt>
                <c:pt idx="1">
                  <c:v>7</c:v>
                </c:pt>
                <c:pt idx="2">
                  <c:v>7</c:v>
                </c:pt>
                <c:pt idx="3">
                  <c:v>7</c:v>
                </c:pt>
                <c:pt idx="4">
                  <c:v>5</c:v>
                </c:pt>
                <c:pt idx="5">
                  <c:v>2</c:v>
                </c:pt>
                <c:pt idx="6">
                  <c:v>2</c:v>
                </c:pt>
                <c:pt idx="7">
                  <c:v>2</c:v>
                </c:pt>
                <c:pt idx="8">
                  <c:v>2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969-4E03-8784-226279A56C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858135552"/>
        <c:axId val="858131240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GRAPHS!$F$3:$F$42</c:f>
              <c:strCache>
                <c:ptCount val="39"/>
                <c:pt idx="0">
                  <c:v>Larkshall Medical Centre</c:v>
                </c:pt>
                <c:pt idx="1">
                  <c:v>Dr Shantir Practice</c:v>
                </c:pt>
                <c:pt idx="2">
                  <c:v>The Bailey Practice</c:v>
                </c:pt>
                <c:pt idx="3">
                  <c:v>The Harrow Road Surgery</c:v>
                </c:pt>
                <c:pt idx="4">
                  <c:v>St James Medical Practice Ltd</c:v>
                </c:pt>
                <c:pt idx="5">
                  <c:v>The Microfaculty</c:v>
                </c:pt>
                <c:pt idx="6">
                  <c:v>Churchill Medical Centre</c:v>
                </c:pt>
                <c:pt idx="7">
                  <c:v>Francis Road Medical Centre</c:v>
                </c:pt>
                <c:pt idx="8">
                  <c:v>Kiyani Medical Practice</c:v>
                </c:pt>
                <c:pt idx="9">
                  <c:v> Crawley Road Medical Centre</c:v>
                </c:pt>
                <c:pt idx="10">
                  <c:v>Hampton Medical Centre</c:v>
                </c:pt>
                <c:pt idx="11">
                  <c:v>The Ecclesbourne Practice</c:v>
                </c:pt>
                <c:pt idx="12">
                  <c:v>The Langthorne Sharma Family Practice</c:v>
                </c:pt>
                <c:pt idx="13">
                  <c:v>Waltham Forest Average</c:v>
                </c:pt>
                <c:pt idx="14">
                  <c:v>Kings Head Medical Practice</c:v>
                </c:pt>
                <c:pt idx="15">
                  <c:v> The Penryhn Surgery</c:v>
                </c:pt>
                <c:pt idx="16">
                  <c:v>Lime Tree &amp; Sinnott Healthcare Ltd</c:v>
                </c:pt>
                <c:pt idx="17">
                  <c:v>Forest Surgery</c:v>
                </c:pt>
                <c:pt idx="18">
                  <c:v>Handsworth Medical Centre</c:v>
                </c:pt>
                <c:pt idx="19">
                  <c:v>Chingford Medical Practice</c:v>
                </c:pt>
                <c:pt idx="20">
                  <c:v>The Ridgeway Surgery</c:v>
                </c:pt>
                <c:pt idx="21">
                  <c:v>Old Church Surgery</c:v>
                </c:pt>
                <c:pt idx="22">
                  <c:v>The Manor Practice</c:v>
                </c:pt>
                <c:pt idx="23">
                  <c:v>Sma Medical Centre</c:v>
                </c:pt>
                <c:pt idx="24">
                  <c:v>Leyton Healthcare (Oliver Road)</c:v>
                </c:pt>
                <c:pt idx="25">
                  <c:v>The Allum Medical Centre</c:v>
                </c:pt>
                <c:pt idx="26">
                  <c:v>Lime Tree Surgery</c:v>
                </c:pt>
                <c:pt idx="27">
                  <c:v>The Lyndhurst Surgery</c:v>
                </c:pt>
                <c:pt idx="28">
                  <c:v>Green Man Medical Centre</c:v>
                </c:pt>
                <c:pt idx="29">
                  <c:v>High Road Surgery</c:v>
                </c:pt>
                <c:pt idx="30">
                  <c:v>LL Medical Care (Agarwal &amp; Agrwal Practice)</c:v>
                </c:pt>
                <c:pt idx="31">
                  <c:v>Addison Road Medical Practice</c:v>
                </c:pt>
                <c:pt idx="32">
                  <c:v>Claremont Medical Centre</c:v>
                </c:pt>
                <c:pt idx="33">
                  <c:v> The Firs</c:v>
                </c:pt>
                <c:pt idx="34">
                  <c:v>Dr Dhital Practice</c:v>
                </c:pt>
                <c:pt idx="35">
                  <c:v>Waltham Forest Community &amp; Family Health Services Ltd</c:v>
                </c:pt>
                <c:pt idx="36">
                  <c:v>Seymour Medical Centre</c:v>
                </c:pt>
                <c:pt idx="37">
                  <c:v> Queens Road Medical Centre</c:v>
                </c:pt>
                <c:pt idx="38">
                  <c:v>Grove Surgery</c:v>
                </c:pt>
              </c:strCache>
            </c:strRef>
          </c:cat>
          <c:val>
            <c:numRef>
              <c:f>GRAPHS!$H$3:$H$42</c:f>
              <c:numCache>
                <c:formatCode>General</c:formatCode>
                <c:ptCount val="40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1</c:v>
                </c:pt>
                <c:pt idx="22">
                  <c:v>1</c:v>
                </c:pt>
                <c:pt idx="23">
                  <c:v>1</c:v>
                </c:pt>
                <c:pt idx="24">
                  <c:v>1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69-4E03-8784-226279A56C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8135552"/>
        <c:axId val="858131240"/>
      </c:lineChart>
      <c:catAx>
        <c:axId val="858135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58131240"/>
        <c:crosses val="autoZero"/>
        <c:auto val="1"/>
        <c:lblAlgn val="ctr"/>
        <c:lblOffset val="100"/>
        <c:noMultiLvlLbl val="0"/>
      </c:catAx>
      <c:valAx>
        <c:axId val="8581312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58135552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GRAPHS!$F$44</c:f>
          <c:strCache>
            <c:ptCount val="1"/>
            <c:pt idx="0">
              <c:v>Referrals up to 01/03/2022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GRAPHS!$F$46:$F$85</c:f>
              <c:strCache>
                <c:ptCount val="39"/>
                <c:pt idx="0">
                  <c:v>Claremont Medical Centre</c:v>
                </c:pt>
                <c:pt idx="1">
                  <c:v>Larkshall Medical Centre</c:v>
                </c:pt>
                <c:pt idx="2">
                  <c:v>The Manor Practice</c:v>
                </c:pt>
                <c:pt idx="3">
                  <c:v>The Langthorne Sharma Family Practice</c:v>
                </c:pt>
                <c:pt idx="4">
                  <c:v>Francis Road Medical Centre</c:v>
                </c:pt>
                <c:pt idx="5">
                  <c:v>Addison Road Medical Practice</c:v>
                </c:pt>
                <c:pt idx="6">
                  <c:v>Seymour Medical Centre</c:v>
                </c:pt>
                <c:pt idx="7">
                  <c:v>St James Medical Practice Ltd</c:v>
                </c:pt>
                <c:pt idx="8">
                  <c:v>Lime Tree &amp; Sinnott Healthcare Ltd</c:v>
                </c:pt>
                <c:pt idx="9">
                  <c:v>The Bailey Practice</c:v>
                </c:pt>
                <c:pt idx="10">
                  <c:v>Chingford Medical Practice</c:v>
                </c:pt>
                <c:pt idx="11">
                  <c:v>The Lyndhurst Surgery</c:v>
                </c:pt>
                <c:pt idx="12">
                  <c:v> The Firs</c:v>
                </c:pt>
                <c:pt idx="13">
                  <c:v> Queens Road Medical Centre</c:v>
                </c:pt>
                <c:pt idx="14">
                  <c:v>Kings Head Medical Practice</c:v>
                </c:pt>
                <c:pt idx="15">
                  <c:v>Dr Shantir Practice</c:v>
                </c:pt>
                <c:pt idx="16">
                  <c:v>The Allum Medical Centre</c:v>
                </c:pt>
                <c:pt idx="17">
                  <c:v>High Road Surgery</c:v>
                </c:pt>
                <c:pt idx="18">
                  <c:v>Grove Surgery</c:v>
                </c:pt>
                <c:pt idx="19">
                  <c:v>Waltham Forest Average</c:v>
                </c:pt>
                <c:pt idx="20">
                  <c:v>The Microfaculty</c:v>
                </c:pt>
                <c:pt idx="21">
                  <c:v>Churchill Medical Centre</c:v>
                </c:pt>
                <c:pt idx="22">
                  <c:v>The Ecclesbourne Practice</c:v>
                </c:pt>
                <c:pt idx="23">
                  <c:v>Green Man Medical Centre</c:v>
                </c:pt>
                <c:pt idx="24">
                  <c:v>Kiyani Medical Practice</c:v>
                </c:pt>
                <c:pt idx="25">
                  <c:v>LL Medical Care (Agarwal &amp; Agrwal Practice)</c:v>
                </c:pt>
                <c:pt idx="26">
                  <c:v>Waltham Forest Community &amp; Family Health Services Ltd</c:v>
                </c:pt>
                <c:pt idx="27">
                  <c:v> The Penryhn Surgery</c:v>
                </c:pt>
                <c:pt idx="28">
                  <c:v>Forest Surgery</c:v>
                </c:pt>
                <c:pt idx="29">
                  <c:v>Handsworth Medical Centre</c:v>
                </c:pt>
                <c:pt idx="30">
                  <c:v>The Ridgeway Surgery</c:v>
                </c:pt>
                <c:pt idx="31">
                  <c:v>Old Church Surgery</c:v>
                </c:pt>
                <c:pt idx="32">
                  <c:v>Sma Medical Centre</c:v>
                </c:pt>
                <c:pt idx="33">
                  <c:v>Leyton Healthcare (Oliver Road)</c:v>
                </c:pt>
                <c:pt idx="34">
                  <c:v> Crawley Road Medical Centre</c:v>
                </c:pt>
                <c:pt idx="35">
                  <c:v>Hampton Medical Centre</c:v>
                </c:pt>
                <c:pt idx="36">
                  <c:v>Lime Tree Surgery</c:v>
                </c:pt>
                <c:pt idx="37">
                  <c:v>The Harrow Road Surgery</c:v>
                </c:pt>
                <c:pt idx="38">
                  <c:v>Dr Dhital Practice</c:v>
                </c:pt>
              </c:strCache>
            </c:strRef>
          </c:cat>
          <c:val>
            <c:numRef>
              <c:f>GRAPHS!$G$46:$G$85</c:f>
              <c:numCache>
                <c:formatCode>General</c:formatCode>
                <c:ptCount val="40"/>
                <c:pt idx="0">
                  <c:v>13</c:v>
                </c:pt>
                <c:pt idx="1">
                  <c:v>7</c:v>
                </c:pt>
                <c:pt idx="2">
                  <c:v>6</c:v>
                </c:pt>
                <c:pt idx="3">
                  <c:v>6</c:v>
                </c:pt>
                <c:pt idx="4">
                  <c:v>5</c:v>
                </c:pt>
                <c:pt idx="5">
                  <c:v>4</c:v>
                </c:pt>
                <c:pt idx="6">
                  <c:v>4</c:v>
                </c:pt>
                <c:pt idx="7">
                  <c:v>4</c:v>
                </c:pt>
                <c:pt idx="8">
                  <c:v>3</c:v>
                </c:pt>
                <c:pt idx="9">
                  <c:v>3</c:v>
                </c:pt>
                <c:pt idx="10">
                  <c:v>3</c:v>
                </c:pt>
                <c:pt idx="11">
                  <c:v>3</c:v>
                </c:pt>
                <c:pt idx="12">
                  <c:v>3</c:v>
                </c:pt>
                <c:pt idx="13">
                  <c:v>3</c:v>
                </c:pt>
                <c:pt idx="14">
                  <c:v>2</c:v>
                </c:pt>
                <c:pt idx="15">
                  <c:v>2</c:v>
                </c:pt>
                <c:pt idx="16">
                  <c:v>2</c:v>
                </c:pt>
                <c:pt idx="17">
                  <c:v>2</c:v>
                </c:pt>
                <c:pt idx="18">
                  <c:v>2</c:v>
                </c:pt>
                <c:pt idx="19">
                  <c:v>2</c:v>
                </c:pt>
                <c:pt idx="20">
                  <c:v>1</c:v>
                </c:pt>
                <c:pt idx="21">
                  <c:v>1</c:v>
                </c:pt>
                <c:pt idx="22">
                  <c:v>1</c:v>
                </c:pt>
                <c:pt idx="23">
                  <c:v>1</c:v>
                </c:pt>
                <c:pt idx="24">
                  <c:v>1</c:v>
                </c:pt>
                <c:pt idx="25">
                  <c:v>1</c:v>
                </c:pt>
                <c:pt idx="26">
                  <c:v>1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19D-4F5E-9C71-B70E387C5D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858130456"/>
        <c:axId val="858131632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GRAPHS!$F$46:$F$85</c:f>
              <c:strCache>
                <c:ptCount val="39"/>
                <c:pt idx="0">
                  <c:v>Claremont Medical Centre</c:v>
                </c:pt>
                <c:pt idx="1">
                  <c:v>Larkshall Medical Centre</c:v>
                </c:pt>
                <c:pt idx="2">
                  <c:v>The Manor Practice</c:v>
                </c:pt>
                <c:pt idx="3">
                  <c:v>The Langthorne Sharma Family Practice</c:v>
                </c:pt>
                <c:pt idx="4">
                  <c:v>Francis Road Medical Centre</c:v>
                </c:pt>
                <c:pt idx="5">
                  <c:v>Addison Road Medical Practice</c:v>
                </c:pt>
                <c:pt idx="6">
                  <c:v>Seymour Medical Centre</c:v>
                </c:pt>
                <c:pt idx="7">
                  <c:v>St James Medical Practice Ltd</c:v>
                </c:pt>
                <c:pt idx="8">
                  <c:v>Lime Tree &amp; Sinnott Healthcare Ltd</c:v>
                </c:pt>
                <c:pt idx="9">
                  <c:v>The Bailey Practice</c:v>
                </c:pt>
                <c:pt idx="10">
                  <c:v>Chingford Medical Practice</c:v>
                </c:pt>
                <c:pt idx="11">
                  <c:v>The Lyndhurst Surgery</c:v>
                </c:pt>
                <c:pt idx="12">
                  <c:v> The Firs</c:v>
                </c:pt>
                <c:pt idx="13">
                  <c:v> Queens Road Medical Centre</c:v>
                </c:pt>
                <c:pt idx="14">
                  <c:v>Kings Head Medical Practice</c:v>
                </c:pt>
                <c:pt idx="15">
                  <c:v>Dr Shantir Practice</c:v>
                </c:pt>
                <c:pt idx="16">
                  <c:v>The Allum Medical Centre</c:v>
                </c:pt>
                <c:pt idx="17">
                  <c:v>High Road Surgery</c:v>
                </c:pt>
                <c:pt idx="18">
                  <c:v>Grove Surgery</c:v>
                </c:pt>
                <c:pt idx="19">
                  <c:v>Waltham Forest Average</c:v>
                </c:pt>
                <c:pt idx="20">
                  <c:v>The Microfaculty</c:v>
                </c:pt>
                <c:pt idx="21">
                  <c:v>Churchill Medical Centre</c:v>
                </c:pt>
                <c:pt idx="22">
                  <c:v>The Ecclesbourne Practice</c:v>
                </c:pt>
                <c:pt idx="23">
                  <c:v>Green Man Medical Centre</c:v>
                </c:pt>
                <c:pt idx="24">
                  <c:v>Kiyani Medical Practice</c:v>
                </c:pt>
                <c:pt idx="25">
                  <c:v>LL Medical Care (Agarwal &amp; Agrwal Practice)</c:v>
                </c:pt>
                <c:pt idx="26">
                  <c:v>Waltham Forest Community &amp; Family Health Services Ltd</c:v>
                </c:pt>
                <c:pt idx="27">
                  <c:v> The Penryhn Surgery</c:v>
                </c:pt>
                <c:pt idx="28">
                  <c:v>Forest Surgery</c:v>
                </c:pt>
                <c:pt idx="29">
                  <c:v>Handsworth Medical Centre</c:v>
                </c:pt>
                <c:pt idx="30">
                  <c:v>The Ridgeway Surgery</c:v>
                </c:pt>
                <c:pt idx="31">
                  <c:v>Old Church Surgery</c:v>
                </c:pt>
                <c:pt idx="32">
                  <c:v>Sma Medical Centre</c:v>
                </c:pt>
                <c:pt idx="33">
                  <c:v>Leyton Healthcare (Oliver Road)</c:v>
                </c:pt>
                <c:pt idx="34">
                  <c:v> Crawley Road Medical Centre</c:v>
                </c:pt>
                <c:pt idx="35">
                  <c:v>Hampton Medical Centre</c:v>
                </c:pt>
                <c:pt idx="36">
                  <c:v>Lime Tree Surgery</c:v>
                </c:pt>
                <c:pt idx="37">
                  <c:v>The Harrow Road Surgery</c:v>
                </c:pt>
                <c:pt idx="38">
                  <c:v>Dr Dhital Practice</c:v>
                </c:pt>
              </c:strCache>
            </c:strRef>
          </c:cat>
          <c:val>
            <c:numRef>
              <c:f>GRAPHS!$H$46:$H$85</c:f>
              <c:numCache>
                <c:formatCode>General</c:formatCode>
                <c:ptCount val="40"/>
                <c:pt idx="0">
                  <c:v>2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2</c:v>
                </c:pt>
                <c:pt idx="5">
                  <c:v>2</c:v>
                </c:pt>
                <c:pt idx="6">
                  <c:v>2</c:v>
                </c:pt>
                <c:pt idx="7">
                  <c:v>2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2</c:v>
                </c:pt>
                <c:pt idx="12">
                  <c:v>2</c:v>
                </c:pt>
                <c:pt idx="13">
                  <c:v>2</c:v>
                </c:pt>
                <c:pt idx="14">
                  <c:v>2</c:v>
                </c:pt>
                <c:pt idx="15">
                  <c:v>2</c:v>
                </c:pt>
                <c:pt idx="16">
                  <c:v>2</c:v>
                </c:pt>
                <c:pt idx="17">
                  <c:v>2</c:v>
                </c:pt>
                <c:pt idx="18">
                  <c:v>2</c:v>
                </c:pt>
                <c:pt idx="19">
                  <c:v>2</c:v>
                </c:pt>
                <c:pt idx="20">
                  <c:v>2</c:v>
                </c:pt>
                <c:pt idx="21">
                  <c:v>2</c:v>
                </c:pt>
                <c:pt idx="22">
                  <c:v>2</c:v>
                </c:pt>
                <c:pt idx="23">
                  <c:v>2</c:v>
                </c:pt>
                <c:pt idx="24">
                  <c:v>2</c:v>
                </c:pt>
                <c:pt idx="25">
                  <c:v>2</c:v>
                </c:pt>
                <c:pt idx="26">
                  <c:v>2</c:v>
                </c:pt>
                <c:pt idx="27">
                  <c:v>2</c:v>
                </c:pt>
                <c:pt idx="28">
                  <c:v>2</c:v>
                </c:pt>
                <c:pt idx="29">
                  <c:v>2</c:v>
                </c:pt>
                <c:pt idx="30">
                  <c:v>2</c:v>
                </c:pt>
                <c:pt idx="31">
                  <c:v>2</c:v>
                </c:pt>
                <c:pt idx="32">
                  <c:v>2</c:v>
                </c:pt>
                <c:pt idx="33">
                  <c:v>2</c:v>
                </c:pt>
                <c:pt idx="34">
                  <c:v>2</c:v>
                </c:pt>
                <c:pt idx="35">
                  <c:v>2</c:v>
                </c:pt>
                <c:pt idx="36">
                  <c:v>2</c:v>
                </c:pt>
                <c:pt idx="37">
                  <c:v>2</c:v>
                </c:pt>
                <c:pt idx="38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19D-4F5E-9C71-B70E387C5D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8130456"/>
        <c:axId val="858131632"/>
      </c:lineChart>
      <c:catAx>
        <c:axId val="858130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58131632"/>
        <c:crosses val="autoZero"/>
        <c:auto val="1"/>
        <c:lblAlgn val="ctr"/>
        <c:lblOffset val="100"/>
        <c:noMultiLvlLbl val="0"/>
      </c:catAx>
      <c:valAx>
        <c:axId val="858131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58130456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707231</xdr:colOff>
      <xdr:row>61</xdr:row>
      <xdr:rowOff>158508</xdr:rowOff>
    </xdr:from>
    <xdr:to>
      <xdr:col>2</xdr:col>
      <xdr:colOff>1646195</xdr:colOff>
      <xdr:row>67</xdr:row>
      <xdr:rowOff>71437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7231" y="10421696"/>
          <a:ext cx="1927183" cy="922577"/>
        </a:xfrm>
        <a:prstGeom prst="rect">
          <a:avLst/>
        </a:prstGeom>
      </xdr:spPr>
    </xdr:pic>
    <xdr:clientData/>
  </xdr:twoCellAnchor>
  <xdr:twoCellAnchor>
    <xdr:from>
      <xdr:col>12</xdr:col>
      <xdr:colOff>2379</xdr:colOff>
      <xdr:row>1</xdr:row>
      <xdr:rowOff>190498</xdr:rowOff>
    </xdr:from>
    <xdr:to>
      <xdr:col>22</xdr:col>
      <xdr:colOff>50191</xdr:colOff>
      <xdr:row>29</xdr:row>
      <xdr:rowOff>0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12</xdr:col>
      <xdr:colOff>0</xdr:colOff>
      <xdr:row>30</xdr:row>
      <xdr:rowOff>0</xdr:rowOff>
    </xdr:from>
    <xdr:to>
      <xdr:col>22</xdr:col>
      <xdr:colOff>47812</xdr:colOff>
      <xdr:row>55</xdr:row>
      <xdr:rowOff>41142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EG/Data%20Processing/2017-2018/Enhanced%20Services/Tower%20Hamlets/%7bCCG06%7d%20Alcohol/TH%20Alcohol%20(2017-2018%20Q_)%20BUIL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IS Payment"/>
      <sheetName val="Established Pt AUDIT-C"/>
      <sheetName val="New Pt AUDIT-C"/>
      <sheetName val="Community Detox"/>
      <sheetName val="Community Detox Follow Up"/>
      <sheetName val="Activity Targets"/>
      <sheetName val="Supplementary Info"/>
      <sheetName val="DATA"/>
      <sheetName val="CONTROL"/>
      <sheetName val="PRACTIC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blizard.qmul.ac.uk/ceg-home.html" TargetMode="External"/><Relationship Id="rId1" Type="http://schemas.openxmlformats.org/officeDocument/2006/relationships/hyperlink" Target="mailto:f.wilkins@qmul.ac.uk" TargetMode="External"/><Relationship Id="rId4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CC99FF"/>
  </sheetPr>
  <dimension ref="A1:I18"/>
  <sheetViews>
    <sheetView showGridLines="0" workbookViewId="0">
      <selection activeCell="D3" sqref="D3"/>
    </sheetView>
  </sheetViews>
  <sheetFormatPr defaultColWidth="0" defaultRowHeight="15" zeroHeight="1"/>
  <cols>
    <col min="1" max="1" width="2" customWidth="1"/>
    <col min="2" max="2" width="29.7109375" customWidth="1"/>
    <col min="3" max="3" width="52.28515625" customWidth="1"/>
    <col min="4" max="4" width="16.28515625" customWidth="1"/>
    <col min="5" max="5" width="14.42578125" customWidth="1"/>
    <col min="6" max="6" width="14.28515625" bestFit="1" customWidth="1"/>
    <col min="7" max="7" width="12.5703125" bestFit="1" customWidth="1"/>
    <col min="8" max="8" width="4.85546875" customWidth="1"/>
    <col min="9" max="9" width="0" hidden="1" customWidth="1"/>
    <col min="10" max="16384" width="9.140625" hidden="1"/>
  </cols>
  <sheetData>
    <row r="1" spans="2:7" ht="6" customHeight="1" thickBot="1"/>
    <row r="2" spans="2:7" ht="16.5" thickTop="1" thickBot="1">
      <c r="B2" s="196" t="s">
        <v>0</v>
      </c>
      <c r="C2" s="197"/>
      <c r="D2" s="149"/>
      <c r="E2" s="149"/>
      <c r="F2" s="149"/>
      <c r="G2" s="150"/>
    </row>
    <row r="3" spans="2:7" ht="24.75" customHeight="1" thickBot="1">
      <c r="B3" s="198"/>
      <c r="C3" s="199"/>
      <c r="D3" s="183">
        <v>44652</v>
      </c>
      <c r="E3" s="173" t="s">
        <v>1</v>
      </c>
      <c r="G3" s="182"/>
    </row>
    <row r="4" spans="2:7" ht="9.75" customHeight="1">
      <c r="B4" s="152"/>
      <c r="G4" s="151"/>
    </row>
    <row r="5" spans="2:7" s="156" customFormat="1" ht="10.5" customHeight="1">
      <c r="B5" s="155"/>
      <c r="D5" s="174" t="s">
        <v>2</v>
      </c>
      <c r="E5" s="174" t="s">
        <v>3</v>
      </c>
      <c r="F5" s="174" t="s">
        <v>4</v>
      </c>
      <c r="G5" s="175" t="s">
        <v>5</v>
      </c>
    </row>
    <row r="6" spans="2:7" ht="13.5" customHeight="1">
      <c r="B6" s="155"/>
      <c r="D6" s="115" t="s">
        <v>6</v>
      </c>
      <c r="E6" s="116" t="s">
        <v>7</v>
      </c>
      <c r="F6" s="153" t="s">
        <v>8</v>
      </c>
      <c r="G6" s="159" t="s">
        <v>9</v>
      </c>
    </row>
    <row r="7" spans="2:7">
      <c r="B7" s="152"/>
      <c r="D7" s="115"/>
      <c r="E7" s="115"/>
      <c r="F7" s="154" t="str">
        <f>TEXT((D3),"dd/mm/yyyy")</f>
        <v>01/04/2022</v>
      </c>
      <c r="G7" s="160" t="str">
        <f>TEXT((D3),"dd/mm/yyyy")</f>
        <v>01/04/2022</v>
      </c>
    </row>
    <row r="8" spans="2:7" ht="18.75">
      <c r="B8" s="161" t="s">
        <v>10</v>
      </c>
      <c r="C8" s="158" t="s">
        <v>11</v>
      </c>
      <c r="D8" s="157" t="str">
        <f ca="1">IF(COUNTIFS(OrgID,PRACTICE!$G$2,REL_D,$D$3)=0, "-", (SUMIFS(OFFSET(REL_D,,MATCH(D$5,IND,0)-1),REL_D,$D$3,OrgID,PRACTICE!$G$2)))</f>
        <v>-</v>
      </c>
      <c r="E8" s="157" t="str">
        <f ca="1">IF(COUNTIFS(OrgID,PRACTICE!$G$2,REL_D,$D$3) =0, "-",(SUMIFS(OFFSET(REL_D,,MATCH(E$5,IND,0)-1),REL_D,$D$3,OrgID,PRACTICE!$G$2)))</f>
        <v>-</v>
      </c>
      <c r="F8" s="157" t="str">
        <f ca="1">IF(COUNTIFS(OrgID,PRACTICE!$G$2,REL_D,$D$3)=0,"-",(SUMIFS(OFFSET(REL_D,,MATCH(F$5,IND,0)-1),REL_D,$D$3,OrgID,PRACTICE!$G$2)))</f>
        <v>-</v>
      </c>
      <c r="G8" s="162" t="str">
        <f ca="1">IF(COUNTIFS(OrgID,PRACTICE!$G$2, REL_D,$D$3)=0,"-",(SUMIFS(OFFSET(REL_D,,MATCH(G$5,IND,0)-1),REL_D,$D$3,OrgID,PRACTICE!$G$2)))</f>
        <v>-</v>
      </c>
    </row>
    <row r="9" spans="2:7" ht="18.75">
      <c r="B9" s="161" t="s">
        <v>12</v>
      </c>
      <c r="C9" s="158" t="str">
        <f>VLOOKUP(PRACTICE!$H$2,PRACTICE!$G$12:$H$18,2,0)</f>
        <v>Chingford E4</v>
      </c>
      <c r="D9" s="157">
        <f ca="1">IFERROR(SUMIFS(OFFSET(REL_D,,MATCH(D$5,IND,0)-1),REL_D,$D$3,NwID,PRACTICE!$H$2), "-")</f>
        <v>27</v>
      </c>
      <c r="E9" s="157">
        <f ca="1">IFERROR(SUMIFS(OFFSET(REL_D,,MATCH(E$5,IND,0)-1),REL_D,$D$3,NwID,PRACTICE!$H$2), "-")</f>
        <v>45</v>
      </c>
      <c r="F9" s="157">
        <f ca="1">IFERROR(SUMIFS(OFFSET(REL_D,,MATCH(F$5,IND,0)-1),REL_D,$D$3,NwID,PRACTICE!$H$2), "-")</f>
        <v>1</v>
      </c>
      <c r="G9" s="162">
        <f ca="1">IFERROR(SUMIFS(OFFSET(REL_D,,MATCH(G$5,IND,0)-1),REL_D,$D$3,NwID,PRACTICE!$H$2), "-")</f>
        <v>4</v>
      </c>
    </row>
    <row r="10" spans="2:7" ht="18.75">
      <c r="B10" s="161" t="s">
        <v>13</v>
      </c>
      <c r="C10" s="158" t="s">
        <v>14</v>
      </c>
      <c r="D10" s="157">
        <f ca="1">IFERROR(SUMIFS(OFFSET(REL_D,,MATCH(D$5,IND,0)-1),REL_D,$D$3,NwID,"Total"), "-")</f>
        <v>0</v>
      </c>
      <c r="E10" s="157">
        <f ca="1">IFERROR(SUMIFS(OFFSET(REL_D,,MATCH(E$5,IND,0)-1),REL_D,$D$3,NwID,"Total"), "-")</f>
        <v>0</v>
      </c>
      <c r="F10" s="157">
        <f ca="1">IFERROR(SUMIFS(OFFSET(REL_D,,MATCH(F$5,IND,0)-1),REL_D,$D$3,NwID,"Total"), "-")</f>
        <v>0</v>
      </c>
      <c r="G10" s="162">
        <f ca="1">IFERROR(SUMIFS(OFFSET(REL_D,,MATCH(G$5,IND,0)-1),REL_D,$D$3,NwID,"Total"), "-")</f>
        <v>0</v>
      </c>
    </row>
    <row r="11" spans="2:7">
      <c r="B11" s="152"/>
      <c r="D11" s="74"/>
      <c r="G11" s="151"/>
    </row>
    <row r="12" spans="2:7">
      <c r="B12" s="152"/>
      <c r="G12" s="151"/>
    </row>
    <row r="13" spans="2:7">
      <c r="B13" s="163"/>
      <c r="C13" s="164"/>
      <c r="D13" s="164"/>
      <c r="E13" s="164"/>
      <c r="F13" s="164"/>
      <c r="G13" s="165"/>
    </row>
    <row r="14" spans="2:7">
      <c r="B14" s="163"/>
      <c r="C14" s="169"/>
      <c r="D14" s="171"/>
      <c r="E14" s="171"/>
      <c r="F14" s="171"/>
      <c r="G14" s="165"/>
    </row>
    <row r="15" spans="2:7" ht="15.75">
      <c r="B15" s="163"/>
      <c r="C15" s="170" t="s">
        <v>15</v>
      </c>
      <c r="D15" s="172" t="s">
        <v>16</v>
      </c>
      <c r="E15" s="171"/>
      <c r="F15" s="171"/>
      <c r="G15" s="165"/>
    </row>
    <row r="16" spans="2:7" ht="15.75" thickBot="1">
      <c r="B16" s="166"/>
      <c r="C16" s="167"/>
      <c r="D16" s="167"/>
      <c r="E16" s="167"/>
      <c r="F16" s="167"/>
      <c r="G16" s="168"/>
    </row>
    <row r="17" ht="15.75" thickTop="1"/>
    <row r="18"/>
  </sheetData>
  <mergeCells count="1">
    <mergeCell ref="B2:C3"/>
  </mergeCell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CONTROL!$E$2:$E$13</xm:f>
          </x14:formula1>
          <xm:sqref>D3</xm:sqref>
        </x14:dataValidation>
        <x14:dataValidation type="list" allowBlank="1" showInputMessage="1" showErrorMessage="1" xr:uid="{00000000-0002-0000-0000-000001000000}">
          <x14:formula1>
            <xm:f>PRACTICE!$B$2:$B$40</xm:f>
          </x14:formula1>
          <xm:sqref>C8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tabColor theme="4" tint="0.39997558519241921"/>
  </sheetPr>
  <dimension ref="A1:W120"/>
  <sheetViews>
    <sheetView tabSelected="1" zoomScale="68" zoomScaleNormal="68" workbookViewId="0">
      <selection activeCell="C5" sqref="C5"/>
    </sheetView>
  </sheetViews>
  <sheetFormatPr defaultColWidth="0" defaultRowHeight="0" customHeight="1" zeroHeight="1"/>
  <cols>
    <col min="1" max="1" width="2.7109375" style="9" customWidth="1"/>
    <col min="2" max="2" width="14.85546875" style="9" customWidth="1"/>
    <col min="3" max="3" width="43.85546875" style="9" customWidth="1"/>
    <col min="4" max="4" width="12" style="9" customWidth="1"/>
    <col min="5" max="5" width="12.85546875" style="9" customWidth="1"/>
    <col min="6" max="6" width="42" style="9" customWidth="1"/>
    <col min="7" max="7" width="10.85546875" style="9" customWidth="1"/>
    <col min="8" max="8" width="41.5703125" style="9" customWidth="1"/>
    <col min="9" max="9" width="1.28515625" style="9" customWidth="1"/>
    <col min="10" max="10" width="19.7109375" style="9" customWidth="1"/>
    <col min="11" max="11" width="18.42578125" style="9" customWidth="1"/>
    <col min="12" max="23" width="9.140625" style="9" customWidth="1"/>
    <col min="24" max="29" width="9.140625" style="9" hidden="1" customWidth="1"/>
    <col min="30" max="16384" width="9.140625" style="9" hidden="1"/>
  </cols>
  <sheetData>
    <row r="1" spans="2:11" ht="12.75" customHeight="1">
      <c r="B1" s="203" t="s">
        <v>17</v>
      </c>
      <c r="C1" s="203"/>
      <c r="D1" s="8"/>
      <c r="E1" s="8"/>
      <c r="G1" s="8"/>
      <c r="H1" s="8"/>
      <c r="J1" s="8"/>
      <c r="K1" s="8"/>
    </row>
    <row r="2" spans="2:11" ht="15" customHeight="1">
      <c r="B2" s="203"/>
      <c r="C2" s="203"/>
      <c r="D2" s="10"/>
      <c r="E2" s="52" t="s">
        <v>2</v>
      </c>
      <c r="G2" s="52" t="s">
        <v>3</v>
      </c>
      <c r="H2" s="52"/>
      <c r="I2" s="52"/>
      <c r="J2" s="52" t="s">
        <v>4</v>
      </c>
      <c r="K2" s="52" t="s">
        <v>5</v>
      </c>
    </row>
    <row r="3" spans="2:11" ht="15" customHeight="1">
      <c r="B3" s="204" t="s">
        <v>18</v>
      </c>
      <c r="C3" s="205" t="s">
        <v>19</v>
      </c>
      <c r="D3" s="206" t="s">
        <v>20</v>
      </c>
      <c r="E3" s="207" t="s">
        <v>21</v>
      </c>
      <c r="F3" s="208"/>
      <c r="G3" s="200"/>
      <c r="H3" s="201"/>
      <c r="J3" s="104"/>
      <c r="K3" s="87"/>
    </row>
    <row r="4" spans="2:11" ht="15" customHeight="1" thickBot="1">
      <c r="B4" s="204"/>
      <c r="C4" s="205"/>
      <c r="D4" s="206"/>
      <c r="E4" s="208"/>
      <c r="F4" s="208"/>
      <c r="G4" s="202"/>
      <c r="H4" s="201"/>
      <c r="J4" s="104"/>
      <c r="K4" s="87"/>
    </row>
    <row r="5" spans="2:11" ht="30.75" customHeight="1" thickBot="1">
      <c r="B5" s="11"/>
      <c r="C5" s="79">
        <v>44621</v>
      </c>
      <c r="D5" s="87" t="s">
        <v>22</v>
      </c>
      <c r="E5" s="115" t="s">
        <v>6</v>
      </c>
      <c r="F5" s="116" t="s">
        <v>23</v>
      </c>
      <c r="G5" s="116" t="s">
        <v>7</v>
      </c>
      <c r="H5" s="117" t="s">
        <v>23</v>
      </c>
      <c r="J5" s="105" t="s">
        <v>8</v>
      </c>
      <c r="K5" s="100" t="s">
        <v>9</v>
      </c>
    </row>
    <row r="6" spans="2:11" ht="12.75" customHeight="1">
      <c r="B6" s="16"/>
      <c r="C6" s="16"/>
      <c r="D6" s="88"/>
      <c r="E6" s="86"/>
      <c r="F6" s="11"/>
      <c r="G6" s="11"/>
      <c r="H6" s="88"/>
      <c r="J6" s="106" t="str">
        <f>TEXT((C5),"dd/mm/yyyy")</f>
        <v>01/03/2022</v>
      </c>
      <c r="K6" s="101" t="str">
        <f>TEXT((C5),"dd/mm/yyyy")</f>
        <v>01/03/2022</v>
      </c>
    </row>
    <row r="7" spans="2:11" ht="12.75" customHeight="1">
      <c r="B7" s="11"/>
      <c r="C7" s="11"/>
      <c r="D7" s="88"/>
      <c r="E7" s="73"/>
      <c r="F7" s="11" t="s">
        <v>24</v>
      </c>
      <c r="G7" s="11"/>
      <c r="H7" s="88" t="s">
        <v>24</v>
      </c>
      <c r="J7" s="118"/>
      <c r="K7" s="119"/>
    </row>
    <row r="8" spans="2:11" ht="12.75" customHeight="1">
      <c r="B8" s="54" t="s">
        <v>25</v>
      </c>
      <c r="C8" s="9" t="s">
        <v>26</v>
      </c>
      <c r="D8" s="89" t="s">
        <v>25</v>
      </c>
      <c r="E8" s="53">
        <f ca="1">SUM(E16:E23)</f>
        <v>79</v>
      </c>
      <c r="F8" s="113"/>
      <c r="G8" s="53">
        <f ca="1">SUM(G16:G23)</f>
        <v>118</v>
      </c>
      <c r="H8" s="90"/>
      <c r="J8" s="107">
        <f ca="1">SUM(J16:J23)</f>
        <v>29</v>
      </c>
      <c r="K8" s="102">
        <f ca="1">SUM(K16:K23)</f>
        <v>18</v>
      </c>
    </row>
    <row r="9" spans="2:11" ht="12.75" customHeight="1">
      <c r="B9" s="54" t="s">
        <v>27</v>
      </c>
      <c r="C9" s="9" t="s">
        <v>28</v>
      </c>
      <c r="D9" s="89" t="s">
        <v>27</v>
      </c>
      <c r="E9" s="53">
        <f ca="1">SUM(E24:E28)</f>
        <v>37</v>
      </c>
      <c r="F9" s="113"/>
      <c r="G9" s="53">
        <f ca="1">SUM(G24:G28)</f>
        <v>113</v>
      </c>
      <c r="H9" s="90"/>
      <c r="J9" s="107">
        <f ca="1">SUM(J24:J28)</f>
        <v>2</v>
      </c>
      <c r="K9" s="107">
        <f ca="1">SUM(K24:K28)</f>
        <v>4</v>
      </c>
    </row>
    <row r="10" spans="2:11" ht="12.75" customHeight="1">
      <c r="B10" s="54" t="s">
        <v>29</v>
      </c>
      <c r="C10" s="9" t="s">
        <v>30</v>
      </c>
      <c r="D10" s="89" t="s">
        <v>29</v>
      </c>
      <c r="E10" s="53">
        <f ca="1">SUM(E29:E31)</f>
        <v>0</v>
      </c>
      <c r="F10" s="113"/>
      <c r="G10" s="53">
        <f ca="1">SUM(G29:G31)</f>
        <v>87</v>
      </c>
      <c r="H10" s="90"/>
      <c r="J10" s="107">
        <f ca="1">SUM(J29:J31)</f>
        <v>0</v>
      </c>
      <c r="K10" s="107">
        <f ca="1">SUM(K29:K31)</f>
        <v>8</v>
      </c>
    </row>
    <row r="11" spans="2:11" ht="12.75" customHeight="1">
      <c r="B11" s="54" t="s">
        <v>31</v>
      </c>
      <c r="C11" s="9" t="s">
        <v>32</v>
      </c>
      <c r="D11" s="89" t="s">
        <v>31</v>
      </c>
      <c r="E11" s="53">
        <f ca="1">SUM(E32:E38)</f>
        <v>29</v>
      </c>
      <c r="F11" s="113"/>
      <c r="G11" s="53">
        <f ca="1">SUM(G32:G38)</f>
        <v>106</v>
      </c>
      <c r="H11" s="90"/>
      <c r="J11" s="107">
        <f ca="1">SUM(J32:J38)</f>
        <v>5</v>
      </c>
      <c r="K11" s="107">
        <f ca="1">SUM(K32:K38)</f>
        <v>10</v>
      </c>
    </row>
    <row r="12" spans="2:11" ht="12.75" customHeight="1">
      <c r="B12" s="54" t="s">
        <v>33</v>
      </c>
      <c r="C12" s="9" t="s">
        <v>34</v>
      </c>
      <c r="D12" s="89" t="s">
        <v>33</v>
      </c>
      <c r="E12" s="53">
        <f ca="1">SUM(E39:E44)</f>
        <v>58</v>
      </c>
      <c r="F12" s="113"/>
      <c r="G12" s="53">
        <f ca="1">SUM(G39:G44)</f>
        <v>218</v>
      </c>
      <c r="H12" s="90"/>
      <c r="J12" s="107">
        <f ca="1">SUM(J39:J44)</f>
        <v>10</v>
      </c>
      <c r="K12" s="107">
        <f ca="1">SUM(K39:K44)</f>
        <v>14</v>
      </c>
    </row>
    <row r="13" spans="2:11" ht="12.75" customHeight="1">
      <c r="B13" s="54" t="s">
        <v>35</v>
      </c>
      <c r="C13" s="9" t="s">
        <v>36</v>
      </c>
      <c r="D13" s="89" t="s">
        <v>35</v>
      </c>
      <c r="E13" s="53">
        <f ca="1">SUM(E45:E49)</f>
        <v>4</v>
      </c>
      <c r="F13" s="113"/>
      <c r="G13" s="53">
        <f ca="1">SUM(G45:G49)</f>
        <v>98</v>
      </c>
      <c r="H13" s="90"/>
      <c r="J13" s="107">
        <f ca="1">SUM(J45:J49)</f>
        <v>0</v>
      </c>
      <c r="K13" s="107">
        <f ca="1">SUM(K45:K49)</f>
        <v>21</v>
      </c>
    </row>
    <row r="14" spans="2:11" ht="12.75">
      <c r="B14" s="54" t="s">
        <v>37</v>
      </c>
      <c r="C14" s="9" t="s">
        <v>38</v>
      </c>
      <c r="D14" s="89" t="s">
        <v>37</v>
      </c>
      <c r="E14" s="53">
        <f ca="1">SUM(E50:E54)</f>
        <v>53</v>
      </c>
      <c r="F14" s="113"/>
      <c r="G14" s="53">
        <f ca="1">SUM(G50:G54)</f>
        <v>209</v>
      </c>
      <c r="H14" s="90"/>
      <c r="J14" s="107">
        <f ca="1">SUM(J50:J54)</f>
        <v>5</v>
      </c>
      <c r="K14" s="107">
        <f ca="1">SUM(K50:K54)</f>
        <v>16</v>
      </c>
    </row>
    <row r="15" spans="2:11" ht="12.75">
      <c r="B15" s="91"/>
      <c r="C15" s="91"/>
      <c r="D15" s="92" t="s">
        <v>14</v>
      </c>
      <c r="E15" s="93">
        <f ca="1">SUM(E8:E14)</f>
        <v>260</v>
      </c>
      <c r="F15" s="114"/>
      <c r="G15" s="111">
        <f ca="1">SUM(G8:G14)</f>
        <v>949</v>
      </c>
      <c r="H15" s="94"/>
      <c r="J15" s="108">
        <f ca="1">SUM(J8:J14)</f>
        <v>51</v>
      </c>
      <c r="K15" s="103">
        <f ca="1">SUM(K8:K14)</f>
        <v>91</v>
      </c>
    </row>
    <row r="16" spans="2:11" ht="12.75">
      <c r="B16" s="9" t="s">
        <v>25</v>
      </c>
      <c r="C16" s="9" t="s">
        <v>39</v>
      </c>
      <c r="D16" s="89" t="s">
        <v>40</v>
      </c>
      <c r="E16" s="74">
        <f ca="1">SUMIFS(OFFSET(REL_D,,MATCH(E$2,IND,0)-1),REL_D,$C$5,OrgID,$D16)</f>
        <v>0</v>
      </c>
      <c r="F16" s="113"/>
      <c r="G16" s="112">
        <f t="shared" ref="G16:G54" ca="1" si="0">SUMIFS(OFFSET(REL_D,,MATCH(G$2,IND,0)-1),REL_D,$C$5,OrgID,$D16)</f>
        <v>2</v>
      </c>
      <c r="H16" s="90"/>
      <c r="J16" s="109">
        <f t="shared" ref="J16:K21" ca="1" si="1">SUMIFS(OFFSET(REL_D,,MATCH(J$2,IND,0)-1),REL_D,$C$5,OrgID,$D16)</f>
        <v>0</v>
      </c>
      <c r="K16" s="102">
        <f ca="1">SUMIFS(OFFSET(REL_D,,MATCH(K$2,IND,0)-1),REL_D,$C$5,OrgID,$D16)</f>
        <v>2</v>
      </c>
    </row>
    <row r="17" spans="2:11" ht="12.75">
      <c r="B17" s="9" t="s">
        <v>25</v>
      </c>
      <c r="C17" s="9" t="s">
        <v>41</v>
      </c>
      <c r="D17" s="89" t="s">
        <v>42</v>
      </c>
      <c r="E17" s="74">
        <f ca="1">SUMIFS(OFFSET(REL_D,,MATCH(E$2,IND,0)-1),REL_D,$C$5,OrgID,$D17)</f>
        <v>34</v>
      </c>
      <c r="F17" s="113"/>
      <c r="G17" s="112">
        <f t="shared" ca="1" si="0"/>
        <v>20</v>
      </c>
      <c r="H17" s="90"/>
      <c r="J17" s="109">
        <f t="shared" ca="1" si="1"/>
        <v>13</v>
      </c>
      <c r="K17" s="102">
        <f t="shared" ca="1" si="1"/>
        <v>7</v>
      </c>
    </row>
    <row r="18" spans="2:11" ht="12.75">
      <c r="B18" s="58" t="s">
        <v>25</v>
      </c>
      <c r="C18" s="9" t="s">
        <v>43</v>
      </c>
      <c r="D18" s="89" t="s">
        <v>44</v>
      </c>
      <c r="E18" s="139">
        <f ca="1">IF(COUNTIFS(OrgID,D18,REL_D, $C$5)= 0, "-",(SUMIFS(OFFSET(REL_D,,MATCH(E$2,IND,0)-1),REL_D,$C$5,OrgID,$D18)))</f>
        <v>10</v>
      </c>
      <c r="F18" s="113"/>
      <c r="G18" s="141">
        <f t="shared" ca="1" si="0"/>
        <v>29</v>
      </c>
      <c r="H18" s="90"/>
      <c r="J18" s="140">
        <f t="shared" ca="1" si="1"/>
        <v>2</v>
      </c>
      <c r="K18" s="89">
        <f t="shared" ca="1" si="1"/>
        <v>1</v>
      </c>
    </row>
    <row r="19" spans="2:11" ht="12.75">
      <c r="B19" s="9" t="s">
        <v>25</v>
      </c>
      <c r="C19" s="9" t="s">
        <v>45</v>
      </c>
      <c r="D19" s="89" t="s">
        <v>46</v>
      </c>
      <c r="E19" s="74">
        <f t="shared" ref="E19:E54" ca="1" si="2">SUMIFS(OFFSET(REL_D,,MATCH(E$2,IND,0)-1),REL_D,$C$5,OrgID,$D19)</f>
        <v>9</v>
      </c>
      <c r="F19" s="113"/>
      <c r="G19" s="112">
        <f t="shared" ca="1" si="0"/>
        <v>13</v>
      </c>
      <c r="H19" s="90"/>
      <c r="J19" s="109">
        <f t="shared" ca="1" si="1"/>
        <v>0</v>
      </c>
      <c r="K19" s="102">
        <f t="shared" ca="1" si="1"/>
        <v>0</v>
      </c>
    </row>
    <row r="20" spans="2:11" ht="12.75">
      <c r="B20" s="9" t="s">
        <v>25</v>
      </c>
      <c r="C20" s="9" t="s">
        <v>47</v>
      </c>
      <c r="D20" s="89" t="s">
        <v>48</v>
      </c>
      <c r="E20" s="74">
        <f ca="1">SUMIFS(OFFSET(REL_D,,MATCH(E$2,IND,0)-1),REL_D,$C$5,OrgID,$D20)</f>
        <v>13</v>
      </c>
      <c r="F20" s="113"/>
      <c r="G20" s="112">
        <f t="shared" ca="1" si="0"/>
        <v>24</v>
      </c>
      <c r="H20" s="90"/>
      <c r="J20" s="109">
        <f t="shared" ca="1" si="1"/>
        <v>7</v>
      </c>
      <c r="K20" s="102">
        <f t="shared" ca="1" si="1"/>
        <v>2</v>
      </c>
    </row>
    <row r="21" spans="2:11" ht="12.75">
      <c r="B21" s="9" t="s">
        <v>25</v>
      </c>
      <c r="C21" s="9" t="s">
        <v>49</v>
      </c>
      <c r="D21" s="89" t="s">
        <v>50</v>
      </c>
      <c r="E21" s="74">
        <f t="shared" ca="1" si="2"/>
        <v>1</v>
      </c>
      <c r="F21" s="113"/>
      <c r="G21" s="112">
        <f t="shared" ca="1" si="0"/>
        <v>22</v>
      </c>
      <c r="H21" s="90"/>
      <c r="J21" s="109">
        <f t="shared" ca="1" si="1"/>
        <v>0</v>
      </c>
      <c r="K21" s="102">
        <f t="shared" ca="1" si="1"/>
        <v>3</v>
      </c>
    </row>
    <row r="22" spans="2:11" ht="12.75">
      <c r="B22" s="54" t="s">
        <v>25</v>
      </c>
      <c r="C22" s="9" t="s">
        <v>51</v>
      </c>
      <c r="D22" s="89" t="s">
        <v>52</v>
      </c>
      <c r="E22" s="74">
        <f t="shared" ca="1" si="2"/>
        <v>12</v>
      </c>
      <c r="F22" s="113"/>
      <c r="G22" s="112">
        <f t="shared" ca="1" si="0"/>
        <v>8</v>
      </c>
      <c r="H22" s="90"/>
      <c r="J22" s="109">
        <f t="shared" ref="J22:K39" ca="1" si="3">SUMIFS(OFFSET(REL_D,,MATCH(J$2,IND,0)-1),REL_D,$C$5,OrgID,$D22)</f>
        <v>7</v>
      </c>
      <c r="K22" s="102">
        <f t="shared" ca="1" si="3"/>
        <v>3</v>
      </c>
    </row>
    <row r="23" spans="2:11" ht="12.75">
      <c r="B23" s="142" t="s">
        <v>25</v>
      </c>
      <c r="C23" s="58" t="s">
        <v>53</v>
      </c>
      <c r="D23" s="89" t="s">
        <v>54</v>
      </c>
      <c r="E23" s="74">
        <f t="shared" ca="1" si="2"/>
        <v>0</v>
      </c>
      <c r="F23" s="113"/>
      <c r="G23" s="141">
        <f t="shared" ca="1" si="0"/>
        <v>0</v>
      </c>
      <c r="H23" s="90"/>
      <c r="J23" s="143">
        <f t="shared" ca="1" si="3"/>
        <v>0</v>
      </c>
      <c r="K23" s="89">
        <f t="shared" ca="1" si="3"/>
        <v>0</v>
      </c>
    </row>
    <row r="24" spans="2:11" ht="12.75">
      <c r="B24" s="142" t="s">
        <v>27</v>
      </c>
      <c r="C24" s="58" t="s">
        <v>55</v>
      </c>
      <c r="D24" s="89" t="s">
        <v>56</v>
      </c>
      <c r="E24" s="139">
        <f ca="1">IF(COUNTIFS(OrgID,D24,REL_D, $C$5)= 0, "-",(SUMIFS(OFFSET(REL_D,,MATCH(E$2,IND,0)-1),REL_D,$C$5,OrgID,$D24)))</f>
        <v>5</v>
      </c>
      <c r="F24" s="113"/>
      <c r="G24" s="141">
        <f t="shared" ca="1" si="0"/>
        <v>15</v>
      </c>
      <c r="H24" s="90"/>
      <c r="J24" s="143">
        <f t="shared" ca="1" si="3"/>
        <v>0</v>
      </c>
      <c r="K24" s="89">
        <f t="shared" ca="1" si="3"/>
        <v>0</v>
      </c>
    </row>
    <row r="25" spans="2:11" ht="12.75">
      <c r="B25" s="54" t="s">
        <v>27</v>
      </c>
      <c r="C25" s="9" t="s">
        <v>11</v>
      </c>
      <c r="D25" s="89" t="s">
        <v>57</v>
      </c>
      <c r="E25" s="74">
        <f t="shared" ca="1" si="2"/>
        <v>6</v>
      </c>
      <c r="F25" s="113"/>
      <c r="G25" s="112">
        <f ca="1">SUMIFS(OFFSET(REL_D,,MATCH(G$2,IND,0)-1),REL_D,$C$5,OrgID,$D25)</f>
        <v>57</v>
      </c>
      <c r="H25" s="90"/>
      <c r="J25" s="107">
        <f t="shared" ca="1" si="3"/>
        <v>0</v>
      </c>
      <c r="K25" s="102">
        <f t="shared" ca="1" si="3"/>
        <v>3</v>
      </c>
    </row>
    <row r="26" spans="2:11" ht="12.75">
      <c r="B26" s="54" t="s">
        <v>27</v>
      </c>
      <c r="C26" s="9" t="s">
        <v>58</v>
      </c>
      <c r="D26" s="89" t="s">
        <v>59</v>
      </c>
      <c r="E26" s="74">
        <f t="shared" ca="1" si="2"/>
        <v>26</v>
      </c>
      <c r="F26" s="113"/>
      <c r="G26" s="112">
        <f t="shared" ca="1" si="0"/>
        <v>30</v>
      </c>
      <c r="H26" s="90"/>
      <c r="J26" s="107">
        <f t="shared" ca="1" si="3"/>
        <v>2</v>
      </c>
      <c r="K26" s="102">
        <f t="shared" ca="1" si="3"/>
        <v>1</v>
      </c>
    </row>
    <row r="27" spans="2:11" ht="12.75">
      <c r="B27" s="54" t="s">
        <v>27</v>
      </c>
      <c r="C27" s="9" t="s">
        <v>60</v>
      </c>
      <c r="D27" s="89" t="s">
        <v>61</v>
      </c>
      <c r="E27" s="74">
        <f t="shared" ca="1" si="2"/>
        <v>0</v>
      </c>
      <c r="F27" s="113"/>
      <c r="G27" s="112">
        <f t="shared" ca="1" si="0"/>
        <v>6</v>
      </c>
      <c r="H27" s="90"/>
      <c r="J27" s="107">
        <f t="shared" ca="1" si="3"/>
        <v>0</v>
      </c>
      <c r="K27" s="102">
        <f t="shared" ca="1" si="3"/>
        <v>0</v>
      </c>
    </row>
    <row r="28" spans="2:11" ht="12.75">
      <c r="B28" s="9" t="s">
        <v>27</v>
      </c>
      <c r="C28" s="9" t="s">
        <v>62</v>
      </c>
      <c r="D28" s="89" t="s">
        <v>63</v>
      </c>
      <c r="E28" s="74">
        <f t="shared" ca="1" si="2"/>
        <v>0</v>
      </c>
      <c r="F28" s="113"/>
      <c r="G28" s="112">
        <f t="shared" ca="1" si="0"/>
        <v>5</v>
      </c>
      <c r="H28" s="90"/>
      <c r="J28" s="107">
        <f t="shared" ca="1" si="3"/>
        <v>0</v>
      </c>
      <c r="K28" s="102">
        <f t="shared" ca="1" si="3"/>
        <v>0</v>
      </c>
    </row>
    <row r="29" spans="2:11" ht="12.75">
      <c r="B29" s="54" t="s">
        <v>29</v>
      </c>
      <c r="C29" s="9" t="s">
        <v>64</v>
      </c>
      <c r="D29" s="89" t="s">
        <v>65</v>
      </c>
      <c r="E29" s="74">
        <f t="shared" ca="1" si="2"/>
        <v>0</v>
      </c>
      <c r="F29" s="113"/>
      <c r="G29" s="112">
        <f t="shared" ca="1" si="0"/>
        <v>64</v>
      </c>
      <c r="H29" s="90"/>
      <c r="J29" s="107">
        <f t="shared" ca="1" si="3"/>
        <v>0</v>
      </c>
      <c r="K29" s="102">
        <f t="shared" ca="1" si="3"/>
        <v>6</v>
      </c>
    </row>
    <row r="30" spans="2:11" ht="12.75">
      <c r="B30" s="54" t="s">
        <v>29</v>
      </c>
      <c r="C30" s="9" t="s">
        <v>66</v>
      </c>
      <c r="D30" s="89" t="s">
        <v>67</v>
      </c>
      <c r="E30" s="74">
        <f t="shared" ca="1" si="2"/>
        <v>0</v>
      </c>
      <c r="F30" s="113"/>
      <c r="G30" s="112">
        <f t="shared" ca="1" si="0"/>
        <v>1</v>
      </c>
      <c r="H30" s="90"/>
      <c r="J30" s="107">
        <f t="shared" ca="1" si="3"/>
        <v>0</v>
      </c>
      <c r="K30" s="102">
        <f t="shared" ca="1" si="3"/>
        <v>0</v>
      </c>
    </row>
    <row r="31" spans="2:11" ht="12.75">
      <c r="B31" s="142" t="s">
        <v>29</v>
      </c>
      <c r="C31" s="58" t="s">
        <v>68</v>
      </c>
      <c r="D31" s="89" t="s">
        <v>69</v>
      </c>
      <c r="E31" s="139">
        <f ca="1">IF(COUNTIFS(OrgID,D31,REL_D, $C$5)= 0, "-",(SUMIFS(OFFSET(REL_D,,MATCH(E$2,IND,0)-1),REL_D,$C$5,OrgID,$D31)))</f>
        <v>0</v>
      </c>
      <c r="F31" s="113"/>
      <c r="G31" s="141">
        <f t="shared" ca="1" si="0"/>
        <v>22</v>
      </c>
      <c r="H31" s="90"/>
      <c r="J31" s="143">
        <f t="shared" ca="1" si="3"/>
        <v>0</v>
      </c>
      <c r="K31" s="89">
        <f t="shared" ca="1" si="3"/>
        <v>2</v>
      </c>
    </row>
    <row r="32" spans="2:11" ht="12.75">
      <c r="B32" s="54" t="s">
        <v>31</v>
      </c>
      <c r="C32" s="9" t="s">
        <v>70</v>
      </c>
      <c r="D32" s="89" t="s">
        <v>71</v>
      </c>
      <c r="E32" s="74">
        <f t="shared" ca="1" si="2"/>
        <v>4</v>
      </c>
      <c r="F32" s="113"/>
      <c r="G32" s="112">
        <f t="shared" ca="1" si="0"/>
        <v>0</v>
      </c>
      <c r="H32" s="90"/>
      <c r="J32" s="107">
        <f t="shared" ca="1" si="3"/>
        <v>0</v>
      </c>
      <c r="K32" s="102">
        <f t="shared" ca="1" si="3"/>
        <v>0</v>
      </c>
    </row>
    <row r="33" spans="2:11" ht="12.75">
      <c r="B33" s="54" t="s">
        <v>31</v>
      </c>
      <c r="C33" s="9" t="s">
        <v>72</v>
      </c>
      <c r="D33" s="89" t="s">
        <v>73</v>
      </c>
      <c r="E33" s="74">
        <f t="shared" ca="1" si="2"/>
        <v>2</v>
      </c>
      <c r="F33" s="113"/>
      <c r="G33" s="112">
        <f t="shared" ca="1" si="0"/>
        <v>32</v>
      </c>
      <c r="H33" s="90"/>
      <c r="J33" s="107">
        <f t="shared" ca="1" si="3"/>
        <v>1</v>
      </c>
      <c r="K33" s="102">
        <f t="shared" ca="1" si="3"/>
        <v>5</v>
      </c>
    </row>
    <row r="34" spans="2:11" ht="12.75">
      <c r="B34" s="54" t="s">
        <v>31</v>
      </c>
      <c r="C34" s="9" t="s">
        <v>74</v>
      </c>
      <c r="D34" s="89" t="s">
        <v>75</v>
      </c>
      <c r="E34" s="74">
        <f t="shared" ca="1" si="2"/>
        <v>4</v>
      </c>
      <c r="F34" s="113"/>
      <c r="G34" s="112">
        <f t="shared" ca="1" si="0"/>
        <v>5</v>
      </c>
      <c r="H34" s="90"/>
      <c r="J34" s="107">
        <f t="shared" ca="1" si="3"/>
        <v>2</v>
      </c>
      <c r="K34" s="102">
        <f t="shared" ca="1" si="3"/>
        <v>0</v>
      </c>
    </row>
    <row r="35" spans="2:11" ht="12.75">
      <c r="B35" s="54" t="s">
        <v>31</v>
      </c>
      <c r="C35" s="9" t="s">
        <v>76</v>
      </c>
      <c r="D35" s="89" t="s">
        <v>77</v>
      </c>
      <c r="E35" s="74">
        <f t="shared" ca="1" si="2"/>
        <v>1</v>
      </c>
      <c r="F35" s="113"/>
      <c r="G35" s="112">
        <f t="shared" ca="1" si="0"/>
        <v>2</v>
      </c>
      <c r="H35" s="90"/>
      <c r="J35" s="107">
        <f t="shared" ca="1" si="3"/>
        <v>1</v>
      </c>
      <c r="K35" s="102">
        <f t="shared" ca="1" si="3"/>
        <v>0</v>
      </c>
    </row>
    <row r="36" spans="2:11" ht="12.75">
      <c r="B36" s="54" t="s">
        <v>31</v>
      </c>
      <c r="C36" s="9" t="s">
        <v>78</v>
      </c>
      <c r="D36" s="89" t="s">
        <v>79</v>
      </c>
      <c r="E36" s="74">
        <f t="shared" ca="1" si="2"/>
        <v>14</v>
      </c>
      <c r="F36" s="113"/>
      <c r="G36" s="112">
        <f t="shared" ca="1" si="0"/>
        <v>43</v>
      </c>
      <c r="H36" s="90"/>
      <c r="J36" s="107">
        <f t="shared" ca="1" si="3"/>
        <v>0</v>
      </c>
      <c r="K36" s="102">
        <f t="shared" ca="1" si="3"/>
        <v>3</v>
      </c>
    </row>
    <row r="37" spans="2:11" ht="12.75">
      <c r="B37" s="54" t="s">
        <v>31</v>
      </c>
      <c r="C37" s="9" t="s">
        <v>80</v>
      </c>
      <c r="D37" s="89" t="s">
        <v>81</v>
      </c>
      <c r="E37" s="74">
        <f t="shared" ca="1" si="2"/>
        <v>1</v>
      </c>
      <c r="F37" s="113"/>
      <c r="G37" s="112">
        <f t="shared" ca="1" si="0"/>
        <v>1</v>
      </c>
      <c r="H37" s="90"/>
      <c r="J37" s="107">
        <f t="shared" ca="1" si="3"/>
        <v>0</v>
      </c>
      <c r="K37" s="102">
        <f t="shared" ca="1" si="3"/>
        <v>1</v>
      </c>
    </row>
    <row r="38" spans="2:11" ht="12.75">
      <c r="B38" s="142" t="s">
        <v>31</v>
      </c>
      <c r="C38" s="58" t="s">
        <v>82</v>
      </c>
      <c r="D38" s="89" t="s">
        <v>83</v>
      </c>
      <c r="E38" s="139">
        <f ca="1">IF(COUNTIFS(OrgID,D38,REL_D, $C$5)= 0, "-",(SUMIFS(OFFSET(REL_D,,MATCH(E$2,IND,0)-1),REL_D,$C$5,OrgID,$D38)))</f>
        <v>3</v>
      </c>
      <c r="F38" s="135"/>
      <c r="G38" s="141">
        <f t="shared" ca="1" si="0"/>
        <v>23</v>
      </c>
      <c r="H38" s="136"/>
      <c r="I38" s="134"/>
      <c r="J38" s="143">
        <f t="shared" ca="1" si="3"/>
        <v>1</v>
      </c>
      <c r="K38" s="89">
        <f t="shared" ca="1" si="3"/>
        <v>1</v>
      </c>
    </row>
    <row r="39" spans="2:11" ht="12.75">
      <c r="B39" s="54" t="s">
        <v>33</v>
      </c>
      <c r="C39" s="9" t="s">
        <v>84</v>
      </c>
      <c r="D39" s="89" t="s">
        <v>85</v>
      </c>
      <c r="E39" s="74">
        <f t="shared" ca="1" si="2"/>
        <v>0</v>
      </c>
      <c r="F39" s="113"/>
      <c r="G39" s="112">
        <f t="shared" ca="1" si="0"/>
        <v>22</v>
      </c>
      <c r="H39" s="90"/>
      <c r="J39" s="107">
        <f t="shared" ca="1" si="3"/>
        <v>0</v>
      </c>
      <c r="K39" s="102">
        <f t="shared" ca="1" si="3"/>
        <v>2</v>
      </c>
    </row>
    <row r="40" spans="2:11" ht="12.75">
      <c r="B40" s="54" t="s">
        <v>33</v>
      </c>
      <c r="C40" s="9" t="s">
        <v>86</v>
      </c>
      <c r="D40" s="89" t="s">
        <v>87</v>
      </c>
      <c r="E40" s="74">
        <f t="shared" ca="1" si="2"/>
        <v>0</v>
      </c>
      <c r="F40" s="113"/>
      <c r="G40" s="112">
        <f t="shared" ca="1" si="0"/>
        <v>20</v>
      </c>
      <c r="H40" s="90"/>
      <c r="J40" s="107">
        <f t="shared" ref="J40:K54" ca="1" si="4">SUMIFS(OFFSET(REL_D,,MATCH(J$2,IND,0)-1),REL_D,$C$5,OrgID,$D40)</f>
        <v>0</v>
      </c>
      <c r="K40" s="102">
        <f t="shared" ca="1" si="4"/>
        <v>1</v>
      </c>
    </row>
    <row r="41" spans="2:11" ht="12.75">
      <c r="B41" s="54" t="s">
        <v>33</v>
      </c>
      <c r="C41" s="9" t="s">
        <v>88</v>
      </c>
      <c r="D41" s="89" t="s">
        <v>89</v>
      </c>
      <c r="E41" s="74">
        <f t="shared" ca="1" si="2"/>
        <v>14</v>
      </c>
      <c r="F41" s="113"/>
      <c r="G41" s="112">
        <f t="shared" ca="1" si="0"/>
        <v>9</v>
      </c>
      <c r="H41" s="90"/>
      <c r="J41" s="107">
        <f t="shared" ca="1" si="4"/>
        <v>2</v>
      </c>
      <c r="K41" s="102">
        <f t="shared" ca="1" si="4"/>
        <v>1</v>
      </c>
    </row>
    <row r="42" spans="2:11" ht="12.75">
      <c r="B42" s="54" t="s">
        <v>33</v>
      </c>
      <c r="C42" s="9" t="s">
        <v>90</v>
      </c>
      <c r="D42" s="89" t="s">
        <v>91</v>
      </c>
      <c r="E42" s="74">
        <f t="shared" ca="1" si="2"/>
        <v>0</v>
      </c>
      <c r="F42" s="113"/>
      <c r="G42" s="112">
        <f t="shared" ca="1" si="0"/>
        <v>11</v>
      </c>
      <c r="H42" s="90"/>
      <c r="J42" s="107">
        <f t="shared" ca="1" si="4"/>
        <v>0</v>
      </c>
      <c r="K42" s="102">
        <f t="shared" ca="1" si="4"/>
        <v>0</v>
      </c>
    </row>
    <row r="43" spans="2:11" ht="12.75">
      <c r="B43" s="54" t="s">
        <v>33</v>
      </c>
      <c r="C43" s="9" t="s">
        <v>92</v>
      </c>
      <c r="D43" s="89" t="s">
        <v>93</v>
      </c>
      <c r="E43" s="74">
        <f t="shared" ca="1" si="2"/>
        <v>42</v>
      </c>
      <c r="F43" s="113"/>
      <c r="G43" s="112">
        <f t="shared" ca="1" si="0"/>
        <v>101</v>
      </c>
      <c r="H43" s="90"/>
      <c r="J43" s="107">
        <f t="shared" ca="1" si="4"/>
        <v>7</v>
      </c>
      <c r="K43" s="102">
        <f t="shared" ca="1" si="4"/>
        <v>6</v>
      </c>
    </row>
    <row r="44" spans="2:11" ht="12.75">
      <c r="B44" s="54" t="s">
        <v>33</v>
      </c>
      <c r="C44" s="9" t="s">
        <v>94</v>
      </c>
      <c r="D44" s="89" t="s">
        <v>95</v>
      </c>
      <c r="E44" s="74">
        <f t="shared" ca="1" si="2"/>
        <v>2</v>
      </c>
      <c r="F44" s="113"/>
      <c r="G44" s="112">
        <f t="shared" ca="1" si="0"/>
        <v>55</v>
      </c>
      <c r="H44" s="90"/>
      <c r="J44" s="107">
        <f t="shared" ca="1" si="4"/>
        <v>1</v>
      </c>
      <c r="K44" s="102">
        <f t="shared" ca="1" si="4"/>
        <v>4</v>
      </c>
    </row>
    <row r="45" spans="2:11" ht="12.75">
      <c r="B45" s="54" t="s">
        <v>35</v>
      </c>
      <c r="C45" s="9" t="s">
        <v>96</v>
      </c>
      <c r="D45" s="89" t="s">
        <v>97</v>
      </c>
      <c r="E45" s="74">
        <f t="shared" ca="1" si="2"/>
        <v>0</v>
      </c>
      <c r="F45" s="113"/>
      <c r="G45" s="112">
        <f t="shared" ca="1" si="0"/>
        <v>20</v>
      </c>
      <c r="H45" s="90"/>
      <c r="J45" s="107">
        <f t="shared" ca="1" si="4"/>
        <v>0</v>
      </c>
      <c r="K45" s="102">
        <f t="shared" ca="1" si="4"/>
        <v>13</v>
      </c>
    </row>
    <row r="46" spans="2:11" ht="12.75">
      <c r="B46" s="54" t="s">
        <v>35</v>
      </c>
      <c r="C46" s="9" t="s">
        <v>98</v>
      </c>
      <c r="D46" s="89" t="s">
        <v>99</v>
      </c>
      <c r="E46" s="74">
        <f t="shared" ca="1" si="2"/>
        <v>3</v>
      </c>
      <c r="F46" s="113"/>
      <c r="G46" s="112">
        <f t="shared" ca="1" si="0"/>
        <v>34</v>
      </c>
      <c r="H46" s="90"/>
      <c r="J46" s="107">
        <f t="shared" ca="1" si="4"/>
        <v>0</v>
      </c>
      <c r="K46" s="102">
        <f t="shared" ca="1" si="4"/>
        <v>3</v>
      </c>
    </row>
    <row r="47" spans="2:11" ht="12.75">
      <c r="B47" s="54" t="s">
        <v>35</v>
      </c>
      <c r="C47" s="9" t="s">
        <v>100</v>
      </c>
      <c r="D47" s="89" t="s">
        <v>101</v>
      </c>
      <c r="E47" s="74">
        <f t="shared" ca="1" si="2"/>
        <v>0</v>
      </c>
      <c r="F47" s="113"/>
      <c r="G47" s="112">
        <f t="shared" ca="1" si="0"/>
        <v>12</v>
      </c>
      <c r="H47" s="90"/>
      <c r="J47" s="107">
        <f t="shared" ca="1" si="4"/>
        <v>0</v>
      </c>
      <c r="K47" s="102">
        <f t="shared" ca="1" si="4"/>
        <v>0</v>
      </c>
    </row>
    <row r="48" spans="2:11" ht="12.75">
      <c r="B48" s="54" t="s">
        <v>35</v>
      </c>
      <c r="C48" s="9" t="s">
        <v>102</v>
      </c>
      <c r="D48" s="89" t="s">
        <v>103</v>
      </c>
      <c r="E48" s="74">
        <f t="shared" ca="1" si="2"/>
        <v>0</v>
      </c>
      <c r="F48" s="113"/>
      <c r="G48" s="112">
        <f t="shared" ca="1" si="0"/>
        <v>7</v>
      </c>
      <c r="H48" s="90"/>
      <c r="J48" s="107">
        <f t="shared" ca="1" si="4"/>
        <v>0</v>
      </c>
      <c r="K48" s="102">
        <f t="shared" ca="1" si="4"/>
        <v>1</v>
      </c>
    </row>
    <row r="49" spans="1:22" ht="12.75">
      <c r="B49" s="54" t="s">
        <v>35</v>
      </c>
      <c r="C49" s="9" t="s">
        <v>104</v>
      </c>
      <c r="D49" s="89" t="s">
        <v>105</v>
      </c>
      <c r="E49" s="74">
        <f t="shared" ca="1" si="2"/>
        <v>1</v>
      </c>
      <c r="F49" s="113"/>
      <c r="G49" s="112">
        <f t="shared" ca="1" si="0"/>
        <v>25</v>
      </c>
      <c r="H49" s="90"/>
      <c r="J49" s="107">
        <f t="shared" ca="1" si="4"/>
        <v>0</v>
      </c>
      <c r="K49" s="102">
        <f t="shared" ca="1" si="4"/>
        <v>4</v>
      </c>
    </row>
    <row r="50" spans="1:22" ht="12.75">
      <c r="B50" s="54" t="s">
        <v>37</v>
      </c>
      <c r="C50" s="9" t="s">
        <v>106</v>
      </c>
      <c r="D50" s="89" t="s">
        <v>107</v>
      </c>
      <c r="E50" s="74">
        <f t="shared" ca="1" si="2"/>
        <v>1</v>
      </c>
      <c r="F50" s="113"/>
      <c r="G50" s="112">
        <f t="shared" ca="1" si="0"/>
        <v>24</v>
      </c>
      <c r="H50" s="90"/>
      <c r="J50" s="107">
        <f t="shared" ca="1" si="4"/>
        <v>0</v>
      </c>
      <c r="K50" s="102">
        <f t="shared" ca="1" si="4"/>
        <v>3</v>
      </c>
    </row>
    <row r="51" spans="1:22" ht="12.75">
      <c r="B51" s="54" t="s">
        <v>37</v>
      </c>
      <c r="C51" s="9" t="s">
        <v>108</v>
      </c>
      <c r="D51" s="89" t="s">
        <v>109</v>
      </c>
      <c r="E51" s="74">
        <f t="shared" ca="1" si="2"/>
        <v>0</v>
      </c>
      <c r="F51" s="113"/>
      <c r="G51" s="112">
        <f t="shared" ca="1" si="0"/>
        <v>45</v>
      </c>
      <c r="H51" s="90"/>
      <c r="J51" s="107">
        <f t="shared" ca="1" si="4"/>
        <v>0</v>
      </c>
      <c r="K51" s="102">
        <f t="shared" ca="1" si="4"/>
        <v>2</v>
      </c>
    </row>
    <row r="52" spans="1:22" ht="12.75">
      <c r="B52" s="54" t="s">
        <v>37</v>
      </c>
      <c r="C52" s="9" t="s">
        <v>110</v>
      </c>
      <c r="D52" s="89" t="s">
        <v>111</v>
      </c>
      <c r="E52" s="74">
        <f t="shared" ca="1" si="2"/>
        <v>0</v>
      </c>
      <c r="F52" s="113"/>
      <c r="G52" s="112">
        <f t="shared" ca="1" si="0"/>
        <v>4</v>
      </c>
      <c r="H52" s="90"/>
      <c r="J52" s="107">
        <f t="shared" ca="1" si="4"/>
        <v>0</v>
      </c>
      <c r="K52" s="102">
        <f t="shared" ca="1" si="4"/>
        <v>0</v>
      </c>
    </row>
    <row r="53" spans="1:22" ht="12.75">
      <c r="B53" s="54" t="s">
        <v>37</v>
      </c>
      <c r="C53" s="9" t="s">
        <v>112</v>
      </c>
      <c r="D53" s="89" t="s">
        <v>113</v>
      </c>
      <c r="E53" s="74">
        <f t="shared" ca="1" si="2"/>
        <v>9</v>
      </c>
      <c r="F53" s="113"/>
      <c r="G53" s="112">
        <f t="shared" ca="1" si="0"/>
        <v>25</v>
      </c>
      <c r="H53" s="90"/>
      <c r="J53" s="107">
        <f t="shared" ca="1" si="4"/>
        <v>0</v>
      </c>
      <c r="K53" s="102">
        <f t="shared" ca="1" si="4"/>
        <v>4</v>
      </c>
    </row>
    <row r="54" spans="1:22" ht="12.75">
      <c r="B54" s="54" t="s">
        <v>37</v>
      </c>
      <c r="C54" s="9" t="s">
        <v>114</v>
      </c>
      <c r="D54" s="89" t="s">
        <v>115</v>
      </c>
      <c r="E54" s="74">
        <f t="shared" ca="1" si="2"/>
        <v>43</v>
      </c>
      <c r="F54" s="113"/>
      <c r="G54" s="112">
        <f t="shared" ca="1" si="0"/>
        <v>111</v>
      </c>
      <c r="H54" s="90"/>
      <c r="J54" s="107">
        <f t="shared" ca="1" si="4"/>
        <v>5</v>
      </c>
      <c r="K54" s="102">
        <f t="shared" ca="1" si="4"/>
        <v>7</v>
      </c>
    </row>
    <row r="55" spans="1:22" ht="12.75">
      <c r="B55" s="95"/>
      <c r="C55" s="95"/>
      <c r="D55" s="96" t="s">
        <v>14</v>
      </c>
      <c r="E55" s="97">
        <f ca="1">SUM(E16:E54)</f>
        <v>260</v>
      </c>
      <c r="F55" s="113"/>
      <c r="G55" s="98">
        <f ca="1">SUM(G16:G54)</f>
        <v>949</v>
      </c>
      <c r="H55" s="99"/>
      <c r="J55" s="110">
        <f ca="1">SUM(J16:J54)</f>
        <v>51</v>
      </c>
      <c r="K55" s="96">
        <f ca="1">SUM(K16:K54)</f>
        <v>91</v>
      </c>
    </row>
    <row r="56" spans="1:22" ht="12.75">
      <c r="D56" s="26"/>
      <c r="E56" s="26"/>
      <c r="G56" s="27"/>
      <c r="H56" s="27"/>
      <c r="J56" s="26"/>
      <c r="K56" s="26"/>
    </row>
    <row r="57" spans="1:22" ht="12.75">
      <c r="B57" s="26" t="s">
        <v>116</v>
      </c>
      <c r="C57" s="12">
        <f>C5</f>
        <v>44621</v>
      </c>
      <c r="G57" s="28"/>
      <c r="H57" s="28"/>
    </row>
    <row r="58" spans="1:22" ht="12.75">
      <c r="B58" s="132"/>
      <c r="C58" s="132"/>
      <c r="D58" s="132"/>
      <c r="H58" s="28"/>
    </row>
    <row r="59" spans="1:22" ht="12.75">
      <c r="H59" s="28"/>
      <c r="M59" s="84"/>
      <c r="N59" s="28"/>
    </row>
    <row r="60" spans="1:22" ht="15.75">
      <c r="A60" s="145" t="s">
        <v>15</v>
      </c>
      <c r="B60" s="144" t="s">
        <v>117</v>
      </c>
      <c r="H60" s="28"/>
      <c r="M60" s="82"/>
      <c r="N60" s="28"/>
      <c r="O60" s="28"/>
      <c r="P60" s="28"/>
    </row>
    <row r="61" spans="1:22" ht="12.75">
      <c r="M61" s="83"/>
      <c r="N61" s="28"/>
      <c r="O61" s="28"/>
      <c r="P61" s="28"/>
    </row>
    <row r="62" spans="1:22" ht="12.75" customHeight="1">
      <c r="B62" s="95"/>
      <c r="C62" s="95"/>
      <c r="D62" s="95"/>
      <c r="E62" s="95"/>
      <c r="F62" s="95"/>
      <c r="G62" s="95"/>
      <c r="H62" s="95"/>
      <c r="I62" s="95"/>
      <c r="J62" s="95"/>
      <c r="K62" s="95"/>
      <c r="L62" s="95"/>
      <c r="M62" s="137"/>
      <c r="N62" s="138"/>
      <c r="O62" s="138"/>
      <c r="P62" s="138"/>
      <c r="Q62" s="95"/>
      <c r="R62" s="95"/>
      <c r="S62" s="95"/>
      <c r="T62" s="95"/>
      <c r="U62" s="95"/>
      <c r="V62" s="95"/>
    </row>
    <row r="63" spans="1:22" ht="12.75" customHeight="1">
      <c r="D63" s="25" t="s">
        <v>118</v>
      </c>
    </row>
    <row r="64" spans="1:22" ht="12.75" customHeight="1">
      <c r="D64" s="9" t="s">
        <v>119</v>
      </c>
      <c r="E64" s="23"/>
      <c r="G64" s="21">
        <v>9.1999999999999993</v>
      </c>
      <c r="H64" s="21"/>
      <c r="J64" s="178" t="s">
        <v>15</v>
      </c>
      <c r="K64" s="144" t="s">
        <v>120</v>
      </c>
    </row>
    <row r="65" spans="2:22" ht="12.75" customHeight="1">
      <c r="D65" s="9" t="s">
        <v>121</v>
      </c>
      <c r="E65" s="20"/>
      <c r="G65" s="22" t="s">
        <v>122</v>
      </c>
      <c r="H65" s="22"/>
    </row>
    <row r="66" spans="2:22" ht="12.75" customHeight="1">
      <c r="D66" s="9" t="s">
        <v>123</v>
      </c>
      <c r="G66" s="9" t="s">
        <v>124</v>
      </c>
    </row>
    <row r="67" spans="2:22" ht="12.75" customHeight="1">
      <c r="D67" s="9" t="s">
        <v>125</v>
      </c>
      <c r="E67" s="17"/>
      <c r="G67" s="24" t="s">
        <v>126</v>
      </c>
      <c r="H67" s="24"/>
    </row>
    <row r="68" spans="2:22" ht="12.75" customHeight="1">
      <c r="B68" s="120"/>
      <c r="C68" s="120"/>
      <c r="D68" s="120"/>
      <c r="E68" s="120"/>
      <c r="F68" s="120"/>
      <c r="G68" s="120"/>
      <c r="H68" s="120"/>
      <c r="I68" s="120"/>
      <c r="J68" s="120"/>
      <c r="K68" s="120"/>
      <c r="L68" s="120"/>
      <c r="M68" s="120"/>
      <c r="N68" s="120"/>
      <c r="O68" s="120"/>
      <c r="P68" s="120"/>
      <c r="Q68" s="120"/>
      <c r="R68" s="120"/>
      <c r="S68" s="120"/>
      <c r="T68" s="120"/>
      <c r="U68" s="120"/>
      <c r="V68" s="120"/>
    </row>
    <row r="69" spans="2:22" ht="15" customHeight="1"/>
    <row r="70" spans="2:22" ht="15" customHeight="1"/>
    <row r="71" spans="2:22" ht="15" customHeight="1"/>
    <row r="72" spans="2:22" ht="15" hidden="1" customHeight="1"/>
    <row r="73" spans="2:22" ht="15" hidden="1" customHeight="1"/>
    <row r="74" spans="2:22" ht="15" hidden="1" customHeight="1"/>
    <row r="75" spans="2:22" ht="15" hidden="1" customHeight="1"/>
    <row r="76" spans="2:22" ht="15" hidden="1" customHeight="1"/>
    <row r="77" spans="2:22" ht="15" hidden="1" customHeight="1"/>
    <row r="78" spans="2:22" ht="15" hidden="1" customHeight="1"/>
    <row r="79" spans="2:22" ht="15" hidden="1" customHeight="1"/>
    <row r="80" spans="2:22" ht="15" hidden="1" customHeight="1"/>
    <row r="81" ht="15" hidden="1" customHeight="1"/>
    <row r="82" ht="15" hidden="1" customHeight="1"/>
    <row r="83" ht="15" hidden="1" customHeight="1"/>
    <row r="84" ht="15" hidden="1" customHeight="1"/>
    <row r="85" ht="15" hidden="1" customHeight="1"/>
    <row r="86" ht="15" hidden="1" customHeight="1"/>
    <row r="87" ht="15" hidden="1" customHeight="1"/>
    <row r="88" ht="15" hidden="1" customHeight="1"/>
    <row r="89" ht="15" hidden="1" customHeight="1"/>
    <row r="90" ht="15" hidden="1" customHeight="1"/>
    <row r="91" ht="15" hidden="1" customHeight="1"/>
    <row r="92" ht="15" hidden="1" customHeight="1"/>
    <row r="93" ht="15" hidden="1" customHeight="1"/>
    <row r="94" ht="15" hidden="1" customHeight="1"/>
    <row r="95" ht="15" hidden="1" customHeight="1"/>
    <row r="96" ht="15" hidden="1" customHeight="1"/>
    <row r="97" spans="2:2" ht="15" hidden="1" customHeight="1"/>
    <row r="98" spans="2:2" ht="15" hidden="1" customHeight="1"/>
    <row r="99" spans="2:2" ht="15" hidden="1" customHeight="1"/>
    <row r="100" spans="2:2" ht="15" hidden="1" customHeight="1"/>
    <row r="101" spans="2:2" ht="15" hidden="1" customHeight="1">
      <c r="B101" s="19"/>
    </row>
    <row r="102" spans="2:2" ht="15" hidden="1" customHeight="1"/>
    <row r="103" spans="2:2" ht="15" hidden="1" customHeight="1"/>
    <row r="104" spans="2:2" ht="15" hidden="1" customHeight="1"/>
    <row r="105" spans="2:2" ht="15" hidden="1" customHeight="1"/>
    <row r="106" spans="2:2" ht="15" hidden="1" customHeight="1"/>
    <row r="107" spans="2:2" ht="15" hidden="1" customHeight="1">
      <c r="B107" s="18"/>
    </row>
    <row r="108" spans="2:2" ht="15" hidden="1" customHeight="1"/>
    <row r="109" spans="2:2" ht="15" hidden="1" customHeight="1"/>
    <row r="110" spans="2:2" ht="15" hidden="1" customHeight="1"/>
    <row r="111" spans="2:2" ht="15" hidden="1" customHeight="1"/>
    <row r="112" spans="2:2" ht="15" hidden="1" customHeight="1"/>
    <row r="113" ht="15" hidden="1" customHeight="1"/>
    <row r="114" ht="15" hidden="1" customHeight="1"/>
    <row r="115" ht="15" hidden="1" customHeight="1"/>
    <row r="116" ht="15" hidden="1" customHeight="1"/>
    <row r="117" ht="15" hidden="1" customHeight="1"/>
    <row r="118" ht="15" hidden="1" customHeight="1"/>
    <row r="119" ht="15" hidden="1" customHeight="1"/>
    <row r="120" ht="15" hidden="1" customHeight="1"/>
  </sheetData>
  <dataConsolidate/>
  <mergeCells count="6">
    <mergeCell ref="G3:H4"/>
    <mergeCell ref="B1:C2"/>
    <mergeCell ref="B3:B4"/>
    <mergeCell ref="C3:C4"/>
    <mergeCell ref="D3:D4"/>
    <mergeCell ref="E3:F4"/>
  </mergeCells>
  <hyperlinks>
    <hyperlink ref="G67" r:id="rId1" xr:uid="{00000000-0004-0000-0100-000000000000}"/>
    <hyperlink ref="G65" r:id="rId2" xr:uid="{00000000-0004-0000-0100-000001000000}"/>
  </hyperlinks>
  <pageMargins left="0.7" right="0.7" top="0.75" bottom="0.75" header="0.3" footer="0.3"/>
  <pageSetup orientation="portrait" r:id="rId3"/>
  <ignoredErrors>
    <ignoredError sqref="E19 E21:E22 E32:E37 E25:E30 E39:E49" formula="1"/>
  </ignoredErrors>
  <drawing r:id="rId4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0000000}">
          <x14:formula1>
            <xm:f>CONTROL!$E$2:$E$13</xm:f>
          </x14:formula1>
          <xm:sqref>C5</xm:sqref>
        </x14:dataValidation>
      </x14:dataValidations>
    </ext>
    <ext xmlns:x14="http://schemas.microsoft.com/office/spreadsheetml/2009/9/main" uri="{05C60535-1F16-4fd2-B633-F4F36F0B64E0}">
      <x14:sparklineGroups xmlns:xm="http://schemas.microsoft.com/office/excel/2006/main">
        <x14:sparklineGroup manualMax="0" manualMin="0" type="column" displayEmptyCellsAs="gap" xr2:uid="{00000000-0003-0000-0100-000001000000}">
          <x14:colorSeries theme="8" tint="-0.249977111117893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TRENDLINE!D8:O8</xm:f>
              <xm:sqref>F8</xm:sqref>
            </x14:sparkline>
            <x14:sparkline>
              <xm:f>TRENDLINE!D9:O9</xm:f>
              <xm:sqref>F9</xm:sqref>
            </x14:sparkline>
            <x14:sparkline>
              <xm:f>TRENDLINE!D10:O10</xm:f>
              <xm:sqref>F10</xm:sqref>
            </x14:sparkline>
            <x14:sparkline>
              <xm:f>TRENDLINE!D11:O11</xm:f>
              <xm:sqref>F11</xm:sqref>
            </x14:sparkline>
            <x14:sparkline>
              <xm:f>TRENDLINE!D12:O12</xm:f>
              <xm:sqref>F12</xm:sqref>
            </x14:sparkline>
            <x14:sparkline>
              <xm:f>TRENDLINE!D13:O13</xm:f>
              <xm:sqref>F13</xm:sqref>
            </x14:sparkline>
            <x14:sparkline>
              <xm:f>TRENDLINE!D14:O14</xm:f>
              <xm:sqref>F14</xm:sqref>
            </x14:sparkline>
            <x14:sparkline>
              <xm:f>TRENDLINE!D15:O15</xm:f>
              <xm:sqref>F15</xm:sqref>
            </x14:sparkline>
            <x14:sparkline>
              <xm:f>TRENDLINE!D16:O16</xm:f>
              <xm:sqref>F16</xm:sqref>
            </x14:sparkline>
            <x14:sparkline>
              <xm:f>TRENDLINE!D17:O17</xm:f>
              <xm:sqref>F17</xm:sqref>
            </x14:sparkline>
            <x14:sparkline>
              <xm:f>TRENDLINE!D18:O18</xm:f>
              <xm:sqref>F18</xm:sqref>
            </x14:sparkline>
            <x14:sparkline>
              <xm:f>TRENDLINE!D19:O19</xm:f>
              <xm:sqref>F19</xm:sqref>
            </x14:sparkline>
            <x14:sparkline>
              <xm:f>TRENDLINE!D20:O20</xm:f>
              <xm:sqref>F20</xm:sqref>
            </x14:sparkline>
            <x14:sparkline>
              <xm:f>TRENDLINE!D21:O21</xm:f>
              <xm:sqref>F21</xm:sqref>
            </x14:sparkline>
            <x14:sparkline>
              <xm:f>TRENDLINE!D22:O22</xm:f>
              <xm:sqref>F22</xm:sqref>
            </x14:sparkline>
            <x14:sparkline>
              <xm:f>TRENDLINE!D23:O23</xm:f>
              <xm:sqref>F23</xm:sqref>
            </x14:sparkline>
            <x14:sparkline>
              <xm:f>TRENDLINE!D24:O24</xm:f>
              <xm:sqref>F24</xm:sqref>
            </x14:sparkline>
            <x14:sparkline>
              <xm:f>TRENDLINE!D25:O25</xm:f>
              <xm:sqref>F25</xm:sqref>
            </x14:sparkline>
            <x14:sparkline>
              <xm:f>TRENDLINE!D26:O26</xm:f>
              <xm:sqref>F26</xm:sqref>
            </x14:sparkline>
            <x14:sparkline>
              <xm:f>TRENDLINE!D27:O27</xm:f>
              <xm:sqref>F27</xm:sqref>
            </x14:sparkline>
            <x14:sparkline>
              <xm:f>TRENDLINE!D28:O28</xm:f>
              <xm:sqref>F28</xm:sqref>
            </x14:sparkline>
            <x14:sparkline>
              <xm:f>TRENDLINE!D29:O29</xm:f>
              <xm:sqref>F29</xm:sqref>
            </x14:sparkline>
            <x14:sparkline>
              <xm:f>TRENDLINE!D30:O30</xm:f>
              <xm:sqref>F30</xm:sqref>
            </x14:sparkline>
            <x14:sparkline>
              <xm:f>TRENDLINE!D31:O31</xm:f>
              <xm:sqref>F31</xm:sqref>
            </x14:sparkline>
            <x14:sparkline>
              <xm:f>TRENDLINE!D32:O32</xm:f>
              <xm:sqref>F32</xm:sqref>
            </x14:sparkline>
            <x14:sparkline>
              <xm:f>TRENDLINE!D33:O33</xm:f>
              <xm:sqref>F33</xm:sqref>
            </x14:sparkline>
            <x14:sparkline>
              <xm:f>TRENDLINE!D34:O34</xm:f>
              <xm:sqref>F34</xm:sqref>
            </x14:sparkline>
            <x14:sparkline>
              <xm:f>TRENDLINE!D35:O35</xm:f>
              <xm:sqref>F35</xm:sqref>
            </x14:sparkline>
            <x14:sparkline>
              <xm:f>TRENDLINE!D36:O36</xm:f>
              <xm:sqref>F36</xm:sqref>
            </x14:sparkline>
            <x14:sparkline>
              <xm:f>TRENDLINE!D37:O37</xm:f>
              <xm:sqref>F37</xm:sqref>
            </x14:sparkline>
            <x14:sparkline>
              <xm:f>TRENDLINE!D38:O38</xm:f>
              <xm:sqref>F38</xm:sqref>
            </x14:sparkline>
            <x14:sparkline>
              <xm:f>TRENDLINE!D39:O39</xm:f>
              <xm:sqref>F39</xm:sqref>
            </x14:sparkline>
            <x14:sparkline>
              <xm:f>TRENDLINE!D40:O40</xm:f>
              <xm:sqref>F40</xm:sqref>
            </x14:sparkline>
            <x14:sparkline>
              <xm:f>TRENDLINE!D41:O41</xm:f>
              <xm:sqref>F41</xm:sqref>
            </x14:sparkline>
            <x14:sparkline>
              <xm:f>TRENDLINE!D42:O42</xm:f>
              <xm:sqref>F42</xm:sqref>
            </x14:sparkline>
            <x14:sparkline>
              <xm:f>TRENDLINE!D43:O43</xm:f>
              <xm:sqref>F43</xm:sqref>
            </x14:sparkline>
            <x14:sparkline>
              <xm:f>TRENDLINE!D44:O44</xm:f>
              <xm:sqref>F44</xm:sqref>
            </x14:sparkline>
            <x14:sparkline>
              <xm:f>TRENDLINE!D45:O45</xm:f>
              <xm:sqref>F45</xm:sqref>
            </x14:sparkline>
            <x14:sparkline>
              <xm:f>TRENDLINE!D46:O46</xm:f>
              <xm:sqref>F46</xm:sqref>
            </x14:sparkline>
            <x14:sparkline>
              <xm:f>TRENDLINE!D47:O47</xm:f>
              <xm:sqref>F47</xm:sqref>
            </x14:sparkline>
            <x14:sparkline>
              <xm:f>TRENDLINE!D48:O48</xm:f>
              <xm:sqref>F48</xm:sqref>
            </x14:sparkline>
            <x14:sparkline>
              <xm:f>TRENDLINE!D49:O49</xm:f>
              <xm:sqref>F49</xm:sqref>
            </x14:sparkline>
            <x14:sparkline>
              <xm:f>TRENDLINE!D50:O50</xm:f>
              <xm:sqref>F50</xm:sqref>
            </x14:sparkline>
            <x14:sparkline>
              <xm:f>TRENDLINE!D51:O51</xm:f>
              <xm:sqref>F51</xm:sqref>
            </x14:sparkline>
            <x14:sparkline>
              <xm:f>TRENDLINE!D52:O52</xm:f>
              <xm:sqref>F52</xm:sqref>
            </x14:sparkline>
            <x14:sparkline>
              <xm:f>TRENDLINE!D53:O53</xm:f>
              <xm:sqref>F53</xm:sqref>
            </x14:sparkline>
            <x14:sparkline>
              <xm:f>TRENDLINE!D54:O54</xm:f>
              <xm:sqref>F54</xm:sqref>
            </x14:sparkline>
            <x14:sparkline>
              <xm:f>TRENDLINE!D55:O55</xm:f>
              <xm:sqref>F55</xm:sqref>
            </x14:sparkline>
          </x14:sparklines>
        </x14:sparklineGroup>
        <x14:sparklineGroup manualMax="0" manualMin="0" type="column" displayEmptyCellsAs="gap" xr2:uid="{00000000-0003-0000-0100-000000000000}">
          <x14:colorSeries theme="8" tint="-0.249977111117893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TRENDLINE!Q8:AB8</xm:f>
              <xm:sqref>H8</xm:sqref>
            </x14:sparkline>
            <x14:sparkline>
              <xm:f>TRENDLINE!Q9:AB9</xm:f>
              <xm:sqref>H9</xm:sqref>
            </x14:sparkline>
            <x14:sparkline>
              <xm:f>TRENDLINE!Q10:AB10</xm:f>
              <xm:sqref>H10</xm:sqref>
            </x14:sparkline>
            <x14:sparkline>
              <xm:f>TRENDLINE!Q11:AB11</xm:f>
              <xm:sqref>H11</xm:sqref>
            </x14:sparkline>
            <x14:sparkline>
              <xm:f>TRENDLINE!Q12:AB12</xm:f>
              <xm:sqref>H12</xm:sqref>
            </x14:sparkline>
            <x14:sparkline>
              <xm:f>TRENDLINE!Q13:AB13</xm:f>
              <xm:sqref>H13</xm:sqref>
            </x14:sparkline>
            <x14:sparkline>
              <xm:f>TRENDLINE!Q14:AB14</xm:f>
              <xm:sqref>H14</xm:sqref>
            </x14:sparkline>
            <x14:sparkline>
              <xm:f>TRENDLINE!Q15:AB15</xm:f>
              <xm:sqref>H15</xm:sqref>
            </x14:sparkline>
            <x14:sparkline>
              <xm:f>TRENDLINE!Q16:AB16</xm:f>
              <xm:sqref>H16</xm:sqref>
            </x14:sparkline>
            <x14:sparkline>
              <xm:f>TRENDLINE!Q17:AB17</xm:f>
              <xm:sqref>H17</xm:sqref>
            </x14:sparkline>
            <x14:sparkline>
              <xm:f>TRENDLINE!Q18:AB18</xm:f>
              <xm:sqref>H18</xm:sqref>
            </x14:sparkline>
            <x14:sparkline>
              <xm:f>TRENDLINE!Q19:AB19</xm:f>
              <xm:sqref>H19</xm:sqref>
            </x14:sparkline>
            <x14:sparkline>
              <xm:f>TRENDLINE!Q20:AB20</xm:f>
              <xm:sqref>H20</xm:sqref>
            </x14:sparkline>
            <x14:sparkline>
              <xm:f>TRENDLINE!Q21:AB21</xm:f>
              <xm:sqref>H21</xm:sqref>
            </x14:sparkline>
            <x14:sparkline>
              <xm:f>TRENDLINE!Q22:AB22</xm:f>
              <xm:sqref>H22</xm:sqref>
            </x14:sparkline>
            <x14:sparkline>
              <xm:f>TRENDLINE!Q23:AB23</xm:f>
              <xm:sqref>H23</xm:sqref>
            </x14:sparkline>
            <x14:sparkline>
              <xm:f>TRENDLINE!Q24:AB24</xm:f>
              <xm:sqref>H24</xm:sqref>
            </x14:sparkline>
            <x14:sparkline>
              <xm:f>TRENDLINE!Q25:AB25</xm:f>
              <xm:sqref>H25</xm:sqref>
            </x14:sparkline>
            <x14:sparkline>
              <xm:f>TRENDLINE!Q26:AB26</xm:f>
              <xm:sqref>H26</xm:sqref>
            </x14:sparkline>
            <x14:sparkline>
              <xm:f>TRENDLINE!Q27:AB27</xm:f>
              <xm:sqref>H27</xm:sqref>
            </x14:sparkline>
            <x14:sparkline>
              <xm:f>TRENDLINE!Q28:AB28</xm:f>
              <xm:sqref>H28</xm:sqref>
            </x14:sparkline>
            <x14:sparkline>
              <xm:f>TRENDLINE!Q29:AB29</xm:f>
              <xm:sqref>H29</xm:sqref>
            </x14:sparkline>
            <x14:sparkline>
              <xm:f>TRENDLINE!Q30:AB30</xm:f>
              <xm:sqref>H30</xm:sqref>
            </x14:sparkline>
            <x14:sparkline>
              <xm:f>TRENDLINE!Q31:AB31</xm:f>
              <xm:sqref>H31</xm:sqref>
            </x14:sparkline>
            <x14:sparkline>
              <xm:f>TRENDLINE!Q32:AB32</xm:f>
              <xm:sqref>H32</xm:sqref>
            </x14:sparkline>
            <x14:sparkline>
              <xm:f>TRENDLINE!Q33:AB33</xm:f>
              <xm:sqref>H33</xm:sqref>
            </x14:sparkline>
            <x14:sparkline>
              <xm:f>TRENDLINE!Q34:AB34</xm:f>
              <xm:sqref>H34</xm:sqref>
            </x14:sparkline>
            <x14:sparkline>
              <xm:f>TRENDLINE!Q35:AB35</xm:f>
              <xm:sqref>H35</xm:sqref>
            </x14:sparkline>
            <x14:sparkline>
              <xm:f>TRENDLINE!Q36:AB36</xm:f>
              <xm:sqref>H36</xm:sqref>
            </x14:sparkline>
            <x14:sparkline>
              <xm:f>TRENDLINE!Q37:AB37</xm:f>
              <xm:sqref>H37</xm:sqref>
            </x14:sparkline>
            <x14:sparkline>
              <xm:f>TRENDLINE!Q38:AB38</xm:f>
              <xm:sqref>H38</xm:sqref>
            </x14:sparkline>
            <x14:sparkline>
              <xm:f>TRENDLINE!Q39:AB39</xm:f>
              <xm:sqref>H39</xm:sqref>
            </x14:sparkline>
            <x14:sparkline>
              <xm:f>TRENDLINE!Q40:AB40</xm:f>
              <xm:sqref>H40</xm:sqref>
            </x14:sparkline>
            <x14:sparkline>
              <xm:f>TRENDLINE!Q41:AB41</xm:f>
              <xm:sqref>H41</xm:sqref>
            </x14:sparkline>
            <x14:sparkline>
              <xm:f>TRENDLINE!Q42:AB42</xm:f>
              <xm:sqref>H42</xm:sqref>
            </x14:sparkline>
            <x14:sparkline>
              <xm:f>TRENDLINE!Q43:AB43</xm:f>
              <xm:sqref>H43</xm:sqref>
            </x14:sparkline>
            <x14:sparkline>
              <xm:f>TRENDLINE!Q44:AB44</xm:f>
              <xm:sqref>H44</xm:sqref>
            </x14:sparkline>
            <x14:sparkline>
              <xm:f>TRENDLINE!Q45:AB45</xm:f>
              <xm:sqref>H45</xm:sqref>
            </x14:sparkline>
            <x14:sparkline>
              <xm:f>TRENDLINE!Q46:AB46</xm:f>
              <xm:sqref>H46</xm:sqref>
            </x14:sparkline>
            <x14:sparkline>
              <xm:f>TRENDLINE!Q47:AB47</xm:f>
              <xm:sqref>H47</xm:sqref>
            </x14:sparkline>
            <x14:sparkline>
              <xm:f>TRENDLINE!Q48:AB48</xm:f>
              <xm:sqref>H48</xm:sqref>
            </x14:sparkline>
            <x14:sparkline>
              <xm:f>TRENDLINE!Q49:AB49</xm:f>
              <xm:sqref>H49</xm:sqref>
            </x14:sparkline>
            <x14:sparkline>
              <xm:f>TRENDLINE!Q50:AB50</xm:f>
              <xm:sqref>H50</xm:sqref>
            </x14:sparkline>
            <x14:sparkline>
              <xm:f>TRENDLINE!Q51:AB51</xm:f>
              <xm:sqref>H51</xm:sqref>
            </x14:sparkline>
            <x14:sparkline>
              <xm:f>TRENDLINE!Q52:AB52</xm:f>
              <xm:sqref>H52</xm:sqref>
            </x14:sparkline>
            <x14:sparkline>
              <xm:f>TRENDLINE!Q53:AB53</xm:f>
              <xm:sqref>H53</xm:sqref>
            </x14:sparkline>
            <x14:sparkline>
              <xm:f>TRENDLINE!Q54:AB54</xm:f>
              <xm:sqref>H54</xm:sqref>
            </x14:sparkline>
            <x14:sparkline>
              <xm:f>TRENDLINE!Q55:AB55</xm:f>
              <xm:sqref>H55</xm:sqref>
            </x14:sparkline>
          </x14:sparklines>
        </x14:sparklineGroup>
      </x14:sparklineGroup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7" tint="0.39997558519241921"/>
  </sheetPr>
  <dimension ref="A1:BB110"/>
  <sheetViews>
    <sheetView topLeftCell="A22" zoomScale="80" zoomScaleNormal="80" workbookViewId="0">
      <selection activeCell="A31" sqref="A31:XFD31"/>
    </sheetView>
  </sheetViews>
  <sheetFormatPr defaultColWidth="9.140625" defaultRowHeight="0" customHeight="1" zeroHeight="1"/>
  <cols>
    <col min="1" max="1" width="10.5703125" style="9" bestFit="1" customWidth="1"/>
    <col min="2" max="2" width="38.42578125" style="9" bestFit="1" customWidth="1"/>
    <col min="3" max="3" width="12" style="9" customWidth="1"/>
    <col min="4" max="15" width="11.5703125" style="9" bestFit="1" customWidth="1"/>
    <col min="16" max="16" width="12" style="9" customWidth="1"/>
    <col min="17" max="28" width="11.5703125" style="9" bestFit="1" customWidth="1"/>
    <col min="29" max="29" width="9.140625" style="9" customWidth="1"/>
    <col min="30" max="41" width="11.5703125" style="9" bestFit="1" customWidth="1"/>
    <col min="42" max="42" width="9.140625" style="9"/>
    <col min="43" max="54" width="11.5703125" style="9" bestFit="1" customWidth="1"/>
    <col min="55" max="16384" width="9.140625" style="9"/>
  </cols>
  <sheetData>
    <row r="1" spans="1:54" ht="12.75">
      <c r="A1" s="215" t="s">
        <v>127</v>
      </c>
      <c r="B1" s="216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</row>
    <row r="2" spans="1:54" ht="15" customHeight="1">
      <c r="A2" s="216"/>
      <c r="B2" s="216"/>
      <c r="C2" s="10"/>
      <c r="D2" s="52" t="s">
        <v>2</v>
      </c>
      <c r="E2" s="52" t="s">
        <v>2</v>
      </c>
      <c r="F2" s="52" t="s">
        <v>2</v>
      </c>
      <c r="G2" s="52" t="s">
        <v>2</v>
      </c>
      <c r="H2" s="52" t="s">
        <v>2</v>
      </c>
      <c r="I2" s="52" t="s">
        <v>2</v>
      </c>
      <c r="J2" s="52" t="s">
        <v>2</v>
      </c>
      <c r="K2" s="52" t="s">
        <v>2</v>
      </c>
      <c r="L2" s="52" t="s">
        <v>2</v>
      </c>
      <c r="M2" s="52" t="s">
        <v>2</v>
      </c>
      <c r="N2" s="52" t="s">
        <v>2</v>
      </c>
      <c r="O2" s="52" t="s">
        <v>2</v>
      </c>
      <c r="P2" s="52"/>
      <c r="Q2" s="52" t="s">
        <v>3</v>
      </c>
      <c r="R2" s="52" t="s">
        <v>3</v>
      </c>
      <c r="S2" s="52" t="s">
        <v>3</v>
      </c>
      <c r="T2" s="52" t="s">
        <v>3</v>
      </c>
      <c r="U2" s="52" t="s">
        <v>3</v>
      </c>
      <c r="V2" s="52" t="s">
        <v>3</v>
      </c>
      <c r="W2" s="52" t="s">
        <v>3</v>
      </c>
      <c r="X2" s="52" t="s">
        <v>3</v>
      </c>
      <c r="Y2" s="52" t="s">
        <v>3</v>
      </c>
      <c r="Z2" s="52" t="s">
        <v>3</v>
      </c>
      <c r="AA2" s="52" t="s">
        <v>3</v>
      </c>
      <c r="AB2" s="52" t="s">
        <v>3</v>
      </c>
      <c r="AC2" s="8"/>
      <c r="AD2" s="52" t="s">
        <v>4</v>
      </c>
      <c r="AE2" s="52" t="s">
        <v>4</v>
      </c>
      <c r="AF2" s="52" t="s">
        <v>4</v>
      </c>
      <c r="AG2" s="52" t="s">
        <v>4</v>
      </c>
      <c r="AH2" s="52" t="s">
        <v>4</v>
      </c>
      <c r="AI2" s="52" t="s">
        <v>4</v>
      </c>
      <c r="AJ2" s="52" t="s">
        <v>4</v>
      </c>
      <c r="AK2" s="52" t="s">
        <v>4</v>
      </c>
      <c r="AL2" s="52" t="s">
        <v>4</v>
      </c>
      <c r="AM2" s="52" t="s">
        <v>4</v>
      </c>
      <c r="AN2" s="52" t="s">
        <v>4</v>
      </c>
      <c r="AO2" s="52" t="s">
        <v>4</v>
      </c>
      <c r="AQ2" s="52" t="s">
        <v>5</v>
      </c>
      <c r="AR2" s="52" t="s">
        <v>5</v>
      </c>
      <c r="AS2" s="52" t="s">
        <v>5</v>
      </c>
      <c r="AT2" s="52" t="s">
        <v>5</v>
      </c>
      <c r="AU2" s="52" t="s">
        <v>5</v>
      </c>
      <c r="AV2" s="52" t="s">
        <v>5</v>
      </c>
      <c r="AW2" s="52" t="s">
        <v>5</v>
      </c>
      <c r="AX2" s="52" t="s">
        <v>5</v>
      </c>
      <c r="AY2" s="52" t="s">
        <v>5</v>
      </c>
      <c r="AZ2" s="52" t="s">
        <v>5</v>
      </c>
      <c r="BA2" s="52" t="s">
        <v>5</v>
      </c>
      <c r="BB2" s="52" t="s">
        <v>5</v>
      </c>
    </row>
    <row r="3" spans="1:54" ht="15" customHeight="1">
      <c r="A3" s="70" t="s">
        <v>18</v>
      </c>
      <c r="B3" s="70" t="s">
        <v>19</v>
      </c>
      <c r="C3" s="69" t="s">
        <v>20</v>
      </c>
      <c r="D3" s="66">
        <v>43952</v>
      </c>
      <c r="E3" s="66">
        <v>43983</v>
      </c>
      <c r="F3" s="66">
        <v>44013</v>
      </c>
      <c r="G3" s="66">
        <v>44044</v>
      </c>
      <c r="H3" s="66">
        <v>44075</v>
      </c>
      <c r="I3" s="66">
        <v>44105</v>
      </c>
      <c r="J3" s="66">
        <v>44136</v>
      </c>
      <c r="K3" s="66">
        <v>44166</v>
      </c>
      <c r="L3" s="66">
        <v>44197</v>
      </c>
      <c r="M3" s="66">
        <v>44228</v>
      </c>
      <c r="N3" s="66">
        <v>44256</v>
      </c>
      <c r="O3" s="66">
        <v>44287</v>
      </c>
      <c r="Q3" s="66">
        <v>43952</v>
      </c>
      <c r="R3" s="66">
        <v>43983</v>
      </c>
      <c r="S3" s="66">
        <v>44013</v>
      </c>
      <c r="T3" s="66">
        <v>44044</v>
      </c>
      <c r="U3" s="66">
        <v>44075</v>
      </c>
      <c r="V3" s="66">
        <v>44105</v>
      </c>
      <c r="W3" s="66">
        <v>44136</v>
      </c>
      <c r="X3" s="66">
        <v>44166</v>
      </c>
      <c r="Y3" s="66">
        <v>44197</v>
      </c>
      <c r="Z3" s="66">
        <v>44228</v>
      </c>
      <c r="AA3" s="66">
        <v>44256</v>
      </c>
      <c r="AB3" s="66">
        <v>44287</v>
      </c>
      <c r="AD3" s="66">
        <v>43952</v>
      </c>
      <c r="AE3" s="66">
        <v>43983</v>
      </c>
      <c r="AF3" s="66">
        <v>44013</v>
      </c>
      <c r="AG3" s="66">
        <v>44044</v>
      </c>
      <c r="AH3" s="66">
        <v>44075</v>
      </c>
      <c r="AI3" s="66">
        <v>44105</v>
      </c>
      <c r="AJ3" s="66">
        <v>44136</v>
      </c>
      <c r="AK3" s="66">
        <v>44166</v>
      </c>
      <c r="AL3" s="66">
        <v>44197</v>
      </c>
      <c r="AM3" s="66">
        <v>44228</v>
      </c>
      <c r="AN3" s="66">
        <v>44256</v>
      </c>
      <c r="AO3" s="66">
        <v>44287</v>
      </c>
      <c r="AQ3" s="66">
        <v>43952</v>
      </c>
      <c r="AR3" s="66">
        <v>43983</v>
      </c>
      <c r="AS3" s="66">
        <v>44013</v>
      </c>
      <c r="AT3" s="66">
        <v>44044</v>
      </c>
      <c r="AU3" s="66">
        <v>44075</v>
      </c>
      <c r="AV3" s="66">
        <v>44105</v>
      </c>
      <c r="AW3" s="66">
        <v>44136</v>
      </c>
      <c r="AX3" s="66">
        <v>44166</v>
      </c>
      <c r="AY3" s="66">
        <v>44197</v>
      </c>
      <c r="AZ3" s="66">
        <v>44228</v>
      </c>
      <c r="BA3" s="66">
        <v>44256</v>
      </c>
      <c r="BB3" s="66">
        <v>44287</v>
      </c>
    </row>
    <row r="4" spans="1:54" ht="15" customHeight="1">
      <c r="A4" s="67"/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D4" s="58"/>
      <c r="AE4" s="58"/>
      <c r="AF4" s="58"/>
      <c r="AG4" s="58"/>
      <c r="AH4" s="58"/>
      <c r="AI4" s="58"/>
      <c r="AJ4" s="58"/>
      <c r="AK4" s="58"/>
      <c r="AL4" s="58"/>
      <c r="AM4" s="58"/>
      <c r="AN4" s="58"/>
      <c r="AO4" s="58"/>
      <c r="AQ4" s="58"/>
      <c r="AR4" s="58"/>
      <c r="AS4" s="58"/>
      <c r="AT4" s="58"/>
      <c r="AU4" s="58"/>
      <c r="AV4" s="58"/>
      <c r="AW4" s="58"/>
      <c r="AX4" s="58"/>
      <c r="AY4" s="58"/>
      <c r="AZ4" s="58"/>
      <c r="BA4" s="58"/>
      <c r="BB4" s="58"/>
    </row>
    <row r="5" spans="1:54" ht="12.75" customHeight="1">
      <c r="A5" s="67"/>
      <c r="B5" s="68"/>
      <c r="C5" s="67"/>
      <c r="D5" s="210" t="s">
        <v>6</v>
      </c>
      <c r="E5" s="210"/>
      <c r="F5" s="210"/>
      <c r="G5" s="210"/>
      <c r="H5" s="210"/>
      <c r="I5" s="210"/>
      <c r="J5" s="210"/>
      <c r="K5" s="210"/>
      <c r="L5" s="210"/>
      <c r="M5" s="210"/>
      <c r="N5" s="210"/>
      <c r="O5" s="210"/>
      <c r="Q5" s="71" t="s">
        <v>7</v>
      </c>
      <c r="R5" s="71"/>
      <c r="S5" s="71"/>
      <c r="T5" s="71"/>
      <c r="U5" s="71"/>
      <c r="V5" s="71"/>
      <c r="W5" s="71"/>
      <c r="X5" s="71"/>
      <c r="Y5" s="71"/>
      <c r="Z5" s="71"/>
      <c r="AA5" s="71"/>
      <c r="AB5" s="71"/>
      <c r="AD5" s="213" t="s">
        <v>128</v>
      </c>
      <c r="AE5" s="214"/>
      <c r="AF5" s="71"/>
      <c r="AG5" s="71"/>
      <c r="AH5" s="71"/>
      <c r="AI5" s="71"/>
      <c r="AJ5" s="71"/>
      <c r="AK5" s="71"/>
      <c r="AL5" s="71"/>
      <c r="AM5" s="71"/>
      <c r="AN5" s="71"/>
      <c r="AO5" s="71"/>
      <c r="AQ5" s="213" t="s">
        <v>129</v>
      </c>
      <c r="AR5" s="214"/>
      <c r="AS5" s="71"/>
      <c r="AT5" s="71"/>
      <c r="AU5" s="71"/>
      <c r="AV5" s="71"/>
      <c r="AW5" s="71"/>
      <c r="AX5" s="71"/>
      <c r="AY5" s="71"/>
      <c r="AZ5" s="71"/>
      <c r="BA5" s="71"/>
      <c r="BB5" s="71"/>
    </row>
    <row r="6" spans="1:54" ht="12.75" customHeight="1">
      <c r="A6" s="68"/>
      <c r="B6" s="68"/>
      <c r="C6" s="67"/>
      <c r="D6" s="211"/>
      <c r="E6" s="211"/>
      <c r="F6" s="211"/>
      <c r="G6" s="211"/>
      <c r="H6" s="211"/>
      <c r="I6" s="211"/>
      <c r="J6" s="211"/>
      <c r="K6" s="211"/>
      <c r="L6" s="211"/>
      <c r="M6" s="211"/>
      <c r="N6" s="211"/>
      <c r="O6" s="211"/>
      <c r="Q6" s="71"/>
      <c r="R6" s="71"/>
      <c r="S6" s="71"/>
      <c r="T6" s="71"/>
      <c r="U6" s="71"/>
      <c r="V6" s="71"/>
      <c r="W6" s="71"/>
      <c r="X6" s="71"/>
      <c r="Y6" s="71"/>
      <c r="Z6" s="71"/>
      <c r="AA6" s="71"/>
      <c r="AB6" s="71"/>
      <c r="AD6" s="71"/>
      <c r="AE6" s="71"/>
      <c r="AF6" s="71"/>
      <c r="AG6" s="71"/>
      <c r="AH6" s="71"/>
      <c r="AI6" s="71"/>
      <c r="AJ6" s="71"/>
      <c r="AK6" s="71"/>
      <c r="AL6" s="71"/>
      <c r="AM6" s="71"/>
      <c r="AN6" s="71"/>
      <c r="AO6" s="71"/>
      <c r="AQ6" s="71"/>
      <c r="AR6" s="71"/>
      <c r="AS6" s="71"/>
      <c r="AT6" s="71"/>
      <c r="AU6" s="71"/>
      <c r="AV6" s="71"/>
      <c r="AW6" s="71"/>
      <c r="AX6" s="71"/>
      <c r="AY6" s="71"/>
      <c r="AZ6" s="71"/>
      <c r="BA6" s="71"/>
      <c r="BB6" s="71"/>
    </row>
    <row r="7" spans="1:54" ht="12.75" customHeight="1">
      <c r="A7" s="67"/>
      <c r="B7" s="67"/>
      <c r="C7" s="67"/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67"/>
      <c r="Q7" s="71"/>
      <c r="R7" s="71"/>
      <c r="S7" s="71"/>
      <c r="T7" s="71"/>
      <c r="U7" s="71"/>
      <c r="V7" s="71"/>
      <c r="W7" s="71"/>
      <c r="X7" s="71"/>
      <c r="Y7" s="71"/>
      <c r="Z7" s="71"/>
      <c r="AA7" s="71"/>
      <c r="AB7" s="71"/>
      <c r="AD7" s="71"/>
      <c r="AE7" s="71"/>
      <c r="AF7" s="71"/>
      <c r="AG7" s="71"/>
      <c r="AH7" s="71"/>
      <c r="AI7" s="71"/>
      <c r="AJ7" s="71"/>
      <c r="AK7" s="71"/>
      <c r="AL7" s="71"/>
      <c r="AM7" s="71"/>
      <c r="AN7" s="71"/>
      <c r="AO7" s="71"/>
      <c r="AQ7" s="71"/>
      <c r="AR7" s="71"/>
      <c r="AS7" s="71"/>
      <c r="AT7" s="71"/>
      <c r="AU7" s="71"/>
      <c r="AV7" s="71"/>
      <c r="AW7" s="71"/>
      <c r="AX7" s="71"/>
      <c r="AY7" s="71"/>
      <c r="AZ7" s="71"/>
      <c r="BA7" s="71"/>
      <c r="BB7" s="71"/>
    </row>
    <row r="8" spans="1:54" ht="12.75" customHeight="1">
      <c r="A8" s="80" t="s">
        <v>25</v>
      </c>
      <c r="B8" s="80" t="s">
        <v>26</v>
      </c>
      <c r="C8" s="80" t="s">
        <v>25</v>
      </c>
      <c r="D8" s="81">
        <f ca="1">SUM(D16:D24)</f>
        <v>0</v>
      </c>
      <c r="E8" s="81">
        <f ca="1">SUM(E16:E24)</f>
        <v>0</v>
      </c>
      <c r="F8" s="81">
        <f t="shared" ref="F8:BB8" ca="1" si="0">SUM(F16:F24)</f>
        <v>0</v>
      </c>
      <c r="G8" s="81">
        <f t="shared" ca="1" si="0"/>
        <v>0</v>
      </c>
      <c r="H8" s="81">
        <f t="shared" ca="1" si="0"/>
        <v>0</v>
      </c>
      <c r="I8" s="81">
        <f t="shared" ca="1" si="0"/>
        <v>0</v>
      </c>
      <c r="J8" s="81">
        <f t="shared" ca="1" si="0"/>
        <v>0</v>
      </c>
      <c r="K8" s="81">
        <f t="shared" ca="1" si="0"/>
        <v>0</v>
      </c>
      <c r="L8" s="81">
        <f t="shared" ca="1" si="0"/>
        <v>0</v>
      </c>
      <c r="M8" s="81">
        <f t="shared" ca="1" si="0"/>
        <v>0</v>
      </c>
      <c r="N8" s="81">
        <f t="shared" ca="1" si="0"/>
        <v>0</v>
      </c>
      <c r="O8" s="81">
        <f t="shared" ca="1" si="0"/>
        <v>0</v>
      </c>
      <c r="P8" s="78"/>
      <c r="Q8" s="81">
        <f t="shared" ca="1" si="0"/>
        <v>0</v>
      </c>
      <c r="R8" s="81">
        <f t="shared" ca="1" si="0"/>
        <v>0</v>
      </c>
      <c r="S8" s="81">
        <f t="shared" ca="1" si="0"/>
        <v>0</v>
      </c>
      <c r="T8" s="81">
        <f t="shared" ca="1" si="0"/>
        <v>0</v>
      </c>
      <c r="U8" s="81">
        <f t="shared" ca="1" si="0"/>
        <v>0</v>
      </c>
      <c r="V8" s="81">
        <f t="shared" ca="1" si="0"/>
        <v>0</v>
      </c>
      <c r="W8" s="81">
        <f t="shared" ca="1" si="0"/>
        <v>0</v>
      </c>
      <c r="X8" s="81">
        <f t="shared" ca="1" si="0"/>
        <v>0</v>
      </c>
      <c r="Y8" s="81">
        <f t="shared" ca="1" si="0"/>
        <v>0</v>
      </c>
      <c r="Z8" s="81">
        <f t="shared" ca="1" si="0"/>
        <v>0</v>
      </c>
      <c r="AA8" s="81">
        <f t="shared" ca="1" si="0"/>
        <v>0</v>
      </c>
      <c r="AB8" s="81">
        <f t="shared" ca="1" si="0"/>
        <v>0</v>
      </c>
      <c r="AC8" s="81"/>
      <c r="AD8" s="81">
        <f t="shared" ca="1" si="0"/>
        <v>0</v>
      </c>
      <c r="AE8" s="81">
        <f t="shared" ca="1" si="0"/>
        <v>0</v>
      </c>
      <c r="AF8" s="81">
        <f t="shared" ca="1" si="0"/>
        <v>0</v>
      </c>
      <c r="AG8" s="81">
        <f t="shared" ca="1" si="0"/>
        <v>0</v>
      </c>
      <c r="AH8" s="81">
        <f t="shared" ca="1" si="0"/>
        <v>0</v>
      </c>
      <c r="AI8" s="81">
        <f t="shared" ca="1" si="0"/>
        <v>0</v>
      </c>
      <c r="AJ8" s="81">
        <f t="shared" ca="1" si="0"/>
        <v>0</v>
      </c>
      <c r="AK8" s="81">
        <f t="shared" ca="1" si="0"/>
        <v>0</v>
      </c>
      <c r="AL8" s="81">
        <f t="shared" ca="1" si="0"/>
        <v>0</v>
      </c>
      <c r="AM8" s="81">
        <f t="shared" ca="1" si="0"/>
        <v>0</v>
      </c>
      <c r="AN8" s="81">
        <f t="shared" ca="1" si="0"/>
        <v>0</v>
      </c>
      <c r="AO8" s="81">
        <f t="shared" ca="1" si="0"/>
        <v>0</v>
      </c>
      <c r="AP8" s="81"/>
      <c r="AQ8" s="81">
        <f t="shared" ca="1" si="0"/>
        <v>0</v>
      </c>
      <c r="AR8" s="81">
        <f t="shared" ca="1" si="0"/>
        <v>0</v>
      </c>
      <c r="AS8" s="81">
        <f t="shared" ca="1" si="0"/>
        <v>0</v>
      </c>
      <c r="AT8" s="81">
        <f t="shared" ca="1" si="0"/>
        <v>0</v>
      </c>
      <c r="AU8" s="81">
        <f t="shared" ca="1" si="0"/>
        <v>0</v>
      </c>
      <c r="AV8" s="81">
        <f t="shared" ca="1" si="0"/>
        <v>0</v>
      </c>
      <c r="AW8" s="81">
        <f t="shared" ca="1" si="0"/>
        <v>0</v>
      </c>
      <c r="AX8" s="81">
        <f t="shared" ca="1" si="0"/>
        <v>0</v>
      </c>
      <c r="AY8" s="81">
        <f t="shared" ca="1" si="0"/>
        <v>0</v>
      </c>
      <c r="AZ8" s="81">
        <f t="shared" ca="1" si="0"/>
        <v>0</v>
      </c>
      <c r="BA8" s="81">
        <f t="shared" ca="1" si="0"/>
        <v>0</v>
      </c>
      <c r="BB8" s="81">
        <f t="shared" ca="1" si="0"/>
        <v>0</v>
      </c>
    </row>
    <row r="9" spans="1:54" ht="12.75" customHeight="1">
      <c r="A9" s="80" t="s">
        <v>27</v>
      </c>
      <c r="B9" s="80" t="s">
        <v>28</v>
      </c>
      <c r="C9" s="80" t="s">
        <v>27</v>
      </c>
      <c r="D9" s="81">
        <f ca="1">SUM(D25:D28)</f>
        <v>0</v>
      </c>
      <c r="E9" s="81">
        <f t="shared" ref="E9:BB9" ca="1" si="1">SUM(E25:E28)</f>
        <v>0</v>
      </c>
      <c r="F9" s="81">
        <f t="shared" ca="1" si="1"/>
        <v>0</v>
      </c>
      <c r="G9" s="81">
        <f t="shared" ca="1" si="1"/>
        <v>0</v>
      </c>
      <c r="H9" s="81">
        <f t="shared" ca="1" si="1"/>
        <v>0</v>
      </c>
      <c r="I9" s="81">
        <f t="shared" ca="1" si="1"/>
        <v>0</v>
      </c>
      <c r="J9" s="81">
        <f t="shared" ca="1" si="1"/>
        <v>0</v>
      </c>
      <c r="K9" s="81">
        <f t="shared" ca="1" si="1"/>
        <v>0</v>
      </c>
      <c r="L9" s="81">
        <f t="shared" ca="1" si="1"/>
        <v>0</v>
      </c>
      <c r="M9" s="81">
        <f t="shared" ca="1" si="1"/>
        <v>0</v>
      </c>
      <c r="N9" s="81">
        <f t="shared" ca="1" si="1"/>
        <v>0</v>
      </c>
      <c r="O9" s="81">
        <f t="shared" ca="1" si="1"/>
        <v>0</v>
      </c>
      <c r="P9" s="78"/>
      <c r="Q9" s="81">
        <f t="shared" ca="1" si="1"/>
        <v>0</v>
      </c>
      <c r="R9" s="81">
        <f t="shared" ca="1" si="1"/>
        <v>0</v>
      </c>
      <c r="S9" s="81">
        <f t="shared" ca="1" si="1"/>
        <v>0</v>
      </c>
      <c r="T9" s="81">
        <f t="shared" ca="1" si="1"/>
        <v>0</v>
      </c>
      <c r="U9" s="81">
        <f t="shared" ca="1" si="1"/>
        <v>0</v>
      </c>
      <c r="V9" s="81">
        <f t="shared" ca="1" si="1"/>
        <v>0</v>
      </c>
      <c r="W9" s="81">
        <f t="shared" ca="1" si="1"/>
        <v>0</v>
      </c>
      <c r="X9" s="81">
        <f t="shared" ca="1" si="1"/>
        <v>0</v>
      </c>
      <c r="Y9" s="81">
        <f t="shared" ca="1" si="1"/>
        <v>0</v>
      </c>
      <c r="Z9" s="81">
        <f t="shared" ca="1" si="1"/>
        <v>0</v>
      </c>
      <c r="AA9" s="81">
        <f t="shared" ca="1" si="1"/>
        <v>0</v>
      </c>
      <c r="AB9" s="81">
        <f t="shared" ca="1" si="1"/>
        <v>0</v>
      </c>
      <c r="AC9" s="81"/>
      <c r="AD9" s="81">
        <f t="shared" ca="1" si="1"/>
        <v>0</v>
      </c>
      <c r="AE9" s="81">
        <f t="shared" ca="1" si="1"/>
        <v>0</v>
      </c>
      <c r="AF9" s="81">
        <f t="shared" ca="1" si="1"/>
        <v>0</v>
      </c>
      <c r="AG9" s="81">
        <f t="shared" ca="1" si="1"/>
        <v>0</v>
      </c>
      <c r="AH9" s="81">
        <f t="shared" ca="1" si="1"/>
        <v>0</v>
      </c>
      <c r="AI9" s="81">
        <f t="shared" ca="1" si="1"/>
        <v>0</v>
      </c>
      <c r="AJ9" s="81">
        <f t="shared" ca="1" si="1"/>
        <v>0</v>
      </c>
      <c r="AK9" s="81">
        <f t="shared" ca="1" si="1"/>
        <v>0</v>
      </c>
      <c r="AL9" s="81">
        <f t="shared" ca="1" si="1"/>
        <v>0</v>
      </c>
      <c r="AM9" s="81">
        <f t="shared" ca="1" si="1"/>
        <v>0</v>
      </c>
      <c r="AN9" s="81">
        <f t="shared" ca="1" si="1"/>
        <v>0</v>
      </c>
      <c r="AO9" s="81">
        <f t="shared" ca="1" si="1"/>
        <v>0</v>
      </c>
      <c r="AP9" s="81"/>
      <c r="AQ9" s="81">
        <f t="shared" ca="1" si="1"/>
        <v>0</v>
      </c>
      <c r="AR9" s="81">
        <f t="shared" ca="1" si="1"/>
        <v>0</v>
      </c>
      <c r="AS9" s="81">
        <f t="shared" ca="1" si="1"/>
        <v>0</v>
      </c>
      <c r="AT9" s="81">
        <f t="shared" ca="1" si="1"/>
        <v>0</v>
      </c>
      <c r="AU9" s="81">
        <f t="shared" ca="1" si="1"/>
        <v>0</v>
      </c>
      <c r="AV9" s="81">
        <f t="shared" ca="1" si="1"/>
        <v>0</v>
      </c>
      <c r="AW9" s="81">
        <f t="shared" ca="1" si="1"/>
        <v>0</v>
      </c>
      <c r="AX9" s="81">
        <f t="shared" ca="1" si="1"/>
        <v>0</v>
      </c>
      <c r="AY9" s="81">
        <f t="shared" ca="1" si="1"/>
        <v>0</v>
      </c>
      <c r="AZ9" s="81">
        <f t="shared" ca="1" si="1"/>
        <v>0</v>
      </c>
      <c r="BA9" s="81">
        <f t="shared" ca="1" si="1"/>
        <v>0</v>
      </c>
      <c r="BB9" s="81">
        <f t="shared" ca="1" si="1"/>
        <v>0</v>
      </c>
    </row>
    <row r="10" spans="1:54" ht="12.75" customHeight="1">
      <c r="A10" s="80" t="s">
        <v>29</v>
      </c>
      <c r="B10" s="80" t="s">
        <v>30</v>
      </c>
      <c r="C10" s="80" t="s">
        <v>29</v>
      </c>
      <c r="D10" s="81">
        <f t="shared" ref="D10:O10" ca="1" si="2">SUM(D29:D31)</f>
        <v>0</v>
      </c>
      <c r="E10" s="81">
        <f t="shared" ca="1" si="2"/>
        <v>0</v>
      </c>
      <c r="F10" s="81">
        <f t="shared" ca="1" si="2"/>
        <v>0</v>
      </c>
      <c r="G10" s="81">
        <f t="shared" ca="1" si="2"/>
        <v>0</v>
      </c>
      <c r="H10" s="81">
        <f t="shared" ca="1" si="2"/>
        <v>0</v>
      </c>
      <c r="I10" s="81">
        <f t="shared" ca="1" si="2"/>
        <v>0</v>
      </c>
      <c r="J10" s="81">
        <f t="shared" ca="1" si="2"/>
        <v>0</v>
      </c>
      <c r="K10" s="81">
        <f t="shared" ca="1" si="2"/>
        <v>0</v>
      </c>
      <c r="L10" s="81">
        <f t="shared" ca="1" si="2"/>
        <v>0</v>
      </c>
      <c r="M10" s="81">
        <f t="shared" ca="1" si="2"/>
        <v>0</v>
      </c>
      <c r="N10" s="81">
        <f t="shared" ca="1" si="2"/>
        <v>0</v>
      </c>
      <c r="O10" s="81">
        <f t="shared" ca="1" si="2"/>
        <v>0</v>
      </c>
      <c r="P10" s="78"/>
      <c r="Q10" s="81">
        <f t="shared" ref="Q10:AB10" ca="1" si="3">SUM(Q29:Q31)</f>
        <v>0</v>
      </c>
      <c r="R10" s="81">
        <f t="shared" ca="1" si="3"/>
        <v>0</v>
      </c>
      <c r="S10" s="81">
        <f t="shared" ca="1" si="3"/>
        <v>0</v>
      </c>
      <c r="T10" s="81">
        <f t="shared" ca="1" si="3"/>
        <v>0</v>
      </c>
      <c r="U10" s="81">
        <f t="shared" ca="1" si="3"/>
        <v>0</v>
      </c>
      <c r="V10" s="81">
        <f t="shared" ca="1" si="3"/>
        <v>0</v>
      </c>
      <c r="W10" s="81">
        <f t="shared" ca="1" si="3"/>
        <v>0</v>
      </c>
      <c r="X10" s="81">
        <f t="shared" ca="1" si="3"/>
        <v>0</v>
      </c>
      <c r="Y10" s="81">
        <f t="shared" ca="1" si="3"/>
        <v>0</v>
      </c>
      <c r="Z10" s="81">
        <f t="shared" ca="1" si="3"/>
        <v>0</v>
      </c>
      <c r="AA10" s="81">
        <f t="shared" ca="1" si="3"/>
        <v>0</v>
      </c>
      <c r="AB10" s="81">
        <f t="shared" ca="1" si="3"/>
        <v>0</v>
      </c>
      <c r="AC10" s="81"/>
      <c r="AD10" s="81">
        <f t="shared" ref="AD10:AO10" ca="1" si="4">SUM(AD29:AD31)</f>
        <v>0</v>
      </c>
      <c r="AE10" s="81">
        <f t="shared" ca="1" si="4"/>
        <v>0</v>
      </c>
      <c r="AF10" s="81">
        <f t="shared" ca="1" si="4"/>
        <v>0</v>
      </c>
      <c r="AG10" s="81">
        <f t="shared" ca="1" si="4"/>
        <v>0</v>
      </c>
      <c r="AH10" s="81">
        <f t="shared" ca="1" si="4"/>
        <v>0</v>
      </c>
      <c r="AI10" s="81">
        <f t="shared" ca="1" si="4"/>
        <v>0</v>
      </c>
      <c r="AJ10" s="81">
        <f t="shared" ca="1" si="4"/>
        <v>0</v>
      </c>
      <c r="AK10" s="81">
        <f t="shared" ca="1" si="4"/>
        <v>0</v>
      </c>
      <c r="AL10" s="81">
        <f t="shared" ca="1" si="4"/>
        <v>0</v>
      </c>
      <c r="AM10" s="81">
        <f t="shared" ca="1" si="4"/>
        <v>0</v>
      </c>
      <c r="AN10" s="81">
        <f t="shared" ca="1" si="4"/>
        <v>0</v>
      </c>
      <c r="AO10" s="81">
        <f t="shared" ca="1" si="4"/>
        <v>0</v>
      </c>
      <c r="AP10" s="81"/>
      <c r="AQ10" s="81">
        <f t="shared" ref="AQ10:BB10" ca="1" si="5">SUM(AQ29:AQ31)</f>
        <v>0</v>
      </c>
      <c r="AR10" s="81">
        <f t="shared" ca="1" si="5"/>
        <v>0</v>
      </c>
      <c r="AS10" s="81">
        <f t="shared" ca="1" si="5"/>
        <v>0</v>
      </c>
      <c r="AT10" s="81">
        <f t="shared" ca="1" si="5"/>
        <v>0</v>
      </c>
      <c r="AU10" s="81">
        <f t="shared" ca="1" si="5"/>
        <v>0</v>
      </c>
      <c r="AV10" s="81">
        <f t="shared" ca="1" si="5"/>
        <v>0</v>
      </c>
      <c r="AW10" s="81">
        <f t="shared" ca="1" si="5"/>
        <v>0</v>
      </c>
      <c r="AX10" s="81">
        <f t="shared" ca="1" si="5"/>
        <v>0</v>
      </c>
      <c r="AY10" s="81">
        <f t="shared" ca="1" si="5"/>
        <v>0</v>
      </c>
      <c r="AZ10" s="81">
        <f t="shared" ca="1" si="5"/>
        <v>0</v>
      </c>
      <c r="BA10" s="81">
        <f t="shared" ca="1" si="5"/>
        <v>0</v>
      </c>
      <c r="BB10" s="81">
        <f t="shared" ca="1" si="5"/>
        <v>0</v>
      </c>
    </row>
    <row r="11" spans="1:54" ht="12.75" customHeight="1">
      <c r="A11" s="80" t="s">
        <v>31</v>
      </c>
      <c r="B11" s="80" t="s">
        <v>32</v>
      </c>
      <c r="C11" s="80" t="s">
        <v>31</v>
      </c>
      <c r="D11" s="81">
        <f ca="1">SUM(D32:D38)</f>
        <v>0</v>
      </c>
      <c r="E11" s="81">
        <f t="shared" ref="E11:O11" ca="1" si="6">SUM(E32:E38)</f>
        <v>0</v>
      </c>
      <c r="F11" s="81">
        <f t="shared" ca="1" si="6"/>
        <v>0</v>
      </c>
      <c r="G11" s="81">
        <f t="shared" ca="1" si="6"/>
        <v>0</v>
      </c>
      <c r="H11" s="81">
        <f t="shared" ca="1" si="6"/>
        <v>0</v>
      </c>
      <c r="I11" s="81">
        <f t="shared" ca="1" si="6"/>
        <v>0</v>
      </c>
      <c r="J11" s="81">
        <f t="shared" ca="1" si="6"/>
        <v>0</v>
      </c>
      <c r="K11" s="81">
        <f t="shared" ca="1" si="6"/>
        <v>0</v>
      </c>
      <c r="L11" s="81">
        <f t="shared" ca="1" si="6"/>
        <v>0</v>
      </c>
      <c r="M11" s="81">
        <f t="shared" ca="1" si="6"/>
        <v>0</v>
      </c>
      <c r="N11" s="81">
        <f t="shared" ca="1" si="6"/>
        <v>0</v>
      </c>
      <c r="O11" s="81">
        <f t="shared" ca="1" si="6"/>
        <v>0</v>
      </c>
      <c r="P11" s="78"/>
      <c r="Q11" s="81">
        <f t="shared" ref="Q11:BB11" ca="1" si="7">SUM(Q32:Q38)</f>
        <v>0</v>
      </c>
      <c r="R11" s="81">
        <f t="shared" ca="1" si="7"/>
        <v>0</v>
      </c>
      <c r="S11" s="81">
        <f t="shared" ca="1" si="7"/>
        <v>0</v>
      </c>
      <c r="T11" s="81">
        <f t="shared" ca="1" si="7"/>
        <v>0</v>
      </c>
      <c r="U11" s="81">
        <f t="shared" ca="1" si="7"/>
        <v>0</v>
      </c>
      <c r="V11" s="81">
        <f t="shared" ca="1" si="7"/>
        <v>0</v>
      </c>
      <c r="W11" s="81">
        <f t="shared" ca="1" si="7"/>
        <v>0</v>
      </c>
      <c r="X11" s="81">
        <f t="shared" ca="1" si="7"/>
        <v>0</v>
      </c>
      <c r="Y11" s="81">
        <f t="shared" ca="1" si="7"/>
        <v>0</v>
      </c>
      <c r="Z11" s="81">
        <f t="shared" ca="1" si="7"/>
        <v>0</v>
      </c>
      <c r="AA11" s="81">
        <f t="shared" ca="1" si="7"/>
        <v>0</v>
      </c>
      <c r="AB11" s="81">
        <f t="shared" ca="1" si="7"/>
        <v>0</v>
      </c>
      <c r="AC11" s="81"/>
      <c r="AD11" s="81">
        <f t="shared" ca="1" si="7"/>
        <v>0</v>
      </c>
      <c r="AE11" s="81">
        <f t="shared" ca="1" si="7"/>
        <v>0</v>
      </c>
      <c r="AF11" s="81">
        <f t="shared" ca="1" si="7"/>
        <v>0</v>
      </c>
      <c r="AG11" s="81">
        <f t="shared" ca="1" si="7"/>
        <v>0</v>
      </c>
      <c r="AH11" s="81">
        <f t="shared" ca="1" si="7"/>
        <v>0</v>
      </c>
      <c r="AI11" s="81">
        <f t="shared" ca="1" si="7"/>
        <v>0</v>
      </c>
      <c r="AJ11" s="81">
        <f t="shared" ca="1" si="7"/>
        <v>0</v>
      </c>
      <c r="AK11" s="81">
        <f t="shared" ca="1" si="7"/>
        <v>0</v>
      </c>
      <c r="AL11" s="81">
        <f t="shared" ca="1" si="7"/>
        <v>0</v>
      </c>
      <c r="AM11" s="81">
        <f t="shared" ca="1" si="7"/>
        <v>0</v>
      </c>
      <c r="AN11" s="81">
        <f t="shared" ca="1" si="7"/>
        <v>0</v>
      </c>
      <c r="AO11" s="81">
        <f t="shared" ca="1" si="7"/>
        <v>0</v>
      </c>
      <c r="AP11" s="81"/>
      <c r="AQ11" s="81">
        <f t="shared" ca="1" si="7"/>
        <v>0</v>
      </c>
      <c r="AR11" s="81">
        <f t="shared" ca="1" si="7"/>
        <v>0</v>
      </c>
      <c r="AS11" s="81">
        <f t="shared" ca="1" si="7"/>
        <v>0</v>
      </c>
      <c r="AT11" s="81">
        <f t="shared" ca="1" si="7"/>
        <v>0</v>
      </c>
      <c r="AU11" s="81">
        <f t="shared" ca="1" si="7"/>
        <v>0</v>
      </c>
      <c r="AV11" s="81">
        <f t="shared" ca="1" si="7"/>
        <v>0</v>
      </c>
      <c r="AW11" s="81">
        <f t="shared" ca="1" si="7"/>
        <v>0</v>
      </c>
      <c r="AX11" s="81">
        <f t="shared" ca="1" si="7"/>
        <v>0</v>
      </c>
      <c r="AY11" s="81">
        <f t="shared" ca="1" si="7"/>
        <v>0</v>
      </c>
      <c r="AZ11" s="81">
        <f t="shared" ca="1" si="7"/>
        <v>0</v>
      </c>
      <c r="BA11" s="81">
        <f t="shared" ca="1" si="7"/>
        <v>0</v>
      </c>
      <c r="BB11" s="81">
        <f t="shared" ca="1" si="7"/>
        <v>0</v>
      </c>
    </row>
    <row r="12" spans="1:54" ht="12.75" customHeight="1">
      <c r="A12" s="80" t="s">
        <v>33</v>
      </c>
      <c r="B12" s="80" t="s">
        <v>34</v>
      </c>
      <c r="C12" s="80" t="s">
        <v>33</v>
      </c>
      <c r="D12" s="81">
        <f ca="1">SUM(D39:D44)</f>
        <v>0</v>
      </c>
      <c r="E12" s="81">
        <f t="shared" ref="E12:O12" ca="1" si="8">SUM(E39:E44)</f>
        <v>0</v>
      </c>
      <c r="F12" s="81">
        <f t="shared" ca="1" si="8"/>
        <v>0</v>
      </c>
      <c r="G12" s="81">
        <f t="shared" ca="1" si="8"/>
        <v>0</v>
      </c>
      <c r="H12" s="81">
        <f t="shared" ca="1" si="8"/>
        <v>0</v>
      </c>
      <c r="I12" s="81">
        <f t="shared" ca="1" si="8"/>
        <v>0</v>
      </c>
      <c r="J12" s="81">
        <f t="shared" ca="1" si="8"/>
        <v>0</v>
      </c>
      <c r="K12" s="81">
        <f t="shared" ca="1" si="8"/>
        <v>0</v>
      </c>
      <c r="L12" s="81">
        <f t="shared" ca="1" si="8"/>
        <v>0</v>
      </c>
      <c r="M12" s="81">
        <f t="shared" ca="1" si="8"/>
        <v>0</v>
      </c>
      <c r="N12" s="81">
        <f t="shared" ca="1" si="8"/>
        <v>0</v>
      </c>
      <c r="O12" s="81">
        <f t="shared" ca="1" si="8"/>
        <v>0</v>
      </c>
      <c r="P12" s="78"/>
      <c r="Q12" s="81">
        <f t="shared" ref="Q12:BB12" ca="1" si="9">SUM(Q39:Q44)</f>
        <v>0</v>
      </c>
      <c r="R12" s="81">
        <f t="shared" ca="1" si="9"/>
        <v>0</v>
      </c>
      <c r="S12" s="81">
        <f t="shared" ca="1" si="9"/>
        <v>0</v>
      </c>
      <c r="T12" s="81">
        <f t="shared" ca="1" si="9"/>
        <v>0</v>
      </c>
      <c r="U12" s="81">
        <f t="shared" ca="1" si="9"/>
        <v>0</v>
      </c>
      <c r="V12" s="81">
        <f t="shared" ca="1" si="9"/>
        <v>0</v>
      </c>
      <c r="W12" s="81">
        <f t="shared" ca="1" si="9"/>
        <v>0</v>
      </c>
      <c r="X12" s="81">
        <f t="shared" ca="1" si="9"/>
        <v>0</v>
      </c>
      <c r="Y12" s="81">
        <f t="shared" ca="1" si="9"/>
        <v>0</v>
      </c>
      <c r="Z12" s="81">
        <f t="shared" ca="1" si="9"/>
        <v>0</v>
      </c>
      <c r="AA12" s="81">
        <f t="shared" ca="1" si="9"/>
        <v>0</v>
      </c>
      <c r="AB12" s="81">
        <f t="shared" ca="1" si="9"/>
        <v>0</v>
      </c>
      <c r="AC12" s="81"/>
      <c r="AD12" s="81">
        <f t="shared" ca="1" si="9"/>
        <v>0</v>
      </c>
      <c r="AE12" s="81">
        <f t="shared" ca="1" si="9"/>
        <v>0</v>
      </c>
      <c r="AF12" s="81">
        <f t="shared" ca="1" si="9"/>
        <v>0</v>
      </c>
      <c r="AG12" s="81">
        <f t="shared" ca="1" si="9"/>
        <v>0</v>
      </c>
      <c r="AH12" s="81">
        <f t="shared" ca="1" si="9"/>
        <v>0</v>
      </c>
      <c r="AI12" s="81">
        <f t="shared" ca="1" si="9"/>
        <v>0</v>
      </c>
      <c r="AJ12" s="81">
        <f t="shared" ca="1" si="9"/>
        <v>0</v>
      </c>
      <c r="AK12" s="81">
        <f t="shared" ca="1" si="9"/>
        <v>0</v>
      </c>
      <c r="AL12" s="81">
        <f t="shared" ca="1" si="9"/>
        <v>0</v>
      </c>
      <c r="AM12" s="81">
        <f t="shared" ca="1" si="9"/>
        <v>0</v>
      </c>
      <c r="AN12" s="81">
        <f t="shared" ca="1" si="9"/>
        <v>0</v>
      </c>
      <c r="AO12" s="81">
        <f t="shared" ca="1" si="9"/>
        <v>0</v>
      </c>
      <c r="AP12" s="81"/>
      <c r="AQ12" s="81">
        <f t="shared" ca="1" si="9"/>
        <v>0</v>
      </c>
      <c r="AR12" s="81">
        <f t="shared" ca="1" si="9"/>
        <v>0</v>
      </c>
      <c r="AS12" s="81">
        <f t="shared" ca="1" si="9"/>
        <v>0</v>
      </c>
      <c r="AT12" s="81">
        <f t="shared" ca="1" si="9"/>
        <v>0</v>
      </c>
      <c r="AU12" s="81">
        <f t="shared" ca="1" si="9"/>
        <v>0</v>
      </c>
      <c r="AV12" s="81">
        <f t="shared" ca="1" si="9"/>
        <v>0</v>
      </c>
      <c r="AW12" s="81">
        <f t="shared" ca="1" si="9"/>
        <v>0</v>
      </c>
      <c r="AX12" s="81">
        <f t="shared" ca="1" si="9"/>
        <v>0</v>
      </c>
      <c r="AY12" s="81">
        <f t="shared" ca="1" si="9"/>
        <v>0</v>
      </c>
      <c r="AZ12" s="81">
        <f t="shared" ca="1" si="9"/>
        <v>0</v>
      </c>
      <c r="BA12" s="81">
        <f t="shared" ca="1" si="9"/>
        <v>0</v>
      </c>
      <c r="BB12" s="81">
        <f t="shared" ca="1" si="9"/>
        <v>0</v>
      </c>
    </row>
    <row r="13" spans="1:54" ht="12.75" customHeight="1">
      <c r="A13" s="80" t="s">
        <v>35</v>
      </c>
      <c r="B13" s="80" t="s">
        <v>36</v>
      </c>
      <c r="C13" s="80" t="s">
        <v>35</v>
      </c>
      <c r="D13" s="81">
        <f ca="1">SUM(D45:D49)</f>
        <v>0</v>
      </c>
      <c r="E13" s="81">
        <f t="shared" ref="E13:O13" ca="1" si="10">SUM(E45:E49)</f>
        <v>0</v>
      </c>
      <c r="F13" s="81">
        <f t="shared" ca="1" si="10"/>
        <v>0</v>
      </c>
      <c r="G13" s="81">
        <f t="shared" ca="1" si="10"/>
        <v>0</v>
      </c>
      <c r="H13" s="81">
        <f t="shared" ca="1" si="10"/>
        <v>0</v>
      </c>
      <c r="I13" s="81">
        <f t="shared" ca="1" si="10"/>
        <v>0</v>
      </c>
      <c r="J13" s="81">
        <f t="shared" ca="1" si="10"/>
        <v>0</v>
      </c>
      <c r="K13" s="81">
        <f t="shared" ca="1" si="10"/>
        <v>0</v>
      </c>
      <c r="L13" s="81">
        <f t="shared" ca="1" si="10"/>
        <v>0</v>
      </c>
      <c r="M13" s="81">
        <f t="shared" ca="1" si="10"/>
        <v>0</v>
      </c>
      <c r="N13" s="81">
        <f t="shared" ca="1" si="10"/>
        <v>0</v>
      </c>
      <c r="O13" s="81">
        <f t="shared" ca="1" si="10"/>
        <v>0</v>
      </c>
      <c r="P13" s="78"/>
      <c r="Q13" s="81">
        <f t="shared" ref="Q13:BB13" ca="1" si="11">SUM(Q45:Q49)</f>
        <v>0</v>
      </c>
      <c r="R13" s="81">
        <f t="shared" ca="1" si="11"/>
        <v>0</v>
      </c>
      <c r="S13" s="81">
        <f t="shared" ca="1" si="11"/>
        <v>0</v>
      </c>
      <c r="T13" s="81">
        <f t="shared" ca="1" si="11"/>
        <v>0</v>
      </c>
      <c r="U13" s="81">
        <f t="shared" ca="1" si="11"/>
        <v>0</v>
      </c>
      <c r="V13" s="81">
        <f t="shared" ca="1" si="11"/>
        <v>0</v>
      </c>
      <c r="W13" s="81">
        <f t="shared" ca="1" si="11"/>
        <v>0</v>
      </c>
      <c r="X13" s="81">
        <f t="shared" ca="1" si="11"/>
        <v>0</v>
      </c>
      <c r="Y13" s="81">
        <f t="shared" ca="1" si="11"/>
        <v>0</v>
      </c>
      <c r="Z13" s="81">
        <f t="shared" ca="1" si="11"/>
        <v>0</v>
      </c>
      <c r="AA13" s="81">
        <f t="shared" ca="1" si="11"/>
        <v>0</v>
      </c>
      <c r="AB13" s="81">
        <f t="shared" ca="1" si="11"/>
        <v>0</v>
      </c>
      <c r="AC13" s="81"/>
      <c r="AD13" s="81">
        <f t="shared" ca="1" si="11"/>
        <v>0</v>
      </c>
      <c r="AE13" s="81">
        <f t="shared" ca="1" si="11"/>
        <v>0</v>
      </c>
      <c r="AF13" s="81">
        <f t="shared" ca="1" si="11"/>
        <v>0</v>
      </c>
      <c r="AG13" s="81">
        <f t="shared" ca="1" si="11"/>
        <v>0</v>
      </c>
      <c r="AH13" s="81">
        <f t="shared" ca="1" si="11"/>
        <v>0</v>
      </c>
      <c r="AI13" s="81">
        <f t="shared" ca="1" si="11"/>
        <v>0</v>
      </c>
      <c r="AJ13" s="81">
        <f t="shared" ca="1" si="11"/>
        <v>0</v>
      </c>
      <c r="AK13" s="81">
        <f t="shared" ca="1" si="11"/>
        <v>0</v>
      </c>
      <c r="AL13" s="81">
        <f t="shared" ca="1" si="11"/>
        <v>0</v>
      </c>
      <c r="AM13" s="81">
        <f t="shared" ca="1" si="11"/>
        <v>0</v>
      </c>
      <c r="AN13" s="81">
        <f t="shared" ca="1" si="11"/>
        <v>0</v>
      </c>
      <c r="AO13" s="81">
        <f t="shared" ca="1" si="11"/>
        <v>0</v>
      </c>
      <c r="AP13" s="81"/>
      <c r="AQ13" s="81">
        <f t="shared" ca="1" si="11"/>
        <v>0</v>
      </c>
      <c r="AR13" s="81">
        <f t="shared" ca="1" si="11"/>
        <v>0</v>
      </c>
      <c r="AS13" s="81">
        <f t="shared" ca="1" si="11"/>
        <v>0</v>
      </c>
      <c r="AT13" s="81">
        <f t="shared" ca="1" si="11"/>
        <v>0</v>
      </c>
      <c r="AU13" s="81">
        <f t="shared" ca="1" si="11"/>
        <v>0</v>
      </c>
      <c r="AV13" s="81">
        <f t="shared" ca="1" si="11"/>
        <v>0</v>
      </c>
      <c r="AW13" s="81">
        <f t="shared" ca="1" si="11"/>
        <v>0</v>
      </c>
      <c r="AX13" s="81">
        <f t="shared" ca="1" si="11"/>
        <v>0</v>
      </c>
      <c r="AY13" s="81">
        <f t="shared" ca="1" si="11"/>
        <v>0</v>
      </c>
      <c r="AZ13" s="81">
        <f t="shared" ca="1" si="11"/>
        <v>0</v>
      </c>
      <c r="BA13" s="81">
        <f t="shared" ca="1" si="11"/>
        <v>0</v>
      </c>
      <c r="BB13" s="81">
        <f t="shared" ca="1" si="11"/>
        <v>0</v>
      </c>
    </row>
    <row r="14" spans="1:54" ht="12.75">
      <c r="A14" s="80" t="s">
        <v>37</v>
      </c>
      <c r="B14" s="80" t="s">
        <v>38</v>
      </c>
      <c r="C14" s="80" t="s">
        <v>37</v>
      </c>
      <c r="D14" s="81">
        <f ca="1">SUM(D50:D54)</f>
        <v>0</v>
      </c>
      <c r="E14" s="81">
        <f t="shared" ref="E14:O14" ca="1" si="12">SUM(E50:E54)</f>
        <v>0</v>
      </c>
      <c r="F14" s="81">
        <f t="shared" ca="1" si="12"/>
        <v>0</v>
      </c>
      <c r="G14" s="81">
        <f t="shared" ca="1" si="12"/>
        <v>0</v>
      </c>
      <c r="H14" s="81">
        <f t="shared" ca="1" si="12"/>
        <v>0</v>
      </c>
      <c r="I14" s="81">
        <f t="shared" ca="1" si="12"/>
        <v>0</v>
      </c>
      <c r="J14" s="81">
        <f t="shared" ca="1" si="12"/>
        <v>0</v>
      </c>
      <c r="K14" s="81">
        <f t="shared" ca="1" si="12"/>
        <v>0</v>
      </c>
      <c r="L14" s="81">
        <f t="shared" ca="1" si="12"/>
        <v>0</v>
      </c>
      <c r="M14" s="81">
        <f t="shared" ca="1" si="12"/>
        <v>0</v>
      </c>
      <c r="N14" s="81">
        <f t="shared" ca="1" si="12"/>
        <v>0</v>
      </c>
      <c r="O14" s="81">
        <f t="shared" ca="1" si="12"/>
        <v>0</v>
      </c>
      <c r="P14" s="78"/>
      <c r="Q14" s="81">
        <f t="shared" ref="Q14:BB14" ca="1" si="13">SUM(Q50:Q54)</f>
        <v>0</v>
      </c>
      <c r="R14" s="81">
        <f t="shared" ca="1" si="13"/>
        <v>0</v>
      </c>
      <c r="S14" s="81">
        <f t="shared" ca="1" si="13"/>
        <v>0</v>
      </c>
      <c r="T14" s="81">
        <f t="shared" ca="1" si="13"/>
        <v>0</v>
      </c>
      <c r="U14" s="81">
        <f t="shared" ca="1" si="13"/>
        <v>0</v>
      </c>
      <c r="V14" s="81">
        <f t="shared" ca="1" si="13"/>
        <v>0</v>
      </c>
      <c r="W14" s="81">
        <f t="shared" ca="1" si="13"/>
        <v>0</v>
      </c>
      <c r="X14" s="81">
        <f t="shared" ca="1" si="13"/>
        <v>0</v>
      </c>
      <c r="Y14" s="81">
        <f t="shared" ca="1" si="13"/>
        <v>0</v>
      </c>
      <c r="Z14" s="81">
        <f t="shared" ca="1" si="13"/>
        <v>0</v>
      </c>
      <c r="AA14" s="81">
        <f t="shared" ca="1" si="13"/>
        <v>0</v>
      </c>
      <c r="AB14" s="81">
        <f t="shared" ca="1" si="13"/>
        <v>0</v>
      </c>
      <c r="AC14" s="81"/>
      <c r="AD14" s="81">
        <f t="shared" ca="1" si="13"/>
        <v>0</v>
      </c>
      <c r="AE14" s="81">
        <f t="shared" ca="1" si="13"/>
        <v>0</v>
      </c>
      <c r="AF14" s="81">
        <f t="shared" ca="1" si="13"/>
        <v>0</v>
      </c>
      <c r="AG14" s="81">
        <f t="shared" ca="1" si="13"/>
        <v>0</v>
      </c>
      <c r="AH14" s="81">
        <f t="shared" ca="1" si="13"/>
        <v>0</v>
      </c>
      <c r="AI14" s="81">
        <f t="shared" ca="1" si="13"/>
        <v>0</v>
      </c>
      <c r="AJ14" s="81">
        <f t="shared" ca="1" si="13"/>
        <v>0</v>
      </c>
      <c r="AK14" s="81">
        <f t="shared" ca="1" si="13"/>
        <v>0</v>
      </c>
      <c r="AL14" s="81">
        <f t="shared" ca="1" si="13"/>
        <v>0</v>
      </c>
      <c r="AM14" s="81">
        <f t="shared" ca="1" si="13"/>
        <v>0</v>
      </c>
      <c r="AN14" s="81">
        <f t="shared" ca="1" si="13"/>
        <v>0</v>
      </c>
      <c r="AO14" s="81">
        <f t="shared" ca="1" si="13"/>
        <v>0</v>
      </c>
      <c r="AP14" s="81"/>
      <c r="AQ14" s="81">
        <f t="shared" ca="1" si="13"/>
        <v>0</v>
      </c>
      <c r="AR14" s="81">
        <f t="shared" ca="1" si="13"/>
        <v>0</v>
      </c>
      <c r="AS14" s="81">
        <f t="shared" ca="1" si="13"/>
        <v>0</v>
      </c>
      <c r="AT14" s="81">
        <f t="shared" ca="1" si="13"/>
        <v>0</v>
      </c>
      <c r="AU14" s="81">
        <f t="shared" ca="1" si="13"/>
        <v>0</v>
      </c>
      <c r="AV14" s="81">
        <f t="shared" ca="1" si="13"/>
        <v>0</v>
      </c>
      <c r="AW14" s="81">
        <f t="shared" ca="1" si="13"/>
        <v>0</v>
      </c>
      <c r="AX14" s="81">
        <f t="shared" ca="1" si="13"/>
        <v>0</v>
      </c>
      <c r="AY14" s="81">
        <f t="shared" ca="1" si="13"/>
        <v>0</v>
      </c>
      <c r="AZ14" s="81">
        <f t="shared" ca="1" si="13"/>
        <v>0</v>
      </c>
      <c r="BA14" s="81">
        <f t="shared" ca="1" si="13"/>
        <v>0</v>
      </c>
      <c r="BB14" s="81">
        <f t="shared" ca="1" si="13"/>
        <v>0</v>
      </c>
    </row>
    <row r="15" spans="1:54" s="127" customFormat="1" ht="12.75">
      <c r="C15" s="127" t="s">
        <v>14</v>
      </c>
      <c r="D15" s="127">
        <f t="shared" ref="D15:O15" ca="1" si="14">SUM(D8:D14)</f>
        <v>0</v>
      </c>
      <c r="E15" s="127">
        <f t="shared" ca="1" si="14"/>
        <v>0</v>
      </c>
      <c r="F15" s="127">
        <f t="shared" ca="1" si="14"/>
        <v>0</v>
      </c>
      <c r="G15" s="127">
        <f t="shared" ca="1" si="14"/>
        <v>0</v>
      </c>
      <c r="H15" s="127">
        <f t="shared" ca="1" si="14"/>
        <v>0</v>
      </c>
      <c r="I15" s="127">
        <f t="shared" ca="1" si="14"/>
        <v>0</v>
      </c>
      <c r="J15" s="127">
        <f t="shared" ca="1" si="14"/>
        <v>0</v>
      </c>
      <c r="K15" s="127">
        <f t="shared" ca="1" si="14"/>
        <v>0</v>
      </c>
      <c r="L15" s="127">
        <f t="shared" ca="1" si="14"/>
        <v>0</v>
      </c>
      <c r="M15" s="127">
        <f t="shared" ca="1" si="14"/>
        <v>0</v>
      </c>
      <c r="N15" s="127">
        <f t="shared" ca="1" si="14"/>
        <v>0</v>
      </c>
      <c r="O15" s="127">
        <f t="shared" ca="1" si="14"/>
        <v>0</v>
      </c>
      <c r="Q15" s="127">
        <f t="shared" ref="Q15:AB15" ca="1" si="15">SUM(Q8:Q14)</f>
        <v>0</v>
      </c>
      <c r="R15" s="127">
        <f t="shared" ca="1" si="15"/>
        <v>0</v>
      </c>
      <c r="S15" s="127">
        <f t="shared" ca="1" si="15"/>
        <v>0</v>
      </c>
      <c r="T15" s="127">
        <f t="shared" ca="1" si="15"/>
        <v>0</v>
      </c>
      <c r="U15" s="127">
        <f t="shared" ca="1" si="15"/>
        <v>0</v>
      </c>
      <c r="V15" s="127">
        <f t="shared" ca="1" si="15"/>
        <v>0</v>
      </c>
      <c r="W15" s="127">
        <f t="shared" ca="1" si="15"/>
        <v>0</v>
      </c>
      <c r="X15" s="127">
        <f t="shared" ca="1" si="15"/>
        <v>0</v>
      </c>
      <c r="Y15" s="127">
        <f t="shared" ca="1" si="15"/>
        <v>0</v>
      </c>
      <c r="Z15" s="127">
        <f t="shared" ca="1" si="15"/>
        <v>0</v>
      </c>
      <c r="AA15" s="127">
        <f t="shared" ca="1" si="15"/>
        <v>0</v>
      </c>
      <c r="AB15" s="127">
        <f t="shared" ca="1" si="15"/>
        <v>0</v>
      </c>
      <c r="AD15" s="127">
        <f t="shared" ref="AD15:AO15" ca="1" si="16">SUM(AD8:AD14)</f>
        <v>0</v>
      </c>
      <c r="AE15" s="127">
        <f t="shared" ca="1" si="16"/>
        <v>0</v>
      </c>
      <c r="AF15" s="127">
        <f t="shared" ca="1" si="16"/>
        <v>0</v>
      </c>
      <c r="AG15" s="127">
        <f t="shared" ca="1" si="16"/>
        <v>0</v>
      </c>
      <c r="AH15" s="127">
        <f t="shared" ca="1" si="16"/>
        <v>0</v>
      </c>
      <c r="AI15" s="127">
        <f t="shared" ca="1" si="16"/>
        <v>0</v>
      </c>
      <c r="AJ15" s="127">
        <f t="shared" ca="1" si="16"/>
        <v>0</v>
      </c>
      <c r="AK15" s="127">
        <f t="shared" ca="1" si="16"/>
        <v>0</v>
      </c>
      <c r="AL15" s="127">
        <f t="shared" ca="1" si="16"/>
        <v>0</v>
      </c>
      <c r="AM15" s="127">
        <f t="shared" ca="1" si="16"/>
        <v>0</v>
      </c>
      <c r="AN15" s="127">
        <f t="shared" ca="1" si="16"/>
        <v>0</v>
      </c>
      <c r="AO15" s="127">
        <f t="shared" ca="1" si="16"/>
        <v>0</v>
      </c>
      <c r="AQ15" s="127">
        <f t="shared" ref="AQ15:BB15" ca="1" si="17">SUM(AQ8:AQ14)</f>
        <v>0</v>
      </c>
      <c r="AR15" s="127">
        <f t="shared" ca="1" si="17"/>
        <v>0</v>
      </c>
      <c r="AS15" s="127">
        <f t="shared" ca="1" si="17"/>
        <v>0</v>
      </c>
      <c r="AT15" s="127">
        <f t="shared" ca="1" si="17"/>
        <v>0</v>
      </c>
      <c r="AU15" s="127">
        <f t="shared" ca="1" si="17"/>
        <v>0</v>
      </c>
      <c r="AV15" s="127">
        <f t="shared" ca="1" si="17"/>
        <v>0</v>
      </c>
      <c r="AW15" s="127">
        <f t="shared" ca="1" si="17"/>
        <v>0</v>
      </c>
      <c r="AX15" s="127">
        <f t="shared" ca="1" si="17"/>
        <v>0</v>
      </c>
      <c r="AY15" s="127">
        <f t="shared" ca="1" si="17"/>
        <v>0</v>
      </c>
      <c r="AZ15" s="127">
        <f t="shared" ca="1" si="17"/>
        <v>0</v>
      </c>
      <c r="BA15" s="127">
        <f t="shared" ca="1" si="17"/>
        <v>0</v>
      </c>
      <c r="BB15" s="127">
        <f t="shared" ca="1" si="17"/>
        <v>0</v>
      </c>
    </row>
    <row r="16" spans="1:54" ht="12.75">
      <c r="A16" s="9" t="s">
        <v>25</v>
      </c>
      <c r="B16" s="9" t="s">
        <v>39</v>
      </c>
      <c r="C16" s="58" t="s">
        <v>40</v>
      </c>
      <c r="D16" s="65">
        <f t="shared" ref="D16:O24" ca="1" si="18">SUMIFS(OFFSET(REL_D,,MATCH(D$2,IND,0)-1),REL_D,D$3,OrgID,$C16)</f>
        <v>0</v>
      </c>
      <c r="E16" s="65">
        <f t="shared" ca="1" si="18"/>
        <v>0</v>
      </c>
      <c r="F16" s="65">
        <f t="shared" ca="1" si="18"/>
        <v>0</v>
      </c>
      <c r="G16" s="65">
        <f t="shared" ca="1" si="18"/>
        <v>0</v>
      </c>
      <c r="H16" s="65">
        <f t="shared" ca="1" si="18"/>
        <v>0</v>
      </c>
      <c r="I16" s="65">
        <f t="shared" ca="1" si="18"/>
        <v>0</v>
      </c>
      <c r="J16" s="65">
        <f t="shared" ca="1" si="18"/>
        <v>0</v>
      </c>
      <c r="K16" s="65">
        <f t="shared" ca="1" si="18"/>
        <v>0</v>
      </c>
      <c r="L16" s="65">
        <f t="shared" ca="1" si="18"/>
        <v>0</v>
      </c>
      <c r="M16" s="65">
        <f t="shared" ca="1" si="18"/>
        <v>0</v>
      </c>
      <c r="N16" s="65">
        <f t="shared" ca="1" si="18"/>
        <v>0</v>
      </c>
      <c r="O16" s="65">
        <f t="shared" ca="1" si="18"/>
        <v>0</v>
      </c>
      <c r="Q16" s="9">
        <f t="shared" ref="Q16:Q33" ca="1" si="19">SUMIFS(OFFSET(REL_D,,MATCH(Q$2,IND,0)-1),REL_D,$Q$3,OrgID,$C16)</f>
        <v>0</v>
      </c>
      <c r="R16" s="9">
        <f ca="1">SUMIFS(OFFSET(REL_D,,MATCH(R$2,IND,0)-1),REL_D,$R$3,OrgID,$C16)</f>
        <v>0</v>
      </c>
      <c r="S16" s="9">
        <f t="shared" ref="S16:S54" ca="1" si="20">SUMIFS(OFFSET(REL_D,,MATCH(S$2,IND,0)-1),REL_D,$S$3,OrgID,$C16)</f>
        <v>0</v>
      </c>
      <c r="T16" s="9">
        <f t="shared" ref="T16:T54" ca="1" si="21">SUMIFS(OFFSET(REL_D,,MATCH(T$2,IND,0)-1),REL_D,$T$3,OrgID,$C16)</f>
        <v>0</v>
      </c>
      <c r="U16" s="9">
        <f t="shared" ref="U16:U54" ca="1" si="22">SUMIFS(OFFSET(REL_D,,MATCH(U$2,IND,0)-1),REL_D,$U$3,OrgID,$C16)</f>
        <v>0</v>
      </c>
      <c r="V16" s="9">
        <f t="shared" ref="V16:V54" ca="1" si="23">SUMIFS(OFFSET(REL_D,,MATCH(V$2,IND,0)-1),REL_D,$V$3,OrgID,$C16)</f>
        <v>0</v>
      </c>
      <c r="W16" s="9">
        <f t="shared" ref="W16:W54" ca="1" si="24">SUMIFS(OFFSET(REL_D,,MATCH(W$2,IND,0)-1),REL_D,$W$3,OrgID,$C16)</f>
        <v>0</v>
      </c>
      <c r="X16" s="9">
        <f t="shared" ref="X16:X54" ca="1" si="25">SUMIFS(OFFSET(REL_D,,MATCH(X$2,IND,0)-1),REL_D,$X$3,OrgID,$C16)</f>
        <v>0</v>
      </c>
      <c r="Y16" s="9">
        <f t="shared" ref="Y16:Y54" ca="1" si="26">SUMIFS(OFFSET(REL_D,,MATCH(Y$2,IND,0)-1),REL_D,$Y$3,OrgID,$C16)</f>
        <v>0</v>
      </c>
      <c r="Z16" s="9">
        <f t="shared" ref="Z16:Z54" ca="1" si="27">SUMIFS(OFFSET(REL_D,,MATCH(Z$2,IND,0)-1),REL_D,$Z$3,OrgID,$C16)</f>
        <v>0</v>
      </c>
      <c r="AA16" s="9">
        <f t="shared" ref="AA16:AA54" ca="1" si="28">SUMIFS(OFFSET(REL_D,,MATCH(AA$2,IND,0)-1),REL_D,$AA$3,OrgID,$C16)</f>
        <v>0</v>
      </c>
      <c r="AB16" s="9">
        <f t="shared" ref="AB16:AB54" ca="1" si="29">SUMIFS(OFFSET(REL_D,,MATCH(AB$2,IND,0)-1),REL_D,$AB$3,OrgID,$C16)</f>
        <v>0</v>
      </c>
      <c r="AD16" s="9">
        <f t="shared" ref="AD16:AO24" ca="1" si="30">SUMIFS(OFFSET(REL_D,,MATCH(AD$2,IND,0)-1),REL_D,AD$3,OrgID,$C16)</f>
        <v>0</v>
      </c>
      <c r="AE16" s="9">
        <f t="shared" ca="1" si="30"/>
        <v>0</v>
      </c>
      <c r="AF16" s="9">
        <f t="shared" ca="1" si="30"/>
        <v>0</v>
      </c>
      <c r="AG16" s="9">
        <f t="shared" ca="1" si="30"/>
        <v>0</v>
      </c>
      <c r="AH16" s="9">
        <f t="shared" ca="1" si="30"/>
        <v>0</v>
      </c>
      <c r="AI16" s="9">
        <f t="shared" ca="1" si="30"/>
        <v>0</v>
      </c>
      <c r="AJ16" s="9">
        <f t="shared" ca="1" si="30"/>
        <v>0</v>
      </c>
      <c r="AK16" s="9">
        <f t="shared" ca="1" si="30"/>
        <v>0</v>
      </c>
      <c r="AL16" s="9">
        <f t="shared" ca="1" si="30"/>
        <v>0</v>
      </c>
      <c r="AM16" s="9">
        <f t="shared" ca="1" si="30"/>
        <v>0</v>
      </c>
      <c r="AN16" s="9">
        <f t="shared" ca="1" si="30"/>
        <v>0</v>
      </c>
      <c r="AO16" s="9">
        <f t="shared" ca="1" si="30"/>
        <v>0</v>
      </c>
      <c r="AQ16" s="9">
        <f t="shared" ref="AQ16:BB24" ca="1" si="31">SUMIFS(OFFSET(REL_D,,MATCH(AQ$2,IND,0)-1),REL_D,AQ$3,OrgID,$C16)</f>
        <v>0</v>
      </c>
      <c r="AR16" s="9">
        <f t="shared" ca="1" si="31"/>
        <v>0</v>
      </c>
      <c r="AS16" s="9">
        <f t="shared" ca="1" si="31"/>
        <v>0</v>
      </c>
      <c r="AT16" s="9">
        <f t="shared" ca="1" si="31"/>
        <v>0</v>
      </c>
      <c r="AU16" s="9">
        <f t="shared" ca="1" si="31"/>
        <v>0</v>
      </c>
      <c r="AV16" s="9">
        <f t="shared" ca="1" si="31"/>
        <v>0</v>
      </c>
      <c r="AW16" s="9">
        <f t="shared" ca="1" si="31"/>
        <v>0</v>
      </c>
      <c r="AX16" s="9">
        <f t="shared" ca="1" si="31"/>
        <v>0</v>
      </c>
      <c r="AY16" s="9">
        <f t="shared" ca="1" si="31"/>
        <v>0</v>
      </c>
      <c r="AZ16" s="9">
        <f t="shared" ca="1" si="31"/>
        <v>0</v>
      </c>
      <c r="BA16" s="9">
        <f t="shared" ca="1" si="31"/>
        <v>0</v>
      </c>
      <c r="BB16" s="9">
        <f t="shared" ca="1" si="31"/>
        <v>0</v>
      </c>
    </row>
    <row r="17" spans="1:54" ht="12.75">
      <c r="A17" s="9" t="s">
        <v>25</v>
      </c>
      <c r="B17" s="9" t="s">
        <v>41</v>
      </c>
      <c r="C17" s="58" t="s">
        <v>42</v>
      </c>
      <c r="D17" s="65">
        <f t="shared" ca="1" si="18"/>
        <v>0</v>
      </c>
      <c r="E17" s="65">
        <f t="shared" ca="1" si="18"/>
        <v>0</v>
      </c>
      <c r="F17" s="65">
        <f t="shared" ca="1" si="18"/>
        <v>0</v>
      </c>
      <c r="G17" s="65">
        <f t="shared" ca="1" si="18"/>
        <v>0</v>
      </c>
      <c r="H17" s="65">
        <f t="shared" ca="1" si="18"/>
        <v>0</v>
      </c>
      <c r="I17" s="65">
        <f t="shared" ca="1" si="18"/>
        <v>0</v>
      </c>
      <c r="J17" s="65">
        <f t="shared" ca="1" si="18"/>
        <v>0</v>
      </c>
      <c r="K17" s="65">
        <f t="shared" ca="1" si="18"/>
        <v>0</v>
      </c>
      <c r="L17" s="65">
        <f t="shared" ca="1" si="18"/>
        <v>0</v>
      </c>
      <c r="M17" s="65">
        <f t="shared" ca="1" si="18"/>
        <v>0</v>
      </c>
      <c r="N17" s="65">
        <f t="shared" ca="1" si="18"/>
        <v>0</v>
      </c>
      <c r="O17" s="65">
        <f t="shared" ca="1" si="18"/>
        <v>0</v>
      </c>
      <c r="Q17" s="9">
        <f t="shared" ca="1" si="19"/>
        <v>0</v>
      </c>
      <c r="R17" s="9">
        <f t="shared" ref="R17:R54" ca="1" si="32">SUMIFS(OFFSET(REL_D,,MATCH(R$2,IND,0)-1),REL_D,$R$3,OrgID,$C17)</f>
        <v>0</v>
      </c>
      <c r="S17" s="9">
        <f t="shared" ca="1" si="20"/>
        <v>0</v>
      </c>
      <c r="T17" s="9">
        <f t="shared" ca="1" si="21"/>
        <v>0</v>
      </c>
      <c r="U17" s="9">
        <f t="shared" ca="1" si="22"/>
        <v>0</v>
      </c>
      <c r="V17" s="9">
        <f t="shared" ca="1" si="23"/>
        <v>0</v>
      </c>
      <c r="W17" s="9">
        <f t="shared" ca="1" si="24"/>
        <v>0</v>
      </c>
      <c r="X17" s="9">
        <f t="shared" ca="1" si="25"/>
        <v>0</v>
      </c>
      <c r="Y17" s="9">
        <f t="shared" ca="1" si="26"/>
        <v>0</v>
      </c>
      <c r="Z17" s="9">
        <f t="shared" ca="1" si="27"/>
        <v>0</v>
      </c>
      <c r="AA17" s="9">
        <f t="shared" ca="1" si="28"/>
        <v>0</v>
      </c>
      <c r="AB17" s="9">
        <f t="shared" ca="1" si="29"/>
        <v>0</v>
      </c>
      <c r="AD17" s="9">
        <f t="shared" ca="1" si="30"/>
        <v>0</v>
      </c>
      <c r="AE17" s="9">
        <f t="shared" ca="1" si="30"/>
        <v>0</v>
      </c>
      <c r="AF17" s="9">
        <f t="shared" ca="1" si="30"/>
        <v>0</v>
      </c>
      <c r="AG17" s="9">
        <f t="shared" ca="1" si="30"/>
        <v>0</v>
      </c>
      <c r="AH17" s="9">
        <f t="shared" ca="1" si="30"/>
        <v>0</v>
      </c>
      <c r="AI17" s="9">
        <f t="shared" ca="1" si="30"/>
        <v>0</v>
      </c>
      <c r="AJ17" s="9">
        <f t="shared" ca="1" si="30"/>
        <v>0</v>
      </c>
      <c r="AK17" s="9">
        <f t="shared" ca="1" si="30"/>
        <v>0</v>
      </c>
      <c r="AL17" s="9">
        <f t="shared" ca="1" si="30"/>
        <v>0</v>
      </c>
      <c r="AM17" s="9">
        <f t="shared" ca="1" si="30"/>
        <v>0</v>
      </c>
      <c r="AN17" s="9">
        <f t="shared" ca="1" si="30"/>
        <v>0</v>
      </c>
      <c r="AO17" s="9">
        <f t="shared" ca="1" si="30"/>
        <v>0</v>
      </c>
      <c r="AQ17" s="9">
        <f t="shared" ca="1" si="31"/>
        <v>0</v>
      </c>
      <c r="AR17" s="9">
        <f t="shared" ca="1" si="31"/>
        <v>0</v>
      </c>
      <c r="AS17" s="9">
        <f t="shared" ca="1" si="31"/>
        <v>0</v>
      </c>
      <c r="AT17" s="9">
        <f t="shared" ca="1" si="31"/>
        <v>0</v>
      </c>
      <c r="AU17" s="9">
        <f t="shared" ca="1" si="31"/>
        <v>0</v>
      </c>
      <c r="AV17" s="9">
        <f t="shared" ca="1" si="31"/>
        <v>0</v>
      </c>
      <c r="AW17" s="9">
        <f t="shared" ca="1" si="31"/>
        <v>0</v>
      </c>
      <c r="AX17" s="9">
        <f t="shared" ca="1" si="31"/>
        <v>0</v>
      </c>
      <c r="AY17" s="9">
        <f t="shared" ca="1" si="31"/>
        <v>0</v>
      </c>
      <c r="AZ17" s="9">
        <f t="shared" ca="1" si="31"/>
        <v>0</v>
      </c>
      <c r="BA17" s="9">
        <f t="shared" ca="1" si="31"/>
        <v>0</v>
      </c>
      <c r="BB17" s="9">
        <f t="shared" ca="1" si="31"/>
        <v>0</v>
      </c>
    </row>
    <row r="18" spans="1:54" ht="12.75">
      <c r="A18" s="9" t="s">
        <v>25</v>
      </c>
      <c r="B18" s="9" t="s">
        <v>130</v>
      </c>
      <c r="C18" s="58" t="s">
        <v>44</v>
      </c>
      <c r="D18" s="65">
        <f t="shared" ca="1" si="18"/>
        <v>0</v>
      </c>
      <c r="E18" s="65">
        <f t="shared" ca="1" si="18"/>
        <v>0</v>
      </c>
      <c r="F18" s="65">
        <f t="shared" ca="1" si="18"/>
        <v>0</v>
      </c>
      <c r="G18" s="65">
        <f t="shared" ca="1" si="18"/>
        <v>0</v>
      </c>
      <c r="H18" s="65">
        <f t="shared" ca="1" si="18"/>
        <v>0</v>
      </c>
      <c r="I18" s="65">
        <f t="shared" ca="1" si="18"/>
        <v>0</v>
      </c>
      <c r="J18" s="65">
        <f t="shared" ca="1" si="18"/>
        <v>0</v>
      </c>
      <c r="K18" s="65">
        <f t="shared" ca="1" si="18"/>
        <v>0</v>
      </c>
      <c r="L18" s="65">
        <f t="shared" ca="1" si="18"/>
        <v>0</v>
      </c>
      <c r="M18" s="65">
        <f t="shared" ca="1" si="18"/>
        <v>0</v>
      </c>
      <c r="N18" s="65">
        <f t="shared" ca="1" si="18"/>
        <v>0</v>
      </c>
      <c r="O18" s="65">
        <f t="shared" ca="1" si="18"/>
        <v>0</v>
      </c>
      <c r="Q18" s="9">
        <f t="shared" ca="1" si="19"/>
        <v>0</v>
      </c>
      <c r="R18" s="9">
        <f t="shared" ca="1" si="32"/>
        <v>0</v>
      </c>
      <c r="S18" s="9">
        <f t="shared" ca="1" si="20"/>
        <v>0</v>
      </c>
      <c r="T18" s="9">
        <f t="shared" ca="1" si="21"/>
        <v>0</v>
      </c>
      <c r="U18" s="9">
        <f t="shared" ca="1" si="22"/>
        <v>0</v>
      </c>
      <c r="V18" s="9">
        <f t="shared" ca="1" si="23"/>
        <v>0</v>
      </c>
      <c r="W18" s="9">
        <f t="shared" ca="1" si="24"/>
        <v>0</v>
      </c>
      <c r="X18" s="9">
        <f t="shared" ca="1" si="25"/>
        <v>0</v>
      </c>
      <c r="Y18" s="9">
        <f t="shared" ca="1" si="26"/>
        <v>0</v>
      </c>
      <c r="Z18" s="9">
        <f t="shared" ca="1" si="27"/>
        <v>0</v>
      </c>
      <c r="AA18" s="9">
        <f t="shared" ca="1" si="28"/>
        <v>0</v>
      </c>
      <c r="AB18" s="9">
        <f t="shared" ca="1" si="29"/>
        <v>0</v>
      </c>
      <c r="AD18" s="9">
        <f t="shared" ca="1" si="30"/>
        <v>0</v>
      </c>
      <c r="AE18" s="9">
        <f t="shared" ca="1" si="30"/>
        <v>0</v>
      </c>
      <c r="AF18" s="9">
        <f t="shared" ca="1" si="30"/>
        <v>0</v>
      </c>
      <c r="AG18" s="9">
        <f t="shared" ca="1" si="30"/>
        <v>0</v>
      </c>
      <c r="AH18" s="9">
        <f t="shared" ca="1" si="30"/>
        <v>0</v>
      </c>
      <c r="AI18" s="9">
        <f t="shared" ca="1" si="30"/>
        <v>0</v>
      </c>
      <c r="AJ18" s="9">
        <f t="shared" ca="1" si="30"/>
        <v>0</v>
      </c>
      <c r="AK18" s="9">
        <f t="shared" ca="1" si="30"/>
        <v>0</v>
      </c>
      <c r="AL18" s="9">
        <f t="shared" ca="1" si="30"/>
        <v>0</v>
      </c>
      <c r="AM18" s="9">
        <f t="shared" ca="1" si="30"/>
        <v>0</v>
      </c>
      <c r="AN18" s="9">
        <f t="shared" ca="1" si="30"/>
        <v>0</v>
      </c>
      <c r="AO18" s="9">
        <f t="shared" ca="1" si="30"/>
        <v>0</v>
      </c>
      <c r="AQ18" s="9">
        <f t="shared" ca="1" si="31"/>
        <v>0</v>
      </c>
      <c r="AR18" s="9">
        <f t="shared" ca="1" si="31"/>
        <v>0</v>
      </c>
      <c r="AS18" s="9">
        <f t="shared" ca="1" si="31"/>
        <v>0</v>
      </c>
      <c r="AT18" s="9">
        <f t="shared" ca="1" si="31"/>
        <v>0</v>
      </c>
      <c r="AU18" s="9">
        <f t="shared" ca="1" si="31"/>
        <v>0</v>
      </c>
      <c r="AV18" s="9">
        <f t="shared" ca="1" si="31"/>
        <v>0</v>
      </c>
      <c r="AW18" s="9">
        <f t="shared" ca="1" si="31"/>
        <v>0</v>
      </c>
      <c r="AX18" s="9">
        <f t="shared" ca="1" si="31"/>
        <v>0</v>
      </c>
      <c r="AY18" s="9">
        <f t="shared" ca="1" si="31"/>
        <v>0</v>
      </c>
      <c r="AZ18" s="9">
        <f t="shared" ca="1" si="31"/>
        <v>0</v>
      </c>
      <c r="BA18" s="9">
        <f t="shared" ca="1" si="31"/>
        <v>0</v>
      </c>
      <c r="BB18" s="9">
        <f t="shared" ca="1" si="31"/>
        <v>0</v>
      </c>
    </row>
    <row r="19" spans="1:54" ht="12.75">
      <c r="A19" s="9" t="s">
        <v>25</v>
      </c>
      <c r="B19" s="9" t="s">
        <v>45</v>
      </c>
      <c r="C19" s="58" t="s">
        <v>46</v>
      </c>
      <c r="D19" s="65">
        <f t="shared" ca="1" si="18"/>
        <v>0</v>
      </c>
      <c r="E19" s="65">
        <f t="shared" ca="1" si="18"/>
        <v>0</v>
      </c>
      <c r="F19" s="65">
        <f t="shared" ca="1" si="18"/>
        <v>0</v>
      </c>
      <c r="G19" s="65">
        <f t="shared" ca="1" si="18"/>
        <v>0</v>
      </c>
      <c r="H19" s="65">
        <f t="shared" ca="1" si="18"/>
        <v>0</v>
      </c>
      <c r="I19" s="65">
        <f t="shared" ca="1" si="18"/>
        <v>0</v>
      </c>
      <c r="J19" s="65">
        <f t="shared" ca="1" si="18"/>
        <v>0</v>
      </c>
      <c r="K19" s="65">
        <f t="shared" ca="1" si="18"/>
        <v>0</v>
      </c>
      <c r="L19" s="65">
        <f t="shared" ca="1" si="18"/>
        <v>0</v>
      </c>
      <c r="M19" s="65">
        <f t="shared" ca="1" si="18"/>
        <v>0</v>
      </c>
      <c r="N19" s="65">
        <f t="shared" ca="1" si="18"/>
        <v>0</v>
      </c>
      <c r="O19" s="65">
        <f t="shared" ca="1" si="18"/>
        <v>0</v>
      </c>
      <c r="Q19" s="9">
        <f t="shared" ca="1" si="19"/>
        <v>0</v>
      </c>
      <c r="R19" s="9">
        <f t="shared" ca="1" si="32"/>
        <v>0</v>
      </c>
      <c r="S19" s="9">
        <f t="shared" ca="1" si="20"/>
        <v>0</v>
      </c>
      <c r="T19" s="9">
        <f t="shared" ca="1" si="21"/>
        <v>0</v>
      </c>
      <c r="U19" s="9">
        <f t="shared" ca="1" si="22"/>
        <v>0</v>
      </c>
      <c r="V19" s="9">
        <f t="shared" ca="1" si="23"/>
        <v>0</v>
      </c>
      <c r="W19" s="9">
        <f t="shared" ca="1" si="24"/>
        <v>0</v>
      </c>
      <c r="X19" s="9">
        <f t="shared" ca="1" si="25"/>
        <v>0</v>
      </c>
      <c r="Y19" s="9">
        <f t="shared" ca="1" si="26"/>
        <v>0</v>
      </c>
      <c r="Z19" s="9">
        <f t="shared" ca="1" si="27"/>
        <v>0</v>
      </c>
      <c r="AA19" s="9">
        <f t="shared" ca="1" si="28"/>
        <v>0</v>
      </c>
      <c r="AB19" s="9">
        <f t="shared" ca="1" si="29"/>
        <v>0</v>
      </c>
      <c r="AD19" s="9">
        <f t="shared" ca="1" si="30"/>
        <v>0</v>
      </c>
      <c r="AE19" s="9">
        <f t="shared" ca="1" si="30"/>
        <v>0</v>
      </c>
      <c r="AF19" s="9">
        <f t="shared" ca="1" si="30"/>
        <v>0</v>
      </c>
      <c r="AG19" s="9">
        <f t="shared" ca="1" si="30"/>
        <v>0</v>
      </c>
      <c r="AH19" s="9">
        <f t="shared" ca="1" si="30"/>
        <v>0</v>
      </c>
      <c r="AI19" s="9">
        <f t="shared" ca="1" si="30"/>
        <v>0</v>
      </c>
      <c r="AJ19" s="9">
        <f t="shared" ca="1" si="30"/>
        <v>0</v>
      </c>
      <c r="AK19" s="9">
        <f t="shared" ca="1" si="30"/>
        <v>0</v>
      </c>
      <c r="AL19" s="9">
        <f t="shared" ca="1" si="30"/>
        <v>0</v>
      </c>
      <c r="AM19" s="9">
        <f t="shared" ca="1" si="30"/>
        <v>0</v>
      </c>
      <c r="AN19" s="9">
        <f t="shared" ca="1" si="30"/>
        <v>0</v>
      </c>
      <c r="AO19" s="9">
        <f t="shared" ca="1" si="30"/>
        <v>0</v>
      </c>
      <c r="AQ19" s="9">
        <f t="shared" ca="1" si="31"/>
        <v>0</v>
      </c>
      <c r="AR19" s="9">
        <f t="shared" ca="1" si="31"/>
        <v>0</v>
      </c>
      <c r="AS19" s="9">
        <f t="shared" ca="1" si="31"/>
        <v>0</v>
      </c>
      <c r="AT19" s="9">
        <f t="shared" ca="1" si="31"/>
        <v>0</v>
      </c>
      <c r="AU19" s="9">
        <f t="shared" ca="1" si="31"/>
        <v>0</v>
      </c>
      <c r="AV19" s="9">
        <f t="shared" ca="1" si="31"/>
        <v>0</v>
      </c>
      <c r="AW19" s="9">
        <f t="shared" ca="1" si="31"/>
        <v>0</v>
      </c>
      <c r="AX19" s="9">
        <f t="shared" ca="1" si="31"/>
        <v>0</v>
      </c>
      <c r="AY19" s="9">
        <f t="shared" ca="1" si="31"/>
        <v>0</v>
      </c>
      <c r="AZ19" s="9">
        <f t="shared" ca="1" si="31"/>
        <v>0</v>
      </c>
      <c r="BA19" s="9">
        <f t="shared" ca="1" si="31"/>
        <v>0</v>
      </c>
      <c r="BB19" s="9">
        <f t="shared" ca="1" si="31"/>
        <v>0</v>
      </c>
    </row>
    <row r="20" spans="1:54" ht="12.75">
      <c r="A20" s="9" t="s">
        <v>25</v>
      </c>
      <c r="B20" s="9" t="s">
        <v>47</v>
      </c>
      <c r="C20" s="58" t="s">
        <v>48</v>
      </c>
      <c r="D20" s="65">
        <f t="shared" ca="1" si="18"/>
        <v>0</v>
      </c>
      <c r="E20" s="65">
        <f t="shared" ca="1" si="18"/>
        <v>0</v>
      </c>
      <c r="F20" s="65">
        <f t="shared" ca="1" si="18"/>
        <v>0</v>
      </c>
      <c r="G20" s="65">
        <f t="shared" ca="1" si="18"/>
        <v>0</v>
      </c>
      <c r="H20" s="65">
        <f t="shared" ca="1" si="18"/>
        <v>0</v>
      </c>
      <c r="I20" s="65">
        <f t="shared" ca="1" si="18"/>
        <v>0</v>
      </c>
      <c r="J20" s="65">
        <f t="shared" ca="1" si="18"/>
        <v>0</v>
      </c>
      <c r="K20" s="65">
        <f t="shared" ca="1" si="18"/>
        <v>0</v>
      </c>
      <c r="L20" s="65">
        <f t="shared" ca="1" si="18"/>
        <v>0</v>
      </c>
      <c r="M20" s="65">
        <f t="shared" ca="1" si="18"/>
        <v>0</v>
      </c>
      <c r="N20" s="65">
        <f t="shared" ca="1" si="18"/>
        <v>0</v>
      </c>
      <c r="O20" s="65">
        <f t="shared" ca="1" si="18"/>
        <v>0</v>
      </c>
      <c r="Q20" s="9">
        <f t="shared" ca="1" si="19"/>
        <v>0</v>
      </c>
      <c r="R20" s="9">
        <f t="shared" ca="1" si="32"/>
        <v>0</v>
      </c>
      <c r="S20" s="9">
        <f t="shared" ca="1" si="20"/>
        <v>0</v>
      </c>
      <c r="T20" s="9">
        <f t="shared" ca="1" si="21"/>
        <v>0</v>
      </c>
      <c r="U20" s="9">
        <f t="shared" ca="1" si="22"/>
        <v>0</v>
      </c>
      <c r="V20" s="9">
        <f t="shared" ca="1" si="23"/>
        <v>0</v>
      </c>
      <c r="W20" s="9">
        <f t="shared" ca="1" si="24"/>
        <v>0</v>
      </c>
      <c r="X20" s="9">
        <f t="shared" ca="1" si="25"/>
        <v>0</v>
      </c>
      <c r="Y20" s="9">
        <f t="shared" ca="1" si="26"/>
        <v>0</v>
      </c>
      <c r="Z20" s="9">
        <f t="shared" ca="1" si="27"/>
        <v>0</v>
      </c>
      <c r="AA20" s="9">
        <f t="shared" ca="1" si="28"/>
        <v>0</v>
      </c>
      <c r="AB20" s="9">
        <f t="shared" ca="1" si="29"/>
        <v>0</v>
      </c>
      <c r="AD20" s="9">
        <f t="shared" ca="1" si="30"/>
        <v>0</v>
      </c>
      <c r="AE20" s="9">
        <f t="shared" ca="1" si="30"/>
        <v>0</v>
      </c>
      <c r="AF20" s="9">
        <f t="shared" ca="1" si="30"/>
        <v>0</v>
      </c>
      <c r="AG20" s="9">
        <f t="shared" ca="1" si="30"/>
        <v>0</v>
      </c>
      <c r="AH20" s="9">
        <f t="shared" ca="1" si="30"/>
        <v>0</v>
      </c>
      <c r="AI20" s="9">
        <f t="shared" ca="1" si="30"/>
        <v>0</v>
      </c>
      <c r="AJ20" s="9">
        <f t="shared" ca="1" si="30"/>
        <v>0</v>
      </c>
      <c r="AK20" s="9">
        <f t="shared" ca="1" si="30"/>
        <v>0</v>
      </c>
      <c r="AL20" s="9">
        <f t="shared" ca="1" si="30"/>
        <v>0</v>
      </c>
      <c r="AM20" s="9">
        <f t="shared" ca="1" si="30"/>
        <v>0</v>
      </c>
      <c r="AN20" s="9">
        <f t="shared" ca="1" si="30"/>
        <v>0</v>
      </c>
      <c r="AO20" s="9">
        <f t="shared" ca="1" si="30"/>
        <v>0</v>
      </c>
      <c r="AQ20" s="9">
        <f t="shared" ca="1" si="31"/>
        <v>0</v>
      </c>
      <c r="AR20" s="9">
        <f t="shared" ca="1" si="31"/>
        <v>0</v>
      </c>
      <c r="AS20" s="9">
        <f t="shared" ca="1" si="31"/>
        <v>0</v>
      </c>
      <c r="AT20" s="9">
        <f t="shared" ca="1" si="31"/>
        <v>0</v>
      </c>
      <c r="AU20" s="9">
        <f t="shared" ca="1" si="31"/>
        <v>0</v>
      </c>
      <c r="AV20" s="9">
        <f t="shared" ca="1" si="31"/>
        <v>0</v>
      </c>
      <c r="AW20" s="9">
        <f t="shared" ca="1" si="31"/>
        <v>0</v>
      </c>
      <c r="AX20" s="9">
        <f t="shared" ca="1" si="31"/>
        <v>0</v>
      </c>
      <c r="AY20" s="9">
        <f t="shared" ca="1" si="31"/>
        <v>0</v>
      </c>
      <c r="AZ20" s="9">
        <f t="shared" ca="1" si="31"/>
        <v>0</v>
      </c>
      <c r="BA20" s="9">
        <f t="shared" ca="1" si="31"/>
        <v>0</v>
      </c>
      <c r="BB20" s="9">
        <f t="shared" ca="1" si="31"/>
        <v>0</v>
      </c>
    </row>
    <row r="21" spans="1:54" ht="12.75">
      <c r="A21" s="9" t="s">
        <v>25</v>
      </c>
      <c r="B21" s="9" t="s">
        <v>49</v>
      </c>
      <c r="C21" s="58" t="s">
        <v>50</v>
      </c>
      <c r="D21" s="65">
        <f t="shared" ca="1" si="18"/>
        <v>0</v>
      </c>
      <c r="E21" s="65">
        <f t="shared" ca="1" si="18"/>
        <v>0</v>
      </c>
      <c r="F21" s="65">
        <f t="shared" ca="1" si="18"/>
        <v>0</v>
      </c>
      <c r="G21" s="65">
        <f t="shared" ca="1" si="18"/>
        <v>0</v>
      </c>
      <c r="H21" s="65">
        <f t="shared" ca="1" si="18"/>
        <v>0</v>
      </c>
      <c r="I21" s="65">
        <f t="shared" ca="1" si="18"/>
        <v>0</v>
      </c>
      <c r="J21" s="65">
        <f t="shared" ca="1" si="18"/>
        <v>0</v>
      </c>
      <c r="K21" s="65">
        <f t="shared" ca="1" si="18"/>
        <v>0</v>
      </c>
      <c r="L21" s="65">
        <f t="shared" ca="1" si="18"/>
        <v>0</v>
      </c>
      <c r="M21" s="65">
        <f t="shared" ca="1" si="18"/>
        <v>0</v>
      </c>
      <c r="N21" s="65">
        <f t="shared" ca="1" si="18"/>
        <v>0</v>
      </c>
      <c r="O21" s="65">
        <f t="shared" ca="1" si="18"/>
        <v>0</v>
      </c>
      <c r="Q21" s="9">
        <f t="shared" ca="1" si="19"/>
        <v>0</v>
      </c>
      <c r="R21" s="9">
        <f t="shared" ca="1" si="32"/>
        <v>0</v>
      </c>
      <c r="S21" s="9">
        <f t="shared" ca="1" si="20"/>
        <v>0</v>
      </c>
      <c r="T21" s="9">
        <f t="shared" ca="1" si="21"/>
        <v>0</v>
      </c>
      <c r="U21" s="9">
        <f t="shared" ca="1" si="22"/>
        <v>0</v>
      </c>
      <c r="V21" s="9">
        <f t="shared" ca="1" si="23"/>
        <v>0</v>
      </c>
      <c r="W21" s="9">
        <f t="shared" ca="1" si="24"/>
        <v>0</v>
      </c>
      <c r="X21" s="9">
        <f t="shared" ca="1" si="25"/>
        <v>0</v>
      </c>
      <c r="Y21" s="9">
        <f t="shared" ca="1" si="26"/>
        <v>0</v>
      </c>
      <c r="Z21" s="9">
        <f t="shared" ca="1" si="27"/>
        <v>0</v>
      </c>
      <c r="AA21" s="9">
        <f t="shared" ca="1" si="28"/>
        <v>0</v>
      </c>
      <c r="AB21" s="9">
        <f t="shared" ca="1" si="29"/>
        <v>0</v>
      </c>
      <c r="AD21" s="9">
        <f t="shared" ca="1" si="30"/>
        <v>0</v>
      </c>
      <c r="AE21" s="9">
        <f t="shared" ca="1" si="30"/>
        <v>0</v>
      </c>
      <c r="AF21" s="9">
        <f t="shared" ca="1" si="30"/>
        <v>0</v>
      </c>
      <c r="AG21" s="9">
        <f t="shared" ca="1" si="30"/>
        <v>0</v>
      </c>
      <c r="AH21" s="9">
        <f t="shared" ca="1" si="30"/>
        <v>0</v>
      </c>
      <c r="AI21" s="9">
        <f t="shared" ca="1" si="30"/>
        <v>0</v>
      </c>
      <c r="AJ21" s="9">
        <f t="shared" ca="1" si="30"/>
        <v>0</v>
      </c>
      <c r="AK21" s="9">
        <f t="shared" ca="1" si="30"/>
        <v>0</v>
      </c>
      <c r="AL21" s="9">
        <f t="shared" ca="1" si="30"/>
        <v>0</v>
      </c>
      <c r="AM21" s="9">
        <f t="shared" ca="1" si="30"/>
        <v>0</v>
      </c>
      <c r="AN21" s="9">
        <f t="shared" ca="1" si="30"/>
        <v>0</v>
      </c>
      <c r="AO21" s="9">
        <f t="shared" ca="1" si="30"/>
        <v>0</v>
      </c>
      <c r="AQ21" s="9">
        <f t="shared" ca="1" si="31"/>
        <v>0</v>
      </c>
      <c r="AR21" s="9">
        <f t="shared" ca="1" si="31"/>
        <v>0</v>
      </c>
      <c r="AS21" s="9">
        <f t="shared" ca="1" si="31"/>
        <v>0</v>
      </c>
      <c r="AT21" s="9">
        <f t="shared" ca="1" si="31"/>
        <v>0</v>
      </c>
      <c r="AU21" s="9">
        <f t="shared" ca="1" si="31"/>
        <v>0</v>
      </c>
      <c r="AV21" s="9">
        <f t="shared" ca="1" si="31"/>
        <v>0</v>
      </c>
      <c r="AW21" s="9">
        <f t="shared" ca="1" si="31"/>
        <v>0</v>
      </c>
      <c r="AX21" s="9">
        <f t="shared" ca="1" si="31"/>
        <v>0</v>
      </c>
      <c r="AY21" s="9">
        <f t="shared" ca="1" si="31"/>
        <v>0</v>
      </c>
      <c r="AZ21" s="9">
        <f t="shared" ca="1" si="31"/>
        <v>0</v>
      </c>
      <c r="BA21" s="9">
        <f t="shared" ca="1" si="31"/>
        <v>0</v>
      </c>
      <c r="BB21" s="9">
        <f t="shared" ca="1" si="31"/>
        <v>0</v>
      </c>
    </row>
    <row r="22" spans="1:54" ht="12.75">
      <c r="A22" s="9" t="s">
        <v>25</v>
      </c>
      <c r="B22" s="9" t="s">
        <v>51</v>
      </c>
      <c r="C22" s="58" t="s">
        <v>52</v>
      </c>
      <c r="D22" s="65">
        <f t="shared" ca="1" si="18"/>
        <v>0</v>
      </c>
      <c r="E22" s="65">
        <f t="shared" ca="1" si="18"/>
        <v>0</v>
      </c>
      <c r="F22" s="65">
        <f t="shared" ca="1" si="18"/>
        <v>0</v>
      </c>
      <c r="G22" s="65">
        <f t="shared" ca="1" si="18"/>
        <v>0</v>
      </c>
      <c r="H22" s="65">
        <f t="shared" ca="1" si="18"/>
        <v>0</v>
      </c>
      <c r="I22" s="65">
        <f t="shared" ca="1" si="18"/>
        <v>0</v>
      </c>
      <c r="J22" s="65">
        <f t="shared" ca="1" si="18"/>
        <v>0</v>
      </c>
      <c r="K22" s="65">
        <f t="shared" ca="1" si="18"/>
        <v>0</v>
      </c>
      <c r="L22" s="65">
        <f t="shared" ca="1" si="18"/>
        <v>0</v>
      </c>
      <c r="M22" s="65">
        <f t="shared" ca="1" si="18"/>
        <v>0</v>
      </c>
      <c r="N22" s="65">
        <f t="shared" ca="1" si="18"/>
        <v>0</v>
      </c>
      <c r="O22" s="65">
        <f t="shared" ca="1" si="18"/>
        <v>0</v>
      </c>
      <c r="Q22" s="9">
        <f t="shared" ca="1" si="19"/>
        <v>0</v>
      </c>
      <c r="R22" s="9">
        <f t="shared" ca="1" si="32"/>
        <v>0</v>
      </c>
      <c r="S22" s="9">
        <f t="shared" ca="1" si="20"/>
        <v>0</v>
      </c>
      <c r="T22" s="9">
        <f t="shared" ca="1" si="21"/>
        <v>0</v>
      </c>
      <c r="U22" s="9">
        <f t="shared" ca="1" si="22"/>
        <v>0</v>
      </c>
      <c r="V22" s="9">
        <f t="shared" ca="1" si="23"/>
        <v>0</v>
      </c>
      <c r="W22" s="9">
        <f t="shared" ca="1" si="24"/>
        <v>0</v>
      </c>
      <c r="X22" s="9">
        <f t="shared" ca="1" si="25"/>
        <v>0</v>
      </c>
      <c r="Y22" s="9">
        <f t="shared" ca="1" si="26"/>
        <v>0</v>
      </c>
      <c r="Z22" s="9">
        <f t="shared" ca="1" si="27"/>
        <v>0</v>
      </c>
      <c r="AA22" s="9">
        <f t="shared" ca="1" si="28"/>
        <v>0</v>
      </c>
      <c r="AB22" s="9">
        <f t="shared" ca="1" si="29"/>
        <v>0</v>
      </c>
      <c r="AD22" s="9">
        <f t="shared" ca="1" si="30"/>
        <v>0</v>
      </c>
      <c r="AE22" s="9">
        <f t="shared" ca="1" si="30"/>
        <v>0</v>
      </c>
      <c r="AF22" s="9">
        <f t="shared" ca="1" si="30"/>
        <v>0</v>
      </c>
      <c r="AG22" s="9">
        <f t="shared" ca="1" si="30"/>
        <v>0</v>
      </c>
      <c r="AH22" s="9">
        <f t="shared" ca="1" si="30"/>
        <v>0</v>
      </c>
      <c r="AI22" s="9">
        <f t="shared" ca="1" si="30"/>
        <v>0</v>
      </c>
      <c r="AJ22" s="9">
        <f t="shared" ca="1" si="30"/>
        <v>0</v>
      </c>
      <c r="AK22" s="9">
        <f t="shared" ca="1" si="30"/>
        <v>0</v>
      </c>
      <c r="AL22" s="9">
        <f t="shared" ca="1" si="30"/>
        <v>0</v>
      </c>
      <c r="AM22" s="9">
        <f t="shared" ca="1" si="30"/>
        <v>0</v>
      </c>
      <c r="AN22" s="9">
        <f t="shared" ca="1" si="30"/>
        <v>0</v>
      </c>
      <c r="AO22" s="9">
        <f t="shared" ca="1" si="30"/>
        <v>0</v>
      </c>
      <c r="AQ22" s="9">
        <f t="shared" ca="1" si="31"/>
        <v>0</v>
      </c>
      <c r="AR22" s="9">
        <f t="shared" ca="1" si="31"/>
        <v>0</v>
      </c>
      <c r="AS22" s="9">
        <f t="shared" ca="1" si="31"/>
        <v>0</v>
      </c>
      <c r="AT22" s="9">
        <f t="shared" ca="1" si="31"/>
        <v>0</v>
      </c>
      <c r="AU22" s="9">
        <f t="shared" ca="1" si="31"/>
        <v>0</v>
      </c>
      <c r="AV22" s="9">
        <f t="shared" ca="1" si="31"/>
        <v>0</v>
      </c>
      <c r="AW22" s="9">
        <f t="shared" ca="1" si="31"/>
        <v>0</v>
      </c>
      <c r="AX22" s="9">
        <f t="shared" ca="1" si="31"/>
        <v>0</v>
      </c>
      <c r="AY22" s="9">
        <f t="shared" ca="1" si="31"/>
        <v>0</v>
      </c>
      <c r="AZ22" s="9">
        <f t="shared" ca="1" si="31"/>
        <v>0</v>
      </c>
      <c r="BA22" s="9">
        <f t="shared" ca="1" si="31"/>
        <v>0</v>
      </c>
      <c r="BB22" s="9">
        <f t="shared" ca="1" si="31"/>
        <v>0</v>
      </c>
    </row>
    <row r="23" spans="1:54" ht="12.75">
      <c r="A23" s="9" t="s">
        <v>25</v>
      </c>
      <c r="B23" s="9" t="s">
        <v>131</v>
      </c>
      <c r="C23" s="58" t="s">
        <v>54</v>
      </c>
      <c r="D23" s="65">
        <f t="shared" ca="1" si="18"/>
        <v>0</v>
      </c>
      <c r="E23" s="65">
        <f t="shared" ca="1" si="18"/>
        <v>0</v>
      </c>
      <c r="F23" s="65">
        <f t="shared" ca="1" si="18"/>
        <v>0</v>
      </c>
      <c r="G23" s="65">
        <f t="shared" ca="1" si="18"/>
        <v>0</v>
      </c>
      <c r="H23" s="65">
        <f t="shared" ca="1" si="18"/>
        <v>0</v>
      </c>
      <c r="I23" s="65">
        <f t="shared" ca="1" si="18"/>
        <v>0</v>
      </c>
      <c r="J23" s="65">
        <f t="shared" ca="1" si="18"/>
        <v>0</v>
      </c>
      <c r="K23" s="65">
        <f t="shared" ca="1" si="18"/>
        <v>0</v>
      </c>
      <c r="L23" s="65">
        <f t="shared" ca="1" si="18"/>
        <v>0</v>
      </c>
      <c r="M23" s="65">
        <f t="shared" ca="1" si="18"/>
        <v>0</v>
      </c>
      <c r="N23" s="65">
        <f t="shared" ca="1" si="18"/>
        <v>0</v>
      </c>
      <c r="O23" s="65">
        <f t="shared" ca="1" si="18"/>
        <v>0</v>
      </c>
      <c r="Q23" s="9">
        <f t="shared" ca="1" si="19"/>
        <v>0</v>
      </c>
      <c r="R23" s="9">
        <f t="shared" ca="1" si="32"/>
        <v>0</v>
      </c>
      <c r="S23" s="9">
        <f t="shared" ca="1" si="20"/>
        <v>0</v>
      </c>
      <c r="T23" s="9">
        <f t="shared" ca="1" si="21"/>
        <v>0</v>
      </c>
      <c r="U23" s="9">
        <f t="shared" ca="1" si="22"/>
        <v>0</v>
      </c>
      <c r="V23" s="9">
        <f t="shared" ca="1" si="23"/>
        <v>0</v>
      </c>
      <c r="W23" s="9">
        <f t="shared" ca="1" si="24"/>
        <v>0</v>
      </c>
      <c r="X23" s="9">
        <f t="shared" ca="1" si="25"/>
        <v>0</v>
      </c>
      <c r="Y23" s="9">
        <f t="shared" ca="1" si="26"/>
        <v>0</v>
      </c>
      <c r="Z23" s="9">
        <f t="shared" ca="1" si="27"/>
        <v>0</v>
      </c>
      <c r="AA23" s="9">
        <f t="shared" ca="1" si="28"/>
        <v>0</v>
      </c>
      <c r="AB23" s="9">
        <f t="shared" ca="1" si="29"/>
        <v>0</v>
      </c>
      <c r="AD23" s="9">
        <f t="shared" ca="1" si="30"/>
        <v>0</v>
      </c>
      <c r="AE23" s="9">
        <f t="shared" ca="1" si="30"/>
        <v>0</v>
      </c>
      <c r="AF23" s="9">
        <f t="shared" ca="1" si="30"/>
        <v>0</v>
      </c>
      <c r="AG23" s="9">
        <f t="shared" ca="1" si="30"/>
        <v>0</v>
      </c>
      <c r="AH23" s="9">
        <f t="shared" ca="1" si="30"/>
        <v>0</v>
      </c>
      <c r="AI23" s="9">
        <f t="shared" ca="1" si="30"/>
        <v>0</v>
      </c>
      <c r="AJ23" s="9">
        <f t="shared" ca="1" si="30"/>
        <v>0</v>
      </c>
      <c r="AK23" s="9">
        <f t="shared" ca="1" si="30"/>
        <v>0</v>
      </c>
      <c r="AL23" s="9">
        <f t="shared" ca="1" si="30"/>
        <v>0</v>
      </c>
      <c r="AM23" s="9">
        <f t="shared" ca="1" si="30"/>
        <v>0</v>
      </c>
      <c r="AN23" s="9">
        <f t="shared" ca="1" si="30"/>
        <v>0</v>
      </c>
      <c r="AO23" s="9">
        <f t="shared" ca="1" si="30"/>
        <v>0</v>
      </c>
      <c r="AQ23" s="9">
        <f t="shared" ca="1" si="31"/>
        <v>0</v>
      </c>
      <c r="AR23" s="9">
        <f t="shared" ca="1" si="31"/>
        <v>0</v>
      </c>
      <c r="AS23" s="9">
        <f t="shared" ca="1" si="31"/>
        <v>0</v>
      </c>
      <c r="AT23" s="9">
        <f t="shared" ca="1" si="31"/>
        <v>0</v>
      </c>
      <c r="AU23" s="9">
        <f t="shared" ca="1" si="31"/>
        <v>0</v>
      </c>
      <c r="AV23" s="9">
        <f t="shared" ca="1" si="31"/>
        <v>0</v>
      </c>
      <c r="AW23" s="9">
        <f t="shared" ca="1" si="31"/>
        <v>0</v>
      </c>
      <c r="AX23" s="9">
        <f t="shared" ca="1" si="31"/>
        <v>0</v>
      </c>
      <c r="AY23" s="9">
        <f t="shared" ca="1" si="31"/>
        <v>0</v>
      </c>
      <c r="AZ23" s="9">
        <f t="shared" ca="1" si="31"/>
        <v>0</v>
      </c>
      <c r="BA23" s="9">
        <f t="shared" ca="1" si="31"/>
        <v>0</v>
      </c>
      <c r="BB23" s="9">
        <f t="shared" ca="1" si="31"/>
        <v>0</v>
      </c>
    </row>
    <row r="24" spans="1:54" ht="12.75">
      <c r="A24" s="9" t="s">
        <v>27</v>
      </c>
      <c r="B24" s="9" t="s">
        <v>132</v>
      </c>
      <c r="C24" s="58" t="s">
        <v>56</v>
      </c>
      <c r="D24" s="65">
        <f t="shared" ca="1" si="18"/>
        <v>0</v>
      </c>
      <c r="E24" s="65">
        <f t="shared" ca="1" si="18"/>
        <v>0</v>
      </c>
      <c r="F24" s="65">
        <f t="shared" ca="1" si="18"/>
        <v>0</v>
      </c>
      <c r="G24" s="65">
        <f t="shared" ca="1" si="18"/>
        <v>0</v>
      </c>
      <c r="H24" s="65">
        <f t="shared" ca="1" si="18"/>
        <v>0</v>
      </c>
      <c r="I24" s="65">
        <f t="shared" ca="1" si="18"/>
        <v>0</v>
      </c>
      <c r="J24" s="65">
        <f t="shared" ca="1" si="18"/>
        <v>0</v>
      </c>
      <c r="K24" s="65">
        <f t="shared" ca="1" si="18"/>
        <v>0</v>
      </c>
      <c r="L24" s="65">
        <f t="shared" ca="1" si="18"/>
        <v>0</v>
      </c>
      <c r="M24" s="65">
        <f t="shared" ca="1" si="18"/>
        <v>0</v>
      </c>
      <c r="N24" s="65">
        <f t="shared" ca="1" si="18"/>
        <v>0</v>
      </c>
      <c r="O24" s="65">
        <f t="shared" ca="1" si="18"/>
        <v>0</v>
      </c>
      <c r="Q24" s="9">
        <f t="shared" ca="1" si="19"/>
        <v>0</v>
      </c>
      <c r="R24" s="9">
        <f t="shared" ca="1" si="32"/>
        <v>0</v>
      </c>
      <c r="S24" s="9">
        <f t="shared" ca="1" si="20"/>
        <v>0</v>
      </c>
      <c r="T24" s="9">
        <f t="shared" ca="1" si="21"/>
        <v>0</v>
      </c>
      <c r="U24" s="9">
        <f t="shared" ca="1" si="22"/>
        <v>0</v>
      </c>
      <c r="V24" s="9">
        <f t="shared" ca="1" si="23"/>
        <v>0</v>
      </c>
      <c r="W24" s="9">
        <f t="shared" ca="1" si="24"/>
        <v>0</v>
      </c>
      <c r="X24" s="9">
        <f t="shared" ca="1" si="25"/>
        <v>0</v>
      </c>
      <c r="Y24" s="9">
        <f t="shared" ca="1" si="26"/>
        <v>0</v>
      </c>
      <c r="Z24" s="9">
        <f t="shared" ca="1" si="27"/>
        <v>0</v>
      </c>
      <c r="AA24" s="9">
        <f t="shared" ca="1" si="28"/>
        <v>0</v>
      </c>
      <c r="AB24" s="9">
        <f t="shared" ca="1" si="29"/>
        <v>0</v>
      </c>
      <c r="AD24" s="9">
        <f t="shared" ca="1" si="30"/>
        <v>0</v>
      </c>
      <c r="AE24" s="9">
        <f t="shared" ca="1" si="30"/>
        <v>0</v>
      </c>
      <c r="AF24" s="9">
        <f t="shared" ca="1" si="30"/>
        <v>0</v>
      </c>
      <c r="AG24" s="9">
        <f t="shared" ca="1" si="30"/>
        <v>0</v>
      </c>
      <c r="AH24" s="9">
        <f t="shared" ca="1" si="30"/>
        <v>0</v>
      </c>
      <c r="AI24" s="9">
        <f t="shared" ca="1" si="30"/>
        <v>0</v>
      </c>
      <c r="AJ24" s="9">
        <f t="shared" ca="1" si="30"/>
        <v>0</v>
      </c>
      <c r="AK24" s="9">
        <f t="shared" ca="1" si="30"/>
        <v>0</v>
      </c>
      <c r="AL24" s="9">
        <f t="shared" ca="1" si="30"/>
        <v>0</v>
      </c>
      <c r="AM24" s="9">
        <f t="shared" ca="1" si="30"/>
        <v>0</v>
      </c>
      <c r="AN24" s="9">
        <f t="shared" ca="1" si="30"/>
        <v>0</v>
      </c>
      <c r="AO24" s="9">
        <f t="shared" ca="1" si="30"/>
        <v>0</v>
      </c>
      <c r="AQ24" s="9">
        <f t="shared" ca="1" si="31"/>
        <v>0</v>
      </c>
      <c r="AR24" s="9">
        <f t="shared" ca="1" si="31"/>
        <v>0</v>
      </c>
      <c r="AS24" s="9">
        <f t="shared" ca="1" si="31"/>
        <v>0</v>
      </c>
      <c r="AT24" s="9">
        <f t="shared" ca="1" si="31"/>
        <v>0</v>
      </c>
      <c r="AU24" s="9">
        <f t="shared" ca="1" si="31"/>
        <v>0</v>
      </c>
      <c r="AV24" s="9">
        <f t="shared" ca="1" si="31"/>
        <v>0</v>
      </c>
      <c r="AW24" s="9">
        <f t="shared" ca="1" si="31"/>
        <v>0</v>
      </c>
      <c r="AX24" s="9">
        <f t="shared" ca="1" si="31"/>
        <v>0</v>
      </c>
      <c r="AY24" s="9">
        <f t="shared" ca="1" si="31"/>
        <v>0</v>
      </c>
      <c r="AZ24" s="9">
        <f t="shared" ca="1" si="31"/>
        <v>0</v>
      </c>
      <c r="BA24" s="9">
        <f t="shared" ca="1" si="31"/>
        <v>0</v>
      </c>
      <c r="BB24" s="9">
        <f t="shared" ca="1" si="31"/>
        <v>0</v>
      </c>
    </row>
    <row r="25" spans="1:54" ht="12.75">
      <c r="A25" s="9" t="s">
        <v>27</v>
      </c>
      <c r="B25" s="9" t="s">
        <v>11</v>
      </c>
      <c r="C25" s="58" t="s">
        <v>57</v>
      </c>
      <c r="D25" s="65">
        <f t="shared" ref="D25:O33" ca="1" si="33">SUMIFS(OFFSET(REL_D,,MATCH(D$2,IND,0)-1),REL_D,D$3,OrgID,$C25)</f>
        <v>0</v>
      </c>
      <c r="E25" s="65">
        <f t="shared" ca="1" si="33"/>
        <v>0</v>
      </c>
      <c r="F25" s="65">
        <f t="shared" ca="1" si="33"/>
        <v>0</v>
      </c>
      <c r="G25" s="65">
        <f t="shared" ca="1" si="33"/>
        <v>0</v>
      </c>
      <c r="H25" s="65">
        <f t="shared" ca="1" si="33"/>
        <v>0</v>
      </c>
      <c r="I25" s="65">
        <f t="shared" ca="1" si="33"/>
        <v>0</v>
      </c>
      <c r="J25" s="65">
        <f t="shared" ca="1" si="33"/>
        <v>0</v>
      </c>
      <c r="K25" s="65">
        <f t="shared" ca="1" si="33"/>
        <v>0</v>
      </c>
      <c r="L25" s="65">
        <f t="shared" ca="1" si="33"/>
        <v>0</v>
      </c>
      <c r="M25" s="65">
        <f t="shared" ca="1" si="33"/>
        <v>0</v>
      </c>
      <c r="N25" s="65">
        <f t="shared" ca="1" si="33"/>
        <v>0</v>
      </c>
      <c r="O25" s="65">
        <f t="shared" ca="1" si="33"/>
        <v>0</v>
      </c>
      <c r="Q25" s="9">
        <f t="shared" ca="1" si="19"/>
        <v>0</v>
      </c>
      <c r="R25" s="9">
        <f t="shared" ca="1" si="32"/>
        <v>0</v>
      </c>
      <c r="S25" s="9">
        <f t="shared" ca="1" si="20"/>
        <v>0</v>
      </c>
      <c r="T25" s="9">
        <f t="shared" ca="1" si="21"/>
        <v>0</v>
      </c>
      <c r="U25" s="9">
        <f t="shared" ca="1" si="22"/>
        <v>0</v>
      </c>
      <c r="V25" s="9">
        <f t="shared" ca="1" si="23"/>
        <v>0</v>
      </c>
      <c r="W25" s="9">
        <f t="shared" ca="1" si="24"/>
        <v>0</v>
      </c>
      <c r="X25" s="9">
        <f t="shared" ca="1" si="25"/>
        <v>0</v>
      </c>
      <c r="Y25" s="9">
        <f t="shared" ca="1" si="26"/>
        <v>0</v>
      </c>
      <c r="Z25" s="9">
        <f t="shared" ca="1" si="27"/>
        <v>0</v>
      </c>
      <c r="AA25" s="9">
        <f t="shared" ca="1" si="28"/>
        <v>0</v>
      </c>
      <c r="AB25" s="9">
        <f t="shared" ca="1" si="29"/>
        <v>0</v>
      </c>
      <c r="AD25" s="9">
        <f t="shared" ref="AD25:AO33" ca="1" si="34">SUMIFS(OFFSET(REL_D,,MATCH(AD$2,IND,0)-1),REL_D,AD$3,OrgID,$C25)</f>
        <v>0</v>
      </c>
      <c r="AE25" s="9">
        <f t="shared" ca="1" si="34"/>
        <v>0</v>
      </c>
      <c r="AF25" s="9">
        <f t="shared" ca="1" si="34"/>
        <v>0</v>
      </c>
      <c r="AG25" s="9">
        <f t="shared" ca="1" si="34"/>
        <v>0</v>
      </c>
      <c r="AH25" s="9">
        <f t="shared" ca="1" si="34"/>
        <v>0</v>
      </c>
      <c r="AI25" s="9">
        <f t="shared" ca="1" si="34"/>
        <v>0</v>
      </c>
      <c r="AJ25" s="9">
        <f t="shared" ca="1" si="34"/>
        <v>0</v>
      </c>
      <c r="AK25" s="9">
        <f t="shared" ca="1" si="34"/>
        <v>0</v>
      </c>
      <c r="AL25" s="9">
        <f t="shared" ca="1" si="34"/>
        <v>0</v>
      </c>
      <c r="AM25" s="9">
        <f t="shared" ca="1" si="34"/>
        <v>0</v>
      </c>
      <c r="AN25" s="9">
        <f t="shared" ca="1" si="34"/>
        <v>0</v>
      </c>
      <c r="AO25" s="9">
        <f t="shared" ca="1" si="34"/>
        <v>0</v>
      </c>
      <c r="AQ25" s="9">
        <f t="shared" ref="AQ25:BB33" ca="1" si="35">SUMIFS(OFFSET(REL_D,,MATCH(AQ$2,IND,0)-1),REL_D,AQ$3,OrgID,$C25)</f>
        <v>0</v>
      </c>
      <c r="AR25" s="9">
        <f t="shared" ca="1" si="35"/>
        <v>0</v>
      </c>
      <c r="AS25" s="9">
        <f t="shared" ca="1" si="35"/>
        <v>0</v>
      </c>
      <c r="AT25" s="9">
        <f t="shared" ca="1" si="35"/>
        <v>0</v>
      </c>
      <c r="AU25" s="9">
        <f t="shared" ca="1" si="35"/>
        <v>0</v>
      </c>
      <c r="AV25" s="9">
        <f t="shared" ca="1" si="35"/>
        <v>0</v>
      </c>
      <c r="AW25" s="9">
        <f t="shared" ca="1" si="35"/>
        <v>0</v>
      </c>
      <c r="AX25" s="9">
        <f t="shared" ca="1" si="35"/>
        <v>0</v>
      </c>
      <c r="AY25" s="9">
        <f t="shared" ca="1" si="35"/>
        <v>0</v>
      </c>
      <c r="AZ25" s="9">
        <f t="shared" ca="1" si="35"/>
        <v>0</v>
      </c>
      <c r="BA25" s="9">
        <f t="shared" ca="1" si="35"/>
        <v>0</v>
      </c>
      <c r="BB25" s="9">
        <f t="shared" ca="1" si="35"/>
        <v>0</v>
      </c>
    </row>
    <row r="26" spans="1:54" ht="12.75">
      <c r="A26" s="9" t="s">
        <v>27</v>
      </c>
      <c r="B26" s="9" t="s">
        <v>58</v>
      </c>
      <c r="C26" s="58" t="s">
        <v>59</v>
      </c>
      <c r="D26" s="65">
        <f t="shared" ca="1" si="33"/>
        <v>0</v>
      </c>
      <c r="E26" s="65">
        <f t="shared" ca="1" si="33"/>
        <v>0</v>
      </c>
      <c r="F26" s="65">
        <f t="shared" ca="1" si="33"/>
        <v>0</v>
      </c>
      <c r="G26" s="65">
        <f t="shared" ca="1" si="33"/>
        <v>0</v>
      </c>
      <c r="H26" s="65">
        <f t="shared" ca="1" si="33"/>
        <v>0</v>
      </c>
      <c r="I26" s="65">
        <f t="shared" ca="1" si="33"/>
        <v>0</v>
      </c>
      <c r="J26" s="65">
        <f t="shared" ca="1" si="33"/>
        <v>0</v>
      </c>
      <c r="K26" s="65">
        <f t="shared" ca="1" si="33"/>
        <v>0</v>
      </c>
      <c r="L26" s="65">
        <f t="shared" ca="1" si="33"/>
        <v>0</v>
      </c>
      <c r="M26" s="65">
        <f t="shared" ca="1" si="33"/>
        <v>0</v>
      </c>
      <c r="N26" s="65">
        <f t="shared" ca="1" si="33"/>
        <v>0</v>
      </c>
      <c r="O26" s="65">
        <f t="shared" ca="1" si="33"/>
        <v>0</v>
      </c>
      <c r="Q26" s="9">
        <f t="shared" ca="1" si="19"/>
        <v>0</v>
      </c>
      <c r="R26" s="9">
        <f t="shared" ca="1" si="32"/>
        <v>0</v>
      </c>
      <c r="S26" s="9">
        <f t="shared" ca="1" si="20"/>
        <v>0</v>
      </c>
      <c r="T26" s="9">
        <f t="shared" ca="1" si="21"/>
        <v>0</v>
      </c>
      <c r="U26" s="9">
        <f t="shared" ca="1" si="22"/>
        <v>0</v>
      </c>
      <c r="V26" s="9">
        <f t="shared" ca="1" si="23"/>
        <v>0</v>
      </c>
      <c r="W26" s="9">
        <f t="shared" ca="1" si="24"/>
        <v>0</v>
      </c>
      <c r="X26" s="9">
        <f t="shared" ca="1" si="25"/>
        <v>0</v>
      </c>
      <c r="Y26" s="9">
        <f t="shared" ca="1" si="26"/>
        <v>0</v>
      </c>
      <c r="Z26" s="9">
        <f t="shared" ca="1" si="27"/>
        <v>0</v>
      </c>
      <c r="AA26" s="9">
        <f t="shared" ca="1" si="28"/>
        <v>0</v>
      </c>
      <c r="AB26" s="9">
        <f t="shared" ca="1" si="29"/>
        <v>0</v>
      </c>
      <c r="AD26" s="9">
        <f t="shared" ca="1" si="34"/>
        <v>0</v>
      </c>
      <c r="AE26" s="9">
        <f t="shared" ca="1" si="34"/>
        <v>0</v>
      </c>
      <c r="AF26" s="9">
        <f t="shared" ca="1" si="34"/>
        <v>0</v>
      </c>
      <c r="AG26" s="9">
        <f t="shared" ca="1" si="34"/>
        <v>0</v>
      </c>
      <c r="AH26" s="9">
        <f t="shared" ca="1" si="34"/>
        <v>0</v>
      </c>
      <c r="AI26" s="9">
        <f t="shared" ca="1" si="34"/>
        <v>0</v>
      </c>
      <c r="AJ26" s="9">
        <f t="shared" ca="1" si="34"/>
        <v>0</v>
      </c>
      <c r="AK26" s="9">
        <f t="shared" ca="1" si="34"/>
        <v>0</v>
      </c>
      <c r="AL26" s="9">
        <f t="shared" ca="1" si="34"/>
        <v>0</v>
      </c>
      <c r="AM26" s="9">
        <f t="shared" ca="1" si="34"/>
        <v>0</v>
      </c>
      <c r="AN26" s="9">
        <f t="shared" ca="1" si="34"/>
        <v>0</v>
      </c>
      <c r="AO26" s="9">
        <f t="shared" ca="1" si="34"/>
        <v>0</v>
      </c>
      <c r="AQ26" s="9">
        <f t="shared" ca="1" si="35"/>
        <v>0</v>
      </c>
      <c r="AR26" s="9">
        <f t="shared" ca="1" si="35"/>
        <v>0</v>
      </c>
      <c r="AS26" s="9">
        <f t="shared" ca="1" si="35"/>
        <v>0</v>
      </c>
      <c r="AT26" s="9">
        <f t="shared" ca="1" si="35"/>
        <v>0</v>
      </c>
      <c r="AU26" s="9">
        <f t="shared" ca="1" si="35"/>
        <v>0</v>
      </c>
      <c r="AV26" s="9">
        <f t="shared" ca="1" si="35"/>
        <v>0</v>
      </c>
      <c r="AW26" s="9">
        <f t="shared" ca="1" si="35"/>
        <v>0</v>
      </c>
      <c r="AX26" s="9">
        <f t="shared" ca="1" si="35"/>
        <v>0</v>
      </c>
      <c r="AY26" s="9">
        <f t="shared" ca="1" si="35"/>
        <v>0</v>
      </c>
      <c r="AZ26" s="9">
        <f t="shared" ca="1" si="35"/>
        <v>0</v>
      </c>
      <c r="BA26" s="9">
        <f t="shared" ca="1" si="35"/>
        <v>0</v>
      </c>
      <c r="BB26" s="9">
        <f t="shared" ca="1" si="35"/>
        <v>0</v>
      </c>
    </row>
    <row r="27" spans="1:54" ht="12.75">
      <c r="A27" s="9" t="s">
        <v>27</v>
      </c>
      <c r="B27" s="9" t="s">
        <v>60</v>
      </c>
      <c r="C27" s="58" t="s">
        <v>61</v>
      </c>
      <c r="D27" s="65">
        <f t="shared" ca="1" si="33"/>
        <v>0</v>
      </c>
      <c r="E27" s="65">
        <f t="shared" ca="1" si="33"/>
        <v>0</v>
      </c>
      <c r="F27" s="65">
        <f t="shared" ca="1" si="33"/>
        <v>0</v>
      </c>
      <c r="G27" s="65">
        <f t="shared" ca="1" si="33"/>
        <v>0</v>
      </c>
      <c r="H27" s="65">
        <f t="shared" ca="1" si="33"/>
        <v>0</v>
      </c>
      <c r="I27" s="65">
        <f t="shared" ca="1" si="33"/>
        <v>0</v>
      </c>
      <c r="J27" s="65">
        <f t="shared" ca="1" si="33"/>
        <v>0</v>
      </c>
      <c r="K27" s="65">
        <f t="shared" ca="1" si="33"/>
        <v>0</v>
      </c>
      <c r="L27" s="65">
        <f t="shared" ca="1" si="33"/>
        <v>0</v>
      </c>
      <c r="M27" s="65">
        <f t="shared" ca="1" si="33"/>
        <v>0</v>
      </c>
      <c r="N27" s="65">
        <f t="shared" ca="1" si="33"/>
        <v>0</v>
      </c>
      <c r="O27" s="65">
        <f t="shared" ca="1" si="33"/>
        <v>0</v>
      </c>
      <c r="Q27" s="9">
        <f t="shared" ca="1" si="19"/>
        <v>0</v>
      </c>
      <c r="R27" s="9">
        <f t="shared" ca="1" si="32"/>
        <v>0</v>
      </c>
      <c r="S27" s="9">
        <f t="shared" ca="1" si="20"/>
        <v>0</v>
      </c>
      <c r="T27" s="9">
        <f t="shared" ca="1" si="21"/>
        <v>0</v>
      </c>
      <c r="U27" s="9">
        <f t="shared" ca="1" si="22"/>
        <v>0</v>
      </c>
      <c r="V27" s="9">
        <f t="shared" ca="1" si="23"/>
        <v>0</v>
      </c>
      <c r="W27" s="9">
        <f t="shared" ca="1" si="24"/>
        <v>0</v>
      </c>
      <c r="X27" s="9">
        <f t="shared" ca="1" si="25"/>
        <v>0</v>
      </c>
      <c r="Y27" s="9">
        <f t="shared" ca="1" si="26"/>
        <v>0</v>
      </c>
      <c r="Z27" s="9">
        <f t="shared" ca="1" si="27"/>
        <v>0</v>
      </c>
      <c r="AA27" s="9">
        <f t="shared" ca="1" si="28"/>
        <v>0</v>
      </c>
      <c r="AB27" s="9">
        <f t="shared" ca="1" si="29"/>
        <v>0</v>
      </c>
      <c r="AD27" s="9">
        <f t="shared" ca="1" si="34"/>
        <v>0</v>
      </c>
      <c r="AE27" s="9">
        <f t="shared" ca="1" si="34"/>
        <v>0</v>
      </c>
      <c r="AF27" s="9">
        <f t="shared" ca="1" si="34"/>
        <v>0</v>
      </c>
      <c r="AG27" s="9">
        <f t="shared" ca="1" si="34"/>
        <v>0</v>
      </c>
      <c r="AH27" s="9">
        <f t="shared" ca="1" si="34"/>
        <v>0</v>
      </c>
      <c r="AI27" s="9">
        <f t="shared" ca="1" si="34"/>
        <v>0</v>
      </c>
      <c r="AJ27" s="9">
        <f t="shared" ca="1" si="34"/>
        <v>0</v>
      </c>
      <c r="AK27" s="9">
        <f t="shared" ca="1" si="34"/>
        <v>0</v>
      </c>
      <c r="AL27" s="9">
        <f t="shared" ca="1" si="34"/>
        <v>0</v>
      </c>
      <c r="AM27" s="9">
        <f t="shared" ca="1" si="34"/>
        <v>0</v>
      </c>
      <c r="AN27" s="9">
        <f t="shared" ca="1" si="34"/>
        <v>0</v>
      </c>
      <c r="AO27" s="9">
        <f t="shared" ca="1" si="34"/>
        <v>0</v>
      </c>
      <c r="AQ27" s="9">
        <f t="shared" ca="1" si="35"/>
        <v>0</v>
      </c>
      <c r="AR27" s="9">
        <f t="shared" ca="1" si="35"/>
        <v>0</v>
      </c>
      <c r="AS27" s="9">
        <f t="shared" ca="1" si="35"/>
        <v>0</v>
      </c>
      <c r="AT27" s="9">
        <f t="shared" ca="1" si="35"/>
        <v>0</v>
      </c>
      <c r="AU27" s="9">
        <f t="shared" ca="1" si="35"/>
        <v>0</v>
      </c>
      <c r="AV27" s="9">
        <f t="shared" ca="1" si="35"/>
        <v>0</v>
      </c>
      <c r="AW27" s="9">
        <f t="shared" ca="1" si="35"/>
        <v>0</v>
      </c>
      <c r="AX27" s="9">
        <f t="shared" ca="1" si="35"/>
        <v>0</v>
      </c>
      <c r="AY27" s="9">
        <f t="shared" ca="1" si="35"/>
        <v>0</v>
      </c>
      <c r="AZ27" s="9">
        <f t="shared" ca="1" si="35"/>
        <v>0</v>
      </c>
      <c r="BA27" s="9">
        <f t="shared" ca="1" si="35"/>
        <v>0</v>
      </c>
      <c r="BB27" s="9">
        <f t="shared" ca="1" si="35"/>
        <v>0</v>
      </c>
    </row>
    <row r="28" spans="1:54" ht="12.75">
      <c r="A28" s="9" t="s">
        <v>27</v>
      </c>
      <c r="B28" s="9" t="s">
        <v>62</v>
      </c>
      <c r="C28" s="58" t="s">
        <v>63</v>
      </c>
      <c r="D28" s="65">
        <f t="shared" ca="1" si="33"/>
        <v>0</v>
      </c>
      <c r="E28" s="65">
        <f t="shared" ca="1" si="33"/>
        <v>0</v>
      </c>
      <c r="F28" s="65">
        <f t="shared" ca="1" si="33"/>
        <v>0</v>
      </c>
      <c r="G28" s="65">
        <f t="shared" ca="1" si="33"/>
        <v>0</v>
      </c>
      <c r="H28" s="65">
        <f t="shared" ca="1" si="33"/>
        <v>0</v>
      </c>
      <c r="I28" s="65">
        <f t="shared" ca="1" si="33"/>
        <v>0</v>
      </c>
      <c r="J28" s="65">
        <f t="shared" ca="1" si="33"/>
        <v>0</v>
      </c>
      <c r="K28" s="65">
        <f t="shared" ca="1" si="33"/>
        <v>0</v>
      </c>
      <c r="L28" s="65">
        <f t="shared" ca="1" si="33"/>
        <v>0</v>
      </c>
      <c r="M28" s="65">
        <f t="shared" ca="1" si="33"/>
        <v>0</v>
      </c>
      <c r="N28" s="65">
        <f t="shared" ca="1" si="33"/>
        <v>0</v>
      </c>
      <c r="O28" s="65">
        <f t="shared" ca="1" si="33"/>
        <v>0</v>
      </c>
      <c r="Q28" s="9">
        <f t="shared" ca="1" si="19"/>
        <v>0</v>
      </c>
      <c r="R28" s="9">
        <f t="shared" ca="1" si="32"/>
        <v>0</v>
      </c>
      <c r="S28" s="9">
        <f t="shared" ca="1" si="20"/>
        <v>0</v>
      </c>
      <c r="T28" s="9">
        <f t="shared" ca="1" si="21"/>
        <v>0</v>
      </c>
      <c r="U28" s="9">
        <f t="shared" ca="1" si="22"/>
        <v>0</v>
      </c>
      <c r="V28" s="9">
        <f t="shared" ca="1" si="23"/>
        <v>0</v>
      </c>
      <c r="W28" s="9">
        <f t="shared" ca="1" si="24"/>
        <v>0</v>
      </c>
      <c r="X28" s="9">
        <f t="shared" ca="1" si="25"/>
        <v>0</v>
      </c>
      <c r="Y28" s="9">
        <f t="shared" ca="1" si="26"/>
        <v>0</v>
      </c>
      <c r="Z28" s="9">
        <f t="shared" ca="1" si="27"/>
        <v>0</v>
      </c>
      <c r="AA28" s="9">
        <f t="shared" ca="1" si="28"/>
        <v>0</v>
      </c>
      <c r="AB28" s="9">
        <f t="shared" ca="1" si="29"/>
        <v>0</v>
      </c>
      <c r="AD28" s="9">
        <f t="shared" ca="1" si="34"/>
        <v>0</v>
      </c>
      <c r="AE28" s="9">
        <f t="shared" ca="1" si="34"/>
        <v>0</v>
      </c>
      <c r="AF28" s="9">
        <f t="shared" ca="1" si="34"/>
        <v>0</v>
      </c>
      <c r="AG28" s="9">
        <f t="shared" ca="1" si="34"/>
        <v>0</v>
      </c>
      <c r="AH28" s="9">
        <f t="shared" ca="1" si="34"/>
        <v>0</v>
      </c>
      <c r="AI28" s="9">
        <f t="shared" ca="1" si="34"/>
        <v>0</v>
      </c>
      <c r="AJ28" s="9">
        <f t="shared" ca="1" si="34"/>
        <v>0</v>
      </c>
      <c r="AK28" s="9">
        <f t="shared" ca="1" si="34"/>
        <v>0</v>
      </c>
      <c r="AL28" s="9">
        <f t="shared" ca="1" si="34"/>
        <v>0</v>
      </c>
      <c r="AM28" s="9">
        <f t="shared" ca="1" si="34"/>
        <v>0</v>
      </c>
      <c r="AN28" s="9">
        <f t="shared" ca="1" si="34"/>
        <v>0</v>
      </c>
      <c r="AO28" s="9">
        <f t="shared" ca="1" si="34"/>
        <v>0</v>
      </c>
      <c r="AQ28" s="9">
        <f t="shared" ca="1" si="35"/>
        <v>0</v>
      </c>
      <c r="AR28" s="9">
        <f t="shared" ca="1" si="35"/>
        <v>0</v>
      </c>
      <c r="AS28" s="9">
        <f t="shared" ca="1" si="35"/>
        <v>0</v>
      </c>
      <c r="AT28" s="9">
        <f t="shared" ca="1" si="35"/>
        <v>0</v>
      </c>
      <c r="AU28" s="9">
        <f t="shared" ca="1" si="35"/>
        <v>0</v>
      </c>
      <c r="AV28" s="9">
        <f t="shared" ca="1" si="35"/>
        <v>0</v>
      </c>
      <c r="AW28" s="9">
        <f t="shared" ca="1" si="35"/>
        <v>0</v>
      </c>
      <c r="AX28" s="9">
        <f t="shared" ca="1" si="35"/>
        <v>0</v>
      </c>
      <c r="AY28" s="9">
        <f t="shared" ca="1" si="35"/>
        <v>0</v>
      </c>
      <c r="AZ28" s="9">
        <f t="shared" ca="1" si="35"/>
        <v>0</v>
      </c>
      <c r="BA28" s="9">
        <f t="shared" ca="1" si="35"/>
        <v>0</v>
      </c>
      <c r="BB28" s="9">
        <f t="shared" ca="1" si="35"/>
        <v>0</v>
      </c>
    </row>
    <row r="29" spans="1:54" ht="12.75">
      <c r="A29" s="9" t="s">
        <v>29</v>
      </c>
      <c r="B29" s="9" t="s">
        <v>64</v>
      </c>
      <c r="C29" s="58" t="s">
        <v>65</v>
      </c>
      <c r="D29" s="65">
        <f t="shared" ca="1" si="33"/>
        <v>0</v>
      </c>
      <c r="E29" s="65">
        <f t="shared" ca="1" si="33"/>
        <v>0</v>
      </c>
      <c r="F29" s="65">
        <f t="shared" ca="1" si="33"/>
        <v>0</v>
      </c>
      <c r="G29" s="65">
        <f t="shared" ca="1" si="33"/>
        <v>0</v>
      </c>
      <c r="H29" s="65">
        <f t="shared" ca="1" si="33"/>
        <v>0</v>
      </c>
      <c r="I29" s="65">
        <f t="shared" ca="1" si="33"/>
        <v>0</v>
      </c>
      <c r="J29" s="65">
        <f t="shared" ca="1" si="33"/>
        <v>0</v>
      </c>
      <c r="K29" s="65">
        <f t="shared" ca="1" si="33"/>
        <v>0</v>
      </c>
      <c r="L29" s="65">
        <f t="shared" ca="1" si="33"/>
        <v>0</v>
      </c>
      <c r="M29" s="65">
        <f t="shared" ca="1" si="33"/>
        <v>0</v>
      </c>
      <c r="N29" s="65">
        <f t="shared" ca="1" si="33"/>
        <v>0</v>
      </c>
      <c r="O29" s="65">
        <f t="shared" ca="1" si="33"/>
        <v>0</v>
      </c>
      <c r="Q29" s="9">
        <f t="shared" ca="1" si="19"/>
        <v>0</v>
      </c>
      <c r="R29" s="9">
        <f t="shared" ca="1" si="32"/>
        <v>0</v>
      </c>
      <c r="S29" s="9">
        <f t="shared" ca="1" si="20"/>
        <v>0</v>
      </c>
      <c r="T29" s="9">
        <f t="shared" ca="1" si="21"/>
        <v>0</v>
      </c>
      <c r="U29" s="9">
        <f t="shared" ca="1" si="22"/>
        <v>0</v>
      </c>
      <c r="V29" s="9">
        <f t="shared" ca="1" si="23"/>
        <v>0</v>
      </c>
      <c r="W29" s="9">
        <f t="shared" ca="1" si="24"/>
        <v>0</v>
      </c>
      <c r="X29" s="9">
        <f t="shared" ca="1" si="25"/>
        <v>0</v>
      </c>
      <c r="Y29" s="9">
        <f t="shared" ca="1" si="26"/>
        <v>0</v>
      </c>
      <c r="Z29" s="9">
        <f t="shared" ca="1" si="27"/>
        <v>0</v>
      </c>
      <c r="AA29" s="9">
        <f t="shared" ca="1" si="28"/>
        <v>0</v>
      </c>
      <c r="AB29" s="9">
        <f t="shared" ca="1" si="29"/>
        <v>0</v>
      </c>
      <c r="AD29" s="9">
        <f t="shared" ca="1" si="34"/>
        <v>0</v>
      </c>
      <c r="AE29" s="9">
        <f t="shared" ca="1" si="34"/>
        <v>0</v>
      </c>
      <c r="AF29" s="9">
        <f t="shared" ca="1" si="34"/>
        <v>0</v>
      </c>
      <c r="AG29" s="9">
        <f t="shared" ca="1" si="34"/>
        <v>0</v>
      </c>
      <c r="AH29" s="9">
        <f t="shared" ca="1" si="34"/>
        <v>0</v>
      </c>
      <c r="AI29" s="9">
        <f t="shared" ca="1" si="34"/>
        <v>0</v>
      </c>
      <c r="AJ29" s="9">
        <f t="shared" ca="1" si="34"/>
        <v>0</v>
      </c>
      <c r="AK29" s="9">
        <f t="shared" ca="1" si="34"/>
        <v>0</v>
      </c>
      <c r="AL29" s="9">
        <f t="shared" ca="1" si="34"/>
        <v>0</v>
      </c>
      <c r="AM29" s="9">
        <f t="shared" ca="1" si="34"/>
        <v>0</v>
      </c>
      <c r="AN29" s="9">
        <f t="shared" ca="1" si="34"/>
        <v>0</v>
      </c>
      <c r="AO29" s="9">
        <f t="shared" ca="1" si="34"/>
        <v>0</v>
      </c>
      <c r="AQ29" s="9">
        <f t="shared" ca="1" si="35"/>
        <v>0</v>
      </c>
      <c r="AR29" s="9">
        <f t="shared" ca="1" si="35"/>
        <v>0</v>
      </c>
      <c r="AS29" s="9">
        <f t="shared" ca="1" si="35"/>
        <v>0</v>
      </c>
      <c r="AT29" s="9">
        <f t="shared" ca="1" si="35"/>
        <v>0</v>
      </c>
      <c r="AU29" s="9">
        <f t="shared" ca="1" si="35"/>
        <v>0</v>
      </c>
      <c r="AV29" s="9">
        <f t="shared" ca="1" si="35"/>
        <v>0</v>
      </c>
      <c r="AW29" s="9">
        <f t="shared" ca="1" si="35"/>
        <v>0</v>
      </c>
      <c r="AX29" s="9">
        <f t="shared" ca="1" si="35"/>
        <v>0</v>
      </c>
      <c r="AY29" s="9">
        <f t="shared" ca="1" si="35"/>
        <v>0</v>
      </c>
      <c r="AZ29" s="9">
        <f t="shared" ca="1" si="35"/>
        <v>0</v>
      </c>
      <c r="BA29" s="9">
        <f t="shared" ca="1" si="35"/>
        <v>0</v>
      </c>
      <c r="BB29" s="9">
        <f t="shared" ca="1" si="35"/>
        <v>0</v>
      </c>
    </row>
    <row r="30" spans="1:54" ht="12.75">
      <c r="A30" s="9" t="s">
        <v>29</v>
      </c>
      <c r="B30" s="9" t="s">
        <v>66</v>
      </c>
      <c r="C30" s="58" t="s">
        <v>67</v>
      </c>
      <c r="D30" s="65">
        <f t="shared" ca="1" si="33"/>
        <v>0</v>
      </c>
      <c r="E30" s="65">
        <f t="shared" ca="1" si="33"/>
        <v>0</v>
      </c>
      <c r="F30" s="65">
        <f t="shared" ca="1" si="33"/>
        <v>0</v>
      </c>
      <c r="G30" s="65">
        <f t="shared" ca="1" si="33"/>
        <v>0</v>
      </c>
      <c r="H30" s="65">
        <f t="shared" ca="1" si="33"/>
        <v>0</v>
      </c>
      <c r="I30" s="65">
        <f t="shared" ca="1" si="33"/>
        <v>0</v>
      </c>
      <c r="J30" s="65">
        <f t="shared" ca="1" si="33"/>
        <v>0</v>
      </c>
      <c r="K30" s="65">
        <f t="shared" ca="1" si="33"/>
        <v>0</v>
      </c>
      <c r="L30" s="65">
        <f t="shared" ca="1" si="33"/>
        <v>0</v>
      </c>
      <c r="M30" s="65">
        <f t="shared" ca="1" si="33"/>
        <v>0</v>
      </c>
      <c r="N30" s="65">
        <f t="shared" ca="1" si="33"/>
        <v>0</v>
      </c>
      <c r="O30" s="65">
        <f t="shared" ca="1" si="33"/>
        <v>0</v>
      </c>
      <c r="Q30" s="9">
        <f t="shared" ca="1" si="19"/>
        <v>0</v>
      </c>
      <c r="R30" s="9">
        <f t="shared" ca="1" si="32"/>
        <v>0</v>
      </c>
      <c r="S30" s="9">
        <f t="shared" ca="1" si="20"/>
        <v>0</v>
      </c>
      <c r="T30" s="9">
        <f t="shared" ca="1" si="21"/>
        <v>0</v>
      </c>
      <c r="U30" s="9">
        <f t="shared" ca="1" si="22"/>
        <v>0</v>
      </c>
      <c r="V30" s="9">
        <f t="shared" ca="1" si="23"/>
        <v>0</v>
      </c>
      <c r="W30" s="9">
        <f t="shared" ca="1" si="24"/>
        <v>0</v>
      </c>
      <c r="X30" s="9">
        <f t="shared" ca="1" si="25"/>
        <v>0</v>
      </c>
      <c r="Y30" s="9">
        <f t="shared" ca="1" si="26"/>
        <v>0</v>
      </c>
      <c r="Z30" s="9">
        <f t="shared" ca="1" si="27"/>
        <v>0</v>
      </c>
      <c r="AA30" s="9">
        <f t="shared" ca="1" si="28"/>
        <v>0</v>
      </c>
      <c r="AB30" s="9">
        <f t="shared" ca="1" si="29"/>
        <v>0</v>
      </c>
      <c r="AD30" s="9">
        <f t="shared" ca="1" si="34"/>
        <v>0</v>
      </c>
      <c r="AE30" s="9">
        <f t="shared" ca="1" si="34"/>
        <v>0</v>
      </c>
      <c r="AF30" s="9">
        <f t="shared" ca="1" si="34"/>
        <v>0</v>
      </c>
      <c r="AG30" s="9">
        <f t="shared" ca="1" si="34"/>
        <v>0</v>
      </c>
      <c r="AH30" s="9">
        <f t="shared" ca="1" si="34"/>
        <v>0</v>
      </c>
      <c r="AI30" s="9">
        <f t="shared" ca="1" si="34"/>
        <v>0</v>
      </c>
      <c r="AJ30" s="9">
        <f t="shared" ca="1" si="34"/>
        <v>0</v>
      </c>
      <c r="AK30" s="9">
        <f t="shared" ca="1" si="34"/>
        <v>0</v>
      </c>
      <c r="AL30" s="9">
        <f t="shared" ca="1" si="34"/>
        <v>0</v>
      </c>
      <c r="AM30" s="9">
        <f t="shared" ca="1" si="34"/>
        <v>0</v>
      </c>
      <c r="AN30" s="9">
        <f t="shared" ca="1" si="34"/>
        <v>0</v>
      </c>
      <c r="AO30" s="9">
        <f t="shared" ca="1" si="34"/>
        <v>0</v>
      </c>
      <c r="AQ30" s="9">
        <f t="shared" ca="1" si="35"/>
        <v>0</v>
      </c>
      <c r="AR30" s="9">
        <f t="shared" ca="1" si="35"/>
        <v>0</v>
      </c>
      <c r="AS30" s="9">
        <f t="shared" ca="1" si="35"/>
        <v>0</v>
      </c>
      <c r="AT30" s="9">
        <f t="shared" ca="1" si="35"/>
        <v>0</v>
      </c>
      <c r="AU30" s="9">
        <f t="shared" ca="1" si="35"/>
        <v>0</v>
      </c>
      <c r="AV30" s="9">
        <f t="shared" ca="1" si="35"/>
        <v>0</v>
      </c>
      <c r="AW30" s="9">
        <f t="shared" ca="1" si="35"/>
        <v>0</v>
      </c>
      <c r="AX30" s="9">
        <f t="shared" ca="1" si="35"/>
        <v>0</v>
      </c>
      <c r="AY30" s="9">
        <f t="shared" ca="1" si="35"/>
        <v>0</v>
      </c>
      <c r="AZ30" s="9">
        <f t="shared" ca="1" si="35"/>
        <v>0</v>
      </c>
      <c r="BA30" s="9">
        <f t="shared" ca="1" si="35"/>
        <v>0</v>
      </c>
      <c r="BB30" s="9">
        <f t="shared" ca="1" si="35"/>
        <v>0</v>
      </c>
    </row>
    <row r="31" spans="1:54" ht="12.75">
      <c r="A31" s="65" t="s">
        <v>29</v>
      </c>
      <c r="B31" s="65" t="s">
        <v>133</v>
      </c>
      <c r="C31" s="67" t="s">
        <v>69</v>
      </c>
      <c r="D31" s="65">
        <f t="shared" ca="1" si="33"/>
        <v>0</v>
      </c>
      <c r="E31" s="65">
        <f t="shared" ca="1" si="33"/>
        <v>0</v>
      </c>
      <c r="F31" s="65">
        <f t="shared" ca="1" si="33"/>
        <v>0</v>
      </c>
      <c r="G31" s="65">
        <f t="shared" ca="1" si="33"/>
        <v>0</v>
      </c>
      <c r="H31" s="65">
        <f t="shared" ca="1" si="33"/>
        <v>0</v>
      </c>
      <c r="I31" s="65">
        <f t="shared" ca="1" si="33"/>
        <v>0</v>
      </c>
      <c r="J31" s="65">
        <f t="shared" ca="1" si="33"/>
        <v>0</v>
      </c>
      <c r="K31" s="65">
        <f t="shared" ca="1" si="33"/>
        <v>0</v>
      </c>
      <c r="L31" s="65">
        <f t="shared" ca="1" si="33"/>
        <v>0</v>
      </c>
      <c r="M31" s="65">
        <f t="shared" ca="1" si="33"/>
        <v>0</v>
      </c>
      <c r="N31" s="65">
        <f t="shared" ca="1" si="33"/>
        <v>0</v>
      </c>
      <c r="O31" s="65">
        <f t="shared" ca="1" si="33"/>
        <v>0</v>
      </c>
      <c r="Q31" s="9">
        <f t="shared" ca="1" si="19"/>
        <v>0</v>
      </c>
      <c r="R31" s="9">
        <f t="shared" ca="1" si="32"/>
        <v>0</v>
      </c>
      <c r="S31" s="9">
        <f t="shared" ca="1" si="20"/>
        <v>0</v>
      </c>
      <c r="T31" s="9">
        <f t="shared" ca="1" si="21"/>
        <v>0</v>
      </c>
      <c r="U31" s="9">
        <f t="shared" ca="1" si="22"/>
        <v>0</v>
      </c>
      <c r="V31" s="9">
        <f t="shared" ca="1" si="23"/>
        <v>0</v>
      </c>
      <c r="W31" s="9">
        <f t="shared" ca="1" si="24"/>
        <v>0</v>
      </c>
      <c r="X31" s="9">
        <f t="shared" ca="1" si="25"/>
        <v>0</v>
      </c>
      <c r="Y31" s="9">
        <f t="shared" ca="1" si="26"/>
        <v>0</v>
      </c>
      <c r="Z31" s="9">
        <f t="shared" ca="1" si="27"/>
        <v>0</v>
      </c>
      <c r="AA31" s="9">
        <f t="shared" ca="1" si="28"/>
        <v>0</v>
      </c>
      <c r="AB31" s="9">
        <f t="shared" ca="1" si="29"/>
        <v>0</v>
      </c>
      <c r="AD31" s="9">
        <f t="shared" ca="1" si="34"/>
        <v>0</v>
      </c>
      <c r="AE31" s="9">
        <f t="shared" ca="1" si="34"/>
        <v>0</v>
      </c>
      <c r="AF31" s="9">
        <f t="shared" ca="1" si="34"/>
        <v>0</v>
      </c>
      <c r="AG31" s="9">
        <f t="shared" ca="1" si="34"/>
        <v>0</v>
      </c>
      <c r="AH31" s="9">
        <f t="shared" ca="1" si="34"/>
        <v>0</v>
      </c>
      <c r="AI31" s="9">
        <f t="shared" ca="1" si="34"/>
        <v>0</v>
      </c>
      <c r="AJ31" s="9">
        <f t="shared" ca="1" si="34"/>
        <v>0</v>
      </c>
      <c r="AK31" s="9">
        <f t="shared" ca="1" si="34"/>
        <v>0</v>
      </c>
      <c r="AL31" s="9">
        <f t="shared" ca="1" si="34"/>
        <v>0</v>
      </c>
      <c r="AM31" s="9">
        <f t="shared" ca="1" si="34"/>
        <v>0</v>
      </c>
      <c r="AN31" s="9">
        <f t="shared" ca="1" si="34"/>
        <v>0</v>
      </c>
      <c r="AO31" s="9">
        <f t="shared" ca="1" si="34"/>
        <v>0</v>
      </c>
      <c r="AQ31" s="9">
        <f t="shared" ca="1" si="35"/>
        <v>0</v>
      </c>
      <c r="AR31" s="9">
        <f t="shared" ca="1" si="35"/>
        <v>0</v>
      </c>
      <c r="AS31" s="9">
        <f t="shared" ca="1" si="35"/>
        <v>0</v>
      </c>
      <c r="AT31" s="9">
        <f t="shared" ca="1" si="35"/>
        <v>0</v>
      </c>
      <c r="AU31" s="9">
        <f t="shared" ca="1" si="35"/>
        <v>0</v>
      </c>
      <c r="AV31" s="9">
        <f t="shared" ca="1" si="35"/>
        <v>0</v>
      </c>
      <c r="AW31" s="9">
        <f t="shared" ca="1" si="35"/>
        <v>0</v>
      </c>
      <c r="AX31" s="9">
        <f t="shared" ca="1" si="35"/>
        <v>0</v>
      </c>
      <c r="AY31" s="9">
        <f t="shared" ca="1" si="35"/>
        <v>0</v>
      </c>
      <c r="AZ31" s="9">
        <f t="shared" ca="1" si="35"/>
        <v>0</v>
      </c>
      <c r="BA31" s="9">
        <f t="shared" ca="1" si="35"/>
        <v>0</v>
      </c>
      <c r="BB31" s="9">
        <f t="shared" ca="1" si="35"/>
        <v>0</v>
      </c>
    </row>
    <row r="32" spans="1:54" ht="12.75">
      <c r="A32" s="65" t="s">
        <v>31</v>
      </c>
      <c r="B32" s="65" t="s">
        <v>70</v>
      </c>
      <c r="C32" s="67" t="s">
        <v>71</v>
      </c>
      <c r="D32" s="65">
        <f t="shared" ca="1" si="33"/>
        <v>0</v>
      </c>
      <c r="E32" s="65">
        <f t="shared" ca="1" si="33"/>
        <v>0</v>
      </c>
      <c r="F32" s="65">
        <f t="shared" ca="1" si="33"/>
        <v>0</v>
      </c>
      <c r="G32" s="65">
        <f t="shared" ca="1" si="33"/>
        <v>0</v>
      </c>
      <c r="H32" s="65">
        <f t="shared" ca="1" si="33"/>
        <v>0</v>
      </c>
      <c r="I32" s="65">
        <f t="shared" ca="1" si="33"/>
        <v>0</v>
      </c>
      <c r="J32" s="65">
        <f t="shared" ca="1" si="33"/>
        <v>0</v>
      </c>
      <c r="K32" s="65">
        <f t="shared" ca="1" si="33"/>
        <v>0</v>
      </c>
      <c r="L32" s="65">
        <f t="shared" ca="1" si="33"/>
        <v>0</v>
      </c>
      <c r="M32" s="65">
        <f t="shared" ca="1" si="33"/>
        <v>0</v>
      </c>
      <c r="N32" s="65">
        <f t="shared" ca="1" si="33"/>
        <v>0</v>
      </c>
      <c r="O32" s="65">
        <f t="shared" ca="1" si="33"/>
        <v>0</v>
      </c>
      <c r="Q32" s="9">
        <f t="shared" ca="1" si="19"/>
        <v>0</v>
      </c>
      <c r="R32" s="9">
        <f t="shared" ca="1" si="32"/>
        <v>0</v>
      </c>
      <c r="S32" s="9">
        <f t="shared" ca="1" si="20"/>
        <v>0</v>
      </c>
      <c r="T32" s="9">
        <f t="shared" ca="1" si="21"/>
        <v>0</v>
      </c>
      <c r="U32" s="9">
        <f t="shared" ca="1" si="22"/>
        <v>0</v>
      </c>
      <c r="V32" s="9">
        <f t="shared" ca="1" si="23"/>
        <v>0</v>
      </c>
      <c r="W32" s="9">
        <f t="shared" ca="1" si="24"/>
        <v>0</v>
      </c>
      <c r="X32" s="9">
        <f t="shared" ca="1" si="25"/>
        <v>0</v>
      </c>
      <c r="Y32" s="9">
        <f t="shared" ca="1" si="26"/>
        <v>0</v>
      </c>
      <c r="Z32" s="9">
        <f t="shared" ca="1" si="27"/>
        <v>0</v>
      </c>
      <c r="AA32" s="9">
        <f t="shared" ca="1" si="28"/>
        <v>0</v>
      </c>
      <c r="AB32" s="9">
        <f t="shared" ca="1" si="29"/>
        <v>0</v>
      </c>
      <c r="AD32" s="9">
        <f t="shared" ca="1" si="34"/>
        <v>0</v>
      </c>
      <c r="AE32" s="9">
        <f t="shared" ca="1" si="34"/>
        <v>0</v>
      </c>
      <c r="AF32" s="9">
        <f t="shared" ca="1" si="34"/>
        <v>0</v>
      </c>
      <c r="AG32" s="9">
        <f t="shared" ca="1" si="34"/>
        <v>0</v>
      </c>
      <c r="AH32" s="9">
        <f t="shared" ca="1" si="34"/>
        <v>0</v>
      </c>
      <c r="AI32" s="9">
        <f t="shared" ca="1" si="34"/>
        <v>0</v>
      </c>
      <c r="AJ32" s="9">
        <f t="shared" ca="1" si="34"/>
        <v>0</v>
      </c>
      <c r="AK32" s="9">
        <f t="shared" ca="1" si="34"/>
        <v>0</v>
      </c>
      <c r="AL32" s="9">
        <f t="shared" ca="1" si="34"/>
        <v>0</v>
      </c>
      <c r="AM32" s="9">
        <f t="shared" ca="1" si="34"/>
        <v>0</v>
      </c>
      <c r="AN32" s="9">
        <f t="shared" ca="1" si="34"/>
        <v>0</v>
      </c>
      <c r="AO32" s="9">
        <f t="shared" ca="1" si="34"/>
        <v>0</v>
      </c>
      <c r="AQ32" s="9">
        <f t="shared" ca="1" si="35"/>
        <v>0</v>
      </c>
      <c r="AR32" s="9">
        <f t="shared" ca="1" si="35"/>
        <v>0</v>
      </c>
      <c r="AS32" s="9">
        <f t="shared" ca="1" si="35"/>
        <v>0</v>
      </c>
      <c r="AT32" s="9">
        <f t="shared" ca="1" si="35"/>
        <v>0</v>
      </c>
      <c r="AU32" s="9">
        <f t="shared" ca="1" si="35"/>
        <v>0</v>
      </c>
      <c r="AV32" s="9">
        <f t="shared" ca="1" si="35"/>
        <v>0</v>
      </c>
      <c r="AW32" s="9">
        <f t="shared" ca="1" si="35"/>
        <v>0</v>
      </c>
      <c r="AX32" s="9">
        <f t="shared" ca="1" si="35"/>
        <v>0</v>
      </c>
      <c r="AY32" s="9">
        <f t="shared" ca="1" si="35"/>
        <v>0</v>
      </c>
      <c r="AZ32" s="9">
        <f t="shared" ca="1" si="35"/>
        <v>0</v>
      </c>
      <c r="BA32" s="9">
        <f t="shared" ca="1" si="35"/>
        <v>0</v>
      </c>
      <c r="BB32" s="9">
        <f t="shared" ca="1" si="35"/>
        <v>0</v>
      </c>
    </row>
    <row r="33" spans="1:54" ht="12.75">
      <c r="A33" s="65" t="s">
        <v>31</v>
      </c>
      <c r="B33" s="65" t="s">
        <v>72</v>
      </c>
      <c r="C33" s="67" t="s">
        <v>73</v>
      </c>
      <c r="D33" s="65">
        <f t="shared" ca="1" si="33"/>
        <v>0</v>
      </c>
      <c r="E33" s="65">
        <f t="shared" ca="1" si="33"/>
        <v>0</v>
      </c>
      <c r="F33" s="65">
        <f t="shared" ca="1" si="33"/>
        <v>0</v>
      </c>
      <c r="G33" s="65">
        <f t="shared" ca="1" si="33"/>
        <v>0</v>
      </c>
      <c r="H33" s="65">
        <f t="shared" ca="1" si="33"/>
        <v>0</v>
      </c>
      <c r="I33" s="65">
        <f t="shared" ca="1" si="33"/>
        <v>0</v>
      </c>
      <c r="J33" s="65">
        <f t="shared" ca="1" si="33"/>
        <v>0</v>
      </c>
      <c r="K33" s="65">
        <f t="shared" ca="1" si="33"/>
        <v>0</v>
      </c>
      <c r="L33" s="65">
        <f t="shared" ca="1" si="33"/>
        <v>0</v>
      </c>
      <c r="M33" s="65">
        <f t="shared" ca="1" si="33"/>
        <v>0</v>
      </c>
      <c r="N33" s="65">
        <f t="shared" ca="1" si="33"/>
        <v>0</v>
      </c>
      <c r="O33" s="65">
        <f t="shared" ca="1" si="33"/>
        <v>0</v>
      </c>
      <c r="Q33" s="9">
        <f t="shared" ca="1" si="19"/>
        <v>0</v>
      </c>
      <c r="R33" s="9">
        <f t="shared" ca="1" si="32"/>
        <v>0</v>
      </c>
      <c r="S33" s="9">
        <f t="shared" ca="1" si="20"/>
        <v>0</v>
      </c>
      <c r="T33" s="9">
        <f t="shared" ca="1" si="21"/>
        <v>0</v>
      </c>
      <c r="U33" s="9">
        <f t="shared" ca="1" si="22"/>
        <v>0</v>
      </c>
      <c r="V33" s="9">
        <f t="shared" ca="1" si="23"/>
        <v>0</v>
      </c>
      <c r="W33" s="9">
        <f t="shared" ca="1" si="24"/>
        <v>0</v>
      </c>
      <c r="X33" s="9">
        <f t="shared" ca="1" si="25"/>
        <v>0</v>
      </c>
      <c r="Y33" s="9">
        <f t="shared" ca="1" si="26"/>
        <v>0</v>
      </c>
      <c r="Z33" s="9">
        <f t="shared" ca="1" si="27"/>
        <v>0</v>
      </c>
      <c r="AA33" s="9">
        <f t="shared" ca="1" si="28"/>
        <v>0</v>
      </c>
      <c r="AB33" s="9">
        <f t="shared" ca="1" si="29"/>
        <v>0</v>
      </c>
      <c r="AD33" s="9">
        <f t="shared" ca="1" si="34"/>
        <v>0</v>
      </c>
      <c r="AE33" s="9">
        <f t="shared" ca="1" si="34"/>
        <v>0</v>
      </c>
      <c r="AF33" s="9">
        <f t="shared" ca="1" si="34"/>
        <v>0</v>
      </c>
      <c r="AG33" s="9">
        <f t="shared" ca="1" si="34"/>
        <v>0</v>
      </c>
      <c r="AH33" s="9">
        <f t="shared" ca="1" si="34"/>
        <v>0</v>
      </c>
      <c r="AI33" s="9">
        <f t="shared" ca="1" si="34"/>
        <v>0</v>
      </c>
      <c r="AJ33" s="9">
        <f t="shared" ca="1" si="34"/>
        <v>0</v>
      </c>
      <c r="AK33" s="9">
        <f t="shared" ca="1" si="34"/>
        <v>0</v>
      </c>
      <c r="AL33" s="9">
        <f t="shared" ca="1" si="34"/>
        <v>0</v>
      </c>
      <c r="AM33" s="9">
        <f t="shared" ca="1" si="34"/>
        <v>0</v>
      </c>
      <c r="AN33" s="9">
        <f t="shared" ca="1" si="34"/>
        <v>0</v>
      </c>
      <c r="AO33" s="9">
        <f t="shared" ca="1" si="34"/>
        <v>0</v>
      </c>
      <c r="AQ33" s="9">
        <f t="shared" ca="1" si="35"/>
        <v>0</v>
      </c>
      <c r="AR33" s="9">
        <f t="shared" ca="1" si="35"/>
        <v>0</v>
      </c>
      <c r="AS33" s="9">
        <f t="shared" ca="1" si="35"/>
        <v>0</v>
      </c>
      <c r="AT33" s="9">
        <f t="shared" ca="1" si="35"/>
        <v>0</v>
      </c>
      <c r="AU33" s="9">
        <f t="shared" ca="1" si="35"/>
        <v>0</v>
      </c>
      <c r="AV33" s="9">
        <f t="shared" ca="1" si="35"/>
        <v>0</v>
      </c>
      <c r="AW33" s="9">
        <f t="shared" ca="1" si="35"/>
        <v>0</v>
      </c>
      <c r="AX33" s="9">
        <f t="shared" ca="1" si="35"/>
        <v>0</v>
      </c>
      <c r="AY33" s="9">
        <f t="shared" ca="1" si="35"/>
        <v>0</v>
      </c>
      <c r="AZ33" s="9">
        <f t="shared" ca="1" si="35"/>
        <v>0</v>
      </c>
      <c r="BA33" s="9">
        <f t="shared" ca="1" si="35"/>
        <v>0</v>
      </c>
      <c r="BB33" s="9">
        <f t="shared" ca="1" si="35"/>
        <v>0</v>
      </c>
    </row>
    <row r="34" spans="1:54" ht="12.75">
      <c r="A34" s="65" t="s">
        <v>31</v>
      </c>
      <c r="B34" s="65" t="s">
        <v>74</v>
      </c>
      <c r="C34" s="67" t="s">
        <v>75</v>
      </c>
      <c r="D34" s="65">
        <f t="shared" ref="D34:O52" ca="1" si="36">SUMIFS(OFFSET(REL_D,,MATCH(D$2,IND,0)-1),REL_D,D$3,OrgID,$C34)</f>
        <v>0</v>
      </c>
      <c r="E34" s="65">
        <f t="shared" ca="1" si="36"/>
        <v>0</v>
      </c>
      <c r="F34" s="65">
        <f t="shared" ca="1" si="36"/>
        <v>0</v>
      </c>
      <c r="G34" s="65">
        <f t="shared" ca="1" si="36"/>
        <v>0</v>
      </c>
      <c r="H34" s="65">
        <f t="shared" ca="1" si="36"/>
        <v>0</v>
      </c>
      <c r="I34" s="65">
        <f t="shared" ca="1" si="36"/>
        <v>0</v>
      </c>
      <c r="J34" s="65">
        <f t="shared" ca="1" si="36"/>
        <v>0</v>
      </c>
      <c r="K34" s="65">
        <f t="shared" ca="1" si="36"/>
        <v>0</v>
      </c>
      <c r="L34" s="65">
        <f t="shared" ca="1" si="36"/>
        <v>0</v>
      </c>
      <c r="M34" s="65">
        <f t="shared" ca="1" si="36"/>
        <v>0</v>
      </c>
      <c r="N34" s="65">
        <f t="shared" ca="1" si="36"/>
        <v>0</v>
      </c>
      <c r="O34" s="65">
        <f t="shared" ca="1" si="36"/>
        <v>0</v>
      </c>
      <c r="Q34" s="9">
        <f t="shared" ref="Q34:Q54" ca="1" si="37">SUMIFS(OFFSET(REL_D,,MATCH(Q$2,IND,0)-1),REL_D,$Q$3,OrgID,$C34)</f>
        <v>0</v>
      </c>
      <c r="R34" s="9">
        <f t="shared" ca="1" si="32"/>
        <v>0</v>
      </c>
      <c r="S34" s="9">
        <f t="shared" ca="1" si="20"/>
        <v>0</v>
      </c>
      <c r="T34" s="9">
        <f t="shared" ca="1" si="21"/>
        <v>0</v>
      </c>
      <c r="U34" s="9">
        <f t="shared" ca="1" si="22"/>
        <v>0</v>
      </c>
      <c r="V34" s="9">
        <f t="shared" ca="1" si="23"/>
        <v>0</v>
      </c>
      <c r="W34" s="9">
        <f t="shared" ca="1" si="24"/>
        <v>0</v>
      </c>
      <c r="X34" s="9">
        <f t="shared" ca="1" si="25"/>
        <v>0</v>
      </c>
      <c r="Y34" s="9">
        <f t="shared" ca="1" si="26"/>
        <v>0</v>
      </c>
      <c r="Z34" s="9">
        <f t="shared" ca="1" si="27"/>
        <v>0</v>
      </c>
      <c r="AA34" s="9">
        <f t="shared" ca="1" si="28"/>
        <v>0</v>
      </c>
      <c r="AB34" s="9">
        <f t="shared" ca="1" si="29"/>
        <v>0</v>
      </c>
      <c r="AD34" s="9">
        <f t="shared" ref="AD34:AO52" ca="1" si="38">SUMIFS(OFFSET(REL_D,,MATCH(AD$2,IND,0)-1),REL_D,AD$3,OrgID,$C34)</f>
        <v>0</v>
      </c>
      <c r="AE34" s="9">
        <f t="shared" ca="1" si="38"/>
        <v>0</v>
      </c>
      <c r="AF34" s="9">
        <f t="shared" ca="1" si="38"/>
        <v>0</v>
      </c>
      <c r="AG34" s="9">
        <f t="shared" ca="1" si="38"/>
        <v>0</v>
      </c>
      <c r="AH34" s="9">
        <f t="shared" ca="1" si="38"/>
        <v>0</v>
      </c>
      <c r="AI34" s="9">
        <f t="shared" ca="1" si="38"/>
        <v>0</v>
      </c>
      <c r="AJ34" s="9">
        <f t="shared" ca="1" si="38"/>
        <v>0</v>
      </c>
      <c r="AK34" s="9">
        <f t="shared" ca="1" si="38"/>
        <v>0</v>
      </c>
      <c r="AL34" s="9">
        <f t="shared" ca="1" si="38"/>
        <v>0</v>
      </c>
      <c r="AM34" s="9">
        <f t="shared" ca="1" si="38"/>
        <v>0</v>
      </c>
      <c r="AN34" s="9">
        <f t="shared" ca="1" si="38"/>
        <v>0</v>
      </c>
      <c r="AO34" s="9">
        <f t="shared" ca="1" si="38"/>
        <v>0</v>
      </c>
      <c r="AQ34" s="9">
        <f t="shared" ref="AQ34:BB52" ca="1" si="39">SUMIFS(OFFSET(REL_D,,MATCH(AQ$2,IND,0)-1),REL_D,AQ$3,OrgID,$C34)</f>
        <v>0</v>
      </c>
      <c r="AR34" s="9">
        <f t="shared" ca="1" si="39"/>
        <v>0</v>
      </c>
      <c r="AS34" s="9">
        <f t="shared" ca="1" si="39"/>
        <v>0</v>
      </c>
      <c r="AT34" s="9">
        <f t="shared" ca="1" si="39"/>
        <v>0</v>
      </c>
      <c r="AU34" s="9">
        <f t="shared" ca="1" si="39"/>
        <v>0</v>
      </c>
      <c r="AV34" s="9">
        <f t="shared" ca="1" si="39"/>
        <v>0</v>
      </c>
      <c r="AW34" s="9">
        <f t="shared" ca="1" si="39"/>
        <v>0</v>
      </c>
      <c r="AX34" s="9">
        <f t="shared" ca="1" si="39"/>
        <v>0</v>
      </c>
      <c r="AY34" s="9">
        <f t="shared" ca="1" si="39"/>
        <v>0</v>
      </c>
      <c r="AZ34" s="9">
        <f t="shared" ca="1" si="39"/>
        <v>0</v>
      </c>
      <c r="BA34" s="9">
        <f t="shared" ca="1" si="39"/>
        <v>0</v>
      </c>
      <c r="BB34" s="9">
        <f t="shared" ca="1" si="39"/>
        <v>0</v>
      </c>
    </row>
    <row r="35" spans="1:54" ht="12.75">
      <c r="A35" s="65" t="s">
        <v>31</v>
      </c>
      <c r="B35" s="65" t="s">
        <v>76</v>
      </c>
      <c r="C35" s="67" t="s">
        <v>77</v>
      </c>
      <c r="D35" s="65">
        <f t="shared" ca="1" si="36"/>
        <v>0</v>
      </c>
      <c r="E35" s="65">
        <f t="shared" ca="1" si="36"/>
        <v>0</v>
      </c>
      <c r="F35" s="65">
        <f t="shared" ca="1" si="36"/>
        <v>0</v>
      </c>
      <c r="G35" s="65">
        <f t="shared" ca="1" si="36"/>
        <v>0</v>
      </c>
      <c r="H35" s="65">
        <f t="shared" ca="1" si="36"/>
        <v>0</v>
      </c>
      <c r="I35" s="65">
        <f t="shared" ca="1" si="36"/>
        <v>0</v>
      </c>
      <c r="J35" s="65">
        <f t="shared" ca="1" si="36"/>
        <v>0</v>
      </c>
      <c r="K35" s="65">
        <f t="shared" ca="1" si="36"/>
        <v>0</v>
      </c>
      <c r="L35" s="65">
        <f t="shared" ca="1" si="36"/>
        <v>0</v>
      </c>
      <c r="M35" s="65">
        <f t="shared" ca="1" si="36"/>
        <v>0</v>
      </c>
      <c r="N35" s="65">
        <f t="shared" ca="1" si="36"/>
        <v>0</v>
      </c>
      <c r="O35" s="65">
        <f t="shared" ca="1" si="36"/>
        <v>0</v>
      </c>
      <c r="Q35" s="9">
        <f t="shared" ca="1" si="37"/>
        <v>0</v>
      </c>
      <c r="R35" s="9">
        <f t="shared" ca="1" si="32"/>
        <v>0</v>
      </c>
      <c r="S35" s="9">
        <f t="shared" ca="1" si="20"/>
        <v>0</v>
      </c>
      <c r="T35" s="9">
        <f t="shared" ca="1" si="21"/>
        <v>0</v>
      </c>
      <c r="U35" s="9">
        <f t="shared" ca="1" si="22"/>
        <v>0</v>
      </c>
      <c r="V35" s="9">
        <f t="shared" ca="1" si="23"/>
        <v>0</v>
      </c>
      <c r="W35" s="9">
        <f t="shared" ca="1" si="24"/>
        <v>0</v>
      </c>
      <c r="X35" s="9">
        <f t="shared" ca="1" si="25"/>
        <v>0</v>
      </c>
      <c r="Y35" s="9">
        <f t="shared" ca="1" si="26"/>
        <v>0</v>
      </c>
      <c r="Z35" s="9">
        <f t="shared" ca="1" si="27"/>
        <v>0</v>
      </c>
      <c r="AA35" s="9">
        <f t="shared" ca="1" si="28"/>
        <v>0</v>
      </c>
      <c r="AB35" s="9">
        <f t="shared" ca="1" si="29"/>
        <v>0</v>
      </c>
      <c r="AD35" s="9">
        <f t="shared" ca="1" si="38"/>
        <v>0</v>
      </c>
      <c r="AE35" s="9">
        <f t="shared" ca="1" si="38"/>
        <v>0</v>
      </c>
      <c r="AF35" s="9">
        <f t="shared" ca="1" si="38"/>
        <v>0</v>
      </c>
      <c r="AG35" s="9">
        <f t="shared" ca="1" si="38"/>
        <v>0</v>
      </c>
      <c r="AH35" s="9">
        <f t="shared" ca="1" si="38"/>
        <v>0</v>
      </c>
      <c r="AI35" s="9">
        <f t="shared" ca="1" si="38"/>
        <v>0</v>
      </c>
      <c r="AJ35" s="9">
        <f t="shared" ca="1" si="38"/>
        <v>0</v>
      </c>
      <c r="AK35" s="9">
        <f t="shared" ca="1" si="38"/>
        <v>0</v>
      </c>
      <c r="AL35" s="9">
        <f t="shared" ca="1" si="38"/>
        <v>0</v>
      </c>
      <c r="AM35" s="9">
        <f t="shared" ca="1" si="38"/>
        <v>0</v>
      </c>
      <c r="AN35" s="9">
        <f t="shared" ca="1" si="38"/>
        <v>0</v>
      </c>
      <c r="AO35" s="9">
        <f t="shared" ca="1" si="38"/>
        <v>0</v>
      </c>
      <c r="AQ35" s="9">
        <f t="shared" ca="1" si="39"/>
        <v>0</v>
      </c>
      <c r="AR35" s="9">
        <f t="shared" ca="1" si="39"/>
        <v>0</v>
      </c>
      <c r="AS35" s="9">
        <f t="shared" ca="1" si="39"/>
        <v>0</v>
      </c>
      <c r="AT35" s="9">
        <f t="shared" ca="1" si="39"/>
        <v>0</v>
      </c>
      <c r="AU35" s="9">
        <f t="shared" ca="1" si="39"/>
        <v>0</v>
      </c>
      <c r="AV35" s="9">
        <f t="shared" ca="1" si="39"/>
        <v>0</v>
      </c>
      <c r="AW35" s="9">
        <f t="shared" ca="1" si="39"/>
        <v>0</v>
      </c>
      <c r="AX35" s="9">
        <f t="shared" ca="1" si="39"/>
        <v>0</v>
      </c>
      <c r="AY35" s="9">
        <f t="shared" ca="1" si="39"/>
        <v>0</v>
      </c>
      <c r="AZ35" s="9">
        <f t="shared" ca="1" si="39"/>
        <v>0</v>
      </c>
      <c r="BA35" s="9">
        <f t="shared" ca="1" si="39"/>
        <v>0</v>
      </c>
      <c r="BB35" s="9">
        <f t="shared" ca="1" si="39"/>
        <v>0</v>
      </c>
    </row>
    <row r="36" spans="1:54" ht="12.75">
      <c r="A36" s="65" t="s">
        <v>31</v>
      </c>
      <c r="B36" s="65" t="s">
        <v>78</v>
      </c>
      <c r="C36" s="67" t="s">
        <v>79</v>
      </c>
      <c r="D36" s="65">
        <f t="shared" ca="1" si="36"/>
        <v>0</v>
      </c>
      <c r="E36" s="65">
        <f t="shared" ca="1" si="36"/>
        <v>0</v>
      </c>
      <c r="F36" s="65">
        <f t="shared" ca="1" si="36"/>
        <v>0</v>
      </c>
      <c r="G36" s="65">
        <f t="shared" ca="1" si="36"/>
        <v>0</v>
      </c>
      <c r="H36" s="65">
        <f t="shared" ca="1" si="36"/>
        <v>0</v>
      </c>
      <c r="I36" s="65">
        <f t="shared" ca="1" si="36"/>
        <v>0</v>
      </c>
      <c r="J36" s="65">
        <f t="shared" ca="1" si="36"/>
        <v>0</v>
      </c>
      <c r="K36" s="65">
        <f t="shared" ca="1" si="36"/>
        <v>0</v>
      </c>
      <c r="L36" s="65">
        <f t="shared" ca="1" si="36"/>
        <v>0</v>
      </c>
      <c r="M36" s="65">
        <f t="shared" ca="1" si="36"/>
        <v>0</v>
      </c>
      <c r="N36" s="65">
        <f t="shared" ca="1" si="36"/>
        <v>0</v>
      </c>
      <c r="O36" s="65">
        <f t="shared" ca="1" si="36"/>
        <v>0</v>
      </c>
      <c r="Q36" s="9">
        <f t="shared" ca="1" si="37"/>
        <v>0</v>
      </c>
      <c r="R36" s="9">
        <f t="shared" ca="1" si="32"/>
        <v>0</v>
      </c>
      <c r="S36" s="9">
        <f t="shared" ca="1" si="20"/>
        <v>0</v>
      </c>
      <c r="T36" s="9">
        <f t="shared" ca="1" si="21"/>
        <v>0</v>
      </c>
      <c r="U36" s="9">
        <f t="shared" ca="1" si="22"/>
        <v>0</v>
      </c>
      <c r="V36" s="9">
        <f t="shared" ca="1" si="23"/>
        <v>0</v>
      </c>
      <c r="W36" s="9">
        <f t="shared" ca="1" si="24"/>
        <v>0</v>
      </c>
      <c r="X36" s="9">
        <f t="shared" ca="1" si="25"/>
        <v>0</v>
      </c>
      <c r="Y36" s="9">
        <f t="shared" ca="1" si="26"/>
        <v>0</v>
      </c>
      <c r="Z36" s="9">
        <f t="shared" ca="1" si="27"/>
        <v>0</v>
      </c>
      <c r="AA36" s="9">
        <f t="shared" ca="1" si="28"/>
        <v>0</v>
      </c>
      <c r="AB36" s="9">
        <f t="shared" ca="1" si="29"/>
        <v>0</v>
      </c>
      <c r="AD36" s="9">
        <f t="shared" ca="1" si="38"/>
        <v>0</v>
      </c>
      <c r="AE36" s="9">
        <f t="shared" ca="1" si="38"/>
        <v>0</v>
      </c>
      <c r="AF36" s="9">
        <f t="shared" ca="1" si="38"/>
        <v>0</v>
      </c>
      <c r="AG36" s="9">
        <f t="shared" ca="1" si="38"/>
        <v>0</v>
      </c>
      <c r="AH36" s="9">
        <f t="shared" ca="1" si="38"/>
        <v>0</v>
      </c>
      <c r="AI36" s="9">
        <f t="shared" ca="1" si="38"/>
        <v>0</v>
      </c>
      <c r="AJ36" s="9">
        <f t="shared" ca="1" si="38"/>
        <v>0</v>
      </c>
      <c r="AK36" s="9">
        <f t="shared" ca="1" si="38"/>
        <v>0</v>
      </c>
      <c r="AL36" s="9">
        <f t="shared" ca="1" si="38"/>
        <v>0</v>
      </c>
      <c r="AM36" s="9">
        <f t="shared" ca="1" si="38"/>
        <v>0</v>
      </c>
      <c r="AN36" s="9">
        <f t="shared" ca="1" si="38"/>
        <v>0</v>
      </c>
      <c r="AO36" s="9">
        <f t="shared" ca="1" si="38"/>
        <v>0</v>
      </c>
      <c r="AQ36" s="9">
        <f t="shared" ca="1" si="39"/>
        <v>0</v>
      </c>
      <c r="AR36" s="9">
        <f t="shared" ca="1" si="39"/>
        <v>0</v>
      </c>
      <c r="AS36" s="9">
        <f t="shared" ca="1" si="39"/>
        <v>0</v>
      </c>
      <c r="AT36" s="9">
        <f t="shared" ca="1" si="39"/>
        <v>0</v>
      </c>
      <c r="AU36" s="9">
        <f t="shared" ca="1" si="39"/>
        <v>0</v>
      </c>
      <c r="AV36" s="9">
        <f t="shared" ca="1" si="39"/>
        <v>0</v>
      </c>
      <c r="AW36" s="9">
        <f t="shared" ca="1" si="39"/>
        <v>0</v>
      </c>
      <c r="AX36" s="9">
        <f t="shared" ca="1" si="39"/>
        <v>0</v>
      </c>
      <c r="AY36" s="9">
        <f t="shared" ca="1" si="39"/>
        <v>0</v>
      </c>
      <c r="AZ36" s="9">
        <f t="shared" ca="1" si="39"/>
        <v>0</v>
      </c>
      <c r="BA36" s="9">
        <f t="shared" ca="1" si="39"/>
        <v>0</v>
      </c>
      <c r="BB36" s="9">
        <f t="shared" ca="1" si="39"/>
        <v>0</v>
      </c>
    </row>
    <row r="37" spans="1:54" ht="12.75">
      <c r="A37" s="9" t="s">
        <v>31</v>
      </c>
      <c r="B37" s="9" t="s">
        <v>80</v>
      </c>
      <c r="C37" s="58" t="s">
        <v>81</v>
      </c>
      <c r="D37" s="65">
        <f t="shared" ca="1" si="36"/>
        <v>0</v>
      </c>
      <c r="E37" s="65">
        <f t="shared" ca="1" si="36"/>
        <v>0</v>
      </c>
      <c r="F37" s="65">
        <f t="shared" ca="1" si="36"/>
        <v>0</v>
      </c>
      <c r="G37" s="65">
        <f t="shared" ca="1" si="36"/>
        <v>0</v>
      </c>
      <c r="H37" s="65">
        <f t="shared" ca="1" si="36"/>
        <v>0</v>
      </c>
      <c r="I37" s="65">
        <f t="shared" ca="1" si="36"/>
        <v>0</v>
      </c>
      <c r="J37" s="65">
        <f t="shared" ca="1" si="36"/>
        <v>0</v>
      </c>
      <c r="K37" s="65">
        <f t="shared" ca="1" si="36"/>
        <v>0</v>
      </c>
      <c r="L37" s="65">
        <f t="shared" ca="1" si="36"/>
        <v>0</v>
      </c>
      <c r="M37" s="65">
        <f t="shared" ca="1" si="36"/>
        <v>0</v>
      </c>
      <c r="N37" s="65">
        <f t="shared" ca="1" si="36"/>
        <v>0</v>
      </c>
      <c r="O37" s="65">
        <f t="shared" ca="1" si="36"/>
        <v>0</v>
      </c>
      <c r="Q37" s="9">
        <f t="shared" ca="1" si="37"/>
        <v>0</v>
      </c>
      <c r="R37" s="9">
        <f t="shared" ca="1" si="32"/>
        <v>0</v>
      </c>
      <c r="S37" s="9">
        <f t="shared" ca="1" si="20"/>
        <v>0</v>
      </c>
      <c r="T37" s="9">
        <f t="shared" ca="1" si="21"/>
        <v>0</v>
      </c>
      <c r="U37" s="9">
        <f t="shared" ca="1" si="22"/>
        <v>0</v>
      </c>
      <c r="V37" s="9">
        <f t="shared" ca="1" si="23"/>
        <v>0</v>
      </c>
      <c r="W37" s="9">
        <f t="shared" ca="1" si="24"/>
        <v>0</v>
      </c>
      <c r="X37" s="9">
        <f t="shared" ca="1" si="25"/>
        <v>0</v>
      </c>
      <c r="Y37" s="9">
        <f t="shared" ca="1" si="26"/>
        <v>0</v>
      </c>
      <c r="Z37" s="9">
        <f t="shared" ca="1" si="27"/>
        <v>0</v>
      </c>
      <c r="AA37" s="9">
        <f t="shared" ca="1" si="28"/>
        <v>0</v>
      </c>
      <c r="AB37" s="9">
        <f t="shared" ca="1" si="29"/>
        <v>0</v>
      </c>
      <c r="AD37" s="9">
        <f t="shared" ca="1" si="38"/>
        <v>0</v>
      </c>
      <c r="AE37" s="9">
        <f t="shared" ca="1" si="38"/>
        <v>0</v>
      </c>
      <c r="AF37" s="9">
        <f t="shared" ca="1" si="38"/>
        <v>0</v>
      </c>
      <c r="AG37" s="9">
        <f t="shared" ca="1" si="38"/>
        <v>0</v>
      </c>
      <c r="AH37" s="9">
        <f t="shared" ca="1" si="38"/>
        <v>0</v>
      </c>
      <c r="AI37" s="9">
        <f t="shared" ca="1" si="38"/>
        <v>0</v>
      </c>
      <c r="AJ37" s="9">
        <f t="shared" ca="1" si="38"/>
        <v>0</v>
      </c>
      <c r="AK37" s="9">
        <f t="shared" ca="1" si="38"/>
        <v>0</v>
      </c>
      <c r="AL37" s="9">
        <f t="shared" ca="1" si="38"/>
        <v>0</v>
      </c>
      <c r="AM37" s="9">
        <f t="shared" ca="1" si="38"/>
        <v>0</v>
      </c>
      <c r="AN37" s="9">
        <f t="shared" ca="1" si="38"/>
        <v>0</v>
      </c>
      <c r="AO37" s="9">
        <f t="shared" ca="1" si="38"/>
        <v>0</v>
      </c>
      <c r="AQ37" s="9">
        <f t="shared" ca="1" si="39"/>
        <v>0</v>
      </c>
      <c r="AR37" s="9">
        <f t="shared" ca="1" si="39"/>
        <v>0</v>
      </c>
      <c r="AS37" s="9">
        <f t="shared" ca="1" si="39"/>
        <v>0</v>
      </c>
      <c r="AT37" s="9">
        <f t="shared" ca="1" si="39"/>
        <v>0</v>
      </c>
      <c r="AU37" s="9">
        <f t="shared" ca="1" si="39"/>
        <v>0</v>
      </c>
      <c r="AV37" s="9">
        <f t="shared" ca="1" si="39"/>
        <v>0</v>
      </c>
      <c r="AW37" s="9">
        <f t="shared" ca="1" si="39"/>
        <v>0</v>
      </c>
      <c r="AX37" s="9">
        <f t="shared" ca="1" si="39"/>
        <v>0</v>
      </c>
      <c r="AY37" s="9">
        <f t="shared" ca="1" si="39"/>
        <v>0</v>
      </c>
      <c r="AZ37" s="9">
        <f t="shared" ca="1" si="39"/>
        <v>0</v>
      </c>
      <c r="BA37" s="9">
        <f t="shared" ca="1" si="39"/>
        <v>0</v>
      </c>
      <c r="BB37" s="9">
        <f t="shared" ca="1" si="39"/>
        <v>0</v>
      </c>
    </row>
    <row r="38" spans="1:54" ht="12.75">
      <c r="A38" s="9" t="s">
        <v>31</v>
      </c>
      <c r="B38" s="9" t="s">
        <v>134</v>
      </c>
      <c r="C38" s="58" t="s">
        <v>83</v>
      </c>
      <c r="D38" s="65">
        <f t="shared" ca="1" si="36"/>
        <v>0</v>
      </c>
      <c r="E38" s="65">
        <f t="shared" ca="1" si="36"/>
        <v>0</v>
      </c>
      <c r="F38" s="65">
        <f t="shared" ca="1" si="36"/>
        <v>0</v>
      </c>
      <c r="G38" s="65">
        <f t="shared" ca="1" si="36"/>
        <v>0</v>
      </c>
      <c r="H38" s="65">
        <f t="shared" ca="1" si="36"/>
        <v>0</v>
      </c>
      <c r="I38" s="65">
        <f t="shared" ca="1" si="36"/>
        <v>0</v>
      </c>
      <c r="J38" s="65">
        <f t="shared" ca="1" si="36"/>
        <v>0</v>
      </c>
      <c r="K38" s="65">
        <f t="shared" ca="1" si="36"/>
        <v>0</v>
      </c>
      <c r="L38" s="65">
        <f t="shared" ca="1" si="36"/>
        <v>0</v>
      </c>
      <c r="M38" s="65">
        <f t="shared" ca="1" si="36"/>
        <v>0</v>
      </c>
      <c r="N38" s="65">
        <f t="shared" ca="1" si="36"/>
        <v>0</v>
      </c>
      <c r="O38" s="65">
        <f t="shared" ca="1" si="36"/>
        <v>0</v>
      </c>
      <c r="Q38" s="9">
        <f t="shared" ca="1" si="37"/>
        <v>0</v>
      </c>
      <c r="R38" s="9">
        <f t="shared" ca="1" si="32"/>
        <v>0</v>
      </c>
      <c r="S38" s="9">
        <f t="shared" ca="1" si="20"/>
        <v>0</v>
      </c>
      <c r="T38" s="9">
        <f t="shared" ca="1" si="21"/>
        <v>0</v>
      </c>
      <c r="U38" s="9">
        <f t="shared" ca="1" si="22"/>
        <v>0</v>
      </c>
      <c r="V38" s="9">
        <f t="shared" ca="1" si="23"/>
        <v>0</v>
      </c>
      <c r="W38" s="9">
        <f t="shared" ca="1" si="24"/>
        <v>0</v>
      </c>
      <c r="X38" s="9">
        <f t="shared" ca="1" si="25"/>
        <v>0</v>
      </c>
      <c r="Y38" s="9">
        <f t="shared" ca="1" si="26"/>
        <v>0</v>
      </c>
      <c r="Z38" s="9">
        <f t="shared" ca="1" si="27"/>
        <v>0</v>
      </c>
      <c r="AA38" s="9">
        <f t="shared" ca="1" si="28"/>
        <v>0</v>
      </c>
      <c r="AB38" s="9">
        <f t="shared" ca="1" si="29"/>
        <v>0</v>
      </c>
      <c r="AD38" s="9">
        <f t="shared" ca="1" si="38"/>
        <v>0</v>
      </c>
      <c r="AE38" s="9">
        <f t="shared" ca="1" si="38"/>
        <v>0</v>
      </c>
      <c r="AF38" s="9">
        <f t="shared" ca="1" si="38"/>
        <v>0</v>
      </c>
      <c r="AG38" s="9">
        <f t="shared" ca="1" si="38"/>
        <v>0</v>
      </c>
      <c r="AH38" s="9">
        <f t="shared" ca="1" si="38"/>
        <v>0</v>
      </c>
      <c r="AI38" s="9">
        <f t="shared" ca="1" si="38"/>
        <v>0</v>
      </c>
      <c r="AJ38" s="9">
        <f t="shared" ca="1" si="38"/>
        <v>0</v>
      </c>
      <c r="AK38" s="9">
        <f t="shared" ca="1" si="38"/>
        <v>0</v>
      </c>
      <c r="AL38" s="9">
        <f t="shared" ca="1" si="38"/>
        <v>0</v>
      </c>
      <c r="AM38" s="9">
        <f t="shared" ca="1" si="38"/>
        <v>0</v>
      </c>
      <c r="AN38" s="9">
        <f t="shared" ca="1" si="38"/>
        <v>0</v>
      </c>
      <c r="AO38" s="9">
        <f t="shared" ca="1" si="38"/>
        <v>0</v>
      </c>
      <c r="AQ38" s="9">
        <f t="shared" ca="1" si="39"/>
        <v>0</v>
      </c>
      <c r="AR38" s="9">
        <f t="shared" ca="1" si="39"/>
        <v>0</v>
      </c>
      <c r="AS38" s="9">
        <f t="shared" ca="1" si="39"/>
        <v>0</v>
      </c>
      <c r="AT38" s="9">
        <f t="shared" ca="1" si="39"/>
        <v>0</v>
      </c>
      <c r="AU38" s="9">
        <f t="shared" ca="1" si="39"/>
        <v>0</v>
      </c>
      <c r="AV38" s="9">
        <f t="shared" ca="1" si="39"/>
        <v>0</v>
      </c>
      <c r="AW38" s="9">
        <f t="shared" ca="1" si="39"/>
        <v>0</v>
      </c>
      <c r="AX38" s="9">
        <f t="shared" ca="1" si="39"/>
        <v>0</v>
      </c>
      <c r="AY38" s="9">
        <f t="shared" ca="1" si="39"/>
        <v>0</v>
      </c>
      <c r="AZ38" s="9">
        <f t="shared" ca="1" si="39"/>
        <v>0</v>
      </c>
      <c r="BA38" s="9">
        <f t="shared" ca="1" si="39"/>
        <v>0</v>
      </c>
      <c r="BB38" s="9">
        <f t="shared" ca="1" si="39"/>
        <v>0</v>
      </c>
    </row>
    <row r="39" spans="1:54" ht="12.75">
      <c r="A39" s="9" t="s">
        <v>33</v>
      </c>
      <c r="B39" s="9" t="s">
        <v>84</v>
      </c>
      <c r="C39" s="58" t="s">
        <v>85</v>
      </c>
      <c r="D39" s="65">
        <f t="shared" ca="1" si="36"/>
        <v>0</v>
      </c>
      <c r="E39" s="65">
        <f t="shared" ca="1" si="36"/>
        <v>0</v>
      </c>
      <c r="F39" s="65">
        <f t="shared" ca="1" si="36"/>
        <v>0</v>
      </c>
      <c r="G39" s="65">
        <f t="shared" ca="1" si="36"/>
        <v>0</v>
      </c>
      <c r="H39" s="65">
        <f t="shared" ca="1" si="36"/>
        <v>0</v>
      </c>
      <c r="I39" s="65">
        <f t="shared" ca="1" si="36"/>
        <v>0</v>
      </c>
      <c r="J39" s="65">
        <f t="shared" ca="1" si="36"/>
        <v>0</v>
      </c>
      <c r="K39" s="65">
        <f t="shared" ca="1" si="36"/>
        <v>0</v>
      </c>
      <c r="L39" s="65">
        <f t="shared" ca="1" si="36"/>
        <v>0</v>
      </c>
      <c r="M39" s="65">
        <f t="shared" ca="1" si="36"/>
        <v>0</v>
      </c>
      <c r="N39" s="65">
        <f t="shared" ca="1" si="36"/>
        <v>0</v>
      </c>
      <c r="O39" s="65">
        <f t="shared" ca="1" si="36"/>
        <v>0</v>
      </c>
      <c r="Q39" s="9">
        <f t="shared" ca="1" si="37"/>
        <v>0</v>
      </c>
      <c r="R39" s="9">
        <f t="shared" ca="1" si="32"/>
        <v>0</v>
      </c>
      <c r="S39" s="9">
        <f t="shared" ca="1" si="20"/>
        <v>0</v>
      </c>
      <c r="T39" s="9">
        <f t="shared" ca="1" si="21"/>
        <v>0</v>
      </c>
      <c r="U39" s="9">
        <f t="shared" ca="1" si="22"/>
        <v>0</v>
      </c>
      <c r="V39" s="9">
        <f t="shared" ca="1" si="23"/>
        <v>0</v>
      </c>
      <c r="W39" s="9">
        <f t="shared" ca="1" si="24"/>
        <v>0</v>
      </c>
      <c r="X39" s="9">
        <f t="shared" ca="1" si="25"/>
        <v>0</v>
      </c>
      <c r="Y39" s="9">
        <f t="shared" ca="1" si="26"/>
        <v>0</v>
      </c>
      <c r="Z39" s="9">
        <f t="shared" ca="1" si="27"/>
        <v>0</v>
      </c>
      <c r="AA39" s="9">
        <f t="shared" ca="1" si="28"/>
        <v>0</v>
      </c>
      <c r="AB39" s="9">
        <f t="shared" ca="1" si="29"/>
        <v>0</v>
      </c>
      <c r="AD39" s="9">
        <f t="shared" ca="1" si="38"/>
        <v>0</v>
      </c>
      <c r="AE39" s="9">
        <f t="shared" ca="1" si="38"/>
        <v>0</v>
      </c>
      <c r="AF39" s="9">
        <f t="shared" ca="1" si="38"/>
        <v>0</v>
      </c>
      <c r="AG39" s="9">
        <f t="shared" ca="1" si="38"/>
        <v>0</v>
      </c>
      <c r="AH39" s="9">
        <f t="shared" ca="1" si="38"/>
        <v>0</v>
      </c>
      <c r="AI39" s="9">
        <f t="shared" ca="1" si="38"/>
        <v>0</v>
      </c>
      <c r="AJ39" s="9">
        <f t="shared" ca="1" si="38"/>
        <v>0</v>
      </c>
      <c r="AK39" s="9">
        <f t="shared" ca="1" si="38"/>
        <v>0</v>
      </c>
      <c r="AL39" s="9">
        <f t="shared" ca="1" si="38"/>
        <v>0</v>
      </c>
      <c r="AM39" s="9">
        <f t="shared" ca="1" si="38"/>
        <v>0</v>
      </c>
      <c r="AN39" s="9">
        <f t="shared" ca="1" si="38"/>
        <v>0</v>
      </c>
      <c r="AO39" s="9">
        <f t="shared" ca="1" si="38"/>
        <v>0</v>
      </c>
      <c r="AQ39" s="9">
        <f t="shared" ca="1" si="39"/>
        <v>0</v>
      </c>
      <c r="AR39" s="9">
        <f t="shared" ca="1" si="39"/>
        <v>0</v>
      </c>
      <c r="AS39" s="9">
        <f t="shared" ca="1" si="39"/>
        <v>0</v>
      </c>
      <c r="AT39" s="9">
        <f t="shared" ca="1" si="39"/>
        <v>0</v>
      </c>
      <c r="AU39" s="9">
        <f t="shared" ca="1" si="39"/>
        <v>0</v>
      </c>
      <c r="AV39" s="9">
        <f t="shared" ca="1" si="39"/>
        <v>0</v>
      </c>
      <c r="AW39" s="9">
        <f t="shared" ca="1" si="39"/>
        <v>0</v>
      </c>
      <c r="AX39" s="9">
        <f t="shared" ca="1" si="39"/>
        <v>0</v>
      </c>
      <c r="AY39" s="9">
        <f t="shared" ca="1" si="39"/>
        <v>0</v>
      </c>
      <c r="AZ39" s="9">
        <f t="shared" ca="1" si="39"/>
        <v>0</v>
      </c>
      <c r="BA39" s="9">
        <f t="shared" ca="1" si="39"/>
        <v>0</v>
      </c>
      <c r="BB39" s="9">
        <f t="shared" ca="1" si="39"/>
        <v>0</v>
      </c>
    </row>
    <row r="40" spans="1:54" ht="12.75">
      <c r="A40" s="9" t="s">
        <v>33</v>
      </c>
      <c r="B40" s="9" t="s">
        <v>86</v>
      </c>
      <c r="C40" s="58" t="s">
        <v>87</v>
      </c>
      <c r="D40" s="65">
        <f t="shared" ca="1" si="36"/>
        <v>0</v>
      </c>
      <c r="E40" s="65">
        <f t="shared" ca="1" si="36"/>
        <v>0</v>
      </c>
      <c r="F40" s="65">
        <f t="shared" ca="1" si="36"/>
        <v>0</v>
      </c>
      <c r="G40" s="65">
        <f t="shared" ca="1" si="36"/>
        <v>0</v>
      </c>
      <c r="H40" s="65">
        <f t="shared" ca="1" si="36"/>
        <v>0</v>
      </c>
      <c r="I40" s="65">
        <f t="shared" ca="1" si="36"/>
        <v>0</v>
      </c>
      <c r="J40" s="65">
        <f t="shared" ca="1" si="36"/>
        <v>0</v>
      </c>
      <c r="K40" s="65">
        <f t="shared" ca="1" si="36"/>
        <v>0</v>
      </c>
      <c r="L40" s="65">
        <f t="shared" ca="1" si="36"/>
        <v>0</v>
      </c>
      <c r="M40" s="65">
        <f t="shared" ca="1" si="36"/>
        <v>0</v>
      </c>
      <c r="N40" s="65">
        <f t="shared" ca="1" si="36"/>
        <v>0</v>
      </c>
      <c r="O40" s="65">
        <f t="shared" ca="1" si="36"/>
        <v>0</v>
      </c>
      <c r="Q40" s="9">
        <f t="shared" ca="1" si="37"/>
        <v>0</v>
      </c>
      <c r="R40" s="9">
        <f t="shared" ca="1" si="32"/>
        <v>0</v>
      </c>
      <c r="S40" s="9">
        <f t="shared" ca="1" si="20"/>
        <v>0</v>
      </c>
      <c r="T40" s="9">
        <f t="shared" ca="1" si="21"/>
        <v>0</v>
      </c>
      <c r="U40" s="9">
        <f t="shared" ca="1" si="22"/>
        <v>0</v>
      </c>
      <c r="V40" s="9">
        <f t="shared" ca="1" si="23"/>
        <v>0</v>
      </c>
      <c r="W40" s="9">
        <f t="shared" ca="1" si="24"/>
        <v>0</v>
      </c>
      <c r="X40" s="9">
        <f t="shared" ca="1" si="25"/>
        <v>0</v>
      </c>
      <c r="Y40" s="9">
        <f t="shared" ca="1" si="26"/>
        <v>0</v>
      </c>
      <c r="Z40" s="9">
        <f t="shared" ca="1" si="27"/>
        <v>0</v>
      </c>
      <c r="AA40" s="9">
        <f t="shared" ca="1" si="28"/>
        <v>0</v>
      </c>
      <c r="AB40" s="9">
        <f t="shared" ca="1" si="29"/>
        <v>0</v>
      </c>
      <c r="AD40" s="9">
        <f t="shared" ca="1" si="38"/>
        <v>0</v>
      </c>
      <c r="AE40" s="9">
        <f t="shared" ca="1" si="38"/>
        <v>0</v>
      </c>
      <c r="AF40" s="9">
        <f t="shared" ca="1" si="38"/>
        <v>0</v>
      </c>
      <c r="AG40" s="9">
        <f t="shared" ca="1" si="38"/>
        <v>0</v>
      </c>
      <c r="AH40" s="9">
        <f t="shared" ca="1" si="38"/>
        <v>0</v>
      </c>
      <c r="AI40" s="9">
        <f t="shared" ca="1" si="38"/>
        <v>0</v>
      </c>
      <c r="AJ40" s="9">
        <f t="shared" ca="1" si="38"/>
        <v>0</v>
      </c>
      <c r="AK40" s="9">
        <f t="shared" ca="1" si="38"/>
        <v>0</v>
      </c>
      <c r="AL40" s="9">
        <f t="shared" ca="1" si="38"/>
        <v>0</v>
      </c>
      <c r="AM40" s="9">
        <f t="shared" ca="1" si="38"/>
        <v>0</v>
      </c>
      <c r="AN40" s="9">
        <f t="shared" ca="1" si="38"/>
        <v>0</v>
      </c>
      <c r="AO40" s="9">
        <f t="shared" ca="1" si="38"/>
        <v>0</v>
      </c>
      <c r="AQ40" s="9">
        <f t="shared" ca="1" si="39"/>
        <v>0</v>
      </c>
      <c r="AR40" s="9">
        <f t="shared" ca="1" si="39"/>
        <v>0</v>
      </c>
      <c r="AS40" s="9">
        <f t="shared" ca="1" si="39"/>
        <v>0</v>
      </c>
      <c r="AT40" s="9">
        <f t="shared" ca="1" si="39"/>
        <v>0</v>
      </c>
      <c r="AU40" s="9">
        <f t="shared" ca="1" si="39"/>
        <v>0</v>
      </c>
      <c r="AV40" s="9">
        <f t="shared" ca="1" si="39"/>
        <v>0</v>
      </c>
      <c r="AW40" s="9">
        <f t="shared" ca="1" si="39"/>
        <v>0</v>
      </c>
      <c r="AX40" s="9">
        <f t="shared" ca="1" si="39"/>
        <v>0</v>
      </c>
      <c r="AY40" s="9">
        <f t="shared" ca="1" si="39"/>
        <v>0</v>
      </c>
      <c r="AZ40" s="9">
        <f t="shared" ca="1" si="39"/>
        <v>0</v>
      </c>
      <c r="BA40" s="9">
        <f t="shared" ca="1" si="39"/>
        <v>0</v>
      </c>
      <c r="BB40" s="9">
        <f t="shared" ca="1" si="39"/>
        <v>0</v>
      </c>
    </row>
    <row r="41" spans="1:54" ht="12.75">
      <c r="A41" s="9" t="s">
        <v>33</v>
      </c>
      <c r="B41" s="9" t="s">
        <v>88</v>
      </c>
      <c r="C41" s="58" t="s">
        <v>89</v>
      </c>
      <c r="D41" s="65">
        <f t="shared" ca="1" si="36"/>
        <v>0</v>
      </c>
      <c r="E41" s="65">
        <f t="shared" ca="1" si="36"/>
        <v>0</v>
      </c>
      <c r="F41" s="65">
        <f t="shared" ca="1" si="36"/>
        <v>0</v>
      </c>
      <c r="G41" s="65">
        <f t="shared" ca="1" si="36"/>
        <v>0</v>
      </c>
      <c r="H41" s="65">
        <f t="shared" ca="1" si="36"/>
        <v>0</v>
      </c>
      <c r="I41" s="65">
        <f t="shared" ca="1" si="36"/>
        <v>0</v>
      </c>
      <c r="J41" s="65">
        <f t="shared" ca="1" si="36"/>
        <v>0</v>
      </c>
      <c r="K41" s="65">
        <f t="shared" ca="1" si="36"/>
        <v>0</v>
      </c>
      <c r="L41" s="65">
        <f t="shared" ca="1" si="36"/>
        <v>0</v>
      </c>
      <c r="M41" s="65">
        <f t="shared" ca="1" si="36"/>
        <v>0</v>
      </c>
      <c r="N41" s="65">
        <f t="shared" ca="1" si="36"/>
        <v>0</v>
      </c>
      <c r="O41" s="65">
        <f t="shared" ca="1" si="36"/>
        <v>0</v>
      </c>
      <c r="Q41" s="9">
        <f t="shared" ca="1" si="37"/>
        <v>0</v>
      </c>
      <c r="R41" s="9">
        <f t="shared" ca="1" si="32"/>
        <v>0</v>
      </c>
      <c r="S41" s="9">
        <f t="shared" ca="1" si="20"/>
        <v>0</v>
      </c>
      <c r="T41" s="9">
        <f t="shared" ca="1" si="21"/>
        <v>0</v>
      </c>
      <c r="U41" s="9">
        <f t="shared" ca="1" si="22"/>
        <v>0</v>
      </c>
      <c r="V41" s="9">
        <f t="shared" ca="1" si="23"/>
        <v>0</v>
      </c>
      <c r="W41" s="9">
        <f t="shared" ca="1" si="24"/>
        <v>0</v>
      </c>
      <c r="X41" s="9">
        <f t="shared" ca="1" si="25"/>
        <v>0</v>
      </c>
      <c r="Y41" s="9">
        <f t="shared" ca="1" si="26"/>
        <v>0</v>
      </c>
      <c r="Z41" s="9">
        <f t="shared" ca="1" si="27"/>
        <v>0</v>
      </c>
      <c r="AA41" s="9">
        <f t="shared" ca="1" si="28"/>
        <v>0</v>
      </c>
      <c r="AB41" s="9">
        <f t="shared" ca="1" si="29"/>
        <v>0</v>
      </c>
      <c r="AD41" s="9">
        <f t="shared" ca="1" si="38"/>
        <v>0</v>
      </c>
      <c r="AE41" s="9">
        <f t="shared" ca="1" si="38"/>
        <v>0</v>
      </c>
      <c r="AF41" s="9">
        <f t="shared" ca="1" si="38"/>
        <v>0</v>
      </c>
      <c r="AG41" s="9">
        <f t="shared" ca="1" si="38"/>
        <v>0</v>
      </c>
      <c r="AH41" s="9">
        <f t="shared" ca="1" si="38"/>
        <v>0</v>
      </c>
      <c r="AI41" s="9">
        <f t="shared" ca="1" si="38"/>
        <v>0</v>
      </c>
      <c r="AJ41" s="9">
        <f t="shared" ca="1" si="38"/>
        <v>0</v>
      </c>
      <c r="AK41" s="9">
        <f t="shared" ca="1" si="38"/>
        <v>0</v>
      </c>
      <c r="AL41" s="9">
        <f t="shared" ca="1" si="38"/>
        <v>0</v>
      </c>
      <c r="AM41" s="9">
        <f t="shared" ca="1" si="38"/>
        <v>0</v>
      </c>
      <c r="AN41" s="9">
        <f t="shared" ca="1" si="38"/>
        <v>0</v>
      </c>
      <c r="AO41" s="9">
        <f t="shared" ca="1" si="38"/>
        <v>0</v>
      </c>
      <c r="AQ41" s="9">
        <f t="shared" ca="1" si="39"/>
        <v>0</v>
      </c>
      <c r="AR41" s="9">
        <f t="shared" ca="1" si="39"/>
        <v>0</v>
      </c>
      <c r="AS41" s="9">
        <f t="shared" ca="1" si="39"/>
        <v>0</v>
      </c>
      <c r="AT41" s="9">
        <f t="shared" ca="1" si="39"/>
        <v>0</v>
      </c>
      <c r="AU41" s="9">
        <f t="shared" ca="1" si="39"/>
        <v>0</v>
      </c>
      <c r="AV41" s="9">
        <f t="shared" ca="1" si="39"/>
        <v>0</v>
      </c>
      <c r="AW41" s="9">
        <f t="shared" ca="1" si="39"/>
        <v>0</v>
      </c>
      <c r="AX41" s="9">
        <f t="shared" ca="1" si="39"/>
        <v>0</v>
      </c>
      <c r="AY41" s="9">
        <f t="shared" ca="1" si="39"/>
        <v>0</v>
      </c>
      <c r="AZ41" s="9">
        <f t="shared" ca="1" si="39"/>
        <v>0</v>
      </c>
      <c r="BA41" s="9">
        <f t="shared" ca="1" si="39"/>
        <v>0</v>
      </c>
      <c r="BB41" s="9">
        <f t="shared" ca="1" si="39"/>
        <v>0</v>
      </c>
    </row>
    <row r="42" spans="1:54" ht="12.75">
      <c r="A42" s="9" t="s">
        <v>33</v>
      </c>
      <c r="B42" s="9" t="s">
        <v>90</v>
      </c>
      <c r="C42" s="58" t="s">
        <v>91</v>
      </c>
      <c r="D42" s="65">
        <f t="shared" ca="1" si="36"/>
        <v>0</v>
      </c>
      <c r="E42" s="65">
        <f t="shared" ca="1" si="36"/>
        <v>0</v>
      </c>
      <c r="F42" s="65">
        <f t="shared" ca="1" si="36"/>
        <v>0</v>
      </c>
      <c r="G42" s="65">
        <f t="shared" ca="1" si="36"/>
        <v>0</v>
      </c>
      <c r="H42" s="65">
        <f t="shared" ca="1" si="36"/>
        <v>0</v>
      </c>
      <c r="I42" s="65">
        <f t="shared" ca="1" si="36"/>
        <v>0</v>
      </c>
      <c r="J42" s="65">
        <f t="shared" ca="1" si="36"/>
        <v>0</v>
      </c>
      <c r="K42" s="65">
        <f t="shared" ca="1" si="36"/>
        <v>0</v>
      </c>
      <c r="L42" s="65">
        <f t="shared" ca="1" si="36"/>
        <v>0</v>
      </c>
      <c r="M42" s="65">
        <f t="shared" ca="1" si="36"/>
        <v>0</v>
      </c>
      <c r="N42" s="65">
        <f t="shared" ca="1" si="36"/>
        <v>0</v>
      </c>
      <c r="O42" s="65">
        <f t="shared" ca="1" si="36"/>
        <v>0</v>
      </c>
      <c r="Q42" s="9">
        <f t="shared" ca="1" si="37"/>
        <v>0</v>
      </c>
      <c r="R42" s="9">
        <f t="shared" ca="1" si="32"/>
        <v>0</v>
      </c>
      <c r="S42" s="9">
        <f t="shared" ca="1" si="20"/>
        <v>0</v>
      </c>
      <c r="T42" s="9">
        <f t="shared" ca="1" si="21"/>
        <v>0</v>
      </c>
      <c r="U42" s="9">
        <f t="shared" ca="1" si="22"/>
        <v>0</v>
      </c>
      <c r="V42" s="9">
        <f t="shared" ca="1" si="23"/>
        <v>0</v>
      </c>
      <c r="W42" s="9">
        <f t="shared" ca="1" si="24"/>
        <v>0</v>
      </c>
      <c r="X42" s="9">
        <f t="shared" ca="1" si="25"/>
        <v>0</v>
      </c>
      <c r="Y42" s="9">
        <f t="shared" ca="1" si="26"/>
        <v>0</v>
      </c>
      <c r="Z42" s="9">
        <f t="shared" ca="1" si="27"/>
        <v>0</v>
      </c>
      <c r="AA42" s="9">
        <f t="shared" ca="1" si="28"/>
        <v>0</v>
      </c>
      <c r="AB42" s="9">
        <f t="shared" ca="1" si="29"/>
        <v>0</v>
      </c>
      <c r="AD42" s="9">
        <f t="shared" ca="1" si="38"/>
        <v>0</v>
      </c>
      <c r="AE42" s="9">
        <f t="shared" ca="1" si="38"/>
        <v>0</v>
      </c>
      <c r="AF42" s="9">
        <f t="shared" ca="1" si="38"/>
        <v>0</v>
      </c>
      <c r="AG42" s="9">
        <f t="shared" ca="1" si="38"/>
        <v>0</v>
      </c>
      <c r="AH42" s="9">
        <f t="shared" ca="1" si="38"/>
        <v>0</v>
      </c>
      <c r="AI42" s="9">
        <f t="shared" ca="1" si="38"/>
        <v>0</v>
      </c>
      <c r="AJ42" s="9">
        <f t="shared" ca="1" si="38"/>
        <v>0</v>
      </c>
      <c r="AK42" s="9">
        <f t="shared" ca="1" si="38"/>
        <v>0</v>
      </c>
      <c r="AL42" s="9">
        <f t="shared" ca="1" si="38"/>
        <v>0</v>
      </c>
      <c r="AM42" s="9">
        <f t="shared" ca="1" si="38"/>
        <v>0</v>
      </c>
      <c r="AN42" s="9">
        <f t="shared" ca="1" si="38"/>
        <v>0</v>
      </c>
      <c r="AO42" s="9">
        <f t="shared" ca="1" si="38"/>
        <v>0</v>
      </c>
      <c r="AQ42" s="9">
        <f t="shared" ca="1" si="39"/>
        <v>0</v>
      </c>
      <c r="AR42" s="9">
        <f t="shared" ca="1" si="39"/>
        <v>0</v>
      </c>
      <c r="AS42" s="9">
        <f t="shared" ca="1" si="39"/>
        <v>0</v>
      </c>
      <c r="AT42" s="9">
        <f t="shared" ca="1" si="39"/>
        <v>0</v>
      </c>
      <c r="AU42" s="9">
        <f t="shared" ca="1" si="39"/>
        <v>0</v>
      </c>
      <c r="AV42" s="9">
        <f t="shared" ca="1" si="39"/>
        <v>0</v>
      </c>
      <c r="AW42" s="9">
        <f t="shared" ca="1" si="39"/>
        <v>0</v>
      </c>
      <c r="AX42" s="9">
        <f t="shared" ca="1" si="39"/>
        <v>0</v>
      </c>
      <c r="AY42" s="9">
        <f t="shared" ca="1" si="39"/>
        <v>0</v>
      </c>
      <c r="AZ42" s="9">
        <f t="shared" ca="1" si="39"/>
        <v>0</v>
      </c>
      <c r="BA42" s="9">
        <f t="shared" ca="1" si="39"/>
        <v>0</v>
      </c>
      <c r="BB42" s="9">
        <f t="shared" ca="1" si="39"/>
        <v>0</v>
      </c>
    </row>
    <row r="43" spans="1:54" ht="12.75">
      <c r="A43" s="9" t="s">
        <v>33</v>
      </c>
      <c r="B43" s="9" t="s">
        <v>92</v>
      </c>
      <c r="C43" s="58" t="s">
        <v>93</v>
      </c>
      <c r="D43" s="65">
        <f t="shared" ca="1" si="36"/>
        <v>0</v>
      </c>
      <c r="E43" s="65">
        <f t="shared" ca="1" si="36"/>
        <v>0</v>
      </c>
      <c r="F43" s="65">
        <f t="shared" ca="1" si="36"/>
        <v>0</v>
      </c>
      <c r="G43" s="65">
        <f t="shared" ca="1" si="36"/>
        <v>0</v>
      </c>
      <c r="H43" s="65">
        <f t="shared" ca="1" si="36"/>
        <v>0</v>
      </c>
      <c r="I43" s="65">
        <f t="shared" ca="1" si="36"/>
        <v>0</v>
      </c>
      <c r="J43" s="65">
        <f t="shared" ca="1" si="36"/>
        <v>0</v>
      </c>
      <c r="K43" s="65">
        <f t="shared" ca="1" si="36"/>
        <v>0</v>
      </c>
      <c r="L43" s="65">
        <f t="shared" ca="1" si="36"/>
        <v>0</v>
      </c>
      <c r="M43" s="65">
        <f t="shared" ca="1" si="36"/>
        <v>0</v>
      </c>
      <c r="N43" s="65">
        <f t="shared" ca="1" si="36"/>
        <v>0</v>
      </c>
      <c r="O43" s="65">
        <f t="shared" ca="1" si="36"/>
        <v>0</v>
      </c>
      <c r="Q43" s="9">
        <f t="shared" ca="1" si="37"/>
        <v>0</v>
      </c>
      <c r="R43" s="9">
        <f t="shared" ca="1" si="32"/>
        <v>0</v>
      </c>
      <c r="S43" s="9">
        <f t="shared" ca="1" si="20"/>
        <v>0</v>
      </c>
      <c r="T43" s="9">
        <f t="shared" ca="1" si="21"/>
        <v>0</v>
      </c>
      <c r="U43" s="9">
        <f t="shared" ca="1" si="22"/>
        <v>0</v>
      </c>
      <c r="V43" s="9">
        <f t="shared" ca="1" si="23"/>
        <v>0</v>
      </c>
      <c r="W43" s="9">
        <f t="shared" ca="1" si="24"/>
        <v>0</v>
      </c>
      <c r="X43" s="9">
        <f t="shared" ca="1" si="25"/>
        <v>0</v>
      </c>
      <c r="Y43" s="9">
        <f t="shared" ca="1" si="26"/>
        <v>0</v>
      </c>
      <c r="Z43" s="9">
        <f t="shared" ca="1" si="27"/>
        <v>0</v>
      </c>
      <c r="AA43" s="9">
        <f t="shared" ca="1" si="28"/>
        <v>0</v>
      </c>
      <c r="AB43" s="9">
        <f t="shared" ca="1" si="29"/>
        <v>0</v>
      </c>
      <c r="AD43" s="9">
        <f t="shared" ca="1" si="38"/>
        <v>0</v>
      </c>
      <c r="AE43" s="9">
        <f t="shared" ca="1" si="38"/>
        <v>0</v>
      </c>
      <c r="AF43" s="9">
        <f t="shared" ca="1" si="38"/>
        <v>0</v>
      </c>
      <c r="AG43" s="9">
        <f t="shared" ca="1" si="38"/>
        <v>0</v>
      </c>
      <c r="AH43" s="9">
        <f t="shared" ca="1" si="38"/>
        <v>0</v>
      </c>
      <c r="AI43" s="9">
        <f t="shared" ca="1" si="38"/>
        <v>0</v>
      </c>
      <c r="AJ43" s="9">
        <f t="shared" ca="1" si="38"/>
        <v>0</v>
      </c>
      <c r="AK43" s="9">
        <f t="shared" ca="1" si="38"/>
        <v>0</v>
      </c>
      <c r="AL43" s="9">
        <f t="shared" ca="1" si="38"/>
        <v>0</v>
      </c>
      <c r="AM43" s="9">
        <f t="shared" ca="1" si="38"/>
        <v>0</v>
      </c>
      <c r="AN43" s="9">
        <f t="shared" ca="1" si="38"/>
        <v>0</v>
      </c>
      <c r="AO43" s="9">
        <f t="shared" ca="1" si="38"/>
        <v>0</v>
      </c>
      <c r="AQ43" s="9">
        <f t="shared" ca="1" si="39"/>
        <v>0</v>
      </c>
      <c r="AR43" s="9">
        <f t="shared" ca="1" si="39"/>
        <v>0</v>
      </c>
      <c r="AS43" s="9">
        <f t="shared" ca="1" si="39"/>
        <v>0</v>
      </c>
      <c r="AT43" s="9">
        <f t="shared" ca="1" si="39"/>
        <v>0</v>
      </c>
      <c r="AU43" s="9">
        <f t="shared" ca="1" si="39"/>
        <v>0</v>
      </c>
      <c r="AV43" s="9">
        <f t="shared" ca="1" si="39"/>
        <v>0</v>
      </c>
      <c r="AW43" s="9">
        <f t="shared" ca="1" si="39"/>
        <v>0</v>
      </c>
      <c r="AX43" s="9">
        <f t="shared" ca="1" si="39"/>
        <v>0</v>
      </c>
      <c r="AY43" s="9">
        <f t="shared" ca="1" si="39"/>
        <v>0</v>
      </c>
      <c r="AZ43" s="9">
        <f t="shared" ca="1" si="39"/>
        <v>0</v>
      </c>
      <c r="BA43" s="9">
        <f t="shared" ca="1" si="39"/>
        <v>0</v>
      </c>
      <c r="BB43" s="9">
        <f t="shared" ca="1" si="39"/>
        <v>0</v>
      </c>
    </row>
    <row r="44" spans="1:54" ht="12.75">
      <c r="A44" s="9" t="s">
        <v>33</v>
      </c>
      <c r="B44" s="9" t="s">
        <v>94</v>
      </c>
      <c r="C44" s="58" t="s">
        <v>95</v>
      </c>
      <c r="D44" s="65">
        <f t="shared" ca="1" si="36"/>
        <v>0</v>
      </c>
      <c r="E44" s="65">
        <f t="shared" ca="1" si="36"/>
        <v>0</v>
      </c>
      <c r="F44" s="65">
        <f t="shared" ca="1" si="36"/>
        <v>0</v>
      </c>
      <c r="G44" s="65">
        <f t="shared" ca="1" si="36"/>
        <v>0</v>
      </c>
      <c r="H44" s="65">
        <f t="shared" ca="1" si="36"/>
        <v>0</v>
      </c>
      <c r="I44" s="65">
        <f t="shared" ca="1" si="36"/>
        <v>0</v>
      </c>
      <c r="J44" s="65">
        <f t="shared" ca="1" si="36"/>
        <v>0</v>
      </c>
      <c r="K44" s="65">
        <f t="shared" ca="1" si="36"/>
        <v>0</v>
      </c>
      <c r="L44" s="65">
        <f t="shared" ca="1" si="36"/>
        <v>0</v>
      </c>
      <c r="M44" s="65">
        <f t="shared" ca="1" si="36"/>
        <v>0</v>
      </c>
      <c r="N44" s="65">
        <f t="shared" ca="1" si="36"/>
        <v>0</v>
      </c>
      <c r="O44" s="65">
        <f t="shared" ca="1" si="36"/>
        <v>0</v>
      </c>
      <c r="Q44" s="9">
        <f t="shared" ca="1" si="37"/>
        <v>0</v>
      </c>
      <c r="R44" s="9">
        <f t="shared" ca="1" si="32"/>
        <v>0</v>
      </c>
      <c r="S44" s="9">
        <f t="shared" ca="1" si="20"/>
        <v>0</v>
      </c>
      <c r="T44" s="9">
        <f t="shared" ca="1" si="21"/>
        <v>0</v>
      </c>
      <c r="U44" s="9">
        <f t="shared" ca="1" si="22"/>
        <v>0</v>
      </c>
      <c r="V44" s="9">
        <f t="shared" ca="1" si="23"/>
        <v>0</v>
      </c>
      <c r="W44" s="9">
        <f t="shared" ca="1" si="24"/>
        <v>0</v>
      </c>
      <c r="X44" s="9">
        <f t="shared" ca="1" si="25"/>
        <v>0</v>
      </c>
      <c r="Y44" s="9">
        <f t="shared" ca="1" si="26"/>
        <v>0</v>
      </c>
      <c r="Z44" s="9">
        <f t="shared" ca="1" si="27"/>
        <v>0</v>
      </c>
      <c r="AA44" s="9">
        <f t="shared" ca="1" si="28"/>
        <v>0</v>
      </c>
      <c r="AB44" s="9">
        <f t="shared" ca="1" si="29"/>
        <v>0</v>
      </c>
      <c r="AD44" s="9">
        <f t="shared" ca="1" si="38"/>
        <v>0</v>
      </c>
      <c r="AE44" s="9">
        <f t="shared" ca="1" si="38"/>
        <v>0</v>
      </c>
      <c r="AF44" s="9">
        <f t="shared" ca="1" si="38"/>
        <v>0</v>
      </c>
      <c r="AG44" s="9">
        <f t="shared" ca="1" si="38"/>
        <v>0</v>
      </c>
      <c r="AH44" s="9">
        <f t="shared" ca="1" si="38"/>
        <v>0</v>
      </c>
      <c r="AI44" s="9">
        <f t="shared" ca="1" si="38"/>
        <v>0</v>
      </c>
      <c r="AJ44" s="9">
        <f t="shared" ca="1" si="38"/>
        <v>0</v>
      </c>
      <c r="AK44" s="9">
        <f t="shared" ca="1" si="38"/>
        <v>0</v>
      </c>
      <c r="AL44" s="9">
        <f t="shared" ca="1" si="38"/>
        <v>0</v>
      </c>
      <c r="AM44" s="9">
        <f t="shared" ca="1" si="38"/>
        <v>0</v>
      </c>
      <c r="AN44" s="9">
        <f t="shared" ca="1" si="38"/>
        <v>0</v>
      </c>
      <c r="AO44" s="9">
        <f t="shared" ca="1" si="38"/>
        <v>0</v>
      </c>
      <c r="AQ44" s="9">
        <f t="shared" ca="1" si="39"/>
        <v>0</v>
      </c>
      <c r="AR44" s="9">
        <f t="shared" ca="1" si="39"/>
        <v>0</v>
      </c>
      <c r="AS44" s="9">
        <f t="shared" ca="1" si="39"/>
        <v>0</v>
      </c>
      <c r="AT44" s="9">
        <f t="shared" ca="1" si="39"/>
        <v>0</v>
      </c>
      <c r="AU44" s="9">
        <f t="shared" ca="1" si="39"/>
        <v>0</v>
      </c>
      <c r="AV44" s="9">
        <f t="shared" ca="1" si="39"/>
        <v>0</v>
      </c>
      <c r="AW44" s="9">
        <f t="shared" ca="1" si="39"/>
        <v>0</v>
      </c>
      <c r="AX44" s="9">
        <f t="shared" ca="1" si="39"/>
        <v>0</v>
      </c>
      <c r="AY44" s="9">
        <f t="shared" ca="1" si="39"/>
        <v>0</v>
      </c>
      <c r="AZ44" s="9">
        <f t="shared" ca="1" si="39"/>
        <v>0</v>
      </c>
      <c r="BA44" s="9">
        <f t="shared" ca="1" si="39"/>
        <v>0</v>
      </c>
      <c r="BB44" s="9">
        <f t="shared" ca="1" si="39"/>
        <v>0</v>
      </c>
    </row>
    <row r="45" spans="1:54" ht="12.75">
      <c r="A45" s="9" t="s">
        <v>35</v>
      </c>
      <c r="B45" s="9" t="s">
        <v>96</v>
      </c>
      <c r="C45" s="58" t="s">
        <v>97</v>
      </c>
      <c r="D45" s="65">
        <f t="shared" ca="1" si="36"/>
        <v>0</v>
      </c>
      <c r="E45" s="65">
        <f t="shared" ca="1" si="36"/>
        <v>0</v>
      </c>
      <c r="F45" s="65">
        <f t="shared" ca="1" si="36"/>
        <v>0</v>
      </c>
      <c r="G45" s="65">
        <f t="shared" ca="1" si="36"/>
        <v>0</v>
      </c>
      <c r="H45" s="65">
        <f t="shared" ca="1" si="36"/>
        <v>0</v>
      </c>
      <c r="I45" s="65">
        <f t="shared" ca="1" si="36"/>
        <v>0</v>
      </c>
      <c r="J45" s="65">
        <f t="shared" ca="1" si="36"/>
        <v>0</v>
      </c>
      <c r="K45" s="65">
        <f t="shared" ca="1" si="36"/>
        <v>0</v>
      </c>
      <c r="L45" s="65">
        <f t="shared" ca="1" si="36"/>
        <v>0</v>
      </c>
      <c r="M45" s="65">
        <f t="shared" ca="1" si="36"/>
        <v>0</v>
      </c>
      <c r="N45" s="65">
        <f t="shared" ca="1" si="36"/>
        <v>0</v>
      </c>
      <c r="O45" s="65">
        <f t="shared" ca="1" si="36"/>
        <v>0</v>
      </c>
      <c r="Q45" s="9">
        <f t="shared" ca="1" si="37"/>
        <v>0</v>
      </c>
      <c r="R45" s="9">
        <f t="shared" ca="1" si="32"/>
        <v>0</v>
      </c>
      <c r="S45" s="9">
        <f t="shared" ca="1" si="20"/>
        <v>0</v>
      </c>
      <c r="T45" s="9">
        <f t="shared" ca="1" si="21"/>
        <v>0</v>
      </c>
      <c r="U45" s="9">
        <f t="shared" ca="1" si="22"/>
        <v>0</v>
      </c>
      <c r="V45" s="9">
        <f t="shared" ca="1" si="23"/>
        <v>0</v>
      </c>
      <c r="W45" s="9">
        <f t="shared" ca="1" si="24"/>
        <v>0</v>
      </c>
      <c r="X45" s="9">
        <f t="shared" ca="1" si="25"/>
        <v>0</v>
      </c>
      <c r="Y45" s="9">
        <f t="shared" ca="1" si="26"/>
        <v>0</v>
      </c>
      <c r="Z45" s="9">
        <f t="shared" ca="1" si="27"/>
        <v>0</v>
      </c>
      <c r="AA45" s="9">
        <f t="shared" ca="1" si="28"/>
        <v>0</v>
      </c>
      <c r="AB45" s="9">
        <f t="shared" ca="1" si="29"/>
        <v>0</v>
      </c>
      <c r="AD45" s="9">
        <f t="shared" ca="1" si="38"/>
        <v>0</v>
      </c>
      <c r="AE45" s="9">
        <f t="shared" ca="1" si="38"/>
        <v>0</v>
      </c>
      <c r="AF45" s="9">
        <f t="shared" ca="1" si="38"/>
        <v>0</v>
      </c>
      <c r="AG45" s="9">
        <f t="shared" ca="1" si="38"/>
        <v>0</v>
      </c>
      <c r="AH45" s="9">
        <f t="shared" ca="1" si="38"/>
        <v>0</v>
      </c>
      <c r="AI45" s="9">
        <f t="shared" ca="1" si="38"/>
        <v>0</v>
      </c>
      <c r="AJ45" s="9">
        <f t="shared" ca="1" si="38"/>
        <v>0</v>
      </c>
      <c r="AK45" s="9">
        <f t="shared" ca="1" si="38"/>
        <v>0</v>
      </c>
      <c r="AL45" s="9">
        <f t="shared" ca="1" si="38"/>
        <v>0</v>
      </c>
      <c r="AM45" s="9">
        <f t="shared" ca="1" si="38"/>
        <v>0</v>
      </c>
      <c r="AN45" s="9">
        <f t="shared" ca="1" si="38"/>
        <v>0</v>
      </c>
      <c r="AO45" s="9">
        <f t="shared" ca="1" si="38"/>
        <v>0</v>
      </c>
      <c r="AQ45" s="9">
        <f t="shared" ca="1" si="39"/>
        <v>0</v>
      </c>
      <c r="AR45" s="9">
        <f t="shared" ca="1" si="39"/>
        <v>0</v>
      </c>
      <c r="AS45" s="9">
        <f t="shared" ca="1" si="39"/>
        <v>0</v>
      </c>
      <c r="AT45" s="9">
        <f t="shared" ca="1" si="39"/>
        <v>0</v>
      </c>
      <c r="AU45" s="9">
        <f t="shared" ca="1" si="39"/>
        <v>0</v>
      </c>
      <c r="AV45" s="9">
        <f t="shared" ca="1" si="39"/>
        <v>0</v>
      </c>
      <c r="AW45" s="9">
        <f t="shared" ca="1" si="39"/>
        <v>0</v>
      </c>
      <c r="AX45" s="9">
        <f t="shared" ca="1" si="39"/>
        <v>0</v>
      </c>
      <c r="AY45" s="9">
        <f t="shared" ca="1" si="39"/>
        <v>0</v>
      </c>
      <c r="AZ45" s="9">
        <f t="shared" ca="1" si="39"/>
        <v>0</v>
      </c>
      <c r="BA45" s="9">
        <f t="shared" ca="1" si="39"/>
        <v>0</v>
      </c>
      <c r="BB45" s="9">
        <f t="shared" ca="1" si="39"/>
        <v>0</v>
      </c>
    </row>
    <row r="46" spans="1:54" ht="12.75">
      <c r="A46" s="9" t="s">
        <v>35</v>
      </c>
      <c r="B46" s="9" t="s">
        <v>98</v>
      </c>
      <c r="C46" s="58" t="s">
        <v>99</v>
      </c>
      <c r="D46" s="65">
        <f t="shared" ca="1" si="36"/>
        <v>0</v>
      </c>
      <c r="E46" s="65">
        <f t="shared" ca="1" si="36"/>
        <v>0</v>
      </c>
      <c r="F46" s="65">
        <f t="shared" ca="1" si="36"/>
        <v>0</v>
      </c>
      <c r="G46" s="65">
        <f t="shared" ca="1" si="36"/>
        <v>0</v>
      </c>
      <c r="H46" s="65">
        <f t="shared" ca="1" si="36"/>
        <v>0</v>
      </c>
      <c r="I46" s="65">
        <f t="shared" ca="1" si="36"/>
        <v>0</v>
      </c>
      <c r="J46" s="65">
        <f t="shared" ca="1" si="36"/>
        <v>0</v>
      </c>
      <c r="K46" s="65">
        <f t="shared" ca="1" si="36"/>
        <v>0</v>
      </c>
      <c r="L46" s="65">
        <f t="shared" ca="1" si="36"/>
        <v>0</v>
      </c>
      <c r="M46" s="65">
        <f t="shared" ca="1" si="36"/>
        <v>0</v>
      </c>
      <c r="N46" s="65">
        <f t="shared" ca="1" si="36"/>
        <v>0</v>
      </c>
      <c r="O46" s="65">
        <f t="shared" ca="1" si="36"/>
        <v>0</v>
      </c>
      <c r="Q46" s="9">
        <f t="shared" ca="1" si="37"/>
        <v>0</v>
      </c>
      <c r="R46" s="9">
        <f t="shared" ca="1" si="32"/>
        <v>0</v>
      </c>
      <c r="S46" s="9">
        <f t="shared" ca="1" si="20"/>
        <v>0</v>
      </c>
      <c r="T46" s="9">
        <f t="shared" ca="1" si="21"/>
        <v>0</v>
      </c>
      <c r="U46" s="9">
        <f t="shared" ca="1" si="22"/>
        <v>0</v>
      </c>
      <c r="V46" s="9">
        <f t="shared" ca="1" si="23"/>
        <v>0</v>
      </c>
      <c r="W46" s="9">
        <f t="shared" ca="1" si="24"/>
        <v>0</v>
      </c>
      <c r="X46" s="9">
        <f t="shared" ca="1" si="25"/>
        <v>0</v>
      </c>
      <c r="Y46" s="9">
        <f t="shared" ca="1" si="26"/>
        <v>0</v>
      </c>
      <c r="Z46" s="9">
        <f t="shared" ca="1" si="27"/>
        <v>0</v>
      </c>
      <c r="AA46" s="9">
        <f t="shared" ca="1" si="28"/>
        <v>0</v>
      </c>
      <c r="AB46" s="9">
        <f t="shared" ca="1" si="29"/>
        <v>0</v>
      </c>
      <c r="AD46" s="9">
        <f t="shared" ca="1" si="38"/>
        <v>0</v>
      </c>
      <c r="AE46" s="9">
        <f t="shared" ca="1" si="38"/>
        <v>0</v>
      </c>
      <c r="AF46" s="9">
        <f t="shared" ca="1" si="38"/>
        <v>0</v>
      </c>
      <c r="AG46" s="9">
        <f t="shared" ca="1" si="38"/>
        <v>0</v>
      </c>
      <c r="AH46" s="9">
        <f t="shared" ca="1" si="38"/>
        <v>0</v>
      </c>
      <c r="AI46" s="9">
        <f t="shared" ca="1" si="38"/>
        <v>0</v>
      </c>
      <c r="AJ46" s="9">
        <f t="shared" ca="1" si="38"/>
        <v>0</v>
      </c>
      <c r="AK46" s="9">
        <f t="shared" ca="1" si="38"/>
        <v>0</v>
      </c>
      <c r="AL46" s="9">
        <f t="shared" ca="1" si="38"/>
        <v>0</v>
      </c>
      <c r="AM46" s="9">
        <f t="shared" ca="1" si="38"/>
        <v>0</v>
      </c>
      <c r="AN46" s="9">
        <f t="shared" ca="1" si="38"/>
        <v>0</v>
      </c>
      <c r="AO46" s="9">
        <f t="shared" ca="1" si="38"/>
        <v>0</v>
      </c>
      <c r="AQ46" s="9">
        <f t="shared" ca="1" si="39"/>
        <v>0</v>
      </c>
      <c r="AR46" s="9">
        <f t="shared" ca="1" si="39"/>
        <v>0</v>
      </c>
      <c r="AS46" s="9">
        <f t="shared" ca="1" si="39"/>
        <v>0</v>
      </c>
      <c r="AT46" s="9">
        <f t="shared" ca="1" si="39"/>
        <v>0</v>
      </c>
      <c r="AU46" s="9">
        <f t="shared" ca="1" si="39"/>
        <v>0</v>
      </c>
      <c r="AV46" s="9">
        <f t="shared" ca="1" si="39"/>
        <v>0</v>
      </c>
      <c r="AW46" s="9">
        <f t="shared" ca="1" si="39"/>
        <v>0</v>
      </c>
      <c r="AX46" s="9">
        <f t="shared" ca="1" si="39"/>
        <v>0</v>
      </c>
      <c r="AY46" s="9">
        <f t="shared" ca="1" si="39"/>
        <v>0</v>
      </c>
      <c r="AZ46" s="9">
        <f t="shared" ca="1" si="39"/>
        <v>0</v>
      </c>
      <c r="BA46" s="9">
        <f t="shared" ca="1" si="39"/>
        <v>0</v>
      </c>
      <c r="BB46" s="9">
        <f t="shared" ca="1" si="39"/>
        <v>0</v>
      </c>
    </row>
    <row r="47" spans="1:54" ht="12.75">
      <c r="A47" s="9" t="s">
        <v>35</v>
      </c>
      <c r="B47" s="9" t="s">
        <v>100</v>
      </c>
      <c r="C47" s="58" t="s">
        <v>101</v>
      </c>
      <c r="D47" s="65">
        <f t="shared" ca="1" si="36"/>
        <v>0</v>
      </c>
      <c r="E47" s="65">
        <f t="shared" ca="1" si="36"/>
        <v>0</v>
      </c>
      <c r="F47" s="65">
        <f t="shared" ca="1" si="36"/>
        <v>0</v>
      </c>
      <c r="G47" s="65">
        <f t="shared" ca="1" si="36"/>
        <v>0</v>
      </c>
      <c r="H47" s="65">
        <f t="shared" ca="1" si="36"/>
        <v>0</v>
      </c>
      <c r="I47" s="65">
        <f t="shared" ca="1" si="36"/>
        <v>0</v>
      </c>
      <c r="J47" s="65">
        <f t="shared" ca="1" si="36"/>
        <v>0</v>
      </c>
      <c r="K47" s="65">
        <f t="shared" ca="1" si="36"/>
        <v>0</v>
      </c>
      <c r="L47" s="65">
        <f t="shared" ca="1" si="36"/>
        <v>0</v>
      </c>
      <c r="M47" s="65">
        <f t="shared" ca="1" si="36"/>
        <v>0</v>
      </c>
      <c r="N47" s="65">
        <f t="shared" ca="1" si="36"/>
        <v>0</v>
      </c>
      <c r="O47" s="65">
        <f t="shared" ca="1" si="36"/>
        <v>0</v>
      </c>
      <c r="Q47" s="9">
        <f t="shared" ca="1" si="37"/>
        <v>0</v>
      </c>
      <c r="R47" s="9">
        <f t="shared" ca="1" si="32"/>
        <v>0</v>
      </c>
      <c r="S47" s="9">
        <f t="shared" ca="1" si="20"/>
        <v>0</v>
      </c>
      <c r="T47" s="9">
        <f t="shared" ca="1" si="21"/>
        <v>0</v>
      </c>
      <c r="U47" s="9">
        <f t="shared" ca="1" si="22"/>
        <v>0</v>
      </c>
      <c r="V47" s="9">
        <f t="shared" ca="1" si="23"/>
        <v>0</v>
      </c>
      <c r="W47" s="9">
        <f t="shared" ca="1" si="24"/>
        <v>0</v>
      </c>
      <c r="X47" s="9">
        <f t="shared" ca="1" si="25"/>
        <v>0</v>
      </c>
      <c r="Y47" s="9">
        <f t="shared" ca="1" si="26"/>
        <v>0</v>
      </c>
      <c r="Z47" s="9">
        <f t="shared" ca="1" si="27"/>
        <v>0</v>
      </c>
      <c r="AA47" s="9">
        <f t="shared" ca="1" si="28"/>
        <v>0</v>
      </c>
      <c r="AB47" s="9">
        <f t="shared" ca="1" si="29"/>
        <v>0</v>
      </c>
      <c r="AD47" s="9">
        <f t="shared" ca="1" si="38"/>
        <v>0</v>
      </c>
      <c r="AE47" s="9">
        <f t="shared" ca="1" si="38"/>
        <v>0</v>
      </c>
      <c r="AF47" s="9">
        <f t="shared" ca="1" si="38"/>
        <v>0</v>
      </c>
      <c r="AG47" s="9">
        <f t="shared" ca="1" si="38"/>
        <v>0</v>
      </c>
      <c r="AH47" s="9">
        <f t="shared" ca="1" si="38"/>
        <v>0</v>
      </c>
      <c r="AI47" s="9">
        <f t="shared" ca="1" si="38"/>
        <v>0</v>
      </c>
      <c r="AJ47" s="9">
        <f t="shared" ca="1" si="38"/>
        <v>0</v>
      </c>
      <c r="AK47" s="9">
        <f t="shared" ca="1" si="38"/>
        <v>0</v>
      </c>
      <c r="AL47" s="9">
        <f t="shared" ca="1" si="38"/>
        <v>0</v>
      </c>
      <c r="AM47" s="9">
        <f t="shared" ca="1" si="38"/>
        <v>0</v>
      </c>
      <c r="AN47" s="9">
        <f t="shared" ca="1" si="38"/>
        <v>0</v>
      </c>
      <c r="AO47" s="9">
        <f t="shared" ca="1" si="38"/>
        <v>0</v>
      </c>
      <c r="AQ47" s="9">
        <f t="shared" ca="1" si="39"/>
        <v>0</v>
      </c>
      <c r="AR47" s="9">
        <f t="shared" ca="1" si="39"/>
        <v>0</v>
      </c>
      <c r="AS47" s="9">
        <f t="shared" ca="1" si="39"/>
        <v>0</v>
      </c>
      <c r="AT47" s="9">
        <f t="shared" ca="1" si="39"/>
        <v>0</v>
      </c>
      <c r="AU47" s="9">
        <f t="shared" ca="1" si="39"/>
        <v>0</v>
      </c>
      <c r="AV47" s="9">
        <f t="shared" ca="1" si="39"/>
        <v>0</v>
      </c>
      <c r="AW47" s="9">
        <f t="shared" ca="1" si="39"/>
        <v>0</v>
      </c>
      <c r="AX47" s="9">
        <f t="shared" ca="1" si="39"/>
        <v>0</v>
      </c>
      <c r="AY47" s="9">
        <f t="shared" ca="1" si="39"/>
        <v>0</v>
      </c>
      <c r="AZ47" s="9">
        <f t="shared" ca="1" si="39"/>
        <v>0</v>
      </c>
      <c r="BA47" s="9">
        <f t="shared" ca="1" si="39"/>
        <v>0</v>
      </c>
      <c r="BB47" s="9">
        <f t="shared" ca="1" si="39"/>
        <v>0</v>
      </c>
    </row>
    <row r="48" spans="1:54" ht="12.75">
      <c r="A48" s="9" t="s">
        <v>35</v>
      </c>
      <c r="B48" s="9" t="s">
        <v>102</v>
      </c>
      <c r="C48" s="58" t="s">
        <v>103</v>
      </c>
      <c r="D48" s="65">
        <f t="shared" ca="1" si="36"/>
        <v>0</v>
      </c>
      <c r="E48" s="65">
        <f t="shared" ca="1" si="36"/>
        <v>0</v>
      </c>
      <c r="F48" s="65">
        <f t="shared" ca="1" si="36"/>
        <v>0</v>
      </c>
      <c r="G48" s="65">
        <f t="shared" ca="1" si="36"/>
        <v>0</v>
      </c>
      <c r="H48" s="65">
        <f t="shared" ca="1" si="36"/>
        <v>0</v>
      </c>
      <c r="I48" s="65">
        <f t="shared" ca="1" si="36"/>
        <v>0</v>
      </c>
      <c r="J48" s="65">
        <f t="shared" ca="1" si="36"/>
        <v>0</v>
      </c>
      <c r="K48" s="65">
        <f t="shared" ca="1" si="36"/>
        <v>0</v>
      </c>
      <c r="L48" s="65">
        <f t="shared" ca="1" si="36"/>
        <v>0</v>
      </c>
      <c r="M48" s="65">
        <f t="shared" ca="1" si="36"/>
        <v>0</v>
      </c>
      <c r="N48" s="65">
        <f t="shared" ca="1" si="36"/>
        <v>0</v>
      </c>
      <c r="O48" s="65">
        <f t="shared" ca="1" si="36"/>
        <v>0</v>
      </c>
      <c r="Q48" s="9">
        <f t="shared" ca="1" si="37"/>
        <v>0</v>
      </c>
      <c r="R48" s="9">
        <f t="shared" ca="1" si="32"/>
        <v>0</v>
      </c>
      <c r="S48" s="9">
        <f t="shared" ca="1" si="20"/>
        <v>0</v>
      </c>
      <c r="T48" s="9">
        <f t="shared" ca="1" si="21"/>
        <v>0</v>
      </c>
      <c r="U48" s="9">
        <f t="shared" ca="1" si="22"/>
        <v>0</v>
      </c>
      <c r="V48" s="9">
        <f t="shared" ca="1" si="23"/>
        <v>0</v>
      </c>
      <c r="W48" s="9">
        <f t="shared" ca="1" si="24"/>
        <v>0</v>
      </c>
      <c r="X48" s="9">
        <f t="shared" ca="1" si="25"/>
        <v>0</v>
      </c>
      <c r="Y48" s="9">
        <f t="shared" ca="1" si="26"/>
        <v>0</v>
      </c>
      <c r="Z48" s="9">
        <f t="shared" ca="1" si="27"/>
        <v>0</v>
      </c>
      <c r="AA48" s="9">
        <f t="shared" ca="1" si="28"/>
        <v>0</v>
      </c>
      <c r="AB48" s="9">
        <f t="shared" ca="1" si="29"/>
        <v>0</v>
      </c>
      <c r="AD48" s="9">
        <f t="shared" ca="1" si="38"/>
        <v>0</v>
      </c>
      <c r="AE48" s="9">
        <f t="shared" ca="1" si="38"/>
        <v>0</v>
      </c>
      <c r="AF48" s="9">
        <f t="shared" ca="1" si="38"/>
        <v>0</v>
      </c>
      <c r="AG48" s="9">
        <f t="shared" ca="1" si="38"/>
        <v>0</v>
      </c>
      <c r="AH48" s="9">
        <f t="shared" ca="1" si="38"/>
        <v>0</v>
      </c>
      <c r="AI48" s="9">
        <f t="shared" ca="1" si="38"/>
        <v>0</v>
      </c>
      <c r="AJ48" s="9">
        <f t="shared" ca="1" si="38"/>
        <v>0</v>
      </c>
      <c r="AK48" s="9">
        <f t="shared" ca="1" si="38"/>
        <v>0</v>
      </c>
      <c r="AL48" s="9">
        <f t="shared" ca="1" si="38"/>
        <v>0</v>
      </c>
      <c r="AM48" s="9">
        <f t="shared" ca="1" si="38"/>
        <v>0</v>
      </c>
      <c r="AN48" s="9">
        <f t="shared" ca="1" si="38"/>
        <v>0</v>
      </c>
      <c r="AO48" s="9">
        <f t="shared" ca="1" si="38"/>
        <v>0</v>
      </c>
      <c r="AQ48" s="9">
        <f t="shared" ca="1" si="39"/>
        <v>0</v>
      </c>
      <c r="AR48" s="9">
        <f t="shared" ca="1" si="39"/>
        <v>0</v>
      </c>
      <c r="AS48" s="9">
        <f t="shared" ca="1" si="39"/>
        <v>0</v>
      </c>
      <c r="AT48" s="9">
        <f t="shared" ca="1" si="39"/>
        <v>0</v>
      </c>
      <c r="AU48" s="9">
        <f t="shared" ca="1" si="39"/>
        <v>0</v>
      </c>
      <c r="AV48" s="9">
        <f t="shared" ca="1" si="39"/>
        <v>0</v>
      </c>
      <c r="AW48" s="9">
        <f t="shared" ca="1" si="39"/>
        <v>0</v>
      </c>
      <c r="AX48" s="9">
        <f t="shared" ca="1" si="39"/>
        <v>0</v>
      </c>
      <c r="AY48" s="9">
        <f t="shared" ca="1" si="39"/>
        <v>0</v>
      </c>
      <c r="AZ48" s="9">
        <f t="shared" ca="1" si="39"/>
        <v>0</v>
      </c>
      <c r="BA48" s="9">
        <f t="shared" ca="1" si="39"/>
        <v>0</v>
      </c>
      <c r="BB48" s="9">
        <f t="shared" ca="1" si="39"/>
        <v>0</v>
      </c>
    </row>
    <row r="49" spans="1:54" ht="12.75">
      <c r="A49" s="9" t="s">
        <v>35</v>
      </c>
      <c r="B49" s="9" t="s">
        <v>104</v>
      </c>
      <c r="C49" s="58" t="s">
        <v>105</v>
      </c>
      <c r="D49" s="65">
        <f t="shared" ca="1" si="36"/>
        <v>0</v>
      </c>
      <c r="E49" s="65">
        <f t="shared" ca="1" si="36"/>
        <v>0</v>
      </c>
      <c r="F49" s="65">
        <f t="shared" ca="1" si="36"/>
        <v>0</v>
      </c>
      <c r="G49" s="65">
        <f t="shared" ca="1" si="36"/>
        <v>0</v>
      </c>
      <c r="H49" s="65">
        <f t="shared" ca="1" si="36"/>
        <v>0</v>
      </c>
      <c r="I49" s="65">
        <f t="shared" ca="1" si="36"/>
        <v>0</v>
      </c>
      <c r="J49" s="65">
        <f t="shared" ca="1" si="36"/>
        <v>0</v>
      </c>
      <c r="K49" s="65">
        <f t="shared" ca="1" si="36"/>
        <v>0</v>
      </c>
      <c r="L49" s="65">
        <f t="shared" ca="1" si="36"/>
        <v>0</v>
      </c>
      <c r="M49" s="65">
        <f t="shared" ca="1" si="36"/>
        <v>0</v>
      </c>
      <c r="N49" s="65">
        <f t="shared" ca="1" si="36"/>
        <v>0</v>
      </c>
      <c r="O49" s="65">
        <f t="shared" ca="1" si="36"/>
        <v>0</v>
      </c>
      <c r="Q49" s="9">
        <f t="shared" ca="1" si="37"/>
        <v>0</v>
      </c>
      <c r="R49" s="9">
        <f t="shared" ca="1" si="32"/>
        <v>0</v>
      </c>
      <c r="S49" s="9">
        <f t="shared" ca="1" si="20"/>
        <v>0</v>
      </c>
      <c r="T49" s="9">
        <f t="shared" ca="1" si="21"/>
        <v>0</v>
      </c>
      <c r="U49" s="9">
        <f t="shared" ca="1" si="22"/>
        <v>0</v>
      </c>
      <c r="V49" s="9">
        <f t="shared" ca="1" si="23"/>
        <v>0</v>
      </c>
      <c r="W49" s="9">
        <f t="shared" ca="1" si="24"/>
        <v>0</v>
      </c>
      <c r="X49" s="9">
        <f t="shared" ca="1" si="25"/>
        <v>0</v>
      </c>
      <c r="Y49" s="9">
        <f t="shared" ca="1" si="26"/>
        <v>0</v>
      </c>
      <c r="Z49" s="9">
        <f t="shared" ca="1" si="27"/>
        <v>0</v>
      </c>
      <c r="AA49" s="9">
        <f t="shared" ca="1" si="28"/>
        <v>0</v>
      </c>
      <c r="AB49" s="9">
        <f t="shared" ca="1" si="29"/>
        <v>0</v>
      </c>
      <c r="AD49" s="9">
        <f t="shared" ca="1" si="38"/>
        <v>0</v>
      </c>
      <c r="AE49" s="9">
        <f t="shared" ca="1" si="38"/>
        <v>0</v>
      </c>
      <c r="AF49" s="9">
        <f t="shared" ca="1" si="38"/>
        <v>0</v>
      </c>
      <c r="AG49" s="9">
        <f t="shared" ca="1" si="38"/>
        <v>0</v>
      </c>
      <c r="AH49" s="9">
        <f t="shared" ca="1" si="38"/>
        <v>0</v>
      </c>
      <c r="AI49" s="9">
        <f t="shared" ca="1" si="38"/>
        <v>0</v>
      </c>
      <c r="AJ49" s="9">
        <f t="shared" ca="1" si="38"/>
        <v>0</v>
      </c>
      <c r="AK49" s="9">
        <f t="shared" ca="1" si="38"/>
        <v>0</v>
      </c>
      <c r="AL49" s="9">
        <f t="shared" ca="1" si="38"/>
        <v>0</v>
      </c>
      <c r="AM49" s="9">
        <f t="shared" ca="1" si="38"/>
        <v>0</v>
      </c>
      <c r="AN49" s="9">
        <f t="shared" ca="1" si="38"/>
        <v>0</v>
      </c>
      <c r="AO49" s="9">
        <f t="shared" ca="1" si="38"/>
        <v>0</v>
      </c>
      <c r="AQ49" s="9">
        <f t="shared" ca="1" si="39"/>
        <v>0</v>
      </c>
      <c r="AR49" s="9">
        <f t="shared" ca="1" si="39"/>
        <v>0</v>
      </c>
      <c r="AS49" s="9">
        <f t="shared" ca="1" si="39"/>
        <v>0</v>
      </c>
      <c r="AT49" s="9">
        <f t="shared" ca="1" si="39"/>
        <v>0</v>
      </c>
      <c r="AU49" s="9">
        <f t="shared" ca="1" si="39"/>
        <v>0</v>
      </c>
      <c r="AV49" s="9">
        <f t="shared" ca="1" si="39"/>
        <v>0</v>
      </c>
      <c r="AW49" s="9">
        <f t="shared" ca="1" si="39"/>
        <v>0</v>
      </c>
      <c r="AX49" s="9">
        <f t="shared" ca="1" si="39"/>
        <v>0</v>
      </c>
      <c r="AY49" s="9">
        <f t="shared" ca="1" si="39"/>
        <v>0</v>
      </c>
      <c r="AZ49" s="9">
        <f t="shared" ca="1" si="39"/>
        <v>0</v>
      </c>
      <c r="BA49" s="9">
        <f t="shared" ca="1" si="39"/>
        <v>0</v>
      </c>
      <c r="BB49" s="9">
        <f t="shared" ca="1" si="39"/>
        <v>0</v>
      </c>
    </row>
    <row r="50" spans="1:54" ht="12.75">
      <c r="A50" s="9" t="s">
        <v>37</v>
      </c>
      <c r="B50" s="9" t="s">
        <v>106</v>
      </c>
      <c r="C50" s="58" t="s">
        <v>107</v>
      </c>
      <c r="D50" s="65">
        <f t="shared" ca="1" si="36"/>
        <v>0</v>
      </c>
      <c r="E50" s="65">
        <f t="shared" ca="1" si="36"/>
        <v>0</v>
      </c>
      <c r="F50" s="65">
        <f t="shared" ca="1" si="36"/>
        <v>0</v>
      </c>
      <c r="G50" s="65">
        <f t="shared" ca="1" si="36"/>
        <v>0</v>
      </c>
      <c r="H50" s="65">
        <f t="shared" ca="1" si="36"/>
        <v>0</v>
      </c>
      <c r="I50" s="65">
        <f t="shared" ca="1" si="36"/>
        <v>0</v>
      </c>
      <c r="J50" s="65">
        <f t="shared" ca="1" si="36"/>
        <v>0</v>
      </c>
      <c r="K50" s="65">
        <f t="shared" ca="1" si="36"/>
        <v>0</v>
      </c>
      <c r="L50" s="65">
        <f t="shared" ca="1" si="36"/>
        <v>0</v>
      </c>
      <c r="M50" s="65">
        <f t="shared" ca="1" si="36"/>
        <v>0</v>
      </c>
      <c r="N50" s="65">
        <f t="shared" ca="1" si="36"/>
        <v>0</v>
      </c>
      <c r="O50" s="65">
        <f t="shared" ca="1" si="36"/>
        <v>0</v>
      </c>
      <c r="Q50" s="9">
        <f t="shared" ca="1" si="37"/>
        <v>0</v>
      </c>
      <c r="R50" s="9">
        <f t="shared" ca="1" si="32"/>
        <v>0</v>
      </c>
      <c r="S50" s="9">
        <f t="shared" ca="1" si="20"/>
        <v>0</v>
      </c>
      <c r="T50" s="9">
        <f t="shared" ca="1" si="21"/>
        <v>0</v>
      </c>
      <c r="U50" s="9">
        <f t="shared" ca="1" si="22"/>
        <v>0</v>
      </c>
      <c r="V50" s="9">
        <f t="shared" ca="1" si="23"/>
        <v>0</v>
      </c>
      <c r="W50" s="9">
        <f t="shared" ca="1" si="24"/>
        <v>0</v>
      </c>
      <c r="X50" s="9">
        <f t="shared" ca="1" si="25"/>
        <v>0</v>
      </c>
      <c r="Y50" s="9">
        <f t="shared" ca="1" si="26"/>
        <v>0</v>
      </c>
      <c r="Z50" s="9">
        <f t="shared" ca="1" si="27"/>
        <v>0</v>
      </c>
      <c r="AA50" s="9">
        <f t="shared" ca="1" si="28"/>
        <v>0</v>
      </c>
      <c r="AB50" s="9">
        <f t="shared" ca="1" si="29"/>
        <v>0</v>
      </c>
      <c r="AD50" s="9">
        <f t="shared" ca="1" si="38"/>
        <v>0</v>
      </c>
      <c r="AE50" s="9">
        <f t="shared" ca="1" si="38"/>
        <v>0</v>
      </c>
      <c r="AF50" s="9">
        <f t="shared" ca="1" si="38"/>
        <v>0</v>
      </c>
      <c r="AG50" s="9">
        <f t="shared" ca="1" si="38"/>
        <v>0</v>
      </c>
      <c r="AH50" s="9">
        <f t="shared" ca="1" si="38"/>
        <v>0</v>
      </c>
      <c r="AI50" s="9">
        <f t="shared" ca="1" si="38"/>
        <v>0</v>
      </c>
      <c r="AJ50" s="9">
        <f t="shared" ca="1" si="38"/>
        <v>0</v>
      </c>
      <c r="AK50" s="9">
        <f t="shared" ca="1" si="38"/>
        <v>0</v>
      </c>
      <c r="AL50" s="9">
        <f t="shared" ca="1" si="38"/>
        <v>0</v>
      </c>
      <c r="AM50" s="9">
        <f t="shared" ca="1" si="38"/>
        <v>0</v>
      </c>
      <c r="AN50" s="9">
        <f t="shared" ca="1" si="38"/>
        <v>0</v>
      </c>
      <c r="AO50" s="9">
        <f t="shared" ca="1" si="38"/>
        <v>0</v>
      </c>
      <c r="AQ50" s="9">
        <f t="shared" ca="1" si="39"/>
        <v>0</v>
      </c>
      <c r="AR50" s="9">
        <f t="shared" ca="1" si="39"/>
        <v>0</v>
      </c>
      <c r="AS50" s="9">
        <f t="shared" ca="1" si="39"/>
        <v>0</v>
      </c>
      <c r="AT50" s="9">
        <f t="shared" ca="1" si="39"/>
        <v>0</v>
      </c>
      <c r="AU50" s="9">
        <f t="shared" ca="1" si="39"/>
        <v>0</v>
      </c>
      <c r="AV50" s="9">
        <f t="shared" ca="1" si="39"/>
        <v>0</v>
      </c>
      <c r="AW50" s="9">
        <f t="shared" ca="1" si="39"/>
        <v>0</v>
      </c>
      <c r="AX50" s="9">
        <f t="shared" ca="1" si="39"/>
        <v>0</v>
      </c>
      <c r="AY50" s="9">
        <f t="shared" ca="1" si="39"/>
        <v>0</v>
      </c>
      <c r="AZ50" s="9">
        <f t="shared" ca="1" si="39"/>
        <v>0</v>
      </c>
      <c r="BA50" s="9">
        <f t="shared" ca="1" si="39"/>
        <v>0</v>
      </c>
      <c r="BB50" s="9">
        <f t="shared" ca="1" si="39"/>
        <v>0</v>
      </c>
    </row>
    <row r="51" spans="1:54" ht="12.75">
      <c r="A51" s="9" t="s">
        <v>37</v>
      </c>
      <c r="B51" s="9" t="s">
        <v>108</v>
      </c>
      <c r="C51" s="58" t="s">
        <v>109</v>
      </c>
      <c r="D51" s="65">
        <f t="shared" ca="1" si="36"/>
        <v>0</v>
      </c>
      <c r="E51" s="65">
        <f t="shared" ca="1" si="36"/>
        <v>0</v>
      </c>
      <c r="F51" s="65">
        <f t="shared" ca="1" si="36"/>
        <v>0</v>
      </c>
      <c r="G51" s="65">
        <f t="shared" ca="1" si="36"/>
        <v>0</v>
      </c>
      <c r="H51" s="65">
        <f t="shared" ca="1" si="36"/>
        <v>0</v>
      </c>
      <c r="I51" s="65">
        <f t="shared" ca="1" si="36"/>
        <v>0</v>
      </c>
      <c r="J51" s="65">
        <f t="shared" ca="1" si="36"/>
        <v>0</v>
      </c>
      <c r="K51" s="65">
        <f t="shared" ca="1" si="36"/>
        <v>0</v>
      </c>
      <c r="L51" s="65">
        <f t="shared" ca="1" si="36"/>
        <v>0</v>
      </c>
      <c r="M51" s="65">
        <f t="shared" ca="1" si="36"/>
        <v>0</v>
      </c>
      <c r="N51" s="65">
        <f t="shared" ca="1" si="36"/>
        <v>0</v>
      </c>
      <c r="O51" s="65">
        <f t="shared" ca="1" si="36"/>
        <v>0</v>
      </c>
      <c r="Q51" s="9">
        <f t="shared" ca="1" si="37"/>
        <v>0</v>
      </c>
      <c r="R51" s="9">
        <f ca="1">SUMIFS(OFFSET(REL_D,,MATCH(R$2,IND,0)-1),REL_D,$R$3,OrgID,$C51)</f>
        <v>0</v>
      </c>
      <c r="S51" s="9">
        <f t="shared" ca="1" si="20"/>
        <v>0</v>
      </c>
      <c r="T51" s="9">
        <f t="shared" ca="1" si="21"/>
        <v>0</v>
      </c>
      <c r="U51" s="9">
        <f t="shared" ca="1" si="22"/>
        <v>0</v>
      </c>
      <c r="V51" s="9">
        <f t="shared" ca="1" si="23"/>
        <v>0</v>
      </c>
      <c r="W51" s="9">
        <f t="shared" ca="1" si="24"/>
        <v>0</v>
      </c>
      <c r="X51" s="9">
        <f t="shared" ca="1" si="25"/>
        <v>0</v>
      </c>
      <c r="Y51" s="9">
        <f t="shared" ca="1" si="26"/>
        <v>0</v>
      </c>
      <c r="Z51" s="9">
        <f t="shared" ca="1" si="27"/>
        <v>0</v>
      </c>
      <c r="AA51" s="9">
        <f t="shared" ca="1" si="28"/>
        <v>0</v>
      </c>
      <c r="AB51" s="9">
        <f t="shared" ca="1" si="29"/>
        <v>0</v>
      </c>
      <c r="AD51" s="9">
        <f t="shared" ca="1" si="38"/>
        <v>0</v>
      </c>
      <c r="AE51" s="9">
        <f t="shared" ca="1" si="38"/>
        <v>0</v>
      </c>
      <c r="AF51" s="9">
        <f t="shared" ca="1" si="38"/>
        <v>0</v>
      </c>
      <c r="AG51" s="9">
        <f t="shared" ca="1" si="38"/>
        <v>0</v>
      </c>
      <c r="AH51" s="9">
        <f t="shared" ca="1" si="38"/>
        <v>0</v>
      </c>
      <c r="AI51" s="9">
        <f t="shared" ca="1" si="38"/>
        <v>0</v>
      </c>
      <c r="AJ51" s="9">
        <f t="shared" ca="1" si="38"/>
        <v>0</v>
      </c>
      <c r="AK51" s="9">
        <f t="shared" ca="1" si="38"/>
        <v>0</v>
      </c>
      <c r="AL51" s="9">
        <f t="shared" ca="1" si="38"/>
        <v>0</v>
      </c>
      <c r="AM51" s="9">
        <f t="shared" ca="1" si="38"/>
        <v>0</v>
      </c>
      <c r="AN51" s="9">
        <f t="shared" ca="1" si="38"/>
        <v>0</v>
      </c>
      <c r="AO51" s="9">
        <f t="shared" ca="1" si="38"/>
        <v>0</v>
      </c>
      <c r="AQ51" s="9">
        <f t="shared" ca="1" si="39"/>
        <v>0</v>
      </c>
      <c r="AR51" s="9">
        <f t="shared" ca="1" si="39"/>
        <v>0</v>
      </c>
      <c r="AS51" s="9">
        <f t="shared" ca="1" si="39"/>
        <v>0</v>
      </c>
      <c r="AT51" s="9">
        <f t="shared" ca="1" si="39"/>
        <v>0</v>
      </c>
      <c r="AU51" s="9">
        <f t="shared" ca="1" si="39"/>
        <v>0</v>
      </c>
      <c r="AV51" s="9">
        <f t="shared" ca="1" si="39"/>
        <v>0</v>
      </c>
      <c r="AW51" s="9">
        <f t="shared" ca="1" si="39"/>
        <v>0</v>
      </c>
      <c r="AX51" s="9">
        <f t="shared" ca="1" si="39"/>
        <v>0</v>
      </c>
      <c r="AY51" s="9">
        <f t="shared" ca="1" si="39"/>
        <v>0</v>
      </c>
      <c r="AZ51" s="9">
        <f t="shared" ca="1" si="39"/>
        <v>0</v>
      </c>
      <c r="BA51" s="9">
        <f t="shared" ca="1" si="39"/>
        <v>0</v>
      </c>
      <c r="BB51" s="9">
        <f t="shared" ca="1" si="39"/>
        <v>0</v>
      </c>
    </row>
    <row r="52" spans="1:54" ht="12.75">
      <c r="A52" s="9" t="s">
        <v>37</v>
      </c>
      <c r="B52" s="9" t="s">
        <v>110</v>
      </c>
      <c r="C52" s="58" t="s">
        <v>111</v>
      </c>
      <c r="D52" s="65">
        <f t="shared" ca="1" si="36"/>
        <v>0</v>
      </c>
      <c r="E52" s="65">
        <f t="shared" ca="1" si="36"/>
        <v>0</v>
      </c>
      <c r="F52" s="65">
        <f t="shared" ca="1" si="36"/>
        <v>0</v>
      </c>
      <c r="G52" s="65">
        <f t="shared" ca="1" si="36"/>
        <v>0</v>
      </c>
      <c r="H52" s="65">
        <f t="shared" ca="1" si="36"/>
        <v>0</v>
      </c>
      <c r="I52" s="65">
        <f t="shared" ca="1" si="36"/>
        <v>0</v>
      </c>
      <c r="J52" s="65">
        <f t="shared" ca="1" si="36"/>
        <v>0</v>
      </c>
      <c r="K52" s="65">
        <f t="shared" ca="1" si="36"/>
        <v>0</v>
      </c>
      <c r="L52" s="65">
        <f t="shared" ca="1" si="36"/>
        <v>0</v>
      </c>
      <c r="M52" s="65">
        <f t="shared" ca="1" si="36"/>
        <v>0</v>
      </c>
      <c r="N52" s="65">
        <f t="shared" ca="1" si="36"/>
        <v>0</v>
      </c>
      <c r="O52" s="65">
        <f t="shared" ca="1" si="36"/>
        <v>0</v>
      </c>
      <c r="Q52" s="9">
        <f t="shared" ca="1" si="37"/>
        <v>0</v>
      </c>
      <c r="R52" s="9">
        <f t="shared" ca="1" si="32"/>
        <v>0</v>
      </c>
      <c r="S52" s="9">
        <f t="shared" ca="1" si="20"/>
        <v>0</v>
      </c>
      <c r="T52" s="9">
        <f t="shared" ca="1" si="21"/>
        <v>0</v>
      </c>
      <c r="U52" s="9">
        <f t="shared" ca="1" si="22"/>
        <v>0</v>
      </c>
      <c r="V52" s="9">
        <f t="shared" ca="1" si="23"/>
        <v>0</v>
      </c>
      <c r="W52" s="9">
        <f t="shared" ca="1" si="24"/>
        <v>0</v>
      </c>
      <c r="X52" s="9">
        <f t="shared" ca="1" si="25"/>
        <v>0</v>
      </c>
      <c r="Y52" s="9">
        <f t="shared" ca="1" si="26"/>
        <v>0</v>
      </c>
      <c r="Z52" s="9">
        <f t="shared" ca="1" si="27"/>
        <v>0</v>
      </c>
      <c r="AA52" s="9">
        <f t="shared" ca="1" si="28"/>
        <v>0</v>
      </c>
      <c r="AB52" s="9">
        <f t="shared" ca="1" si="29"/>
        <v>0</v>
      </c>
      <c r="AD52" s="9">
        <f t="shared" ca="1" si="38"/>
        <v>0</v>
      </c>
      <c r="AE52" s="9">
        <f t="shared" ca="1" si="38"/>
        <v>0</v>
      </c>
      <c r="AF52" s="9">
        <f t="shared" ca="1" si="38"/>
        <v>0</v>
      </c>
      <c r="AG52" s="9">
        <f t="shared" ca="1" si="38"/>
        <v>0</v>
      </c>
      <c r="AH52" s="9">
        <f t="shared" ca="1" si="38"/>
        <v>0</v>
      </c>
      <c r="AI52" s="9">
        <f t="shared" ca="1" si="38"/>
        <v>0</v>
      </c>
      <c r="AJ52" s="9">
        <f t="shared" ca="1" si="38"/>
        <v>0</v>
      </c>
      <c r="AK52" s="9">
        <f t="shared" ca="1" si="38"/>
        <v>0</v>
      </c>
      <c r="AL52" s="9">
        <f t="shared" ca="1" si="38"/>
        <v>0</v>
      </c>
      <c r="AM52" s="9">
        <f t="shared" ca="1" si="38"/>
        <v>0</v>
      </c>
      <c r="AN52" s="9">
        <f t="shared" ca="1" si="38"/>
        <v>0</v>
      </c>
      <c r="AO52" s="9">
        <f t="shared" ca="1" si="38"/>
        <v>0</v>
      </c>
      <c r="AQ52" s="9">
        <f t="shared" ca="1" si="39"/>
        <v>0</v>
      </c>
      <c r="AR52" s="9">
        <f t="shared" ca="1" si="39"/>
        <v>0</v>
      </c>
      <c r="AS52" s="9">
        <f t="shared" ca="1" si="39"/>
        <v>0</v>
      </c>
      <c r="AT52" s="9">
        <f t="shared" ca="1" si="39"/>
        <v>0</v>
      </c>
      <c r="AU52" s="9">
        <f t="shared" ca="1" si="39"/>
        <v>0</v>
      </c>
      <c r="AV52" s="9">
        <f t="shared" ca="1" si="39"/>
        <v>0</v>
      </c>
      <c r="AW52" s="9">
        <f t="shared" ca="1" si="39"/>
        <v>0</v>
      </c>
      <c r="AX52" s="9">
        <f t="shared" ca="1" si="39"/>
        <v>0</v>
      </c>
      <c r="AY52" s="9">
        <f t="shared" ca="1" si="39"/>
        <v>0</v>
      </c>
      <c r="AZ52" s="9">
        <f t="shared" ca="1" si="39"/>
        <v>0</v>
      </c>
      <c r="BA52" s="9">
        <f t="shared" ca="1" si="39"/>
        <v>0</v>
      </c>
      <c r="BB52" s="9">
        <f t="shared" ca="1" si="39"/>
        <v>0</v>
      </c>
    </row>
    <row r="53" spans="1:54" ht="12.75">
      <c r="A53" s="9" t="s">
        <v>37</v>
      </c>
      <c r="B53" s="9" t="s">
        <v>112</v>
      </c>
      <c r="C53" s="58" t="s">
        <v>113</v>
      </c>
      <c r="D53" s="65">
        <f t="shared" ref="D53:O54" ca="1" si="40">SUMIFS(OFFSET(REL_D,,MATCH(D$2,IND,0)-1),REL_D,D$3,OrgID,$C53)</f>
        <v>0</v>
      </c>
      <c r="E53" s="65">
        <f t="shared" ca="1" si="40"/>
        <v>0</v>
      </c>
      <c r="F53" s="65">
        <f t="shared" ca="1" si="40"/>
        <v>0</v>
      </c>
      <c r="G53" s="65">
        <f t="shared" ca="1" si="40"/>
        <v>0</v>
      </c>
      <c r="H53" s="65">
        <f t="shared" ca="1" si="40"/>
        <v>0</v>
      </c>
      <c r="I53" s="65">
        <f t="shared" ca="1" si="40"/>
        <v>0</v>
      </c>
      <c r="J53" s="65">
        <f t="shared" ca="1" si="40"/>
        <v>0</v>
      </c>
      <c r="K53" s="65">
        <f t="shared" ca="1" si="40"/>
        <v>0</v>
      </c>
      <c r="L53" s="65">
        <f t="shared" ca="1" si="40"/>
        <v>0</v>
      </c>
      <c r="M53" s="65">
        <f t="shared" ca="1" si="40"/>
        <v>0</v>
      </c>
      <c r="N53" s="65">
        <f t="shared" ca="1" si="40"/>
        <v>0</v>
      </c>
      <c r="O53" s="65">
        <f t="shared" ca="1" si="40"/>
        <v>0</v>
      </c>
      <c r="Q53" s="9">
        <f t="shared" ca="1" si="37"/>
        <v>0</v>
      </c>
      <c r="R53" s="9">
        <f t="shared" ca="1" si="32"/>
        <v>0</v>
      </c>
      <c r="S53" s="9">
        <f t="shared" ca="1" si="20"/>
        <v>0</v>
      </c>
      <c r="T53" s="9">
        <f t="shared" ca="1" si="21"/>
        <v>0</v>
      </c>
      <c r="U53" s="9">
        <f t="shared" ca="1" si="22"/>
        <v>0</v>
      </c>
      <c r="V53" s="9">
        <f t="shared" ca="1" si="23"/>
        <v>0</v>
      </c>
      <c r="W53" s="9">
        <f t="shared" ca="1" si="24"/>
        <v>0</v>
      </c>
      <c r="X53" s="9">
        <f t="shared" ca="1" si="25"/>
        <v>0</v>
      </c>
      <c r="Y53" s="9">
        <f t="shared" ca="1" si="26"/>
        <v>0</v>
      </c>
      <c r="Z53" s="9">
        <f t="shared" ca="1" si="27"/>
        <v>0</v>
      </c>
      <c r="AA53" s="9">
        <f t="shared" ca="1" si="28"/>
        <v>0</v>
      </c>
      <c r="AB53" s="9">
        <f t="shared" ca="1" si="29"/>
        <v>0</v>
      </c>
      <c r="AD53" s="9">
        <f t="shared" ref="AD53:AO54" ca="1" si="41">SUMIFS(OFFSET(REL_D,,MATCH(AD$2,IND,0)-1),REL_D,AD$3,OrgID,$C53)</f>
        <v>0</v>
      </c>
      <c r="AE53" s="9">
        <f t="shared" ca="1" si="41"/>
        <v>0</v>
      </c>
      <c r="AF53" s="9">
        <f t="shared" ca="1" si="41"/>
        <v>0</v>
      </c>
      <c r="AG53" s="9">
        <f t="shared" ca="1" si="41"/>
        <v>0</v>
      </c>
      <c r="AH53" s="9">
        <f t="shared" ca="1" si="41"/>
        <v>0</v>
      </c>
      <c r="AI53" s="9">
        <f t="shared" ca="1" si="41"/>
        <v>0</v>
      </c>
      <c r="AJ53" s="9">
        <f t="shared" ca="1" si="41"/>
        <v>0</v>
      </c>
      <c r="AK53" s="9">
        <f t="shared" ca="1" si="41"/>
        <v>0</v>
      </c>
      <c r="AL53" s="9">
        <f t="shared" ca="1" si="41"/>
        <v>0</v>
      </c>
      <c r="AM53" s="9">
        <f t="shared" ca="1" si="41"/>
        <v>0</v>
      </c>
      <c r="AN53" s="9">
        <f t="shared" ca="1" si="41"/>
        <v>0</v>
      </c>
      <c r="AO53" s="9">
        <f t="shared" ca="1" si="41"/>
        <v>0</v>
      </c>
      <c r="AQ53" s="9">
        <f t="shared" ref="AQ53:BB54" ca="1" si="42">SUMIFS(OFFSET(REL_D,,MATCH(AQ$2,IND,0)-1),REL_D,AQ$3,OrgID,$C53)</f>
        <v>0</v>
      </c>
      <c r="AR53" s="9">
        <f t="shared" ca="1" si="42"/>
        <v>0</v>
      </c>
      <c r="AS53" s="9">
        <f t="shared" ca="1" si="42"/>
        <v>0</v>
      </c>
      <c r="AT53" s="9">
        <f t="shared" ca="1" si="42"/>
        <v>0</v>
      </c>
      <c r="AU53" s="9">
        <f t="shared" ca="1" si="42"/>
        <v>0</v>
      </c>
      <c r="AV53" s="9">
        <f t="shared" ca="1" si="42"/>
        <v>0</v>
      </c>
      <c r="AW53" s="9">
        <f t="shared" ca="1" si="42"/>
        <v>0</v>
      </c>
      <c r="AX53" s="9">
        <f t="shared" ca="1" si="42"/>
        <v>0</v>
      </c>
      <c r="AY53" s="9">
        <f t="shared" ca="1" si="42"/>
        <v>0</v>
      </c>
      <c r="AZ53" s="9">
        <f t="shared" ca="1" si="42"/>
        <v>0</v>
      </c>
      <c r="BA53" s="9">
        <f t="shared" ca="1" si="42"/>
        <v>0</v>
      </c>
      <c r="BB53" s="9">
        <f t="shared" ca="1" si="42"/>
        <v>0</v>
      </c>
    </row>
    <row r="54" spans="1:54" ht="12.75">
      <c r="A54" s="9" t="s">
        <v>37</v>
      </c>
      <c r="B54" s="9" t="s">
        <v>114</v>
      </c>
      <c r="C54" s="58" t="s">
        <v>115</v>
      </c>
      <c r="D54" s="65">
        <f t="shared" ca="1" si="40"/>
        <v>0</v>
      </c>
      <c r="E54" s="65">
        <f t="shared" ca="1" si="40"/>
        <v>0</v>
      </c>
      <c r="F54" s="65">
        <f t="shared" ca="1" si="40"/>
        <v>0</v>
      </c>
      <c r="G54" s="65">
        <f t="shared" ca="1" si="40"/>
        <v>0</v>
      </c>
      <c r="H54" s="65">
        <f t="shared" ca="1" si="40"/>
        <v>0</v>
      </c>
      <c r="I54" s="65">
        <f t="shared" ca="1" si="40"/>
        <v>0</v>
      </c>
      <c r="J54" s="65">
        <f t="shared" ca="1" si="40"/>
        <v>0</v>
      </c>
      <c r="K54" s="65">
        <f t="shared" ca="1" si="40"/>
        <v>0</v>
      </c>
      <c r="L54" s="65">
        <f t="shared" ca="1" si="40"/>
        <v>0</v>
      </c>
      <c r="M54" s="65">
        <f t="shared" ca="1" si="40"/>
        <v>0</v>
      </c>
      <c r="N54" s="65">
        <f t="shared" ca="1" si="40"/>
        <v>0</v>
      </c>
      <c r="O54" s="65">
        <f t="shared" ca="1" si="40"/>
        <v>0</v>
      </c>
      <c r="Q54" s="9">
        <f t="shared" ca="1" si="37"/>
        <v>0</v>
      </c>
      <c r="R54" s="9">
        <f t="shared" ca="1" si="32"/>
        <v>0</v>
      </c>
      <c r="S54" s="9">
        <f t="shared" ca="1" si="20"/>
        <v>0</v>
      </c>
      <c r="T54" s="9">
        <f t="shared" ca="1" si="21"/>
        <v>0</v>
      </c>
      <c r="U54" s="9">
        <f t="shared" ca="1" si="22"/>
        <v>0</v>
      </c>
      <c r="V54" s="9">
        <f t="shared" ca="1" si="23"/>
        <v>0</v>
      </c>
      <c r="W54" s="9">
        <f t="shared" ca="1" si="24"/>
        <v>0</v>
      </c>
      <c r="X54" s="9">
        <f t="shared" ca="1" si="25"/>
        <v>0</v>
      </c>
      <c r="Y54" s="9">
        <f t="shared" ca="1" si="26"/>
        <v>0</v>
      </c>
      <c r="Z54" s="9">
        <f t="shared" ca="1" si="27"/>
        <v>0</v>
      </c>
      <c r="AA54" s="9">
        <f t="shared" ca="1" si="28"/>
        <v>0</v>
      </c>
      <c r="AB54" s="9">
        <f t="shared" ca="1" si="29"/>
        <v>0</v>
      </c>
      <c r="AD54" s="9">
        <f t="shared" ca="1" si="41"/>
        <v>0</v>
      </c>
      <c r="AE54" s="9">
        <f t="shared" ca="1" si="41"/>
        <v>0</v>
      </c>
      <c r="AF54" s="9">
        <f t="shared" ca="1" si="41"/>
        <v>0</v>
      </c>
      <c r="AG54" s="9">
        <f t="shared" ca="1" si="41"/>
        <v>0</v>
      </c>
      <c r="AH54" s="9">
        <f t="shared" ca="1" si="41"/>
        <v>0</v>
      </c>
      <c r="AI54" s="9">
        <f t="shared" ca="1" si="41"/>
        <v>0</v>
      </c>
      <c r="AJ54" s="9">
        <f t="shared" ca="1" si="41"/>
        <v>0</v>
      </c>
      <c r="AK54" s="9">
        <f t="shared" ca="1" si="41"/>
        <v>0</v>
      </c>
      <c r="AL54" s="9">
        <f t="shared" ca="1" si="41"/>
        <v>0</v>
      </c>
      <c r="AM54" s="9">
        <f t="shared" ca="1" si="41"/>
        <v>0</v>
      </c>
      <c r="AN54" s="9">
        <f t="shared" ca="1" si="41"/>
        <v>0</v>
      </c>
      <c r="AO54" s="9">
        <f t="shared" ca="1" si="41"/>
        <v>0</v>
      </c>
      <c r="AQ54" s="9">
        <f t="shared" ca="1" si="42"/>
        <v>0</v>
      </c>
      <c r="AR54" s="9">
        <f t="shared" ca="1" si="42"/>
        <v>0</v>
      </c>
      <c r="AS54" s="9">
        <f t="shared" ca="1" si="42"/>
        <v>0</v>
      </c>
      <c r="AT54" s="9">
        <f t="shared" ca="1" si="42"/>
        <v>0</v>
      </c>
      <c r="AU54" s="9">
        <f t="shared" ca="1" si="42"/>
        <v>0</v>
      </c>
      <c r="AV54" s="9">
        <f t="shared" ca="1" si="42"/>
        <v>0</v>
      </c>
      <c r="AW54" s="9">
        <f t="shared" ca="1" si="42"/>
        <v>0</v>
      </c>
      <c r="AX54" s="9">
        <f t="shared" ca="1" si="42"/>
        <v>0</v>
      </c>
      <c r="AY54" s="9">
        <f t="shared" ca="1" si="42"/>
        <v>0</v>
      </c>
      <c r="AZ54" s="9">
        <f t="shared" ca="1" si="42"/>
        <v>0</v>
      </c>
      <c r="BA54" s="9">
        <f t="shared" ca="1" si="42"/>
        <v>0</v>
      </c>
      <c r="BB54" s="9">
        <f t="shared" ca="1" si="42"/>
        <v>0</v>
      </c>
    </row>
    <row r="55" spans="1:54" s="128" customFormat="1" ht="12.75">
      <c r="C55" s="129" t="s">
        <v>14</v>
      </c>
      <c r="D55" s="129">
        <f t="shared" ref="D55:O55" ca="1" si="43">SUM(D16:D54)</f>
        <v>0</v>
      </c>
      <c r="E55" s="129">
        <f t="shared" ca="1" si="43"/>
        <v>0</v>
      </c>
      <c r="F55" s="129">
        <f t="shared" ca="1" si="43"/>
        <v>0</v>
      </c>
      <c r="G55" s="129">
        <f t="shared" ca="1" si="43"/>
        <v>0</v>
      </c>
      <c r="H55" s="129">
        <f t="shared" ca="1" si="43"/>
        <v>0</v>
      </c>
      <c r="I55" s="129">
        <f t="shared" ca="1" si="43"/>
        <v>0</v>
      </c>
      <c r="J55" s="129">
        <f t="shared" ca="1" si="43"/>
        <v>0</v>
      </c>
      <c r="K55" s="129">
        <f t="shared" ca="1" si="43"/>
        <v>0</v>
      </c>
      <c r="L55" s="129">
        <f t="shared" ca="1" si="43"/>
        <v>0</v>
      </c>
      <c r="M55" s="129">
        <f t="shared" ca="1" si="43"/>
        <v>0</v>
      </c>
      <c r="N55" s="129">
        <f t="shared" ca="1" si="43"/>
        <v>0</v>
      </c>
      <c r="O55" s="129">
        <f t="shared" ca="1" si="43"/>
        <v>0</v>
      </c>
      <c r="Q55" s="130">
        <f t="shared" ref="Q55:AB55" ca="1" si="44">SUM(Q16:Q54)</f>
        <v>0</v>
      </c>
      <c r="R55" s="130">
        <f t="shared" ca="1" si="44"/>
        <v>0</v>
      </c>
      <c r="S55" s="130">
        <f t="shared" ca="1" si="44"/>
        <v>0</v>
      </c>
      <c r="T55" s="130">
        <f t="shared" ca="1" si="44"/>
        <v>0</v>
      </c>
      <c r="U55" s="130">
        <f t="shared" ca="1" si="44"/>
        <v>0</v>
      </c>
      <c r="V55" s="130">
        <f t="shared" ca="1" si="44"/>
        <v>0</v>
      </c>
      <c r="W55" s="130">
        <f t="shared" ca="1" si="44"/>
        <v>0</v>
      </c>
      <c r="X55" s="130">
        <f t="shared" ca="1" si="44"/>
        <v>0</v>
      </c>
      <c r="Y55" s="130">
        <f t="shared" ca="1" si="44"/>
        <v>0</v>
      </c>
      <c r="Z55" s="130">
        <f t="shared" ca="1" si="44"/>
        <v>0</v>
      </c>
      <c r="AA55" s="130">
        <f t="shared" ca="1" si="44"/>
        <v>0</v>
      </c>
      <c r="AB55" s="130">
        <f t="shared" ca="1" si="44"/>
        <v>0</v>
      </c>
      <c r="AD55" s="130">
        <f t="shared" ref="AD55:AO55" ca="1" si="45">SUM(AD16:AD54)</f>
        <v>0</v>
      </c>
      <c r="AE55" s="130">
        <f t="shared" ca="1" si="45"/>
        <v>0</v>
      </c>
      <c r="AF55" s="130">
        <f t="shared" ca="1" si="45"/>
        <v>0</v>
      </c>
      <c r="AG55" s="130">
        <f t="shared" ca="1" si="45"/>
        <v>0</v>
      </c>
      <c r="AH55" s="130">
        <f t="shared" ca="1" si="45"/>
        <v>0</v>
      </c>
      <c r="AI55" s="130">
        <f t="shared" ca="1" si="45"/>
        <v>0</v>
      </c>
      <c r="AJ55" s="130">
        <f t="shared" ca="1" si="45"/>
        <v>0</v>
      </c>
      <c r="AK55" s="130">
        <f t="shared" ca="1" si="45"/>
        <v>0</v>
      </c>
      <c r="AL55" s="130">
        <f t="shared" ca="1" si="45"/>
        <v>0</v>
      </c>
      <c r="AM55" s="130">
        <f t="shared" ca="1" si="45"/>
        <v>0</v>
      </c>
      <c r="AN55" s="130">
        <f t="shared" ca="1" si="45"/>
        <v>0</v>
      </c>
      <c r="AO55" s="130">
        <f t="shared" ca="1" si="45"/>
        <v>0</v>
      </c>
      <c r="AQ55" s="130">
        <f t="shared" ref="AQ55:BB55" ca="1" si="46">SUM(AQ16:AQ54)</f>
        <v>0</v>
      </c>
      <c r="AR55" s="130">
        <f t="shared" ca="1" si="46"/>
        <v>0</v>
      </c>
      <c r="AS55" s="130">
        <f t="shared" ca="1" si="46"/>
        <v>0</v>
      </c>
      <c r="AT55" s="130">
        <f t="shared" ca="1" si="46"/>
        <v>0</v>
      </c>
      <c r="AU55" s="130">
        <f t="shared" ca="1" si="46"/>
        <v>0</v>
      </c>
      <c r="AV55" s="130">
        <f t="shared" ca="1" si="46"/>
        <v>0</v>
      </c>
      <c r="AW55" s="130">
        <f t="shared" ca="1" si="46"/>
        <v>0</v>
      </c>
      <c r="AX55" s="130">
        <f t="shared" ca="1" si="46"/>
        <v>0</v>
      </c>
      <c r="AY55" s="130">
        <f t="shared" ca="1" si="46"/>
        <v>0</v>
      </c>
      <c r="AZ55" s="130">
        <f t="shared" ca="1" si="46"/>
        <v>0</v>
      </c>
      <c r="BA55" s="130">
        <f t="shared" ca="1" si="46"/>
        <v>0</v>
      </c>
      <c r="BB55" s="130">
        <f t="shared" ca="1" si="46"/>
        <v>0</v>
      </c>
    </row>
    <row r="56" spans="1:54" ht="12.75"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6"/>
    </row>
    <row r="57" spans="1:54" ht="15">
      <c r="B57" s="12"/>
      <c r="D57" s="209"/>
      <c r="E57" s="209"/>
      <c r="F57" s="209"/>
      <c r="G57" s="209"/>
      <c r="H57" s="209"/>
      <c r="I57" s="209"/>
      <c r="J57" s="209"/>
      <c r="K57" s="209"/>
      <c r="L57" s="209"/>
      <c r="M57" s="209"/>
      <c r="N57" s="209"/>
      <c r="O57" s="209"/>
      <c r="P57" s="29"/>
    </row>
    <row r="58" spans="1:54" ht="15">
      <c r="C58" s="13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</row>
    <row r="59" spans="1:54" ht="15">
      <c r="C59" s="14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</row>
    <row r="60" spans="1:54" ht="12.75" customHeight="1">
      <c r="C60" s="15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</row>
    <row r="61" spans="1:54" ht="12.75" customHeight="1"/>
    <row r="62" spans="1:54" ht="15" customHeight="1"/>
    <row r="63" spans="1:54" ht="15" customHeight="1"/>
    <row r="64" spans="1:54" ht="15" hidden="1" customHeight="1"/>
    <row r="65" ht="15" hidden="1" customHeight="1"/>
    <row r="66" ht="15" hidden="1" customHeight="1"/>
    <row r="67" ht="15" hidden="1" customHeight="1"/>
    <row r="68" ht="15" hidden="1" customHeight="1"/>
    <row r="69" ht="15" hidden="1" customHeight="1"/>
    <row r="70" ht="15" hidden="1" customHeight="1"/>
    <row r="71" ht="15" hidden="1" customHeight="1"/>
    <row r="72" ht="15" hidden="1" customHeight="1"/>
    <row r="73" ht="15" hidden="1" customHeight="1"/>
    <row r="74" ht="15" hidden="1" customHeight="1"/>
    <row r="75" ht="15" hidden="1" customHeight="1"/>
    <row r="76" ht="15" hidden="1" customHeight="1"/>
    <row r="77" ht="15" hidden="1" customHeight="1"/>
    <row r="78" ht="15" hidden="1" customHeight="1"/>
    <row r="79" ht="15" hidden="1" customHeight="1"/>
    <row r="80" ht="15" hidden="1" customHeight="1"/>
    <row r="81" spans="1:1" ht="15" hidden="1" customHeight="1"/>
    <row r="82" spans="1:1" ht="15" hidden="1" customHeight="1"/>
    <row r="83" spans="1:1" ht="15" hidden="1" customHeight="1"/>
    <row r="84" spans="1:1" ht="15" hidden="1" customHeight="1"/>
    <row r="85" spans="1:1" ht="15" hidden="1" customHeight="1"/>
    <row r="86" spans="1:1" ht="15" hidden="1" customHeight="1"/>
    <row r="87" spans="1:1" ht="15" hidden="1" customHeight="1"/>
    <row r="88" spans="1:1" ht="15" hidden="1" customHeight="1"/>
    <row r="89" spans="1:1" ht="15" hidden="1" customHeight="1"/>
    <row r="90" spans="1:1" ht="15" hidden="1" customHeight="1"/>
    <row r="91" spans="1:1" ht="15" hidden="1" customHeight="1"/>
    <row r="92" spans="1:1" ht="15" hidden="1" customHeight="1"/>
    <row r="93" spans="1:1" ht="15" hidden="1" customHeight="1">
      <c r="A93" s="19"/>
    </row>
    <row r="94" spans="1:1" ht="15" hidden="1" customHeight="1"/>
    <row r="95" spans="1:1" ht="15" hidden="1" customHeight="1"/>
    <row r="96" spans="1:1" ht="15" hidden="1" customHeight="1"/>
    <row r="97" spans="1:1" ht="15" hidden="1" customHeight="1"/>
    <row r="98" spans="1:1" ht="15" hidden="1" customHeight="1"/>
    <row r="99" spans="1:1" ht="15" hidden="1" customHeight="1">
      <c r="A99" s="18"/>
    </row>
    <row r="100" spans="1:1" ht="15" hidden="1" customHeight="1"/>
    <row r="101" spans="1:1" ht="15" hidden="1" customHeight="1"/>
    <row r="102" spans="1:1" ht="15" hidden="1" customHeight="1"/>
    <row r="103" spans="1:1" ht="15" hidden="1" customHeight="1"/>
    <row r="104" spans="1:1" ht="15" hidden="1" customHeight="1"/>
    <row r="105" spans="1:1" ht="15" hidden="1" customHeight="1"/>
    <row r="106" spans="1:1" ht="15" hidden="1" customHeight="1"/>
    <row r="107" spans="1:1" ht="15" hidden="1" customHeight="1"/>
    <row r="108" spans="1:1" ht="15" hidden="1" customHeight="1"/>
    <row r="109" spans="1:1" ht="15" hidden="1" customHeight="1"/>
    <row r="110" spans="1:1" ht="15" hidden="1" customHeight="1"/>
  </sheetData>
  <dataConsolidate/>
  <mergeCells count="16">
    <mergeCell ref="AD5:AE5"/>
    <mergeCell ref="AQ5:AR5"/>
    <mergeCell ref="A1:B2"/>
    <mergeCell ref="D5:D7"/>
    <mergeCell ref="E5:E7"/>
    <mergeCell ref="M5:M7"/>
    <mergeCell ref="N5:N7"/>
    <mergeCell ref="O5:O6"/>
    <mergeCell ref="D57:O57"/>
    <mergeCell ref="F5:F7"/>
    <mergeCell ref="G5:G7"/>
    <mergeCell ref="H5:H7"/>
    <mergeCell ref="I5:I7"/>
    <mergeCell ref="J5:J7"/>
    <mergeCell ref="K5:K7"/>
    <mergeCell ref="L5:L7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7" tint="0.39997558519241921"/>
  </sheetPr>
  <dimension ref="A1:V85"/>
  <sheetViews>
    <sheetView topLeftCell="A56" zoomScale="70" zoomScaleNormal="70" workbookViewId="0">
      <selection activeCell="F25" sqref="F25"/>
    </sheetView>
  </sheetViews>
  <sheetFormatPr defaultColWidth="9.140625" defaultRowHeight="15"/>
  <cols>
    <col min="1" max="1" width="32.5703125" style="55" customWidth="1"/>
    <col min="2" max="2" width="13.42578125" style="55" bestFit="1" customWidth="1"/>
    <col min="3" max="3" width="10.42578125" style="55" bestFit="1" customWidth="1"/>
    <col min="4" max="4" width="10.42578125" style="55" customWidth="1"/>
    <col min="5" max="5" width="17.42578125" style="55" bestFit="1" customWidth="1"/>
    <col min="6" max="6" width="37.140625" style="55" bestFit="1" customWidth="1"/>
    <col min="7" max="7" width="20.28515625" style="55" bestFit="1" customWidth="1"/>
    <col min="8" max="8" width="14.28515625" style="55" bestFit="1" customWidth="1"/>
    <col min="9" max="9" width="9" style="55" bestFit="1" customWidth="1"/>
    <col min="10" max="16384" width="9.140625" style="55"/>
  </cols>
  <sheetData>
    <row r="1" spans="1:22">
      <c r="A1" s="57"/>
      <c r="B1" s="57"/>
      <c r="C1" s="59" t="s">
        <v>4</v>
      </c>
      <c r="F1" s="59" t="str">
        <f>"Invitations up to"&amp;" "&amp;'HY - NDPP'!$J$6</f>
        <v>Invitations up to 01/03/2022</v>
      </c>
    </row>
    <row r="2" spans="1:22" ht="15.75" thickBot="1">
      <c r="A2" s="60" t="s">
        <v>135</v>
      </c>
      <c r="B2" s="60"/>
      <c r="C2" s="60" t="s">
        <v>6</v>
      </c>
      <c r="D2" s="60" t="s">
        <v>136</v>
      </c>
      <c r="E2" s="60" t="s">
        <v>137</v>
      </c>
      <c r="F2" s="60" t="s">
        <v>138</v>
      </c>
      <c r="G2" s="60" t="s">
        <v>139</v>
      </c>
      <c r="H2" s="60" t="s">
        <v>140</v>
      </c>
    </row>
    <row r="3" spans="1:22">
      <c r="A3" s="55" t="s">
        <v>39</v>
      </c>
      <c r="B3" s="75" t="s">
        <v>40</v>
      </c>
      <c r="C3" s="76">
        <f ca="1">SUMIFS(OFFSET(REL_D,,MATCH(C$1,IND,0)-1),REL_D,'HY - NDPP'!$C$5,OrgID,$B3)</f>
        <v>0</v>
      </c>
      <c r="D3" s="55">
        <f ca="1">RANK(C3,$C$3:$C$42,0)+COUNTIF(C$3:$C3,C3)-1</f>
        <v>15</v>
      </c>
      <c r="E3" s="55">
        <v>1</v>
      </c>
      <c r="F3" s="55" t="str">
        <f t="shared" ref="F3:F21" ca="1" si="0">INDEX($A$3:$A$42,MATCH($E3,$D$3:$D$42,0))</f>
        <v>Larkshall Medical Centre</v>
      </c>
      <c r="G3" s="55">
        <f t="shared" ref="G3:G41" ca="1" si="1">INDEX($C$3:$C$42,MATCH($E3,$D$3:$D$42,0))</f>
        <v>13</v>
      </c>
      <c r="H3" s="55">
        <f t="shared" ref="H3:H41" ca="1" si="2">ROUND(AVERAGE($G$3:$G$42),0)</f>
        <v>1</v>
      </c>
      <c r="J3" s="55">
        <v>1</v>
      </c>
      <c r="K3" s="55">
        <v>1</v>
      </c>
      <c r="M3" s="55">
        <v>1</v>
      </c>
    </row>
    <row r="4" spans="1:22">
      <c r="A4" s="55" t="s">
        <v>41</v>
      </c>
      <c r="B4" s="75" t="s">
        <v>42</v>
      </c>
      <c r="C4" s="77">
        <f ca="1">SUMIFS(OFFSET(REL_D,,MATCH(C$1,IND,0)-1),REL_D,'HY - NDPP'!$C$5,OrgID,$B4)</f>
        <v>13</v>
      </c>
      <c r="D4" s="55">
        <f ca="1">RANK(C4,$C$3:$C$42,0)+COUNTIF(C$3:$C4,C4)-1</f>
        <v>1</v>
      </c>
      <c r="E4" s="55">
        <v>2</v>
      </c>
      <c r="F4" s="55" t="str">
        <f t="shared" ca="1" si="0"/>
        <v>Dr Shantir Practice</v>
      </c>
      <c r="G4" s="55">
        <f t="shared" ca="1" si="1"/>
        <v>7</v>
      </c>
      <c r="H4" s="55">
        <f t="shared" ca="1" si="2"/>
        <v>1</v>
      </c>
      <c r="J4" s="55">
        <v>2</v>
      </c>
      <c r="K4" s="55">
        <v>2</v>
      </c>
      <c r="M4" s="55">
        <v>2</v>
      </c>
    </row>
    <row r="5" spans="1:22">
      <c r="A5" s="55" t="s">
        <v>130</v>
      </c>
      <c r="B5" s="75" t="s">
        <v>44</v>
      </c>
      <c r="C5" s="77">
        <f ca="1">SUMIFS(OFFSET(REL_D,,MATCH(C$1,IND,0)-1),REL_D,'HY - NDPP'!$C$5,OrgID,$B5)</f>
        <v>2</v>
      </c>
      <c r="D5" s="55">
        <f ca="1">RANK(C5,$C$3:$C$42,0)+COUNTIF(C$3:$C5,C5)-1</f>
        <v>6</v>
      </c>
      <c r="E5" s="55">
        <v>3</v>
      </c>
      <c r="F5" s="55" t="str">
        <f t="shared" ca="1" si="0"/>
        <v>The Bailey Practice</v>
      </c>
      <c r="G5" s="55">
        <f t="shared" ca="1" si="1"/>
        <v>7</v>
      </c>
      <c r="H5" s="55">
        <f t="shared" ca="1" si="2"/>
        <v>1</v>
      </c>
      <c r="J5" s="55">
        <v>3</v>
      </c>
      <c r="K5" s="55">
        <v>3</v>
      </c>
      <c r="M5" s="55">
        <v>3</v>
      </c>
    </row>
    <row r="6" spans="1:22">
      <c r="A6" s="55" t="s">
        <v>45</v>
      </c>
      <c r="B6" s="75" t="s">
        <v>46</v>
      </c>
      <c r="C6" s="77">
        <f ca="1">SUMIFS(OFFSET(REL_D,,MATCH(C$1,IND,0)-1),REL_D,'HY - NDPP'!$C$5,OrgID,$B6)</f>
        <v>0</v>
      </c>
      <c r="D6" s="55">
        <f ca="1">RANK(C6,$C$3:$C$42,0)+COUNTIF(C$3:$C6,C6)-1</f>
        <v>16</v>
      </c>
      <c r="E6" s="55">
        <v>4</v>
      </c>
      <c r="F6" s="55" t="str">
        <f t="shared" ca="1" si="0"/>
        <v>The Harrow Road Surgery</v>
      </c>
      <c r="G6" s="55">
        <f t="shared" ca="1" si="1"/>
        <v>7</v>
      </c>
      <c r="H6" s="55">
        <f t="shared" ca="1" si="2"/>
        <v>1</v>
      </c>
      <c r="J6" s="55">
        <v>4</v>
      </c>
      <c r="K6" s="55">
        <v>4</v>
      </c>
      <c r="M6" s="55">
        <v>4</v>
      </c>
      <c r="V6" s="9"/>
    </row>
    <row r="7" spans="1:22">
      <c r="A7" s="55" t="s">
        <v>47</v>
      </c>
      <c r="B7" s="75" t="s">
        <v>48</v>
      </c>
      <c r="C7" s="77">
        <f ca="1">SUMIFS(OFFSET(REL_D,,MATCH(C$1,IND,0)-1),REL_D,'HY - NDPP'!$C$5,OrgID,$B7)</f>
        <v>7</v>
      </c>
      <c r="D7" s="55">
        <f ca="1">RANK(C7,$C$3:$C$42,0)+COUNTIF(C$3:$C7,C7)-1</f>
        <v>2</v>
      </c>
      <c r="E7" s="55">
        <v>5</v>
      </c>
      <c r="F7" s="55" t="str">
        <f t="shared" ca="1" si="0"/>
        <v>St James Medical Practice Ltd</v>
      </c>
      <c r="G7" s="55">
        <f t="shared" ca="1" si="1"/>
        <v>5</v>
      </c>
      <c r="H7" s="55">
        <f t="shared" ca="1" si="2"/>
        <v>1</v>
      </c>
      <c r="J7" s="55">
        <v>5</v>
      </c>
      <c r="K7" s="55">
        <v>5</v>
      </c>
      <c r="M7" s="55">
        <v>5</v>
      </c>
      <c r="V7" s="9"/>
    </row>
    <row r="8" spans="1:22">
      <c r="A8" s="55" t="s">
        <v>49</v>
      </c>
      <c r="B8" s="75" t="s">
        <v>50</v>
      </c>
      <c r="C8" s="77">
        <f ca="1">SUMIFS(OFFSET(REL_D,,MATCH(C$1,IND,0)-1),REL_D,'HY - NDPP'!$C$5,OrgID,$B8)</f>
        <v>0</v>
      </c>
      <c r="D8" s="55">
        <f ca="1">RANK(C8,$C$3:$C$42,0)+COUNTIF(C$3:$C8,C8)-1</f>
        <v>17</v>
      </c>
      <c r="E8" s="55">
        <v>6</v>
      </c>
      <c r="F8" s="55" t="str">
        <f t="shared" ca="1" si="0"/>
        <v>The Microfaculty</v>
      </c>
      <c r="G8" s="55">
        <f t="shared" ca="1" si="1"/>
        <v>2</v>
      </c>
      <c r="H8" s="55">
        <f t="shared" ca="1" si="2"/>
        <v>1</v>
      </c>
      <c r="J8" s="55">
        <v>6</v>
      </c>
      <c r="K8" s="55">
        <v>6</v>
      </c>
      <c r="M8" s="55">
        <v>6</v>
      </c>
      <c r="V8" s="131"/>
    </row>
    <row r="9" spans="1:22">
      <c r="A9" s="55" t="s">
        <v>51</v>
      </c>
      <c r="B9" s="75" t="s">
        <v>52</v>
      </c>
      <c r="C9" s="77">
        <f ca="1">SUMIFS(OFFSET(REL_D,,MATCH(C$1,IND,0)-1),REL_D,'HY - NDPP'!$C$5,OrgID,$B9)</f>
        <v>7</v>
      </c>
      <c r="D9" s="55">
        <f ca="1">RANK(C9,$C$3:$C$42,0)+COUNTIF(C$3:$C9,C9)-1</f>
        <v>3</v>
      </c>
      <c r="E9" s="55">
        <v>7</v>
      </c>
      <c r="F9" s="55" t="str">
        <f t="shared" ca="1" si="0"/>
        <v>Churchill Medical Centre</v>
      </c>
      <c r="G9" s="55">
        <f t="shared" ca="1" si="1"/>
        <v>2</v>
      </c>
      <c r="H9" s="55">
        <f t="shared" ca="1" si="2"/>
        <v>1</v>
      </c>
      <c r="J9" s="55">
        <v>7</v>
      </c>
      <c r="K9" s="55">
        <v>7</v>
      </c>
      <c r="M9" s="55">
        <v>7</v>
      </c>
      <c r="V9" s="9"/>
    </row>
    <row r="10" spans="1:22">
      <c r="A10" s="55" t="s">
        <v>131</v>
      </c>
      <c r="B10" s="75" t="s">
        <v>54</v>
      </c>
      <c r="C10" s="77">
        <f ca="1">SUMIFS(OFFSET(REL_D,,MATCH(C$1,IND,0)-1),REL_D,'HY - NDPP'!$C$5,OrgID,$B10)</f>
        <v>0</v>
      </c>
      <c r="D10" s="55">
        <f ca="1">RANK(C10,$C$3:$C$42,0)+COUNTIF(C$3:$C10,C10)-1</f>
        <v>18</v>
      </c>
      <c r="E10" s="55">
        <v>8</v>
      </c>
      <c r="F10" s="55" t="str">
        <f t="shared" ca="1" si="0"/>
        <v>Francis Road Medical Centre</v>
      </c>
      <c r="G10" s="55">
        <f t="shared" ca="1" si="1"/>
        <v>2</v>
      </c>
      <c r="H10" s="55">
        <f t="shared" ca="1" si="2"/>
        <v>1</v>
      </c>
      <c r="J10" s="55">
        <v>8</v>
      </c>
      <c r="K10" s="55">
        <v>8</v>
      </c>
      <c r="M10" s="55">
        <v>8</v>
      </c>
      <c r="V10" s="9"/>
    </row>
    <row r="11" spans="1:22">
      <c r="A11" s="55" t="s">
        <v>132</v>
      </c>
      <c r="B11" s="75" t="s">
        <v>56</v>
      </c>
      <c r="C11" s="77">
        <f ca="1">SUMIFS(OFFSET(REL_D,,MATCH(C$1,IND,0)-1),REL_D,'HY - NDPP'!$C$5,OrgID,$B11)</f>
        <v>0</v>
      </c>
      <c r="D11" s="55">
        <f ca="1">RANK(C11,$C$3:$C$42,0)+COUNTIF(C$3:$C11,C11)-1</f>
        <v>19</v>
      </c>
      <c r="E11" s="55">
        <v>9</v>
      </c>
      <c r="F11" s="55" t="str">
        <f t="shared" ca="1" si="0"/>
        <v>Kiyani Medical Practice</v>
      </c>
      <c r="G11" s="55">
        <f t="shared" ca="1" si="1"/>
        <v>2</v>
      </c>
      <c r="H11" s="55">
        <f t="shared" ca="1" si="2"/>
        <v>1</v>
      </c>
      <c r="J11" s="55">
        <v>9</v>
      </c>
      <c r="K11" s="55">
        <v>9</v>
      </c>
      <c r="M11" s="55">
        <v>9</v>
      </c>
      <c r="V11" s="9"/>
    </row>
    <row r="12" spans="1:22">
      <c r="A12" s="55" t="s">
        <v>11</v>
      </c>
      <c r="B12" s="75" t="s">
        <v>57</v>
      </c>
      <c r="C12" s="77">
        <f ca="1">SUMIFS(OFFSET(REL_D,,MATCH(C$1,IND,0)-1),REL_D,'HY - NDPP'!$C$5,OrgID,$B12)</f>
        <v>0</v>
      </c>
      <c r="D12" s="55">
        <f ca="1">RANK(C12,$C$3:$C$42,0)+COUNTIF(C$3:$C12,C12)-1</f>
        <v>20</v>
      </c>
      <c r="E12" s="55">
        <v>10</v>
      </c>
      <c r="F12" s="55" t="str">
        <f t="shared" ca="1" si="0"/>
        <v xml:space="preserve"> Crawley Road Medical Centre</v>
      </c>
      <c r="G12" s="55">
        <f t="shared" ca="1" si="1"/>
        <v>1</v>
      </c>
      <c r="H12" s="55">
        <f t="shared" ca="1" si="2"/>
        <v>1</v>
      </c>
      <c r="J12" s="55">
        <v>10</v>
      </c>
      <c r="K12" s="55">
        <v>10</v>
      </c>
      <c r="M12" s="55">
        <v>10</v>
      </c>
      <c r="V12" s="9"/>
    </row>
    <row r="13" spans="1:22">
      <c r="A13" s="55" t="s">
        <v>58</v>
      </c>
      <c r="B13" s="75" t="s">
        <v>59</v>
      </c>
      <c r="C13" s="77">
        <f ca="1">SUMIFS(OFFSET(REL_D,,MATCH(C$1,IND,0)-1),REL_D,'HY - NDPP'!$C$5,OrgID,$B13)</f>
        <v>2</v>
      </c>
      <c r="D13" s="55">
        <f ca="1">RANK(C13,$C$3:$C$42,0)+COUNTIF(C$3:$C13,C13)-1</f>
        <v>7</v>
      </c>
      <c r="E13" s="55">
        <v>11</v>
      </c>
      <c r="F13" s="55" t="str">
        <f t="shared" ca="1" si="0"/>
        <v>Hampton Medical Centre</v>
      </c>
      <c r="G13" s="55">
        <f t="shared" ca="1" si="1"/>
        <v>1</v>
      </c>
      <c r="H13" s="55">
        <f t="shared" ca="1" si="2"/>
        <v>1</v>
      </c>
      <c r="J13" s="55">
        <v>11</v>
      </c>
      <c r="K13" s="55">
        <v>11</v>
      </c>
      <c r="M13" s="55">
        <v>11</v>
      </c>
      <c r="V13" s="131"/>
    </row>
    <row r="14" spans="1:22">
      <c r="A14" s="55" t="s">
        <v>60</v>
      </c>
      <c r="B14" s="75" t="s">
        <v>61</v>
      </c>
      <c r="C14" s="77">
        <f ca="1">SUMIFS(OFFSET(REL_D,,MATCH(C$1,IND,0)-1),REL_D,'HY - NDPP'!$C$5,OrgID,$B14)</f>
        <v>0</v>
      </c>
      <c r="D14" s="55">
        <f ca="1">RANK(C14,$C$3:$C$42,0)+COUNTIF(C$3:$C14,C14)-1</f>
        <v>21</v>
      </c>
      <c r="E14" s="55">
        <v>12</v>
      </c>
      <c r="F14" s="55" t="str">
        <f t="shared" ca="1" si="0"/>
        <v>The Ecclesbourne Practice</v>
      </c>
      <c r="G14" s="55">
        <f t="shared" ca="1" si="1"/>
        <v>1</v>
      </c>
      <c r="H14" s="55">
        <f t="shared" ca="1" si="2"/>
        <v>1</v>
      </c>
      <c r="J14" s="55">
        <v>12</v>
      </c>
      <c r="K14" s="55">
        <v>12</v>
      </c>
      <c r="M14" s="55">
        <v>12</v>
      </c>
      <c r="V14" s="131"/>
    </row>
    <row r="15" spans="1:22">
      <c r="A15" s="55" t="s">
        <v>62</v>
      </c>
      <c r="B15" s="75" t="s">
        <v>63</v>
      </c>
      <c r="C15" s="77">
        <f ca="1">SUMIFS(OFFSET(REL_D,,MATCH(C$1,IND,0)-1),REL_D,'HY - NDPP'!$C$5,OrgID,$B15)</f>
        <v>0</v>
      </c>
      <c r="D15" s="55">
        <f ca="1">RANK(C15,$C$3:$C$42,0)+COUNTIF(C$3:$C15,C15)-1</f>
        <v>22</v>
      </c>
      <c r="E15" s="55">
        <v>13</v>
      </c>
      <c r="F15" s="55" t="str">
        <f t="shared" ca="1" si="0"/>
        <v>The Langthorne Sharma Family Practice</v>
      </c>
      <c r="G15" s="55">
        <f t="shared" ca="1" si="1"/>
        <v>1</v>
      </c>
      <c r="H15" s="55">
        <f t="shared" ca="1" si="2"/>
        <v>1</v>
      </c>
      <c r="J15" s="55">
        <v>13</v>
      </c>
      <c r="K15" s="55">
        <v>13</v>
      </c>
      <c r="M15" s="55">
        <v>13</v>
      </c>
      <c r="V15" s="9"/>
    </row>
    <row r="16" spans="1:22">
      <c r="A16" s="55" t="s">
        <v>64</v>
      </c>
      <c r="B16" s="75" t="s">
        <v>65</v>
      </c>
      <c r="C16" s="133">
        <f ca="1">SUMIFS(OFFSET(REL_D,,MATCH(C$1,IND,0)-1),REL_D,'HY - NDPP'!$C$5,OrgID,$B16)</f>
        <v>0</v>
      </c>
      <c r="D16" s="55">
        <f ca="1">RANK(C16,$C$3:$C$42,0)+COUNTIF(C$3:$C16,C16)-1</f>
        <v>23</v>
      </c>
      <c r="E16" s="55">
        <v>14</v>
      </c>
      <c r="F16" s="55" t="str">
        <f t="shared" ca="1" si="0"/>
        <v>Waltham Forest Average</v>
      </c>
      <c r="G16" s="55">
        <f t="shared" ca="1" si="1"/>
        <v>1</v>
      </c>
      <c r="H16" s="55">
        <f t="shared" ca="1" si="2"/>
        <v>1</v>
      </c>
      <c r="J16" s="55">
        <v>14</v>
      </c>
      <c r="K16" s="55">
        <v>14</v>
      </c>
      <c r="M16" s="55">
        <v>14</v>
      </c>
      <c r="V16" s="9"/>
    </row>
    <row r="17" spans="1:22">
      <c r="A17" s="55" t="s">
        <v>66</v>
      </c>
      <c r="B17" s="75" t="s">
        <v>67</v>
      </c>
      <c r="C17" s="77">
        <f ca="1">SUMIFS(OFFSET(REL_D,,MATCH(C$1,IND,0)-1),REL_D,'HY - NDPP'!$C$5,OrgID,$B17)</f>
        <v>0</v>
      </c>
      <c r="D17" s="55">
        <f ca="1">RANK(C17,$C$3:$C$42,0)+COUNTIF(C$3:$C17,C17)-1</f>
        <v>24</v>
      </c>
      <c r="E17" s="55">
        <v>15</v>
      </c>
      <c r="F17" s="55" t="str">
        <f t="shared" ca="1" si="0"/>
        <v>Kings Head Medical Practice</v>
      </c>
      <c r="G17" s="55">
        <f t="shared" ca="1" si="1"/>
        <v>0</v>
      </c>
      <c r="H17" s="55">
        <f t="shared" ca="1" si="2"/>
        <v>1</v>
      </c>
      <c r="J17" s="55">
        <v>15</v>
      </c>
      <c r="K17" s="55">
        <v>15</v>
      </c>
      <c r="M17" s="55">
        <v>15</v>
      </c>
      <c r="V17" s="9"/>
    </row>
    <row r="18" spans="1:22">
      <c r="A18" s="55" t="s">
        <v>133</v>
      </c>
      <c r="B18" s="75" t="s">
        <v>69</v>
      </c>
      <c r="C18" s="77">
        <f ca="1">IFERROR(SUMIFS(OFFSET(REL_D,,MATCH(C$1,IND,0)-1),REL_D,'HY - NDPP'!$C$5,OrgID,B18), "-")</f>
        <v>0</v>
      </c>
      <c r="D18" s="55">
        <f ca="1">IFERROR(RANK(C18,$C$3:$C$42,0)+COUNTIF(C$3:$C18,C18)-1, "-")</f>
        <v>25</v>
      </c>
      <c r="E18" s="55">
        <v>16</v>
      </c>
      <c r="F18" s="55" t="str">
        <f t="shared" ca="1" si="0"/>
        <v xml:space="preserve"> The Penryhn Surgery</v>
      </c>
      <c r="G18" s="55">
        <f t="shared" ca="1" si="1"/>
        <v>0</v>
      </c>
      <c r="H18" s="55">
        <f t="shared" ca="1" si="2"/>
        <v>1</v>
      </c>
      <c r="J18" s="55">
        <v>16</v>
      </c>
      <c r="K18" s="55">
        <v>16</v>
      </c>
      <c r="M18" s="55">
        <v>16</v>
      </c>
      <c r="V18" s="9"/>
    </row>
    <row r="19" spans="1:22">
      <c r="A19" s="55" t="s">
        <v>70</v>
      </c>
      <c r="B19" s="75" t="s">
        <v>71</v>
      </c>
      <c r="C19" s="77">
        <f ca="1">IFERROR(SUMIFS(OFFSET(REL_D,,MATCH(C$1,IND,0)-1),REL_D,'HY - NDPP'!$C$5,OrgID,B19), "-")</f>
        <v>0</v>
      </c>
      <c r="D19" s="55">
        <f ca="1">RANK(C19,$C$3:$C$42,0)+COUNTIF(C$3:$C19,C19)-1</f>
        <v>26</v>
      </c>
      <c r="E19" s="55">
        <v>17</v>
      </c>
      <c r="F19" s="55" t="str">
        <f t="shared" ca="1" si="0"/>
        <v>Lime Tree &amp; Sinnott Healthcare Ltd</v>
      </c>
      <c r="G19" s="55">
        <f t="shared" ca="1" si="1"/>
        <v>0</v>
      </c>
      <c r="H19" s="55">
        <f t="shared" ca="1" si="2"/>
        <v>1</v>
      </c>
      <c r="J19" s="55">
        <v>17</v>
      </c>
      <c r="K19" s="55">
        <v>17</v>
      </c>
      <c r="M19" s="55">
        <v>17</v>
      </c>
      <c r="V19" s="9"/>
    </row>
    <row r="20" spans="1:22">
      <c r="A20" s="55" t="s">
        <v>72</v>
      </c>
      <c r="B20" s="75" t="s">
        <v>73</v>
      </c>
      <c r="C20" s="77">
        <f ca="1">IFERROR(SUMIFS(OFFSET(REL_D,,MATCH(C$1,IND,0)-1),REL_D,'HY - NDPP'!$C$5,OrgID,B20), "-")</f>
        <v>1</v>
      </c>
      <c r="D20" s="55">
        <f ca="1">RANK(C20,$C$3:$C$42,0)+COUNTIF(C$3:$C20,C20)-1</f>
        <v>10</v>
      </c>
      <c r="E20" s="55">
        <v>18</v>
      </c>
      <c r="F20" s="55" t="str">
        <f t="shared" ca="1" si="0"/>
        <v>Forest Surgery</v>
      </c>
      <c r="G20" s="55">
        <f t="shared" ca="1" si="1"/>
        <v>0</v>
      </c>
      <c r="H20" s="55">
        <f t="shared" ca="1" si="2"/>
        <v>1</v>
      </c>
      <c r="J20" s="55">
        <v>18</v>
      </c>
      <c r="K20" s="55">
        <v>18</v>
      </c>
      <c r="M20" s="55">
        <v>18</v>
      </c>
      <c r="V20" s="9"/>
    </row>
    <row r="21" spans="1:22">
      <c r="A21" s="55" t="s">
        <v>74</v>
      </c>
      <c r="B21" s="75" t="s">
        <v>75</v>
      </c>
      <c r="C21" s="77">
        <f ca="1">IFERROR(SUMIFS(OFFSET(REL_D,,MATCH(C$1,IND,0)-1),REL_D,'HY - NDPP'!$C$5,OrgID,B21), "-")</f>
        <v>2</v>
      </c>
      <c r="D21" s="55">
        <f ca="1">RANK(C21,$C$3:$C$42,0)+COUNTIF(C$3:$C21,C21)-1</f>
        <v>8</v>
      </c>
      <c r="E21" s="55">
        <v>19</v>
      </c>
      <c r="F21" s="55" t="str">
        <f t="shared" ca="1" si="0"/>
        <v>Handsworth Medical Centre</v>
      </c>
      <c r="G21" s="55">
        <f t="shared" ca="1" si="1"/>
        <v>0</v>
      </c>
      <c r="H21" s="55">
        <f t="shared" ca="1" si="2"/>
        <v>1</v>
      </c>
      <c r="J21" s="55">
        <v>19</v>
      </c>
      <c r="K21" s="55">
        <v>19</v>
      </c>
      <c r="M21" s="55">
        <v>19</v>
      </c>
      <c r="V21" s="9"/>
    </row>
    <row r="22" spans="1:22">
      <c r="A22" s="55" t="s">
        <v>76</v>
      </c>
      <c r="B22" s="75" t="s">
        <v>77</v>
      </c>
      <c r="C22" s="77">
        <f ca="1">IFERROR(SUMIFS(OFFSET(REL_D,,MATCH(C$1,IND,0)-1),REL_D,'HY - NDPP'!$C$5,OrgID,B22), "-")</f>
        <v>1</v>
      </c>
      <c r="D22" s="55">
        <f ca="1">RANK(C22,$C$3:$C$42,0)+COUNTIF(C$3:$C22,C22)-1</f>
        <v>11</v>
      </c>
      <c r="E22" s="55">
        <v>20</v>
      </c>
      <c r="F22" s="55" t="str">
        <f t="shared" ref="F22:F41" ca="1" si="3">INDEX($A$3:$A$42,MATCH($E22,$D$3:$D$42,0))</f>
        <v>Chingford Medical Practice</v>
      </c>
      <c r="G22" s="55">
        <f t="shared" ca="1" si="1"/>
        <v>0</v>
      </c>
      <c r="H22" s="55">
        <f t="shared" ca="1" si="2"/>
        <v>1</v>
      </c>
      <c r="J22" s="55">
        <v>20</v>
      </c>
      <c r="K22" s="55">
        <v>20</v>
      </c>
      <c r="M22" s="55">
        <v>20</v>
      </c>
      <c r="V22" s="131"/>
    </row>
    <row r="23" spans="1:22">
      <c r="A23" s="55" t="s">
        <v>78</v>
      </c>
      <c r="B23" s="75" t="s">
        <v>79</v>
      </c>
      <c r="C23" s="77">
        <f ca="1">IFERROR(SUMIFS(OFFSET(REL_D,,MATCH(C$1,IND,0)-1),REL_D,'HY - NDPP'!$C$5,OrgID,B23), "-")</f>
        <v>0</v>
      </c>
      <c r="D23" s="55">
        <f ca="1">RANK(C23,$C$3:$C$42,0)+COUNTIF(C$3:$C23,C23)-1</f>
        <v>27</v>
      </c>
      <c r="E23" s="55">
        <v>21</v>
      </c>
      <c r="F23" s="55" t="str">
        <f t="shared" ca="1" si="3"/>
        <v>The Ridgeway Surgery</v>
      </c>
      <c r="G23" s="55">
        <f t="shared" ca="1" si="1"/>
        <v>0</v>
      </c>
      <c r="H23" s="55">
        <f t="shared" ca="1" si="2"/>
        <v>1</v>
      </c>
      <c r="J23" s="55">
        <v>21</v>
      </c>
      <c r="K23" s="55">
        <v>21</v>
      </c>
      <c r="M23" s="55">
        <v>21</v>
      </c>
      <c r="V23" s="9"/>
    </row>
    <row r="24" spans="1:22">
      <c r="A24" s="55" t="s">
        <v>80</v>
      </c>
      <c r="B24" s="75" t="s">
        <v>81</v>
      </c>
      <c r="C24" s="77">
        <f ca="1">IFERROR(SUMIFS(OFFSET(REL_D,,MATCH(C$1,IND,0)-1),REL_D,'HY - NDPP'!$C$5,OrgID,B24), "-")</f>
        <v>0</v>
      </c>
      <c r="D24" s="55">
        <f ca="1">RANK(C24,$C$3:$C$42,0)+COUNTIF(C$3:$C24,C24)-1</f>
        <v>28</v>
      </c>
      <c r="E24" s="55">
        <v>22</v>
      </c>
      <c r="F24" s="55" t="str">
        <f t="shared" ca="1" si="3"/>
        <v>Old Church Surgery</v>
      </c>
      <c r="G24" s="55">
        <f t="shared" ca="1" si="1"/>
        <v>0</v>
      </c>
      <c r="H24" s="55">
        <f t="shared" ca="1" si="2"/>
        <v>1</v>
      </c>
      <c r="J24" s="55">
        <v>22</v>
      </c>
      <c r="K24" s="55">
        <v>22</v>
      </c>
      <c r="M24" s="55">
        <v>22</v>
      </c>
      <c r="V24" s="9"/>
    </row>
    <row r="25" spans="1:22">
      <c r="A25" s="55" t="s">
        <v>134</v>
      </c>
      <c r="B25" s="75" t="s">
        <v>83</v>
      </c>
      <c r="C25" s="77">
        <f ca="1">IFERROR(SUMIFS(OFFSET(REL_D,,MATCH(C$1,IND,0)-1),REL_D,'HY - NDPP'!$C$5,OrgID,B25), "-")</f>
        <v>1</v>
      </c>
      <c r="D25" s="55">
        <f ca="1">RANK(C25,$C$3:$C$42,0)+COUNTIF(C$3:$C25,C25)-1</f>
        <v>12</v>
      </c>
      <c r="E25" s="55">
        <v>23</v>
      </c>
      <c r="F25" s="55" t="str">
        <f t="shared" ca="1" si="3"/>
        <v>The Manor Practice</v>
      </c>
      <c r="G25" s="55">
        <f t="shared" ca="1" si="1"/>
        <v>0</v>
      </c>
      <c r="H25" s="55">
        <f t="shared" ca="1" si="2"/>
        <v>1</v>
      </c>
      <c r="J25" s="55">
        <v>23</v>
      </c>
      <c r="K25" s="55">
        <v>23</v>
      </c>
      <c r="M25" s="55">
        <v>23</v>
      </c>
      <c r="V25" s="9"/>
    </row>
    <row r="26" spans="1:22">
      <c r="A26" s="55" t="s">
        <v>84</v>
      </c>
      <c r="B26" s="75" t="s">
        <v>85</v>
      </c>
      <c r="C26" s="77">
        <f ca="1">IFERROR(SUMIFS(OFFSET(REL_D,,MATCH(C$1,IND,0)-1),REL_D,'HY - NDPP'!$C$5,OrgID,B26), "-")</f>
        <v>0</v>
      </c>
      <c r="D26" s="55">
        <f ca="1">RANK(C26,$C$3:$C$42,0)+COUNTIF(C$3:$C26,C26)-1</f>
        <v>29</v>
      </c>
      <c r="E26" s="55">
        <v>24</v>
      </c>
      <c r="F26" s="55" t="str">
        <f t="shared" ca="1" si="3"/>
        <v>Sma Medical Centre</v>
      </c>
      <c r="G26" s="55">
        <f t="shared" ca="1" si="1"/>
        <v>0</v>
      </c>
      <c r="H26" s="55">
        <f t="shared" ca="1" si="2"/>
        <v>1</v>
      </c>
      <c r="J26" s="55">
        <v>24</v>
      </c>
      <c r="K26" s="55">
        <v>24</v>
      </c>
      <c r="M26" s="55">
        <v>24</v>
      </c>
      <c r="V26" s="9"/>
    </row>
    <row r="27" spans="1:22">
      <c r="A27" s="55" t="s">
        <v>86</v>
      </c>
      <c r="B27" s="75" t="s">
        <v>87</v>
      </c>
      <c r="C27" s="77">
        <f ca="1">IFERROR(SUMIFS(OFFSET(REL_D,,MATCH(C$1,IND,0)-1),REL_D,'HY - NDPP'!$C$5,OrgID,B27), "-")</f>
        <v>0</v>
      </c>
      <c r="D27" s="55">
        <f ca="1">RANK(C27,$C$3:$C$42,0)+COUNTIF(C$3:$C27,C27)-1</f>
        <v>30</v>
      </c>
      <c r="E27" s="55">
        <v>25</v>
      </c>
      <c r="F27" s="55" t="str">
        <f t="shared" ca="1" si="3"/>
        <v>Leyton Healthcare (Oliver Road)</v>
      </c>
      <c r="G27" s="55">
        <f t="shared" ca="1" si="1"/>
        <v>0</v>
      </c>
      <c r="H27" s="55">
        <f t="shared" ca="1" si="2"/>
        <v>1</v>
      </c>
      <c r="J27" s="55">
        <v>25</v>
      </c>
      <c r="K27" s="55">
        <v>25</v>
      </c>
      <c r="M27" s="55">
        <v>25</v>
      </c>
      <c r="V27" s="9"/>
    </row>
    <row r="28" spans="1:22">
      <c r="A28" s="55" t="s">
        <v>88</v>
      </c>
      <c r="B28" s="75" t="s">
        <v>89</v>
      </c>
      <c r="C28" s="77">
        <f ca="1">IFERROR(SUMIFS(OFFSET(REL_D,,MATCH(C$1,IND,0)-1),REL_D,'HY - NDPP'!$C$5,OrgID,B28), "-")</f>
        <v>2</v>
      </c>
      <c r="D28" s="55">
        <f ca="1">RANK(C28,$C$3:$C$42,0)+COUNTIF(C$3:$C28,C28)-1</f>
        <v>9</v>
      </c>
      <c r="E28" s="55">
        <v>26</v>
      </c>
      <c r="F28" s="55" t="str">
        <f t="shared" ca="1" si="3"/>
        <v>The Allum Medical Centre</v>
      </c>
      <c r="G28" s="55">
        <f t="shared" ca="1" si="1"/>
        <v>0</v>
      </c>
      <c r="H28" s="55">
        <f t="shared" ca="1" si="2"/>
        <v>1</v>
      </c>
      <c r="J28" s="55">
        <v>26</v>
      </c>
      <c r="K28" s="55">
        <v>26</v>
      </c>
      <c r="M28" s="55">
        <v>26</v>
      </c>
      <c r="V28" s="9"/>
    </row>
    <row r="29" spans="1:22">
      <c r="A29" s="55" t="s">
        <v>90</v>
      </c>
      <c r="B29" s="75" t="s">
        <v>91</v>
      </c>
      <c r="C29" s="77">
        <f ca="1">IFERROR(SUMIFS(OFFSET(REL_D,,MATCH(C$1,IND,0)-1),REL_D,'HY - NDPP'!$C$5,OrgID,B29), "-")</f>
        <v>0</v>
      </c>
      <c r="D29" s="55">
        <f ca="1">RANK(C29,$C$3:$C$42,0)+COUNTIF(C$3:$C29,C29)-1</f>
        <v>31</v>
      </c>
      <c r="E29" s="55">
        <v>27</v>
      </c>
      <c r="F29" s="55" t="str">
        <f t="shared" ca="1" si="3"/>
        <v>Lime Tree Surgery</v>
      </c>
      <c r="G29" s="55">
        <f t="shared" ca="1" si="1"/>
        <v>0</v>
      </c>
      <c r="H29" s="55">
        <f t="shared" ca="1" si="2"/>
        <v>1</v>
      </c>
      <c r="J29" s="55">
        <v>27</v>
      </c>
      <c r="K29" s="55">
        <v>27</v>
      </c>
      <c r="M29" s="55">
        <v>27</v>
      </c>
      <c r="V29" s="9"/>
    </row>
    <row r="30" spans="1:22">
      <c r="A30" s="55" t="s">
        <v>92</v>
      </c>
      <c r="B30" s="75" t="s">
        <v>93</v>
      </c>
      <c r="C30" s="77">
        <f ca="1">IFERROR(SUMIFS(OFFSET(REL_D,,MATCH(C$1,IND,0)-1),REL_D,'HY - NDPP'!$C$5,OrgID,B30), "-")</f>
        <v>7</v>
      </c>
      <c r="D30" s="55">
        <f ca="1">RANK(C30,$C$3:$C$42,0)+COUNTIF(C$3:$C30,C30)-1</f>
        <v>4</v>
      </c>
      <c r="E30" s="55">
        <v>28</v>
      </c>
      <c r="F30" s="55" t="str">
        <f t="shared" ca="1" si="3"/>
        <v>The Lyndhurst Surgery</v>
      </c>
      <c r="G30" s="55">
        <f t="shared" ca="1" si="1"/>
        <v>0</v>
      </c>
      <c r="H30" s="55">
        <f t="shared" ca="1" si="2"/>
        <v>1</v>
      </c>
      <c r="J30" s="55">
        <v>28</v>
      </c>
      <c r="K30" s="55">
        <v>28</v>
      </c>
      <c r="M30" s="55">
        <v>28</v>
      </c>
      <c r="V30" s="9"/>
    </row>
    <row r="31" spans="1:22">
      <c r="A31" s="55" t="s">
        <v>94</v>
      </c>
      <c r="B31" s="75" t="s">
        <v>95</v>
      </c>
      <c r="C31" s="77">
        <f ca="1">IFERROR(SUMIFS(OFFSET(REL_D,,MATCH(C$1,IND,0)-1),REL_D,'HY - NDPP'!$C$5,OrgID,B31), "-")</f>
        <v>1</v>
      </c>
      <c r="D31" s="55">
        <f ca="1">RANK(C31,$C$3:$C$42,0)+COUNTIF(C$3:$C31,C31)-1</f>
        <v>13</v>
      </c>
      <c r="E31" s="55">
        <v>29</v>
      </c>
      <c r="F31" s="55" t="str">
        <f t="shared" ca="1" si="3"/>
        <v>Green Man Medical Centre</v>
      </c>
      <c r="G31" s="55">
        <f t="shared" ca="1" si="1"/>
        <v>0</v>
      </c>
      <c r="H31" s="55">
        <f t="shared" ca="1" si="2"/>
        <v>1</v>
      </c>
      <c r="J31" s="55">
        <v>29</v>
      </c>
      <c r="K31" s="55">
        <v>29</v>
      </c>
      <c r="M31" s="55">
        <v>29</v>
      </c>
      <c r="V31" s="9"/>
    </row>
    <row r="32" spans="1:22">
      <c r="A32" s="55" t="s">
        <v>96</v>
      </c>
      <c r="B32" s="75" t="s">
        <v>97</v>
      </c>
      <c r="C32" s="77">
        <f ca="1">IFERROR(SUMIFS(OFFSET(REL_D,,MATCH(C$1,IND,0)-1),REL_D,'HY - NDPP'!$C$5,OrgID,B32), "-")</f>
        <v>0</v>
      </c>
      <c r="D32" s="55">
        <f ca="1">RANK(C32,$C$3:$C$42,0)+COUNTIF(C$3:$C32,C32)-1</f>
        <v>32</v>
      </c>
      <c r="E32" s="55">
        <v>30</v>
      </c>
      <c r="F32" s="55" t="str">
        <f t="shared" ca="1" si="3"/>
        <v>High Road Surgery</v>
      </c>
      <c r="G32" s="55">
        <f t="shared" ca="1" si="1"/>
        <v>0</v>
      </c>
      <c r="H32" s="55">
        <f t="shared" ca="1" si="2"/>
        <v>1</v>
      </c>
      <c r="J32" s="55">
        <v>30</v>
      </c>
      <c r="K32" s="55">
        <v>30</v>
      </c>
      <c r="M32" s="55">
        <v>30</v>
      </c>
      <c r="V32" s="9"/>
    </row>
    <row r="33" spans="1:22">
      <c r="A33" s="55" t="s">
        <v>98</v>
      </c>
      <c r="B33" s="75" t="s">
        <v>99</v>
      </c>
      <c r="C33" s="77">
        <f ca="1">IFERROR(SUMIFS(OFFSET(REL_D,,MATCH(C$1,IND,0)-1),REL_D,'HY - NDPP'!$C$5,OrgID,B33), "-")</f>
        <v>0</v>
      </c>
      <c r="D33" s="55">
        <f ca="1">RANK(C33,$C$3:$C$42,0)+COUNTIF(C$3:$C33,C33)-1</f>
        <v>33</v>
      </c>
      <c r="E33" s="55">
        <v>31</v>
      </c>
      <c r="F33" s="55" t="str">
        <f t="shared" ca="1" si="3"/>
        <v>LL Medical Care (Agarwal &amp; Agrwal Practice)</v>
      </c>
      <c r="G33" s="55">
        <f t="shared" ca="1" si="1"/>
        <v>0</v>
      </c>
      <c r="H33" s="55">
        <f t="shared" ca="1" si="2"/>
        <v>1</v>
      </c>
      <c r="J33" s="55">
        <v>31</v>
      </c>
      <c r="K33" s="55">
        <v>31</v>
      </c>
      <c r="M33" s="55">
        <v>31</v>
      </c>
      <c r="V33" s="9"/>
    </row>
    <row r="34" spans="1:22">
      <c r="A34" s="55" t="s">
        <v>100</v>
      </c>
      <c r="B34" s="75" t="s">
        <v>101</v>
      </c>
      <c r="C34" s="77">
        <f ca="1">IFERROR(SUMIFS(OFFSET(REL_D,,MATCH(C$1,IND,0)-1),REL_D,'HY - NDPP'!$C$5,OrgID,B34), "-")</f>
        <v>0</v>
      </c>
      <c r="D34" s="55">
        <f ca="1">RANK(C34,$C$3:$C$42,0)+COUNTIF(C$3:$C34,C34)-1</f>
        <v>34</v>
      </c>
      <c r="E34" s="55">
        <v>32</v>
      </c>
      <c r="F34" s="55" t="str">
        <f t="shared" ca="1" si="3"/>
        <v>Addison Road Medical Practice</v>
      </c>
      <c r="G34" s="55">
        <f t="shared" ca="1" si="1"/>
        <v>0</v>
      </c>
      <c r="H34" s="55">
        <f t="shared" ca="1" si="2"/>
        <v>1</v>
      </c>
      <c r="J34" s="55">
        <v>32</v>
      </c>
      <c r="K34" s="55">
        <v>32</v>
      </c>
      <c r="M34" s="55">
        <v>32</v>
      </c>
      <c r="V34" s="9"/>
    </row>
    <row r="35" spans="1:22">
      <c r="A35" s="55" t="s">
        <v>102</v>
      </c>
      <c r="B35" s="75" t="s">
        <v>103</v>
      </c>
      <c r="C35" s="77">
        <f ca="1">IFERROR(SUMIFS(OFFSET(REL_D,,MATCH(C$1,IND,0)-1),REL_D,'HY - NDPP'!$C$5,OrgID,B35), "-")</f>
        <v>0</v>
      </c>
      <c r="D35" s="55">
        <f ca="1">RANK(C35,$C$3:$C$42,0)+COUNTIF(C$3:$C35,C35)-1</f>
        <v>35</v>
      </c>
      <c r="E35" s="55">
        <v>33</v>
      </c>
      <c r="F35" s="55" t="str">
        <f t="shared" ca="1" si="3"/>
        <v>Claremont Medical Centre</v>
      </c>
      <c r="G35" s="55">
        <f t="shared" ca="1" si="1"/>
        <v>0</v>
      </c>
      <c r="H35" s="55">
        <f t="shared" ca="1" si="2"/>
        <v>1</v>
      </c>
      <c r="J35" s="55">
        <v>33</v>
      </c>
      <c r="K35" s="55">
        <v>33</v>
      </c>
      <c r="M35" s="55">
        <v>33</v>
      </c>
      <c r="V35" s="9"/>
    </row>
    <row r="36" spans="1:22">
      <c r="A36" s="55" t="s">
        <v>104</v>
      </c>
      <c r="B36" s="75" t="s">
        <v>105</v>
      </c>
      <c r="C36" s="77">
        <f ca="1">IFERROR(SUMIFS(OFFSET(REL_D,,MATCH(C$1,IND,0)-1),REL_D,'HY - NDPP'!$C$5,OrgID,B36), "-")</f>
        <v>0</v>
      </c>
      <c r="D36" s="55">
        <f ca="1">RANK(C36,$C$3:$C$42,0)+COUNTIF(C$3:$C36,C36)-1</f>
        <v>36</v>
      </c>
      <c r="E36" s="55">
        <v>34</v>
      </c>
      <c r="F36" s="55" t="str">
        <f t="shared" ca="1" si="3"/>
        <v xml:space="preserve"> The Firs</v>
      </c>
      <c r="G36" s="55">
        <f t="shared" ca="1" si="1"/>
        <v>0</v>
      </c>
      <c r="H36" s="55">
        <f t="shared" ca="1" si="2"/>
        <v>1</v>
      </c>
      <c r="J36" s="55">
        <v>34</v>
      </c>
      <c r="K36" s="55">
        <v>34</v>
      </c>
      <c r="M36" s="55">
        <v>34</v>
      </c>
      <c r="V36" s="9"/>
    </row>
    <row r="37" spans="1:22">
      <c r="A37" s="55" t="s">
        <v>106</v>
      </c>
      <c r="B37" s="75" t="s">
        <v>107</v>
      </c>
      <c r="C37" s="77">
        <f ca="1">IFERROR(SUMIFS(OFFSET(REL_D,,MATCH(C$1,IND,0)-1),REL_D,'HY - NDPP'!$C$5,OrgID,B37), "-")</f>
        <v>0</v>
      </c>
      <c r="D37" s="55">
        <f ca="1">RANK(C37,$C$3:$C$42,0)+COUNTIF(C$3:$C37,C37)-1</f>
        <v>37</v>
      </c>
      <c r="E37" s="55">
        <v>35</v>
      </c>
      <c r="F37" s="55" t="str">
        <f t="shared" ca="1" si="3"/>
        <v>Dr Dhital Practice</v>
      </c>
      <c r="G37" s="55">
        <f t="shared" ca="1" si="1"/>
        <v>0</v>
      </c>
      <c r="H37" s="55">
        <f t="shared" ca="1" si="2"/>
        <v>1</v>
      </c>
      <c r="J37" s="55">
        <v>35</v>
      </c>
      <c r="K37" s="55">
        <v>35</v>
      </c>
      <c r="M37" s="55">
        <v>35</v>
      </c>
      <c r="V37" s="9"/>
    </row>
    <row r="38" spans="1:22">
      <c r="A38" s="55" t="s">
        <v>108</v>
      </c>
      <c r="B38" s="75" t="s">
        <v>109</v>
      </c>
      <c r="C38" s="77">
        <f ca="1">IFERROR(SUMIFS(OFFSET(REL_D,,MATCH(C$1,IND,0)-1),REL_D,'HY - NDPP'!$C$5,OrgID,B38), "-")</f>
        <v>0</v>
      </c>
      <c r="D38" s="55">
        <f ca="1">RANK(C38,$C$3:$C$42,0)+COUNTIF(C$3:$C38,C38)-1</f>
        <v>38</v>
      </c>
      <c r="E38" s="55">
        <v>36</v>
      </c>
      <c r="F38" s="55" t="str">
        <f t="shared" ca="1" si="3"/>
        <v>Waltham Forest Community &amp; Family Health Services Ltd</v>
      </c>
      <c r="G38" s="55">
        <f t="shared" ca="1" si="1"/>
        <v>0</v>
      </c>
      <c r="H38" s="55">
        <f t="shared" ca="1" si="2"/>
        <v>1</v>
      </c>
      <c r="J38" s="55">
        <v>36</v>
      </c>
      <c r="K38" s="55">
        <v>36</v>
      </c>
      <c r="M38" s="55">
        <v>36</v>
      </c>
      <c r="V38" s="9"/>
    </row>
    <row r="39" spans="1:22">
      <c r="A39" s="55" t="s">
        <v>110</v>
      </c>
      <c r="B39" s="75" t="s">
        <v>111</v>
      </c>
      <c r="C39" s="77">
        <f ca="1">IFERROR(SUMIFS(OFFSET(REL_D,,MATCH(C$1,IND,0)-1),REL_D,'HY - NDPP'!$C$5,OrgID,B39), "-")</f>
        <v>0</v>
      </c>
      <c r="D39" s="55">
        <f ca="1">RANK(C39,$C$3:$C$42,0)+COUNTIF(C$3:$C39,C39)-1</f>
        <v>39</v>
      </c>
      <c r="E39" s="55">
        <v>37</v>
      </c>
      <c r="F39" s="55" t="str">
        <f t="shared" ca="1" si="3"/>
        <v>Seymour Medical Centre</v>
      </c>
      <c r="G39" s="55">
        <f t="shared" ca="1" si="1"/>
        <v>0</v>
      </c>
      <c r="H39" s="55">
        <f t="shared" ca="1" si="2"/>
        <v>1</v>
      </c>
      <c r="J39" s="55">
        <v>37</v>
      </c>
      <c r="K39" s="55">
        <v>37</v>
      </c>
      <c r="M39" s="55">
        <v>37</v>
      </c>
      <c r="V39" s="9"/>
    </row>
    <row r="40" spans="1:22">
      <c r="A40" s="55" t="s">
        <v>112</v>
      </c>
      <c r="B40" s="75" t="s">
        <v>113</v>
      </c>
      <c r="C40" s="77">
        <f ca="1">IFERROR(SUMIFS(OFFSET(REL_D,,MATCH(C$1,IND,0)-1),REL_D,'HY - NDPP'!$C$5,OrgID,B40), "-")</f>
        <v>0</v>
      </c>
      <c r="D40" s="55">
        <f ca="1">RANK(C40,$C$3:$C$42,0)+COUNTIF(C$3:$C40,C40)-1</f>
        <v>40</v>
      </c>
      <c r="E40" s="55">
        <v>38</v>
      </c>
      <c r="F40" s="55" t="str">
        <f t="shared" ca="1" si="3"/>
        <v xml:space="preserve"> Queens Road Medical Centre</v>
      </c>
      <c r="G40" s="55">
        <f t="shared" ca="1" si="1"/>
        <v>0</v>
      </c>
      <c r="H40" s="55">
        <f t="shared" ca="1" si="2"/>
        <v>1</v>
      </c>
      <c r="J40" s="55">
        <v>38</v>
      </c>
      <c r="K40" s="55">
        <v>38</v>
      </c>
      <c r="M40" s="55">
        <v>38</v>
      </c>
      <c r="V40" s="9"/>
    </row>
    <row r="41" spans="1:22">
      <c r="A41" s="124" t="s">
        <v>114</v>
      </c>
      <c r="B41" s="125" t="s">
        <v>115</v>
      </c>
      <c r="C41" s="77">
        <f ca="1">IFERROR(SUMIFS(OFFSET(REL_D,,MATCH(C$1,IND,0)-1),REL_D,'HY - NDPP'!$C$5,OrgID,B41), "-")</f>
        <v>5</v>
      </c>
      <c r="D41" s="55">
        <f ca="1">RANK(C41,$C$3:$C$42,0)+COUNTIF(C$3:$C41,C41)-1</f>
        <v>5</v>
      </c>
      <c r="E41" s="55">
        <v>39</v>
      </c>
      <c r="F41" s="55" t="str">
        <f t="shared" ca="1" si="3"/>
        <v>Grove Surgery</v>
      </c>
      <c r="G41" s="55">
        <f t="shared" ca="1" si="1"/>
        <v>0</v>
      </c>
      <c r="H41" s="55">
        <f t="shared" ca="1" si="2"/>
        <v>1</v>
      </c>
      <c r="J41" s="55">
        <v>39</v>
      </c>
      <c r="K41" s="55">
        <v>38</v>
      </c>
      <c r="M41" s="55">
        <v>38</v>
      </c>
      <c r="V41" s="9"/>
    </row>
    <row r="42" spans="1:22" ht="15.75" thickBot="1">
      <c r="A42" s="55" t="s">
        <v>141</v>
      </c>
      <c r="B42" s="55" t="s">
        <v>142</v>
      </c>
      <c r="C42" s="176">
        <f ca="1">ROUND(AVERAGE(C3:C41),0)</f>
        <v>1</v>
      </c>
      <c r="D42" s="55">
        <f ca="1">RANK(C42,$C$3:$C$42,0)+COUNTIF(C$3:$C42,C42)-1</f>
        <v>14</v>
      </c>
      <c r="V42" s="9"/>
    </row>
    <row r="43" spans="1:22">
      <c r="A43" s="9"/>
      <c r="B43" s="9"/>
      <c r="C43" s="56"/>
      <c r="D43" s="9"/>
      <c r="V43" s="9"/>
    </row>
    <row r="44" spans="1:22">
      <c r="A44" s="57"/>
      <c r="B44" s="57"/>
      <c r="C44" s="59" t="s">
        <v>5</v>
      </c>
      <c r="F44" s="59" t="str">
        <f>"Referrals up to"&amp;" "&amp;'HY - NDPP'!K6</f>
        <v>Referrals up to 01/03/2022</v>
      </c>
      <c r="V44" s="9"/>
    </row>
    <row r="45" spans="1:22" ht="15.75" thickBot="1">
      <c r="A45" s="60" t="s">
        <v>135</v>
      </c>
      <c r="B45" s="60"/>
      <c r="C45" s="60" t="s">
        <v>7</v>
      </c>
      <c r="D45" s="60" t="s">
        <v>136</v>
      </c>
      <c r="E45" s="60" t="s">
        <v>137</v>
      </c>
      <c r="F45" s="60" t="s">
        <v>138</v>
      </c>
      <c r="G45" s="60" t="s">
        <v>139</v>
      </c>
      <c r="H45" s="60" t="s">
        <v>140</v>
      </c>
      <c r="I45" s="60"/>
      <c r="V45" s="9"/>
    </row>
    <row r="46" spans="1:22">
      <c r="A46" s="9" t="s">
        <v>39</v>
      </c>
      <c r="B46" s="58" t="s">
        <v>40</v>
      </c>
      <c r="C46" s="61">
        <f ca="1">SUMIFS(OFFSET(REL_D,,MATCH(C$44,IND,0)-1),REL_D,'HY - NDPP'!$C$5,OrgID,$B46)</f>
        <v>2</v>
      </c>
      <c r="D46" s="56">
        <f ca="1">RANK(C46,$C$46:$C$85,0)+COUNTIF(C46:$C$46,C46)-1</f>
        <v>15</v>
      </c>
      <c r="E46" s="55">
        <v>1</v>
      </c>
      <c r="F46" s="55" t="str">
        <f t="shared" ref="F46:F84" ca="1" si="4">INDEX($A$46:$A$85,MATCH($E46,$D$46:$D$85,0))</f>
        <v>Claremont Medical Centre</v>
      </c>
      <c r="G46" s="55">
        <f t="shared" ref="G46:G81" ca="1" si="5">INDEX($C$46:$C$85,MATCH($E46,$D$46:$D$85,0))</f>
        <v>13</v>
      </c>
      <c r="H46" s="55">
        <f t="shared" ref="H46:H84" ca="1" si="6">ROUND(AVERAGE($G$46:$G$85),0)</f>
        <v>2</v>
      </c>
    </row>
    <row r="47" spans="1:22">
      <c r="A47" s="9" t="s">
        <v>41</v>
      </c>
      <c r="B47" s="58" t="s">
        <v>42</v>
      </c>
      <c r="C47" s="62">
        <f ca="1">SUMIFS(OFFSET(REL_D,,MATCH(C$44,IND,0)-1),REL_D,'HY - NDPP'!$C$5,OrgID,$B47)</f>
        <v>7</v>
      </c>
      <c r="D47" s="56">
        <f ca="1">RANK(C47,$C$46:$C$85,0)+COUNTIF(C$46:$C47,C47)-1</f>
        <v>2</v>
      </c>
      <c r="E47" s="55">
        <v>2</v>
      </c>
      <c r="F47" s="55" t="str">
        <f t="shared" ca="1" si="4"/>
        <v>Larkshall Medical Centre</v>
      </c>
      <c r="G47" s="55">
        <f t="shared" ca="1" si="5"/>
        <v>7</v>
      </c>
      <c r="H47" s="55">
        <f t="shared" ca="1" si="6"/>
        <v>2</v>
      </c>
    </row>
    <row r="48" spans="1:22">
      <c r="A48" s="9" t="s">
        <v>130</v>
      </c>
      <c r="B48" s="58" t="s">
        <v>44</v>
      </c>
      <c r="C48" s="62">
        <f ca="1">SUMIFS(OFFSET(REL_D,,MATCH(C$44,IND,0)-1),REL_D,'HY - NDPP'!$C$5,OrgID,$B48)</f>
        <v>1</v>
      </c>
      <c r="D48" s="56">
        <f ca="1">RANK(C48,$C$46:$C$85,0)+COUNTIF(C$46:$C48,C48)-1</f>
        <v>21</v>
      </c>
      <c r="E48" s="55">
        <v>3</v>
      </c>
      <c r="F48" s="55" t="str">
        <f t="shared" ca="1" si="4"/>
        <v>The Manor Practice</v>
      </c>
      <c r="G48" s="55">
        <f t="shared" ca="1" si="5"/>
        <v>6</v>
      </c>
      <c r="H48" s="55">
        <f t="shared" ca="1" si="6"/>
        <v>2</v>
      </c>
    </row>
    <row r="49" spans="1:8">
      <c r="A49" s="9" t="s">
        <v>45</v>
      </c>
      <c r="B49" s="58" t="s">
        <v>46</v>
      </c>
      <c r="C49" s="62">
        <f ca="1">SUMIFS(OFFSET(REL_D,,MATCH(C$44,IND,0)-1),REL_D,'HY - NDPP'!$C$5,OrgID,$B49)</f>
        <v>0</v>
      </c>
      <c r="D49" s="56">
        <f ca="1">RANK(C49,$C$46:$C$85,0)+COUNTIF(C$46:$C49,C49)-1</f>
        <v>28</v>
      </c>
      <c r="E49" s="55">
        <v>4</v>
      </c>
      <c r="F49" s="55" t="str">
        <f t="shared" ca="1" si="4"/>
        <v>The Langthorne Sharma Family Practice</v>
      </c>
      <c r="G49" s="55">
        <f t="shared" ca="1" si="5"/>
        <v>6</v>
      </c>
      <c r="H49" s="55">
        <f t="shared" ca="1" si="6"/>
        <v>2</v>
      </c>
    </row>
    <row r="50" spans="1:8">
      <c r="A50" s="9" t="s">
        <v>47</v>
      </c>
      <c r="B50" s="58" t="s">
        <v>48</v>
      </c>
      <c r="C50" s="62">
        <f ca="1">SUMIFS(OFFSET(REL_D,,MATCH(C$44,IND,0)-1),REL_D,'HY - NDPP'!$C$5,OrgID,$B50)</f>
        <v>2</v>
      </c>
      <c r="D50" s="56">
        <f ca="1">RANK(C50,$C$46:$C$85,0)+COUNTIF(C$46:$C50,C50)-1</f>
        <v>16</v>
      </c>
      <c r="E50" s="55">
        <v>5</v>
      </c>
      <c r="F50" s="55" t="str">
        <f t="shared" ca="1" si="4"/>
        <v>Francis Road Medical Centre</v>
      </c>
      <c r="G50" s="55">
        <f t="shared" ca="1" si="5"/>
        <v>5</v>
      </c>
      <c r="H50" s="55">
        <f t="shared" ca="1" si="6"/>
        <v>2</v>
      </c>
    </row>
    <row r="51" spans="1:8">
      <c r="A51" s="9" t="s">
        <v>49</v>
      </c>
      <c r="B51" s="58" t="s">
        <v>50</v>
      </c>
      <c r="C51" s="62">
        <f ca="1">SUMIFS(OFFSET(REL_D,,MATCH(C$44,IND,0)-1),REL_D,'HY - NDPP'!$C$5,OrgID,$B51)</f>
        <v>3</v>
      </c>
      <c r="D51" s="56">
        <f ca="1">RANK(C51,$C$46:$C$85,0)+COUNTIF(C$46:$C51,C51)-1</f>
        <v>9</v>
      </c>
      <c r="E51" s="55">
        <v>6</v>
      </c>
      <c r="F51" s="55" t="str">
        <f t="shared" ca="1" si="4"/>
        <v>Addison Road Medical Practice</v>
      </c>
      <c r="G51" s="55">
        <f t="shared" ca="1" si="5"/>
        <v>4</v>
      </c>
      <c r="H51" s="55">
        <f t="shared" ca="1" si="6"/>
        <v>2</v>
      </c>
    </row>
    <row r="52" spans="1:8">
      <c r="A52" s="9" t="s">
        <v>51</v>
      </c>
      <c r="B52" s="58" t="s">
        <v>52</v>
      </c>
      <c r="C52" s="62">
        <f ca="1">SUMIFS(OFFSET(REL_D,,MATCH(C$44,IND,0)-1),REL_D,'HY - NDPP'!$C$5,OrgID,$B52)</f>
        <v>3</v>
      </c>
      <c r="D52" s="56">
        <f ca="1">RANK(C52,$C$46:$C$85,0)+COUNTIF(C$46:$C52,C52)-1</f>
        <v>10</v>
      </c>
      <c r="E52" s="55">
        <v>7</v>
      </c>
      <c r="F52" s="55" t="str">
        <f t="shared" ca="1" si="4"/>
        <v>Seymour Medical Centre</v>
      </c>
      <c r="G52" s="55">
        <f t="shared" ca="1" si="5"/>
        <v>4</v>
      </c>
      <c r="H52" s="55">
        <f t="shared" ca="1" si="6"/>
        <v>2</v>
      </c>
    </row>
    <row r="53" spans="1:8">
      <c r="A53" s="9" t="s">
        <v>131</v>
      </c>
      <c r="B53" s="58" t="s">
        <v>54</v>
      </c>
      <c r="C53" s="62">
        <f ca="1">SUMIFS(OFFSET(REL_D,,MATCH(C$44,IND,0)-1),REL_D,'HY - NDPP'!$C$5,OrgID,$B53)</f>
        <v>0</v>
      </c>
      <c r="D53" s="56">
        <f ca="1">RANK(C53,$C$46:$C$85,0)+COUNTIF(C$46:$C53,C53)-1</f>
        <v>29</v>
      </c>
      <c r="E53" s="55">
        <v>8</v>
      </c>
      <c r="F53" s="55" t="str">
        <f t="shared" ca="1" si="4"/>
        <v>St James Medical Practice Ltd</v>
      </c>
      <c r="G53" s="55">
        <f t="shared" ca="1" si="5"/>
        <v>4</v>
      </c>
      <c r="H53" s="55">
        <f t="shared" ca="1" si="6"/>
        <v>2</v>
      </c>
    </row>
    <row r="54" spans="1:8">
      <c r="A54" s="9" t="s">
        <v>132</v>
      </c>
      <c r="B54" s="58" t="s">
        <v>56</v>
      </c>
      <c r="C54" s="62">
        <f ca="1">SUMIFS(OFFSET(REL_D,,MATCH(C$44,IND,0)-1),REL_D,'HY - NDPP'!$C$5,OrgID,$B54)</f>
        <v>0</v>
      </c>
      <c r="D54" s="56">
        <f ca="1">RANK(C54,$C$46:$C$85,0)+COUNTIF(C$46:$C54,C54)-1</f>
        <v>30</v>
      </c>
      <c r="E54" s="55">
        <v>9</v>
      </c>
      <c r="F54" s="55" t="str">
        <f t="shared" ca="1" si="4"/>
        <v>Lime Tree &amp; Sinnott Healthcare Ltd</v>
      </c>
      <c r="G54" s="55">
        <f t="shared" ca="1" si="5"/>
        <v>3</v>
      </c>
      <c r="H54" s="55">
        <f t="shared" ca="1" si="6"/>
        <v>2</v>
      </c>
    </row>
    <row r="55" spans="1:8">
      <c r="A55" s="55" t="s">
        <v>11</v>
      </c>
      <c r="B55" s="58" t="s">
        <v>57</v>
      </c>
      <c r="C55" s="62">
        <f ca="1">SUMIFS(OFFSET(REL_D,,MATCH(C$44,IND,0)-1),REL_D,'HY - NDPP'!$C$5,OrgID,$B55)</f>
        <v>3</v>
      </c>
      <c r="D55" s="56">
        <f ca="1">RANK(C55,$C$46:$C$85,0)+COUNTIF(C$46:$C55,C55)-1</f>
        <v>11</v>
      </c>
      <c r="E55" s="55">
        <v>10</v>
      </c>
      <c r="F55" s="55" t="str">
        <f t="shared" ca="1" si="4"/>
        <v>The Bailey Practice</v>
      </c>
      <c r="G55" s="55">
        <f t="shared" ca="1" si="5"/>
        <v>3</v>
      </c>
      <c r="H55" s="55">
        <f t="shared" ca="1" si="6"/>
        <v>2</v>
      </c>
    </row>
    <row r="56" spans="1:8">
      <c r="A56" s="9" t="s">
        <v>58</v>
      </c>
      <c r="B56" s="58" t="s">
        <v>59</v>
      </c>
      <c r="C56" s="62">
        <f ca="1">SUMIFS(OFFSET(REL_D,,MATCH(C$44,IND,0)-1),REL_D,'HY - NDPP'!$C$5,OrgID,$B56)</f>
        <v>1</v>
      </c>
      <c r="D56" s="56">
        <f ca="1">RANK(C56,$C$46:$C$85,0)+COUNTIF(C$46:$C56,C56)-1</f>
        <v>22</v>
      </c>
      <c r="E56" s="55">
        <v>11</v>
      </c>
      <c r="F56" s="55" t="str">
        <f t="shared" ca="1" si="4"/>
        <v>Chingford Medical Practice</v>
      </c>
      <c r="G56" s="55">
        <f t="shared" ca="1" si="5"/>
        <v>3</v>
      </c>
      <c r="H56" s="55">
        <f t="shared" ca="1" si="6"/>
        <v>2</v>
      </c>
    </row>
    <row r="57" spans="1:8">
      <c r="A57" s="9" t="s">
        <v>60</v>
      </c>
      <c r="B57" s="58" t="s">
        <v>61</v>
      </c>
      <c r="C57" s="62">
        <f ca="1">SUMIFS(OFFSET(REL_D,,MATCH(C$44,IND,0)-1),REL_D,'HY - NDPP'!$C$5,OrgID,$B57)</f>
        <v>0</v>
      </c>
      <c r="D57" s="56">
        <f ca="1">RANK(C57,$C$46:$C$85,0)+COUNTIF(C$46:$C57,C57)-1</f>
        <v>31</v>
      </c>
      <c r="E57" s="55">
        <v>12</v>
      </c>
      <c r="F57" s="55" t="str">
        <f t="shared" ca="1" si="4"/>
        <v>The Lyndhurst Surgery</v>
      </c>
      <c r="G57" s="55">
        <f t="shared" ca="1" si="5"/>
        <v>3</v>
      </c>
      <c r="H57" s="55">
        <f t="shared" ca="1" si="6"/>
        <v>2</v>
      </c>
    </row>
    <row r="58" spans="1:8">
      <c r="A58" s="9" t="s">
        <v>62</v>
      </c>
      <c r="B58" s="58" t="s">
        <v>63</v>
      </c>
      <c r="C58" s="62">
        <f ca="1">SUMIFS(OFFSET(REL_D,,MATCH(C$44,IND,0)-1),REL_D,'HY - NDPP'!$C$5,OrgID,$B58)</f>
        <v>0</v>
      </c>
      <c r="D58" s="56">
        <f ca="1">RANK(C58,$C$46:$C$85,0)+COUNTIF(C$46:$C58,C58)-1</f>
        <v>32</v>
      </c>
      <c r="E58" s="55">
        <v>13</v>
      </c>
      <c r="F58" s="55" t="str">
        <f t="shared" ca="1" si="4"/>
        <v xml:space="preserve"> The Firs</v>
      </c>
      <c r="G58" s="55">
        <f t="shared" ca="1" si="5"/>
        <v>3</v>
      </c>
      <c r="H58" s="55">
        <f t="shared" ca="1" si="6"/>
        <v>2</v>
      </c>
    </row>
    <row r="59" spans="1:8">
      <c r="A59" s="9" t="s">
        <v>64</v>
      </c>
      <c r="B59" s="58" t="s">
        <v>65</v>
      </c>
      <c r="C59" s="62">
        <f ca="1">SUMIFS(OFFSET(REL_D,,MATCH(C$44,IND,0)-1),REL_D,'HY - NDPP'!$C$5,OrgID,$B59)</f>
        <v>6</v>
      </c>
      <c r="D59" s="56">
        <f ca="1">RANK(C59,$C$46:$C$85,0)+COUNTIF(C$46:$C59,C59)-1</f>
        <v>3</v>
      </c>
      <c r="E59" s="55">
        <v>14</v>
      </c>
      <c r="F59" s="55" t="str">
        <f t="shared" ca="1" si="4"/>
        <v xml:space="preserve"> Queens Road Medical Centre</v>
      </c>
      <c r="G59" s="55">
        <f t="shared" ca="1" si="5"/>
        <v>3</v>
      </c>
      <c r="H59" s="55">
        <f t="shared" ca="1" si="6"/>
        <v>2</v>
      </c>
    </row>
    <row r="60" spans="1:8">
      <c r="A60" s="9" t="s">
        <v>66</v>
      </c>
      <c r="B60" s="58" t="s">
        <v>67</v>
      </c>
      <c r="C60" s="62">
        <f ca="1">SUMIFS(OFFSET(REL_D,,MATCH(C$44,IND,0)-1),REL_D,'HY - NDPP'!$C$5,OrgID,$B60)</f>
        <v>0</v>
      </c>
      <c r="D60" s="56">
        <f ca="1">RANK(C60,$C$46:$C$85,0)+COUNTIF(C$46:$C60,C60)-1</f>
        <v>33</v>
      </c>
      <c r="E60" s="55">
        <v>15</v>
      </c>
      <c r="F60" s="55" t="str">
        <f t="shared" ca="1" si="4"/>
        <v>Kings Head Medical Practice</v>
      </c>
      <c r="G60" s="55">
        <f t="shared" ca="1" si="5"/>
        <v>2</v>
      </c>
      <c r="H60" s="55">
        <f t="shared" ca="1" si="6"/>
        <v>2</v>
      </c>
    </row>
    <row r="61" spans="1:8">
      <c r="A61" s="9" t="s">
        <v>133</v>
      </c>
      <c r="B61" s="58" t="s">
        <v>69</v>
      </c>
      <c r="C61" s="62">
        <f ca="1">IFERROR(SUMIFS(OFFSET(REL_D,,MATCH(C$44,IND,0)-1),REL_D,'HY - NDPP'!$C$5,OrgID,#REF!), "-")</f>
        <v>0</v>
      </c>
      <c r="D61" s="56">
        <f ca="1">IFERROR(RANK(C61,$C$46:$C$85,0)+COUNTIF(C$46:$C61,C61)-1, "-")</f>
        <v>34</v>
      </c>
      <c r="E61" s="55">
        <v>16</v>
      </c>
      <c r="F61" s="55" t="str">
        <f t="shared" ca="1" si="4"/>
        <v>Dr Shantir Practice</v>
      </c>
      <c r="G61" s="55">
        <f t="shared" ca="1" si="5"/>
        <v>2</v>
      </c>
      <c r="H61" s="55">
        <f t="shared" ca="1" si="6"/>
        <v>2</v>
      </c>
    </row>
    <row r="62" spans="1:8">
      <c r="A62" s="9" t="s">
        <v>70</v>
      </c>
      <c r="B62" s="58" t="s">
        <v>71</v>
      </c>
      <c r="C62" s="62">
        <f ca="1">SUMIFS(OFFSET(REL_D,,MATCH(C$44,IND,0)-1),REL_D,'HY - NDPP'!$C$5,OrgID,$B61)</f>
        <v>2</v>
      </c>
      <c r="D62" s="56">
        <f ca="1">RANK(C62,$C$46:$C$85,0)+COUNTIF(C$46:$C62,C62)-1</f>
        <v>17</v>
      </c>
      <c r="E62" s="55">
        <v>17</v>
      </c>
      <c r="F62" s="55" t="str">
        <f t="shared" ca="1" si="4"/>
        <v>The Allum Medical Centre</v>
      </c>
      <c r="G62" s="55">
        <f t="shared" ca="1" si="5"/>
        <v>2</v>
      </c>
      <c r="H62" s="55">
        <f t="shared" ca="1" si="6"/>
        <v>2</v>
      </c>
    </row>
    <row r="63" spans="1:8">
      <c r="A63" s="9" t="s">
        <v>72</v>
      </c>
      <c r="B63" s="58" t="s">
        <v>73</v>
      </c>
      <c r="C63" s="62">
        <f ca="1">SUMIFS(OFFSET(REL_D,,MATCH(C$44,IND,0)-1),REL_D,'HY - NDPP'!$C$5,OrgID,$B62)</f>
        <v>0</v>
      </c>
      <c r="D63" s="56">
        <f ca="1">RANK(C63,$C$46:$C$85,0)+COUNTIF(C$46:$C63,C63)-1</f>
        <v>35</v>
      </c>
      <c r="E63" s="55">
        <v>18</v>
      </c>
      <c r="F63" s="55" t="str">
        <f t="shared" ca="1" si="4"/>
        <v>High Road Surgery</v>
      </c>
      <c r="G63" s="55">
        <f t="shared" ca="1" si="5"/>
        <v>2</v>
      </c>
      <c r="H63" s="55">
        <f t="shared" ca="1" si="6"/>
        <v>2</v>
      </c>
    </row>
    <row r="64" spans="1:8">
      <c r="A64" s="9" t="s">
        <v>74</v>
      </c>
      <c r="B64" s="58" t="s">
        <v>75</v>
      </c>
      <c r="C64" s="62">
        <f ca="1">SUMIFS(OFFSET(REL_D,,MATCH(C$44,IND,0)-1),REL_D,'HY - NDPP'!$C$5,OrgID,$B63)</f>
        <v>5</v>
      </c>
      <c r="D64" s="56">
        <f ca="1">RANK(C64,$C$46:$C$85,0)+COUNTIF(C$46:$C64,C64)-1</f>
        <v>5</v>
      </c>
      <c r="E64" s="55">
        <v>19</v>
      </c>
      <c r="F64" s="55" t="str">
        <f t="shared" ca="1" si="4"/>
        <v>Grove Surgery</v>
      </c>
      <c r="G64" s="55">
        <f t="shared" ca="1" si="5"/>
        <v>2</v>
      </c>
      <c r="H64" s="55">
        <f t="shared" ca="1" si="6"/>
        <v>2</v>
      </c>
    </row>
    <row r="65" spans="1:8">
      <c r="A65" s="9" t="s">
        <v>76</v>
      </c>
      <c r="B65" s="58" t="s">
        <v>77</v>
      </c>
      <c r="C65" s="62">
        <f ca="1">SUMIFS(OFFSET(REL_D,,MATCH(C$44,IND,0)-1),REL_D,'HY - NDPP'!$C$5,OrgID,$B64)</f>
        <v>0</v>
      </c>
      <c r="D65" s="56">
        <f ca="1">RANK(C65,$C$46:$C$85,0)+COUNTIF(C$46:$C65,C65)-1</f>
        <v>36</v>
      </c>
      <c r="E65" s="55">
        <v>20</v>
      </c>
      <c r="F65" s="55" t="str">
        <f t="shared" ca="1" si="4"/>
        <v>Waltham Forest Average</v>
      </c>
      <c r="G65" s="55">
        <f t="shared" ca="1" si="5"/>
        <v>2</v>
      </c>
      <c r="H65" s="55">
        <f t="shared" ca="1" si="6"/>
        <v>2</v>
      </c>
    </row>
    <row r="66" spans="1:8">
      <c r="A66" s="9" t="s">
        <v>78</v>
      </c>
      <c r="B66" s="58" t="s">
        <v>79</v>
      </c>
      <c r="C66" s="62">
        <f ca="1">SUMIFS(OFFSET(REL_D,,MATCH(C$44,IND,0)-1),REL_D,'HY - NDPP'!$C$5,OrgID,$B65)</f>
        <v>0</v>
      </c>
      <c r="D66" s="56">
        <f ca="1">RANK(C66,$C$46:$C$85,0)+COUNTIF(C$46:$C66,C66)-1</f>
        <v>37</v>
      </c>
      <c r="E66" s="55">
        <v>21</v>
      </c>
      <c r="F66" s="55" t="str">
        <f t="shared" ca="1" si="4"/>
        <v>The Microfaculty</v>
      </c>
      <c r="G66" s="55">
        <f t="shared" ca="1" si="5"/>
        <v>1</v>
      </c>
      <c r="H66" s="55">
        <f t="shared" ca="1" si="6"/>
        <v>2</v>
      </c>
    </row>
    <row r="67" spans="1:8">
      <c r="A67" s="9" t="s">
        <v>80</v>
      </c>
      <c r="B67" s="58" t="s">
        <v>81</v>
      </c>
      <c r="C67" s="62">
        <f ca="1">SUMIFS(OFFSET(REL_D,,MATCH(C$44,IND,0)-1),REL_D,'HY - NDPP'!$C$5,OrgID,$B66)</f>
        <v>3</v>
      </c>
      <c r="D67" s="56">
        <f ca="1">RANK(C67,$C$46:$C$85,0)+COUNTIF(C$46:$C67,C67)-1</f>
        <v>12</v>
      </c>
      <c r="E67" s="55">
        <v>22</v>
      </c>
      <c r="F67" s="55" t="str">
        <f t="shared" ca="1" si="4"/>
        <v>Churchill Medical Centre</v>
      </c>
      <c r="G67" s="55">
        <f t="shared" ca="1" si="5"/>
        <v>1</v>
      </c>
      <c r="H67" s="55">
        <f t="shared" ca="1" si="6"/>
        <v>2</v>
      </c>
    </row>
    <row r="68" spans="1:8">
      <c r="A68" s="9" t="s">
        <v>134</v>
      </c>
      <c r="B68" s="58" t="s">
        <v>83</v>
      </c>
      <c r="C68" s="62">
        <f ca="1">SUMIFS(OFFSET(REL_D,,MATCH(C$44,IND,0)-1),REL_D,'HY - NDPP'!$C$5,OrgID,$B67)</f>
        <v>1</v>
      </c>
      <c r="D68" s="56">
        <f ca="1">RANK(C68,$C$46:$C$85,0)+COUNTIF(C$46:$C68,C68)-1</f>
        <v>23</v>
      </c>
      <c r="E68" s="55">
        <v>23</v>
      </c>
      <c r="F68" s="55" t="str">
        <f t="shared" ca="1" si="4"/>
        <v>The Ecclesbourne Practice</v>
      </c>
      <c r="G68" s="55">
        <f t="shared" ca="1" si="5"/>
        <v>1</v>
      </c>
      <c r="H68" s="55">
        <f t="shared" ca="1" si="6"/>
        <v>2</v>
      </c>
    </row>
    <row r="69" spans="1:8">
      <c r="A69" s="9" t="s">
        <v>84</v>
      </c>
      <c r="B69" s="58" t="s">
        <v>85</v>
      </c>
      <c r="C69" s="62">
        <f ca="1">SUMIFS(OFFSET(REL_D,,MATCH(C$44,IND,0)-1),REL_D,'HY - NDPP'!$C$5,OrgID,$B68)</f>
        <v>1</v>
      </c>
      <c r="D69" s="56">
        <f ca="1">RANK(C69,$C$46:$C$85,0)+COUNTIF(C$46:$C69,C69)-1</f>
        <v>24</v>
      </c>
      <c r="E69" s="55">
        <v>24</v>
      </c>
      <c r="F69" s="55" t="str">
        <f t="shared" ca="1" si="4"/>
        <v>Green Man Medical Centre</v>
      </c>
      <c r="G69" s="55">
        <f t="shared" ca="1" si="5"/>
        <v>1</v>
      </c>
      <c r="H69" s="55">
        <f t="shared" ca="1" si="6"/>
        <v>2</v>
      </c>
    </row>
    <row r="70" spans="1:8">
      <c r="A70" s="9" t="s">
        <v>86</v>
      </c>
      <c r="B70" s="58" t="s">
        <v>87</v>
      </c>
      <c r="C70" s="62">
        <f ca="1">SUMIFS(OFFSET(REL_D,,MATCH(C$44,IND,0)-1),REL_D,'HY - NDPP'!$C$5,OrgID,$B69)</f>
        <v>2</v>
      </c>
      <c r="D70" s="56">
        <f ca="1">RANK(C70,$C$46:$C$85,0)+COUNTIF(C$46:$C70,C70)-1</f>
        <v>18</v>
      </c>
      <c r="E70" s="55">
        <v>25</v>
      </c>
      <c r="F70" s="55" t="str">
        <f t="shared" ca="1" si="4"/>
        <v>Kiyani Medical Practice</v>
      </c>
      <c r="G70" s="55">
        <f t="shared" ca="1" si="5"/>
        <v>1</v>
      </c>
      <c r="H70" s="55">
        <f t="shared" ca="1" si="6"/>
        <v>2</v>
      </c>
    </row>
    <row r="71" spans="1:8">
      <c r="A71" s="9" t="s">
        <v>88</v>
      </c>
      <c r="B71" s="58" t="s">
        <v>89</v>
      </c>
      <c r="C71" s="62">
        <f ca="1">SUMIFS(OFFSET(REL_D,,MATCH(C$44,IND,0)-1),REL_D,'HY - NDPP'!$C$5,OrgID,$B70)</f>
        <v>1</v>
      </c>
      <c r="D71" s="56">
        <f ca="1">RANK(C71,$C$46:$C$85,0)+COUNTIF(C$46:$C71,C71)-1</f>
        <v>25</v>
      </c>
      <c r="E71" s="55">
        <v>26</v>
      </c>
      <c r="F71" s="55" t="str">
        <f t="shared" ca="1" si="4"/>
        <v>LL Medical Care (Agarwal &amp; Agrwal Practice)</v>
      </c>
      <c r="G71" s="55">
        <f t="shared" ca="1" si="5"/>
        <v>1</v>
      </c>
      <c r="H71" s="55">
        <f t="shared" ca="1" si="6"/>
        <v>2</v>
      </c>
    </row>
    <row r="72" spans="1:8">
      <c r="A72" s="9" t="s">
        <v>90</v>
      </c>
      <c r="B72" s="58" t="s">
        <v>91</v>
      </c>
      <c r="C72" s="62">
        <f ca="1">SUMIFS(OFFSET(REL_D,,MATCH(C$44,IND,0)-1),REL_D,'HY - NDPP'!$C$5,OrgID,$B71)</f>
        <v>1</v>
      </c>
      <c r="D72" s="56">
        <f ca="1">RANK(C72,$C$46:$C$85,0)+COUNTIF(C$46:$C72,C72)-1</f>
        <v>26</v>
      </c>
      <c r="E72" s="55">
        <v>27</v>
      </c>
      <c r="F72" s="55" t="str">
        <f t="shared" ca="1" si="4"/>
        <v>Waltham Forest Community &amp; Family Health Services Ltd</v>
      </c>
      <c r="G72" s="55">
        <f t="shared" ca="1" si="5"/>
        <v>1</v>
      </c>
      <c r="H72" s="55">
        <f t="shared" ca="1" si="6"/>
        <v>2</v>
      </c>
    </row>
    <row r="73" spans="1:8">
      <c r="A73" s="9" t="s">
        <v>92</v>
      </c>
      <c r="B73" s="58" t="s">
        <v>93</v>
      </c>
      <c r="C73" s="62">
        <f ca="1">SUMIFS(OFFSET(REL_D,,MATCH(C$44,IND,0)-1),REL_D,'HY - NDPP'!$C$5,OrgID,$B72)</f>
        <v>0</v>
      </c>
      <c r="D73" s="56">
        <f ca="1">RANK(C73,$C$46:$C$85,0)+COUNTIF(C$46:$C73,C73)-1</f>
        <v>38</v>
      </c>
      <c r="E73" s="55">
        <v>28</v>
      </c>
      <c r="F73" s="55" t="str">
        <f t="shared" ca="1" si="4"/>
        <v xml:space="preserve"> The Penryhn Surgery</v>
      </c>
      <c r="G73" s="55">
        <f t="shared" ca="1" si="5"/>
        <v>0</v>
      </c>
      <c r="H73" s="55">
        <f t="shared" ca="1" si="6"/>
        <v>2</v>
      </c>
    </row>
    <row r="74" spans="1:8">
      <c r="A74" s="9" t="s">
        <v>94</v>
      </c>
      <c r="B74" s="58" t="s">
        <v>95</v>
      </c>
      <c r="C74" s="62">
        <f ca="1">SUMIFS(OFFSET(REL_D,,MATCH(C$44,IND,0)-1),REL_D,'HY - NDPP'!$C$5,OrgID,$B73)</f>
        <v>6</v>
      </c>
      <c r="D74" s="56">
        <f ca="1">RANK(C74,$C$46:$C$85,0)+COUNTIF(C$46:$C74,C74)-1</f>
        <v>4</v>
      </c>
      <c r="E74" s="55">
        <v>29</v>
      </c>
      <c r="F74" s="55" t="str">
        <f t="shared" ca="1" si="4"/>
        <v>Forest Surgery</v>
      </c>
      <c r="G74" s="55">
        <f t="shared" ca="1" si="5"/>
        <v>0</v>
      </c>
      <c r="H74" s="55">
        <f t="shared" ca="1" si="6"/>
        <v>2</v>
      </c>
    </row>
    <row r="75" spans="1:8">
      <c r="A75" s="9" t="s">
        <v>96</v>
      </c>
      <c r="B75" s="58" t="s">
        <v>97</v>
      </c>
      <c r="C75" s="62">
        <f ca="1">SUMIFS(OFFSET(REL_D,,MATCH(C$44,IND,0)-1),REL_D,'HY - NDPP'!$C$5,OrgID,$B74)</f>
        <v>4</v>
      </c>
      <c r="D75" s="56">
        <f ca="1">RANK(C75,$C$46:$C$85,0)+COUNTIF(C$46:$C75,C75)-1</f>
        <v>6</v>
      </c>
      <c r="E75" s="55">
        <v>30</v>
      </c>
      <c r="F75" s="55" t="str">
        <f t="shared" ca="1" si="4"/>
        <v>Handsworth Medical Centre</v>
      </c>
      <c r="G75" s="55">
        <f t="shared" ca="1" si="5"/>
        <v>0</v>
      </c>
      <c r="H75" s="55">
        <f t="shared" ca="1" si="6"/>
        <v>2</v>
      </c>
    </row>
    <row r="76" spans="1:8">
      <c r="A76" s="9" t="s">
        <v>98</v>
      </c>
      <c r="B76" s="58" t="s">
        <v>99</v>
      </c>
      <c r="C76" s="62">
        <f ca="1">SUMIFS(OFFSET(REL_D,,MATCH(C$44,IND,0)-1),REL_D,'HY - NDPP'!$C$5,OrgID,$B75)</f>
        <v>13</v>
      </c>
      <c r="D76" s="56">
        <f ca="1">RANK(C76,$C$46:$C$85,0)+COUNTIF(C$46:$C76,C76)-1</f>
        <v>1</v>
      </c>
      <c r="E76" s="55">
        <v>31</v>
      </c>
      <c r="F76" s="55" t="str">
        <f t="shared" ca="1" si="4"/>
        <v>The Ridgeway Surgery</v>
      </c>
      <c r="G76" s="55">
        <f t="shared" ca="1" si="5"/>
        <v>0</v>
      </c>
      <c r="H76" s="55">
        <f t="shared" ca="1" si="6"/>
        <v>2</v>
      </c>
    </row>
    <row r="77" spans="1:8">
      <c r="A77" s="9" t="s">
        <v>100</v>
      </c>
      <c r="B77" s="58" t="s">
        <v>101</v>
      </c>
      <c r="C77" s="62">
        <f ca="1">SUMIFS(OFFSET(REL_D,,MATCH(C$44,IND,0)-1),REL_D,'HY - NDPP'!$C$5,OrgID,$B76)</f>
        <v>3</v>
      </c>
      <c r="D77" s="56">
        <f ca="1">RANK(C77,$C$46:$C$85,0)+COUNTIF(C$46:$C77,C77)-1</f>
        <v>13</v>
      </c>
      <c r="E77" s="55">
        <v>32</v>
      </c>
      <c r="F77" s="55" t="str">
        <f t="shared" ca="1" si="4"/>
        <v>Old Church Surgery</v>
      </c>
      <c r="G77" s="55">
        <f t="shared" ca="1" si="5"/>
        <v>0</v>
      </c>
      <c r="H77" s="55">
        <f t="shared" ca="1" si="6"/>
        <v>2</v>
      </c>
    </row>
    <row r="78" spans="1:8">
      <c r="A78" s="9" t="s">
        <v>102</v>
      </c>
      <c r="B78" s="58" t="s">
        <v>103</v>
      </c>
      <c r="C78" s="62">
        <f ca="1">SUMIFS(OFFSET(REL_D,,MATCH(C$44,IND,0)-1),REL_D,'HY - NDPP'!$C$5,OrgID,$B77)</f>
        <v>0</v>
      </c>
      <c r="D78" s="56">
        <f ca="1">RANK(C78,$C$46:$C$85,0)+COUNTIF(C$46:$C78,C78)-1</f>
        <v>39</v>
      </c>
      <c r="E78" s="55">
        <v>33</v>
      </c>
      <c r="F78" s="55" t="str">
        <f t="shared" ca="1" si="4"/>
        <v>Sma Medical Centre</v>
      </c>
      <c r="G78" s="55">
        <f t="shared" ca="1" si="5"/>
        <v>0</v>
      </c>
      <c r="H78" s="55">
        <f t="shared" ca="1" si="6"/>
        <v>2</v>
      </c>
    </row>
    <row r="79" spans="1:8">
      <c r="A79" s="9" t="s">
        <v>104</v>
      </c>
      <c r="B79" s="58" t="s">
        <v>105</v>
      </c>
      <c r="C79" s="62">
        <f ca="1">SUMIFS(OFFSET(REL_D,,MATCH(C$44,IND,0)-1),REL_D,'HY - NDPP'!$C$5,OrgID,$B78)</f>
        <v>1</v>
      </c>
      <c r="D79" s="56">
        <f ca="1">RANK(C79,$C$46:$C$85,0)+COUNTIF(C$46:$C79,C79)-1</f>
        <v>27</v>
      </c>
      <c r="E79" s="55">
        <v>34</v>
      </c>
      <c r="F79" s="55" t="str">
        <f t="shared" ca="1" si="4"/>
        <v>Leyton Healthcare (Oliver Road)</v>
      </c>
      <c r="G79" s="55">
        <f t="shared" ca="1" si="5"/>
        <v>0</v>
      </c>
      <c r="H79" s="55">
        <f t="shared" ca="1" si="6"/>
        <v>2</v>
      </c>
    </row>
    <row r="80" spans="1:8">
      <c r="A80" s="9" t="s">
        <v>106</v>
      </c>
      <c r="B80" s="58" t="s">
        <v>107</v>
      </c>
      <c r="C80" s="62">
        <f ca="1">SUMIFS(OFFSET(REL_D,,MATCH(C$44,IND,0)-1),REL_D,'HY - NDPP'!$C$5,OrgID,$B79)</f>
        <v>4</v>
      </c>
      <c r="D80" s="56">
        <f ca="1">RANK(C80,$C$46:$C$85,0)+COUNTIF(C$46:$C80,C80)-1</f>
        <v>7</v>
      </c>
      <c r="E80" s="55">
        <v>35</v>
      </c>
      <c r="F80" s="55" t="str">
        <f t="shared" ca="1" si="4"/>
        <v xml:space="preserve"> Crawley Road Medical Centre</v>
      </c>
      <c r="G80" s="55">
        <f t="shared" ca="1" si="5"/>
        <v>0</v>
      </c>
      <c r="H80" s="55">
        <f t="shared" ca="1" si="6"/>
        <v>2</v>
      </c>
    </row>
    <row r="81" spans="1:8">
      <c r="A81" s="9" t="s">
        <v>108</v>
      </c>
      <c r="B81" s="58" t="s">
        <v>109</v>
      </c>
      <c r="C81" s="62">
        <f ca="1">SUMIFS(OFFSET(REL_D,,MATCH(C$44,IND,0)-1),REL_D,'HY - NDPP'!$C$5,OrgID,$B80)</f>
        <v>3</v>
      </c>
      <c r="D81" s="56">
        <f ca="1">RANK(C81,$C$46:$C$85,0)+COUNTIF(C$46:$C81,C81)-1</f>
        <v>14</v>
      </c>
      <c r="E81" s="55">
        <v>36</v>
      </c>
      <c r="F81" s="55" t="str">
        <f t="shared" ca="1" si="4"/>
        <v>Hampton Medical Centre</v>
      </c>
      <c r="G81" s="55">
        <f t="shared" ca="1" si="5"/>
        <v>0</v>
      </c>
      <c r="H81" s="55">
        <f t="shared" ca="1" si="6"/>
        <v>2</v>
      </c>
    </row>
    <row r="82" spans="1:8">
      <c r="A82" s="9" t="s">
        <v>110</v>
      </c>
      <c r="B82" s="58" t="s">
        <v>111</v>
      </c>
      <c r="C82" s="62">
        <f ca="1">SUMIFS(OFFSET(REL_D,,MATCH(C$44,IND,0)-1),REL_D,'HY - NDPP'!$C$5,OrgID,$B81)</f>
        <v>2</v>
      </c>
      <c r="D82" s="56">
        <f ca="1">RANK(C82,$C$46:$C$85,0)+COUNTIF(C$46:$C82,C82)-1</f>
        <v>19</v>
      </c>
      <c r="E82" s="55">
        <v>37</v>
      </c>
      <c r="F82" s="55" t="str">
        <f t="shared" ca="1" si="4"/>
        <v>Lime Tree Surgery</v>
      </c>
      <c r="G82" s="55">
        <f ca="1">INDEX($C$46:$C$85,MATCH($E79,$D$46:$D$85,0))</f>
        <v>0</v>
      </c>
      <c r="H82" s="55">
        <f t="shared" ca="1" si="6"/>
        <v>2</v>
      </c>
    </row>
    <row r="83" spans="1:8">
      <c r="A83" s="9" t="s">
        <v>112</v>
      </c>
      <c r="B83" s="58" t="s">
        <v>113</v>
      </c>
      <c r="C83" s="62">
        <f ca="1">SUMIFS(OFFSET(REL_D,,MATCH(C$44,IND,0)-1),REL_D,'HY - NDPP'!$C$5,OrgID,$B82)</f>
        <v>0</v>
      </c>
      <c r="D83" s="56">
        <f ca="1">RANK(C83,$C$46:$C$85,0)+COUNTIF(C$46:$C83,C83)-1</f>
        <v>40</v>
      </c>
      <c r="E83" s="55">
        <v>38</v>
      </c>
      <c r="F83" s="55" t="str">
        <f t="shared" ca="1" si="4"/>
        <v>The Harrow Road Surgery</v>
      </c>
      <c r="G83" s="55">
        <f ca="1">INDEX($C$46:$C$85,MATCH($E80,$D$46:$D$85,0))</f>
        <v>0</v>
      </c>
      <c r="H83" s="55">
        <f t="shared" ca="1" si="6"/>
        <v>2</v>
      </c>
    </row>
    <row r="84" spans="1:8">
      <c r="A84" s="18" t="s">
        <v>114</v>
      </c>
      <c r="B84" s="126" t="s">
        <v>115</v>
      </c>
      <c r="C84" s="62">
        <f ca="1">SUMIFS(OFFSET(REL_D,,MATCH(C$44,IND,0)-1),REL_D,'HY - NDPP'!$C$5,OrgID,$B83)</f>
        <v>4</v>
      </c>
      <c r="D84" s="56">
        <f ca="1">RANK(C84,$C$46:$C$85,0)+COUNTIF(C$46:$C84,C84)-1</f>
        <v>8</v>
      </c>
      <c r="E84" s="55">
        <v>39</v>
      </c>
      <c r="F84" s="55" t="str">
        <f t="shared" ca="1" si="4"/>
        <v>Dr Dhital Practice</v>
      </c>
      <c r="G84" s="55">
        <f ca="1">INDEX($C$46:$C$85,MATCH($E80,$D$46:$D$85,0))</f>
        <v>0</v>
      </c>
      <c r="H84" s="55">
        <f t="shared" ca="1" si="6"/>
        <v>2</v>
      </c>
    </row>
    <row r="85" spans="1:8" ht="15.75" thickBot="1">
      <c r="A85" s="9" t="s">
        <v>141</v>
      </c>
      <c r="B85" s="9" t="s">
        <v>142</v>
      </c>
      <c r="C85" s="72">
        <f ca="1">ROUND(AVERAGE(C46:C84),0)</f>
        <v>2</v>
      </c>
      <c r="D85" s="56">
        <f ca="1">RANK(C85,$C$46:$C$85,0)+COUNTIF(C$46:$C85,C85)-1</f>
        <v>20</v>
      </c>
    </row>
  </sheetData>
  <sortState xmlns:xlrd2="http://schemas.microsoft.com/office/spreadsheetml/2017/richdata2" ref="M3:M40">
    <sortCondition ref="M3"/>
  </sortState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7" tint="0.39997558519241921"/>
  </sheetPr>
  <dimension ref="A1:H41"/>
  <sheetViews>
    <sheetView topLeftCell="A6" workbookViewId="0">
      <selection activeCell="A35" sqref="A35"/>
    </sheetView>
  </sheetViews>
  <sheetFormatPr defaultRowHeight="15"/>
  <cols>
    <col min="2" max="2" width="52.42578125" bestFit="1" customWidth="1"/>
    <col min="8" max="8" width="21.140625" bestFit="1" customWidth="1"/>
  </cols>
  <sheetData>
    <row r="1" spans="1:8" ht="30">
      <c r="A1" s="85" t="s">
        <v>143</v>
      </c>
      <c r="B1" s="85" t="s">
        <v>144</v>
      </c>
      <c r="C1" s="85" t="s">
        <v>145</v>
      </c>
      <c r="D1" s="85" t="s">
        <v>146</v>
      </c>
      <c r="E1" s="85" t="s">
        <v>12</v>
      </c>
      <c r="G1" s="85" t="s">
        <v>147</v>
      </c>
      <c r="H1" s="85" t="s">
        <v>12</v>
      </c>
    </row>
    <row r="2" spans="1:8">
      <c r="A2" s="146" t="s">
        <v>57</v>
      </c>
      <c r="B2" s="147" t="s">
        <v>11</v>
      </c>
      <c r="E2" s="147" t="s">
        <v>27</v>
      </c>
      <c r="G2" t="str">
        <f>INDEX($A$2:$A$40,MATCH(Summary!$C$8,PRACTICE!$B$2:$B$40,0))</f>
        <v>Y01291</v>
      </c>
      <c r="H2" t="str">
        <f>VLOOKUP($G$2,$A$2:$E$40,5,0)</f>
        <v>WF-2</v>
      </c>
    </row>
    <row r="3" spans="1:8">
      <c r="A3" s="146" t="s">
        <v>59</v>
      </c>
      <c r="B3" s="147" t="s">
        <v>58</v>
      </c>
      <c r="E3" s="147" t="s">
        <v>27</v>
      </c>
    </row>
    <row r="4" spans="1:8">
      <c r="A4" s="146" t="s">
        <v>61</v>
      </c>
      <c r="B4" s="147" t="s">
        <v>60</v>
      </c>
      <c r="E4" s="147" t="s">
        <v>27</v>
      </c>
    </row>
    <row r="5" spans="1:8">
      <c r="A5" s="146" t="s">
        <v>40</v>
      </c>
      <c r="B5" s="147" t="s">
        <v>39</v>
      </c>
      <c r="E5" s="147" t="s">
        <v>25</v>
      </c>
    </row>
    <row r="6" spans="1:8">
      <c r="A6" s="146" t="s">
        <v>42</v>
      </c>
      <c r="B6" s="147" t="s">
        <v>41</v>
      </c>
      <c r="E6" s="147" t="s">
        <v>25</v>
      </c>
    </row>
    <row r="7" spans="1:8">
      <c r="A7" s="146" t="s">
        <v>63</v>
      </c>
      <c r="B7" s="147" t="s">
        <v>62</v>
      </c>
      <c r="E7" s="147" t="s">
        <v>27</v>
      </c>
    </row>
    <row r="8" spans="1:8">
      <c r="A8" s="146" t="s">
        <v>44</v>
      </c>
      <c r="B8" s="147" t="s">
        <v>43</v>
      </c>
      <c r="E8" s="147" t="s">
        <v>25</v>
      </c>
    </row>
    <row r="9" spans="1:8">
      <c r="A9" s="146" t="s">
        <v>65</v>
      </c>
      <c r="B9" s="147" t="s">
        <v>64</v>
      </c>
      <c r="E9" s="147" t="s">
        <v>29</v>
      </c>
    </row>
    <row r="10" spans="1:8">
      <c r="A10" s="146" t="s">
        <v>71</v>
      </c>
      <c r="B10" s="147" t="s">
        <v>70</v>
      </c>
      <c r="E10" s="147" t="s">
        <v>31</v>
      </c>
    </row>
    <row r="11" spans="1:8">
      <c r="A11" s="146" t="s">
        <v>67</v>
      </c>
      <c r="B11" s="147" t="s">
        <v>66</v>
      </c>
      <c r="E11" s="147" t="s">
        <v>29</v>
      </c>
    </row>
    <row r="12" spans="1:8">
      <c r="A12" s="146" t="s">
        <v>73</v>
      </c>
      <c r="B12" s="147" t="s">
        <v>72</v>
      </c>
      <c r="E12" s="147" t="s">
        <v>31</v>
      </c>
      <c r="G12" s="148" t="s">
        <v>25</v>
      </c>
      <c r="H12" s="9" t="s">
        <v>26</v>
      </c>
    </row>
    <row r="13" spans="1:8">
      <c r="A13" s="146" t="s">
        <v>75</v>
      </c>
      <c r="B13" s="147" t="s">
        <v>74</v>
      </c>
      <c r="E13" s="147" t="s">
        <v>31</v>
      </c>
      <c r="G13" s="148" t="s">
        <v>27</v>
      </c>
      <c r="H13" s="9" t="s">
        <v>28</v>
      </c>
    </row>
    <row r="14" spans="1:8">
      <c r="A14" s="146" t="s">
        <v>85</v>
      </c>
      <c r="B14" s="147" t="s">
        <v>84</v>
      </c>
      <c r="E14" s="147" t="s">
        <v>33</v>
      </c>
      <c r="G14" s="148" t="s">
        <v>29</v>
      </c>
      <c r="H14" s="9" t="s">
        <v>30</v>
      </c>
    </row>
    <row r="15" spans="1:8">
      <c r="A15" s="146" t="s">
        <v>77</v>
      </c>
      <c r="B15" s="147" t="s">
        <v>76</v>
      </c>
      <c r="E15" s="147" t="s">
        <v>31</v>
      </c>
      <c r="G15" s="148" t="s">
        <v>31</v>
      </c>
      <c r="H15" s="9" t="s">
        <v>32</v>
      </c>
    </row>
    <row r="16" spans="1:8">
      <c r="A16" s="146" t="s">
        <v>87</v>
      </c>
      <c r="B16" s="147" t="s">
        <v>86</v>
      </c>
      <c r="E16" s="147" t="s">
        <v>33</v>
      </c>
      <c r="G16" s="148" t="s">
        <v>33</v>
      </c>
      <c r="H16" s="9" t="s">
        <v>34</v>
      </c>
    </row>
    <row r="17" spans="1:8">
      <c r="A17" s="146" t="s">
        <v>89</v>
      </c>
      <c r="B17" s="147" t="s">
        <v>88</v>
      </c>
      <c r="E17" s="147" t="s">
        <v>33</v>
      </c>
      <c r="G17" s="148" t="s">
        <v>35</v>
      </c>
      <c r="H17" s="9" t="s">
        <v>36</v>
      </c>
    </row>
    <row r="18" spans="1:8">
      <c r="A18" s="146" t="s">
        <v>79</v>
      </c>
      <c r="B18" s="147" t="s">
        <v>78</v>
      </c>
      <c r="E18" s="147" t="s">
        <v>31</v>
      </c>
      <c r="G18" s="148" t="s">
        <v>37</v>
      </c>
      <c r="H18" s="9" t="s">
        <v>38</v>
      </c>
    </row>
    <row r="19" spans="1:8">
      <c r="A19" s="146" t="s">
        <v>91</v>
      </c>
      <c r="B19" s="147" t="s">
        <v>90</v>
      </c>
      <c r="E19" s="147" t="s">
        <v>33</v>
      </c>
    </row>
    <row r="20" spans="1:8">
      <c r="A20" s="146" t="s">
        <v>93</v>
      </c>
      <c r="B20" s="147" t="s">
        <v>92</v>
      </c>
      <c r="E20" s="147" t="s">
        <v>33</v>
      </c>
    </row>
    <row r="21" spans="1:8">
      <c r="A21" s="146" t="s">
        <v>95</v>
      </c>
      <c r="B21" s="147" t="s">
        <v>94</v>
      </c>
      <c r="E21" s="147" t="s">
        <v>33</v>
      </c>
    </row>
    <row r="22" spans="1:8">
      <c r="A22" s="146" t="s">
        <v>81</v>
      </c>
      <c r="B22" s="147" t="s">
        <v>80</v>
      </c>
      <c r="E22" s="147" t="s">
        <v>31</v>
      </c>
    </row>
    <row r="23" spans="1:8">
      <c r="A23" s="146" t="s">
        <v>69</v>
      </c>
      <c r="B23" s="147" t="s">
        <v>68</v>
      </c>
      <c r="E23" s="147" t="s">
        <v>29</v>
      </c>
    </row>
    <row r="24" spans="1:8">
      <c r="A24" s="146" t="s">
        <v>83</v>
      </c>
      <c r="B24" s="147" t="s">
        <v>82</v>
      </c>
      <c r="E24" s="147" t="s">
        <v>31</v>
      </c>
    </row>
    <row r="25" spans="1:8">
      <c r="A25" s="146" t="s">
        <v>97</v>
      </c>
      <c r="B25" s="147" t="s">
        <v>96</v>
      </c>
      <c r="E25" s="147" t="s">
        <v>35</v>
      </c>
    </row>
    <row r="26" spans="1:8">
      <c r="A26" s="146" t="s">
        <v>99</v>
      </c>
      <c r="B26" t="s">
        <v>98</v>
      </c>
      <c r="E26" s="147" t="s">
        <v>35</v>
      </c>
    </row>
    <row r="27" spans="1:8">
      <c r="A27" s="146" t="s">
        <v>101</v>
      </c>
      <c r="B27" s="147" t="s">
        <v>100</v>
      </c>
      <c r="E27" s="147" t="s">
        <v>35</v>
      </c>
    </row>
    <row r="28" spans="1:8">
      <c r="A28" s="146" t="s">
        <v>46</v>
      </c>
      <c r="B28" s="147" t="s">
        <v>45</v>
      </c>
      <c r="E28" s="147" t="s">
        <v>25</v>
      </c>
    </row>
    <row r="29" spans="1:8">
      <c r="A29" s="146" t="s">
        <v>103</v>
      </c>
      <c r="B29" s="147" t="s">
        <v>102</v>
      </c>
      <c r="E29" s="147" t="s">
        <v>35</v>
      </c>
    </row>
    <row r="30" spans="1:8">
      <c r="A30" s="146" t="s">
        <v>107</v>
      </c>
      <c r="B30" s="147" t="s">
        <v>106</v>
      </c>
      <c r="E30" s="147" t="s">
        <v>37</v>
      </c>
    </row>
    <row r="31" spans="1:8">
      <c r="A31" s="146" t="s">
        <v>48</v>
      </c>
      <c r="B31" s="147" t="s">
        <v>47</v>
      </c>
      <c r="E31" s="147" t="s">
        <v>25</v>
      </c>
    </row>
    <row r="32" spans="1:8">
      <c r="A32" s="146" t="s">
        <v>109</v>
      </c>
      <c r="B32" s="147" t="s">
        <v>108</v>
      </c>
      <c r="E32" s="147" t="s">
        <v>37</v>
      </c>
    </row>
    <row r="33" spans="1:5">
      <c r="A33" s="146" t="s">
        <v>111</v>
      </c>
      <c r="B33" s="147" t="s">
        <v>110</v>
      </c>
      <c r="E33" s="147" t="s">
        <v>37</v>
      </c>
    </row>
    <row r="34" spans="1:5">
      <c r="A34" s="146" t="s">
        <v>113</v>
      </c>
      <c r="B34" s="147" t="s">
        <v>112</v>
      </c>
      <c r="E34" s="147" t="s">
        <v>37</v>
      </c>
    </row>
    <row r="35" spans="1:5">
      <c r="A35" s="146" t="s">
        <v>50</v>
      </c>
      <c r="B35" s="147" t="s">
        <v>49</v>
      </c>
      <c r="E35" s="147" t="s">
        <v>25</v>
      </c>
    </row>
    <row r="36" spans="1:5">
      <c r="A36" s="146" t="s">
        <v>115</v>
      </c>
      <c r="B36" s="147" t="s">
        <v>114</v>
      </c>
      <c r="E36" s="147" t="s">
        <v>37</v>
      </c>
    </row>
    <row r="37" spans="1:5">
      <c r="A37" t="s">
        <v>52</v>
      </c>
      <c r="B37" s="147" t="s">
        <v>51</v>
      </c>
      <c r="E37" s="147" t="s">
        <v>25</v>
      </c>
    </row>
    <row r="38" spans="1:5">
      <c r="A38" t="s">
        <v>105</v>
      </c>
      <c r="B38" s="147" t="s">
        <v>104</v>
      </c>
      <c r="E38" s="147" t="s">
        <v>35</v>
      </c>
    </row>
    <row r="39" spans="1:5">
      <c r="A39" t="s">
        <v>54</v>
      </c>
      <c r="B39" s="147" t="s">
        <v>53</v>
      </c>
      <c r="E39" s="147" t="s">
        <v>25</v>
      </c>
    </row>
    <row r="40" spans="1:5">
      <c r="A40" t="s">
        <v>56</v>
      </c>
      <c r="B40" t="s">
        <v>55</v>
      </c>
      <c r="E40" t="s">
        <v>27</v>
      </c>
    </row>
    <row r="41" spans="1:5">
      <c r="A41" t="s">
        <v>14</v>
      </c>
      <c r="B41" s="147" t="s">
        <v>14</v>
      </c>
      <c r="E41" s="147" t="s">
        <v>14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9" tint="0.39997558519241921"/>
  </sheetPr>
  <dimension ref="A1:R716"/>
  <sheetViews>
    <sheetView topLeftCell="A498" zoomScale="80" zoomScaleNormal="80" workbookViewId="0">
      <selection activeCell="T517" sqref="T517"/>
    </sheetView>
  </sheetViews>
  <sheetFormatPr defaultRowHeight="15"/>
  <cols>
    <col min="1" max="1" width="11.5703125" bestFit="1" customWidth="1"/>
    <col min="2" max="2" width="11.5703125" customWidth="1"/>
    <col min="3" max="3" width="10.7109375" bestFit="1" customWidth="1"/>
    <col min="4" max="4" width="1.7109375" customWidth="1"/>
    <col min="5" max="5" width="18" customWidth="1"/>
    <col min="6" max="6" width="1.7109375" customWidth="1"/>
    <col min="9" max="9" width="1.7109375" customWidth="1"/>
  </cols>
  <sheetData>
    <row r="1" spans="1:16" ht="15.75" thickBot="1">
      <c r="A1" s="39" t="s">
        <v>148</v>
      </c>
      <c r="B1" s="39" t="s">
        <v>149</v>
      </c>
      <c r="C1" s="40" t="s">
        <v>150</v>
      </c>
      <c r="D1" s="40" t="s">
        <v>151</v>
      </c>
      <c r="E1" s="41" t="s">
        <v>152</v>
      </c>
      <c r="F1" s="40" t="s">
        <v>151</v>
      </c>
      <c r="G1" s="40" t="s">
        <v>151</v>
      </c>
      <c r="H1" s="40" t="s">
        <v>153</v>
      </c>
      <c r="I1" s="40" t="s">
        <v>151</v>
      </c>
      <c r="J1" s="42" t="s">
        <v>154</v>
      </c>
      <c r="K1" s="42" t="s">
        <v>155</v>
      </c>
      <c r="L1" s="63" t="s">
        <v>156</v>
      </c>
      <c r="M1" s="63" t="s">
        <v>2</v>
      </c>
      <c r="N1" s="63" t="s">
        <v>4</v>
      </c>
      <c r="O1" s="63" t="s">
        <v>3</v>
      </c>
      <c r="P1" s="63" t="s">
        <v>5</v>
      </c>
    </row>
    <row r="2" spans="1:16" ht="15.75" thickBot="1">
      <c r="A2" s="43"/>
      <c r="B2" s="43"/>
      <c r="C2" s="44"/>
      <c r="D2" s="44"/>
      <c r="E2" s="45" t="s">
        <v>157</v>
      </c>
      <c r="F2" s="44"/>
      <c r="G2" s="1" t="s">
        <v>158</v>
      </c>
      <c r="H2" s="1" t="s">
        <v>159</v>
      </c>
      <c r="I2" s="44"/>
      <c r="J2" s="44"/>
      <c r="K2" s="44" t="s">
        <v>160</v>
      </c>
      <c r="L2" s="63" t="str">
        <f>TRIM(MID(L4,2,FIND($H$2,L4)-2))</f>
        <v>00-00</v>
      </c>
      <c r="M2" s="63" t="str">
        <f>TRIM(MID(M4,2,FIND($H$2,M4)-2))</f>
        <v>HY-1b</v>
      </c>
      <c r="N2" s="63" t="str">
        <f>TRIM(MID(N4,2,FIND($H$2,N4)-2))</f>
        <v>HY-1c</v>
      </c>
      <c r="O2" s="63" t="str">
        <f>TRIM(MID(O4,2,FIND($H$2,O4)-2))</f>
        <v>HY-2b</v>
      </c>
      <c r="P2" s="63" t="str">
        <f>TRIM(MID(P4,2,FIND($H$2,P4)-2))</f>
        <v>HY-2c</v>
      </c>
    </row>
    <row r="3" spans="1:16" ht="120.75" thickBot="1">
      <c r="A3" s="46"/>
      <c r="B3" s="46"/>
      <c r="C3" s="51"/>
      <c r="D3" s="48"/>
      <c r="E3" s="48"/>
      <c r="F3" s="47"/>
      <c r="G3" s="49" t="s">
        <v>161</v>
      </c>
      <c r="H3" s="47"/>
      <c r="I3" s="47"/>
      <c r="J3" s="47"/>
      <c r="K3" s="47" t="s">
        <v>162</v>
      </c>
      <c r="L3" s="50" t="str">
        <f>TRIM(MID(L4,FIND($H$2,L4)+2,LEN(L4)))</f>
        <v>Listsize</v>
      </c>
      <c r="M3" s="50" t="str">
        <f>TRIM(MID(M4,FIND($H$2,M4)+2,LEN(M4)))</f>
        <v>Invitations + HbA1c 42-47 mmol/mol [PAYMENT]</v>
      </c>
      <c r="N3" s="50" t="str">
        <f>TRIM(MID(N4,FIND($H$2,N4)+2,LEN(N4)))</f>
        <v>Invitations + HbA1c 42-47 mmol/mol [MONTHLY]</v>
      </c>
      <c r="O3" s="50" t="str">
        <f>TRIM(MID(O4,FIND($H$2,O4)+2,LEN(O4)))</f>
        <v>Referrals + HbA1c 42-47 mmol/mol [PAYMENT]</v>
      </c>
      <c r="P3" s="50" t="str">
        <f>TRIM(MID(P4,FIND($H$2,P4)+2,LEN(P4)))</f>
        <v>Referrals + HbA1c 42-47 mmol/mol [MONTHLY]</v>
      </c>
    </row>
    <row r="4" spans="1:16" ht="15.75" thickBot="1">
      <c r="A4" s="121">
        <f ca="1">IF(E4="Last Run:", OFFSET(E4,3,0),A3)</f>
        <v>44317</v>
      </c>
      <c r="B4" t="e">
        <f>VLOOKUP($J4,PRACTICE!$A$2:$E$41,5,0)</f>
        <v>#N/A</v>
      </c>
      <c r="C4" t="s">
        <v>163</v>
      </c>
      <c r="E4" t="s">
        <v>164</v>
      </c>
      <c r="G4" t="s">
        <v>165</v>
      </c>
      <c r="H4">
        <v>266718</v>
      </c>
      <c r="K4" t="s">
        <v>166</v>
      </c>
      <c r="L4" t="s">
        <v>167</v>
      </c>
      <c r="M4" t="s">
        <v>168</v>
      </c>
      <c r="N4" t="s">
        <v>169</v>
      </c>
      <c r="O4" t="s">
        <v>170</v>
      </c>
      <c r="P4" t="s">
        <v>171</v>
      </c>
    </row>
    <row r="5" spans="1:16" ht="15.75" thickBot="1">
      <c r="A5" s="121">
        <f ca="1">IF(E5="Last Run:", OFFSET(E5,3,0),A4)</f>
        <v>44317</v>
      </c>
      <c r="B5" t="e">
        <f>VLOOKUP($J5,PRACTICE!$A$2:$E$41,5,0)</f>
        <v>#N/A</v>
      </c>
      <c r="E5" s="122">
        <v>44382.465277777781</v>
      </c>
      <c r="G5" t="s">
        <v>172</v>
      </c>
      <c r="H5">
        <v>136724</v>
      </c>
      <c r="J5" t="s">
        <v>173</v>
      </c>
    </row>
    <row r="6" spans="1:16" ht="15.75" thickBot="1">
      <c r="A6" s="121">
        <f t="shared" ref="A6:A69" ca="1" si="0">IF(E6="Last Run:", OFFSET(E6,3,0),A5)</f>
        <v>44317</v>
      </c>
      <c r="B6" t="str">
        <f>VLOOKUP($J6,PRACTICE!$A$2:$E$41,5,0)</f>
        <v>WF-6</v>
      </c>
      <c r="E6" t="s">
        <v>174</v>
      </c>
      <c r="G6" t="s">
        <v>175</v>
      </c>
      <c r="H6">
        <v>129994</v>
      </c>
      <c r="J6" t="s">
        <v>101</v>
      </c>
      <c r="L6">
        <v>7786</v>
      </c>
      <c r="M6">
        <v>0</v>
      </c>
      <c r="N6">
        <v>0</v>
      </c>
      <c r="O6">
        <v>5</v>
      </c>
      <c r="P6">
        <v>5</v>
      </c>
    </row>
    <row r="7" spans="1:16" ht="15.75" thickBot="1">
      <c r="A7" s="121">
        <f t="shared" ca="1" si="0"/>
        <v>44317</v>
      </c>
      <c r="B7" t="str">
        <f>VLOOKUP($J7,PRACTICE!$A$2:$E$41,5,0)</f>
        <v>WF-1</v>
      </c>
      <c r="E7" s="123">
        <v>44317</v>
      </c>
      <c r="J7" t="s">
        <v>46</v>
      </c>
      <c r="L7">
        <v>9212</v>
      </c>
      <c r="M7">
        <v>1</v>
      </c>
      <c r="N7">
        <v>1</v>
      </c>
      <c r="O7">
        <v>2</v>
      </c>
      <c r="P7">
        <v>2</v>
      </c>
    </row>
    <row r="8" spans="1:16" ht="15.75" thickBot="1">
      <c r="A8" s="121">
        <f t="shared" ca="1" si="0"/>
        <v>44317</v>
      </c>
      <c r="B8" t="str">
        <f>VLOOKUP($J8,PRACTICE!$A$2:$E$41,5,0)</f>
        <v>WF-7</v>
      </c>
      <c r="J8" t="s">
        <v>107</v>
      </c>
      <c r="L8">
        <v>6668</v>
      </c>
      <c r="M8">
        <v>0</v>
      </c>
      <c r="N8">
        <v>0</v>
      </c>
      <c r="O8">
        <v>4</v>
      </c>
      <c r="P8">
        <v>4</v>
      </c>
    </row>
    <row r="9" spans="1:16" ht="15.75" thickBot="1">
      <c r="A9" s="121">
        <f t="shared" ca="1" si="0"/>
        <v>44317</v>
      </c>
      <c r="B9" t="str">
        <f>VLOOKUP($J9,PRACTICE!$A$2:$E$41,5,0)</f>
        <v>WF-3</v>
      </c>
      <c r="J9" t="s">
        <v>65</v>
      </c>
      <c r="L9">
        <v>9643</v>
      </c>
      <c r="M9">
        <v>0</v>
      </c>
      <c r="N9">
        <v>0</v>
      </c>
      <c r="O9">
        <v>13</v>
      </c>
      <c r="P9">
        <v>13</v>
      </c>
    </row>
    <row r="10" spans="1:16" ht="15.75" thickBot="1">
      <c r="A10" s="121">
        <f t="shared" ca="1" si="0"/>
        <v>44317</v>
      </c>
      <c r="B10" t="str">
        <f>VLOOKUP($J10,PRACTICE!$A$2:$E$41,5,0)</f>
        <v>WF-7</v>
      </c>
      <c r="J10" t="s">
        <v>109</v>
      </c>
      <c r="L10">
        <v>8124</v>
      </c>
      <c r="M10">
        <v>0</v>
      </c>
      <c r="N10">
        <v>0</v>
      </c>
      <c r="O10">
        <v>6</v>
      </c>
      <c r="P10">
        <v>6</v>
      </c>
    </row>
    <row r="11" spans="1:16" ht="15.75" thickBot="1">
      <c r="A11" s="121">
        <f t="shared" ca="1" si="0"/>
        <v>44317</v>
      </c>
      <c r="B11" t="str">
        <f>VLOOKUP($J11,PRACTICE!$A$2:$E$41,5,0)</f>
        <v>WF-4</v>
      </c>
      <c r="J11" t="s">
        <v>71</v>
      </c>
      <c r="L11">
        <v>15573</v>
      </c>
      <c r="M11">
        <v>0</v>
      </c>
      <c r="N11">
        <v>0</v>
      </c>
      <c r="O11">
        <v>0</v>
      </c>
      <c r="P11">
        <v>0</v>
      </c>
    </row>
    <row r="12" spans="1:16" ht="15.75" thickBot="1">
      <c r="A12" s="121">
        <f t="shared" ca="1" si="0"/>
        <v>44317</v>
      </c>
      <c r="B12" t="str">
        <f>VLOOKUP($J12,PRACTICE!$A$2:$E$41,5,0)</f>
        <v>WF-3</v>
      </c>
      <c r="J12" t="s">
        <v>67</v>
      </c>
      <c r="L12">
        <v>11563</v>
      </c>
      <c r="M12">
        <v>0</v>
      </c>
      <c r="N12">
        <v>0</v>
      </c>
      <c r="O12">
        <v>0</v>
      </c>
      <c r="P12">
        <v>0</v>
      </c>
    </row>
    <row r="13" spans="1:16" ht="15.75" thickBot="1">
      <c r="A13" s="121">
        <f t="shared" ca="1" si="0"/>
        <v>44317</v>
      </c>
      <c r="B13" t="str">
        <f>VLOOKUP($J13,PRACTICE!$A$2:$E$41,5,0)</f>
        <v>WF-4</v>
      </c>
      <c r="J13" t="s">
        <v>73</v>
      </c>
      <c r="L13">
        <v>9852</v>
      </c>
      <c r="M13">
        <v>0</v>
      </c>
      <c r="N13">
        <v>0</v>
      </c>
      <c r="O13">
        <v>1</v>
      </c>
      <c r="P13">
        <v>1</v>
      </c>
    </row>
    <row r="14" spans="1:16" ht="15.75" thickBot="1">
      <c r="A14" s="121">
        <f t="shared" ca="1" si="0"/>
        <v>44317</v>
      </c>
      <c r="B14" t="str">
        <f>VLOOKUP($J14,PRACTICE!$A$2:$E$41,5,0)</f>
        <v>WF-5</v>
      </c>
      <c r="J14" t="s">
        <v>87</v>
      </c>
      <c r="L14">
        <v>2017</v>
      </c>
      <c r="M14">
        <v>0</v>
      </c>
      <c r="N14">
        <v>0</v>
      </c>
      <c r="O14">
        <v>3</v>
      </c>
      <c r="P14">
        <v>3</v>
      </c>
    </row>
    <row r="15" spans="1:16" ht="15.75" thickBot="1">
      <c r="A15" s="121">
        <f t="shared" ca="1" si="0"/>
        <v>44317</v>
      </c>
      <c r="B15" t="str">
        <f>VLOOKUP($J15,PRACTICE!$A$2:$E$41,5,0)</f>
        <v>WF-7</v>
      </c>
      <c r="J15" t="s">
        <v>115</v>
      </c>
      <c r="L15">
        <v>16044</v>
      </c>
      <c r="M15">
        <v>6</v>
      </c>
      <c r="N15">
        <v>6</v>
      </c>
      <c r="O15">
        <v>10</v>
      </c>
      <c r="P15">
        <v>10</v>
      </c>
    </row>
    <row r="16" spans="1:16" ht="15.75" thickBot="1">
      <c r="A16" s="121">
        <f t="shared" ca="1" si="0"/>
        <v>44317</v>
      </c>
      <c r="B16" t="str">
        <f>VLOOKUP($J16,PRACTICE!$A$2:$E$41,5,0)</f>
        <v>WF-7</v>
      </c>
      <c r="J16" t="s">
        <v>111</v>
      </c>
      <c r="L16">
        <v>7313</v>
      </c>
      <c r="M16">
        <v>0</v>
      </c>
      <c r="N16">
        <v>0</v>
      </c>
      <c r="O16">
        <v>0</v>
      </c>
      <c r="P16">
        <v>0</v>
      </c>
    </row>
    <row r="17" spans="1:16" ht="15.75" thickBot="1">
      <c r="A17" s="121">
        <f t="shared" ca="1" si="0"/>
        <v>44317</v>
      </c>
      <c r="B17" t="str">
        <f>VLOOKUP($J17,PRACTICE!$A$2:$E$41,5,0)</f>
        <v>WF-2</v>
      </c>
      <c r="J17" t="s">
        <v>61</v>
      </c>
      <c r="L17">
        <v>6917</v>
      </c>
      <c r="M17">
        <v>0</v>
      </c>
      <c r="N17">
        <v>0</v>
      </c>
      <c r="O17">
        <v>0</v>
      </c>
      <c r="P17">
        <v>0</v>
      </c>
    </row>
    <row r="18" spans="1:16" ht="15.75" thickBot="1">
      <c r="A18" s="121">
        <f t="shared" ca="1" si="0"/>
        <v>44317</v>
      </c>
      <c r="B18" t="str">
        <f>VLOOKUP($J18,PRACTICE!$A$2:$E$41,5,0)</f>
        <v>WF-6</v>
      </c>
      <c r="J18" t="s">
        <v>103</v>
      </c>
      <c r="L18">
        <v>6206</v>
      </c>
      <c r="M18">
        <v>0</v>
      </c>
      <c r="N18">
        <v>0</v>
      </c>
      <c r="O18">
        <v>2</v>
      </c>
      <c r="P18">
        <v>2</v>
      </c>
    </row>
    <row r="19" spans="1:16" ht="15.75" thickBot="1">
      <c r="A19" s="121">
        <f t="shared" ca="1" si="0"/>
        <v>44317</v>
      </c>
      <c r="B19" t="str">
        <f>VLOOKUP($J19,PRACTICE!$A$2:$E$41,5,0)</f>
        <v>WF-4</v>
      </c>
      <c r="J19" t="s">
        <v>81</v>
      </c>
      <c r="L19">
        <v>4822</v>
      </c>
      <c r="M19">
        <v>0</v>
      </c>
      <c r="N19">
        <v>0</v>
      </c>
      <c r="O19">
        <v>0</v>
      </c>
      <c r="P19">
        <v>0</v>
      </c>
    </row>
    <row r="20" spans="1:16" ht="15.75" thickBot="1">
      <c r="A20" s="121">
        <f t="shared" ca="1" si="0"/>
        <v>44317</v>
      </c>
      <c r="B20" t="str">
        <f>VLOOKUP($J20,PRACTICE!$A$2:$E$41,5,0)</f>
        <v>WF-6</v>
      </c>
      <c r="J20" t="s">
        <v>97</v>
      </c>
      <c r="L20">
        <v>14671</v>
      </c>
      <c r="M20">
        <v>0</v>
      </c>
      <c r="N20">
        <v>0</v>
      </c>
      <c r="O20">
        <v>0</v>
      </c>
      <c r="P20">
        <v>0</v>
      </c>
    </row>
    <row r="21" spans="1:16" ht="15.75" thickBot="1">
      <c r="A21" s="121">
        <f t="shared" ca="1" si="0"/>
        <v>44317</v>
      </c>
      <c r="B21" t="str">
        <f>VLOOKUP($J21,PRACTICE!$A$2:$E$41,5,0)</f>
        <v>WF-2</v>
      </c>
      <c r="J21" t="s">
        <v>63</v>
      </c>
      <c r="L21">
        <v>7584</v>
      </c>
      <c r="M21">
        <v>0</v>
      </c>
      <c r="N21">
        <v>0</v>
      </c>
      <c r="O21">
        <v>2</v>
      </c>
      <c r="P21">
        <v>2</v>
      </c>
    </row>
    <row r="22" spans="1:16" ht="15.75" thickBot="1">
      <c r="A22" s="121">
        <f t="shared" ca="1" si="0"/>
        <v>44317</v>
      </c>
      <c r="B22" t="str">
        <f>VLOOKUP($J22,PRACTICE!$A$2:$E$41,5,0)</f>
        <v>WF-5</v>
      </c>
      <c r="J22" t="s">
        <v>85</v>
      </c>
      <c r="L22">
        <v>6198</v>
      </c>
      <c r="M22">
        <v>0</v>
      </c>
      <c r="N22">
        <v>0</v>
      </c>
      <c r="O22">
        <v>3</v>
      </c>
      <c r="P22">
        <v>3</v>
      </c>
    </row>
    <row r="23" spans="1:16" ht="15.75" thickBot="1">
      <c r="A23" s="121">
        <f t="shared" ca="1" si="0"/>
        <v>44317</v>
      </c>
      <c r="B23" t="str">
        <f>VLOOKUP($J23,PRACTICE!$A$2:$E$41,5,0)</f>
        <v>WF-5</v>
      </c>
      <c r="J23" t="s">
        <v>91</v>
      </c>
      <c r="L23">
        <v>5946</v>
      </c>
      <c r="M23">
        <v>0</v>
      </c>
      <c r="N23">
        <v>0</v>
      </c>
      <c r="O23">
        <v>0</v>
      </c>
      <c r="P23">
        <v>0</v>
      </c>
    </row>
    <row r="24" spans="1:16" ht="15.75" thickBot="1">
      <c r="A24" s="121">
        <f t="shared" ca="1" si="0"/>
        <v>44317</v>
      </c>
      <c r="B24" t="str">
        <f>VLOOKUP($J24,PRACTICE!$A$2:$E$41,5,0)</f>
        <v>WF-1</v>
      </c>
      <c r="J24" t="s">
        <v>48</v>
      </c>
      <c r="L24">
        <v>6520</v>
      </c>
      <c r="M24">
        <v>2</v>
      </c>
      <c r="N24">
        <v>2</v>
      </c>
      <c r="O24">
        <v>5</v>
      </c>
      <c r="P24">
        <v>5</v>
      </c>
    </row>
    <row r="25" spans="1:16" ht="15.75" thickBot="1">
      <c r="A25" s="121">
        <f t="shared" ca="1" si="0"/>
        <v>44317</v>
      </c>
      <c r="B25" t="str">
        <f>VLOOKUP($J25,PRACTICE!$A$2:$E$41,5,0)</f>
        <v>WF-2</v>
      </c>
      <c r="J25" t="s">
        <v>59</v>
      </c>
      <c r="L25">
        <v>13430</v>
      </c>
      <c r="M25">
        <v>0</v>
      </c>
      <c r="N25">
        <v>0</v>
      </c>
      <c r="O25">
        <v>0</v>
      </c>
      <c r="P25">
        <v>0</v>
      </c>
    </row>
    <row r="26" spans="1:16" ht="15.75" thickBot="1">
      <c r="A26" s="121">
        <f t="shared" ca="1" si="0"/>
        <v>44317</v>
      </c>
      <c r="B26" t="str">
        <f>VLOOKUP($J26,PRACTICE!$A$2:$E$41,5,0)</f>
        <v>WF-6</v>
      </c>
      <c r="J26" t="s">
        <v>105</v>
      </c>
      <c r="L26">
        <v>9771</v>
      </c>
      <c r="M26">
        <v>0</v>
      </c>
      <c r="N26">
        <v>0</v>
      </c>
      <c r="O26">
        <v>0</v>
      </c>
      <c r="P26">
        <v>0</v>
      </c>
    </row>
    <row r="27" spans="1:16" ht="15.75" thickBot="1">
      <c r="A27" s="121">
        <f t="shared" ca="1" si="0"/>
        <v>44317</v>
      </c>
      <c r="B27" t="str">
        <f>VLOOKUP($J27,PRACTICE!$A$2:$E$41,5,0)</f>
        <v>WF-4</v>
      </c>
      <c r="J27" t="s">
        <v>79</v>
      </c>
      <c r="L27">
        <v>8015</v>
      </c>
      <c r="M27">
        <v>0</v>
      </c>
      <c r="N27">
        <v>0</v>
      </c>
      <c r="O27">
        <v>2</v>
      </c>
      <c r="P27">
        <v>2</v>
      </c>
    </row>
    <row r="28" spans="1:16" ht="15.75" thickBot="1">
      <c r="A28" s="121">
        <f t="shared" ca="1" si="0"/>
        <v>44317</v>
      </c>
      <c r="B28" t="str">
        <f>VLOOKUP($J28,PRACTICE!$A$2:$E$41,5,0)</f>
        <v>WF-1</v>
      </c>
      <c r="J28" t="s">
        <v>42</v>
      </c>
      <c r="L28">
        <v>8433</v>
      </c>
      <c r="M28">
        <v>0</v>
      </c>
      <c r="N28">
        <v>0</v>
      </c>
      <c r="O28">
        <v>0</v>
      </c>
      <c r="P28">
        <v>0</v>
      </c>
    </row>
    <row r="29" spans="1:16" ht="15.75" thickBot="1">
      <c r="A29" s="121">
        <f t="shared" ca="1" si="0"/>
        <v>44317</v>
      </c>
      <c r="B29" t="str">
        <f>VLOOKUP($J29,PRACTICE!$A$2:$E$41,5,0)</f>
        <v>WF-5</v>
      </c>
      <c r="J29" t="s">
        <v>93</v>
      </c>
      <c r="L29">
        <v>14821</v>
      </c>
      <c r="M29">
        <v>1</v>
      </c>
      <c r="N29">
        <v>1</v>
      </c>
      <c r="O29">
        <v>2</v>
      </c>
      <c r="P29">
        <v>2</v>
      </c>
    </row>
    <row r="30" spans="1:16" ht="15.75" thickBot="1">
      <c r="A30" s="121">
        <f t="shared" ca="1" si="0"/>
        <v>44317</v>
      </c>
      <c r="B30" t="str">
        <f>VLOOKUP($J30,PRACTICE!$A$2:$E$41,5,0)</f>
        <v>WF-7</v>
      </c>
      <c r="J30" t="s">
        <v>113</v>
      </c>
      <c r="L30">
        <v>6006</v>
      </c>
      <c r="M30">
        <v>1</v>
      </c>
      <c r="N30">
        <v>1</v>
      </c>
      <c r="O30">
        <v>1</v>
      </c>
      <c r="P30">
        <v>1</v>
      </c>
    </row>
    <row r="31" spans="1:16" ht="15.75" thickBot="1">
      <c r="A31" s="121">
        <f t="shared" ca="1" si="0"/>
        <v>44317</v>
      </c>
      <c r="B31" t="str">
        <f>VLOOKUP($J31,PRACTICE!$A$2:$E$41,5,0)</f>
        <v>WF-1</v>
      </c>
      <c r="J31" t="s">
        <v>52</v>
      </c>
      <c r="L31">
        <v>4349</v>
      </c>
      <c r="M31">
        <v>0</v>
      </c>
      <c r="N31">
        <v>0</v>
      </c>
      <c r="O31">
        <v>0</v>
      </c>
      <c r="P31">
        <v>0</v>
      </c>
    </row>
    <row r="32" spans="1:16" ht="15.75" thickBot="1">
      <c r="A32" s="121">
        <f t="shared" ca="1" si="0"/>
        <v>44317</v>
      </c>
      <c r="B32" t="str">
        <f>VLOOKUP($J32,PRACTICE!$A$2:$E$41,5,0)</f>
        <v>WF-4</v>
      </c>
      <c r="J32" t="s">
        <v>75</v>
      </c>
      <c r="L32">
        <v>6571</v>
      </c>
      <c r="M32">
        <v>0</v>
      </c>
      <c r="N32">
        <v>0</v>
      </c>
      <c r="O32">
        <v>0</v>
      </c>
      <c r="P32">
        <v>0</v>
      </c>
    </row>
    <row r="33" spans="1:16" ht="15.75" thickBot="1">
      <c r="A33" s="121">
        <f t="shared" ca="1" si="0"/>
        <v>44317</v>
      </c>
      <c r="B33" t="str">
        <f>VLOOKUP($J33,PRACTICE!$A$2:$E$41,5,0)</f>
        <v>WF-1</v>
      </c>
      <c r="J33" t="s">
        <v>40</v>
      </c>
      <c r="L33">
        <v>3867</v>
      </c>
      <c r="M33">
        <v>0</v>
      </c>
      <c r="N33">
        <v>0</v>
      </c>
      <c r="O33">
        <v>0</v>
      </c>
      <c r="P33">
        <v>0</v>
      </c>
    </row>
    <row r="34" spans="1:16" ht="15.75" thickBot="1">
      <c r="A34" s="121">
        <f t="shared" ca="1" si="0"/>
        <v>44317</v>
      </c>
      <c r="B34" t="str">
        <f>VLOOKUP($J34,PRACTICE!$A$2:$E$41,5,0)</f>
        <v>WF-5</v>
      </c>
      <c r="J34" t="s">
        <v>89</v>
      </c>
      <c r="L34">
        <v>3729</v>
      </c>
      <c r="M34">
        <v>0</v>
      </c>
      <c r="N34">
        <v>0</v>
      </c>
      <c r="O34">
        <v>0</v>
      </c>
      <c r="P34">
        <v>0</v>
      </c>
    </row>
    <row r="35" spans="1:16" ht="15.75" thickBot="1">
      <c r="A35" s="121">
        <f t="shared" ca="1" si="0"/>
        <v>44317</v>
      </c>
      <c r="B35" t="str">
        <f>VLOOKUP($J35,PRACTICE!$A$2:$E$41,5,0)</f>
        <v>WF-5</v>
      </c>
      <c r="J35" t="s">
        <v>95</v>
      </c>
      <c r="L35">
        <v>3569</v>
      </c>
      <c r="M35">
        <v>1</v>
      </c>
      <c r="N35">
        <v>1</v>
      </c>
      <c r="O35">
        <v>4</v>
      </c>
      <c r="P35">
        <v>4</v>
      </c>
    </row>
    <row r="36" spans="1:16" ht="15.75" thickBot="1">
      <c r="A36" s="121">
        <f t="shared" ca="1" si="0"/>
        <v>44317</v>
      </c>
      <c r="B36" t="str">
        <f>VLOOKUP($J36,PRACTICE!$A$2:$E$41,5,0)</f>
        <v>WF-6</v>
      </c>
      <c r="J36" t="s">
        <v>99</v>
      </c>
      <c r="L36">
        <v>2777</v>
      </c>
      <c r="M36">
        <v>0</v>
      </c>
      <c r="N36">
        <v>0</v>
      </c>
      <c r="O36">
        <v>1</v>
      </c>
      <c r="P36">
        <v>1</v>
      </c>
    </row>
    <row r="37" spans="1:16" ht="15.75" thickBot="1">
      <c r="A37" s="121">
        <f t="shared" ca="1" si="0"/>
        <v>44317</v>
      </c>
      <c r="B37" t="str">
        <f>VLOOKUP($J37,PRACTICE!$A$2:$E$41,5,0)</f>
        <v>WF-4</v>
      </c>
      <c r="J37" t="s">
        <v>77</v>
      </c>
      <c r="L37">
        <v>3271</v>
      </c>
      <c r="M37">
        <v>0</v>
      </c>
      <c r="N37">
        <v>0</v>
      </c>
      <c r="O37">
        <v>0</v>
      </c>
      <c r="P37">
        <v>0</v>
      </c>
    </row>
    <row r="38" spans="1:16" ht="15.75" thickBot="1">
      <c r="A38" s="121">
        <f t="shared" ca="1" si="0"/>
        <v>44317</v>
      </c>
      <c r="B38" t="str">
        <f>VLOOKUP($J38,PRACTICE!$A$2:$E$41,5,0)</f>
        <v>WF-2</v>
      </c>
      <c r="J38" t="s">
        <v>57</v>
      </c>
      <c r="L38">
        <v>8925</v>
      </c>
      <c r="M38">
        <v>0</v>
      </c>
      <c r="N38">
        <v>0</v>
      </c>
      <c r="O38">
        <v>4</v>
      </c>
      <c r="P38">
        <v>4</v>
      </c>
    </row>
    <row r="39" spans="1:16" ht="15.75" thickBot="1">
      <c r="A39" s="121">
        <f t="shared" ca="1" si="0"/>
        <v>44317</v>
      </c>
      <c r="B39" t="str">
        <f>VLOOKUP($J39,PRACTICE!$A$2:$E$41,5,0)</f>
        <v>WF-1</v>
      </c>
      <c r="J39" t="s">
        <v>50</v>
      </c>
      <c r="L39">
        <v>6361</v>
      </c>
      <c r="M39">
        <v>0</v>
      </c>
      <c r="N39">
        <v>0</v>
      </c>
      <c r="O39">
        <v>0</v>
      </c>
      <c r="P39">
        <v>0</v>
      </c>
    </row>
    <row r="40" spans="1:16" ht="15.75" thickBot="1">
      <c r="A40" s="121">
        <f t="shared" ca="1" si="0"/>
        <v>44317</v>
      </c>
      <c r="B40" t="str">
        <f>VLOOKUP($J40,PRACTICE!$A$2:$E$41,5,0)</f>
        <v>Total</v>
      </c>
      <c r="J40" t="s">
        <v>14</v>
      </c>
      <c r="L40">
        <v>266554</v>
      </c>
      <c r="M40">
        <v>12</v>
      </c>
      <c r="N40">
        <v>12</v>
      </c>
      <c r="O40">
        <v>70</v>
      </c>
      <c r="P40">
        <v>70</v>
      </c>
    </row>
    <row r="41" spans="1:16" ht="15.75" thickBot="1">
      <c r="A41" s="121">
        <f t="shared" ca="1" si="0"/>
        <v>44317</v>
      </c>
      <c r="B41" t="e">
        <f>VLOOKUP($J41,PRACTICE!$A$2:$E$41,5,0)</f>
        <v>#N/A</v>
      </c>
    </row>
    <row r="42" spans="1:16" ht="15.75" thickBot="1">
      <c r="A42" s="121">
        <f t="shared" ca="1" si="0"/>
        <v>44348</v>
      </c>
      <c r="B42" t="e">
        <f>VLOOKUP($J42,PRACTICE!$A$2:$E$41,5,0)</f>
        <v>#N/A</v>
      </c>
      <c r="C42" t="s">
        <v>163</v>
      </c>
      <c r="E42" t="s">
        <v>164</v>
      </c>
      <c r="G42" t="s">
        <v>165</v>
      </c>
      <c r="H42">
        <v>267234</v>
      </c>
      <c r="K42" t="s">
        <v>166</v>
      </c>
      <c r="L42" t="s">
        <v>167</v>
      </c>
      <c r="M42" t="s">
        <v>168</v>
      </c>
      <c r="N42" t="s">
        <v>169</v>
      </c>
      <c r="O42" t="s">
        <v>170</v>
      </c>
      <c r="P42" t="s">
        <v>171</v>
      </c>
    </row>
    <row r="43" spans="1:16" ht="15.75" thickBot="1">
      <c r="A43" s="121">
        <f t="shared" ca="1" si="0"/>
        <v>44348</v>
      </c>
      <c r="B43" t="e">
        <f>VLOOKUP($J43,PRACTICE!$A$2:$E$41,5,0)</f>
        <v>#N/A</v>
      </c>
      <c r="E43" s="122">
        <v>44382.529861111114</v>
      </c>
      <c r="G43" t="s">
        <v>172</v>
      </c>
      <c r="H43">
        <v>137014</v>
      </c>
      <c r="J43" t="s">
        <v>173</v>
      </c>
    </row>
    <row r="44" spans="1:16" ht="15.75" thickBot="1">
      <c r="A44" s="121">
        <f t="shared" ca="1" si="0"/>
        <v>44348</v>
      </c>
      <c r="B44" t="str">
        <f>VLOOKUP($J44,PRACTICE!$A$2:$E$41,5,0)</f>
        <v>WF-6</v>
      </c>
      <c r="E44" t="s">
        <v>174</v>
      </c>
      <c r="G44" t="s">
        <v>175</v>
      </c>
      <c r="H44">
        <v>130220</v>
      </c>
      <c r="J44" t="s">
        <v>101</v>
      </c>
      <c r="L44">
        <v>7765</v>
      </c>
      <c r="M44">
        <v>0</v>
      </c>
      <c r="N44">
        <v>0</v>
      </c>
      <c r="O44">
        <v>5</v>
      </c>
      <c r="P44">
        <v>0</v>
      </c>
    </row>
    <row r="45" spans="1:16" ht="15.75" thickBot="1">
      <c r="A45" s="121">
        <f t="shared" ca="1" si="0"/>
        <v>44348</v>
      </c>
      <c r="B45" t="str">
        <f>VLOOKUP($J45,PRACTICE!$A$2:$E$41,5,0)</f>
        <v>WF-1</v>
      </c>
      <c r="E45" s="123">
        <v>44348</v>
      </c>
      <c r="J45" t="s">
        <v>46</v>
      </c>
      <c r="L45">
        <v>9278</v>
      </c>
      <c r="M45">
        <v>1</v>
      </c>
      <c r="N45">
        <v>0</v>
      </c>
      <c r="O45">
        <v>3</v>
      </c>
      <c r="P45">
        <v>1</v>
      </c>
    </row>
    <row r="46" spans="1:16" ht="15.75" thickBot="1">
      <c r="A46" s="121">
        <f t="shared" ca="1" si="0"/>
        <v>44348</v>
      </c>
      <c r="B46" t="str">
        <f>VLOOKUP($J46,PRACTICE!$A$2:$E$41,5,0)</f>
        <v>WF-7</v>
      </c>
      <c r="J46" t="s">
        <v>107</v>
      </c>
      <c r="L46">
        <v>6705</v>
      </c>
      <c r="M46">
        <v>0</v>
      </c>
      <c r="N46">
        <v>0</v>
      </c>
      <c r="O46">
        <v>4</v>
      </c>
      <c r="P46">
        <v>0</v>
      </c>
    </row>
    <row r="47" spans="1:16" ht="15.75" thickBot="1">
      <c r="A47" s="121">
        <f t="shared" ca="1" si="0"/>
        <v>44348</v>
      </c>
      <c r="B47" t="str">
        <f>VLOOKUP($J47,PRACTICE!$A$2:$E$41,5,0)</f>
        <v>WF-3</v>
      </c>
      <c r="J47" t="s">
        <v>65</v>
      </c>
      <c r="L47">
        <v>9607</v>
      </c>
      <c r="M47">
        <v>0</v>
      </c>
      <c r="N47">
        <v>0</v>
      </c>
      <c r="O47">
        <v>18</v>
      </c>
      <c r="P47">
        <v>5</v>
      </c>
    </row>
    <row r="48" spans="1:16" ht="15.75" thickBot="1">
      <c r="A48" s="121">
        <f t="shared" ca="1" si="0"/>
        <v>44348</v>
      </c>
      <c r="B48" t="str">
        <f>VLOOKUP($J48,PRACTICE!$A$2:$E$41,5,0)</f>
        <v>WF-7</v>
      </c>
      <c r="J48" t="s">
        <v>109</v>
      </c>
      <c r="L48">
        <v>8088</v>
      </c>
      <c r="M48">
        <v>0</v>
      </c>
      <c r="N48">
        <v>0</v>
      </c>
      <c r="O48">
        <v>7</v>
      </c>
      <c r="P48">
        <v>1</v>
      </c>
    </row>
    <row r="49" spans="1:16" ht="15.75" thickBot="1">
      <c r="A49" s="121">
        <f t="shared" ca="1" si="0"/>
        <v>44348</v>
      </c>
      <c r="B49" t="str">
        <f>VLOOKUP($J49,PRACTICE!$A$2:$E$41,5,0)</f>
        <v>WF-4</v>
      </c>
      <c r="J49" t="s">
        <v>71</v>
      </c>
      <c r="L49">
        <v>15506</v>
      </c>
      <c r="M49">
        <v>0</v>
      </c>
      <c r="N49">
        <v>0</v>
      </c>
      <c r="O49">
        <v>0</v>
      </c>
      <c r="P49">
        <v>0</v>
      </c>
    </row>
    <row r="50" spans="1:16" ht="15.75" thickBot="1">
      <c r="A50" s="121">
        <f t="shared" ca="1" si="0"/>
        <v>44348</v>
      </c>
      <c r="B50" t="str">
        <f>VLOOKUP($J50,PRACTICE!$A$2:$E$41,5,0)</f>
        <v>WF-3</v>
      </c>
      <c r="J50" t="s">
        <v>67</v>
      </c>
      <c r="L50">
        <v>11586</v>
      </c>
      <c r="M50">
        <v>0</v>
      </c>
      <c r="N50">
        <v>0</v>
      </c>
      <c r="O50">
        <v>0</v>
      </c>
      <c r="P50">
        <v>0</v>
      </c>
    </row>
    <row r="51" spans="1:16" ht="15.75" thickBot="1">
      <c r="A51" s="121">
        <f t="shared" ca="1" si="0"/>
        <v>44348</v>
      </c>
      <c r="B51" t="str">
        <f>VLOOKUP($J51,PRACTICE!$A$2:$E$41,5,0)</f>
        <v>WF-4</v>
      </c>
      <c r="J51" t="s">
        <v>73</v>
      </c>
      <c r="L51">
        <v>9869</v>
      </c>
      <c r="M51">
        <v>0</v>
      </c>
      <c r="N51">
        <v>0</v>
      </c>
      <c r="O51">
        <v>1</v>
      </c>
      <c r="P51">
        <v>0</v>
      </c>
    </row>
    <row r="52" spans="1:16" ht="15.75" thickBot="1">
      <c r="A52" s="121">
        <f t="shared" ca="1" si="0"/>
        <v>44348</v>
      </c>
      <c r="B52" t="str">
        <f>VLOOKUP($J52,PRACTICE!$A$2:$E$41,5,0)</f>
        <v>WF-5</v>
      </c>
      <c r="J52" t="s">
        <v>87</v>
      </c>
      <c r="L52">
        <v>2005</v>
      </c>
      <c r="M52">
        <v>0</v>
      </c>
      <c r="N52">
        <v>0</v>
      </c>
      <c r="O52">
        <v>4</v>
      </c>
      <c r="P52">
        <v>1</v>
      </c>
    </row>
    <row r="53" spans="1:16" ht="15.75" thickBot="1">
      <c r="A53" s="121">
        <f t="shared" ca="1" si="0"/>
        <v>44348</v>
      </c>
      <c r="B53" t="str">
        <f>VLOOKUP($J53,PRACTICE!$A$2:$E$41,5,0)</f>
        <v>WF-7</v>
      </c>
      <c r="J53" t="s">
        <v>115</v>
      </c>
      <c r="L53">
        <v>16118</v>
      </c>
      <c r="M53">
        <v>10</v>
      </c>
      <c r="N53">
        <v>4</v>
      </c>
      <c r="O53">
        <v>23</v>
      </c>
      <c r="P53">
        <v>13</v>
      </c>
    </row>
    <row r="54" spans="1:16" ht="15.75" thickBot="1">
      <c r="A54" s="121">
        <f t="shared" ca="1" si="0"/>
        <v>44348</v>
      </c>
      <c r="B54" t="str">
        <f>VLOOKUP($J54,PRACTICE!$A$2:$E$41,5,0)</f>
        <v>WF-7</v>
      </c>
      <c r="J54" t="s">
        <v>111</v>
      </c>
      <c r="L54">
        <v>7341</v>
      </c>
      <c r="M54">
        <v>0</v>
      </c>
      <c r="N54">
        <v>0</v>
      </c>
      <c r="O54">
        <v>0</v>
      </c>
      <c r="P54">
        <v>0</v>
      </c>
    </row>
    <row r="55" spans="1:16" ht="15.75" thickBot="1">
      <c r="A55" s="121">
        <f t="shared" ca="1" si="0"/>
        <v>44348</v>
      </c>
      <c r="B55" t="str">
        <f>VLOOKUP($J55,PRACTICE!$A$2:$E$41,5,0)</f>
        <v>WF-2</v>
      </c>
      <c r="J55" t="s">
        <v>61</v>
      </c>
      <c r="L55">
        <v>6908</v>
      </c>
      <c r="M55">
        <v>0</v>
      </c>
      <c r="N55">
        <v>0</v>
      </c>
      <c r="O55">
        <v>0</v>
      </c>
      <c r="P55">
        <v>0</v>
      </c>
    </row>
    <row r="56" spans="1:16" ht="15.75" thickBot="1">
      <c r="A56" s="121">
        <f t="shared" ca="1" si="0"/>
        <v>44348</v>
      </c>
      <c r="B56" t="str">
        <f>VLOOKUP($J56,PRACTICE!$A$2:$E$41,5,0)</f>
        <v>WF-6</v>
      </c>
      <c r="J56" t="s">
        <v>103</v>
      </c>
      <c r="L56">
        <v>6170</v>
      </c>
      <c r="M56">
        <v>0</v>
      </c>
      <c r="N56">
        <v>0</v>
      </c>
      <c r="O56">
        <v>2</v>
      </c>
      <c r="P56">
        <v>0</v>
      </c>
    </row>
    <row r="57" spans="1:16" ht="15.75" thickBot="1">
      <c r="A57" s="121">
        <f t="shared" ca="1" si="0"/>
        <v>44348</v>
      </c>
      <c r="B57" t="str">
        <f>VLOOKUP($J57,PRACTICE!$A$2:$E$41,5,0)</f>
        <v>WF-4</v>
      </c>
      <c r="J57" t="s">
        <v>81</v>
      </c>
      <c r="L57">
        <v>4833</v>
      </c>
      <c r="M57">
        <v>0</v>
      </c>
      <c r="N57">
        <v>0</v>
      </c>
      <c r="O57">
        <v>0</v>
      </c>
      <c r="P57">
        <v>0</v>
      </c>
    </row>
    <row r="58" spans="1:16" ht="15.75" thickBot="1">
      <c r="A58" s="121">
        <f t="shared" ca="1" si="0"/>
        <v>44348</v>
      </c>
      <c r="B58" t="str">
        <f>VLOOKUP($J58,PRACTICE!$A$2:$E$41,5,0)</f>
        <v>WF-6</v>
      </c>
      <c r="J58" t="s">
        <v>97</v>
      </c>
      <c r="L58">
        <v>14800</v>
      </c>
      <c r="M58">
        <v>0</v>
      </c>
      <c r="N58">
        <v>0</v>
      </c>
      <c r="O58">
        <v>0</v>
      </c>
      <c r="P58">
        <v>0</v>
      </c>
    </row>
    <row r="59" spans="1:16" ht="15.75" thickBot="1">
      <c r="A59" s="121">
        <f t="shared" ca="1" si="0"/>
        <v>44348</v>
      </c>
      <c r="B59" t="str">
        <f>VLOOKUP($J59,PRACTICE!$A$2:$E$41,5,0)</f>
        <v>WF-2</v>
      </c>
      <c r="J59" t="s">
        <v>63</v>
      </c>
      <c r="L59">
        <v>7639</v>
      </c>
      <c r="M59">
        <v>0</v>
      </c>
      <c r="N59">
        <v>0</v>
      </c>
      <c r="O59">
        <v>2</v>
      </c>
      <c r="P59">
        <v>0</v>
      </c>
    </row>
    <row r="60" spans="1:16" ht="15.75" thickBot="1">
      <c r="A60" s="121">
        <f t="shared" ca="1" si="0"/>
        <v>44348</v>
      </c>
      <c r="B60" t="str">
        <f>VLOOKUP($J60,PRACTICE!$A$2:$E$41,5,0)</f>
        <v>WF-5</v>
      </c>
      <c r="J60" t="s">
        <v>85</v>
      </c>
      <c r="L60">
        <v>6229</v>
      </c>
      <c r="M60">
        <v>0</v>
      </c>
      <c r="N60">
        <v>0</v>
      </c>
      <c r="O60">
        <v>4</v>
      </c>
      <c r="P60">
        <v>1</v>
      </c>
    </row>
    <row r="61" spans="1:16" ht="15.75" thickBot="1">
      <c r="A61" s="121">
        <f t="shared" ca="1" si="0"/>
        <v>44348</v>
      </c>
      <c r="B61" t="str">
        <f>VLOOKUP($J61,PRACTICE!$A$2:$E$41,5,0)</f>
        <v>WF-5</v>
      </c>
      <c r="J61" t="s">
        <v>91</v>
      </c>
      <c r="L61">
        <v>5935</v>
      </c>
      <c r="M61">
        <v>0</v>
      </c>
      <c r="N61">
        <v>0</v>
      </c>
      <c r="O61">
        <v>3</v>
      </c>
      <c r="P61">
        <v>3</v>
      </c>
    </row>
    <row r="62" spans="1:16" ht="15.75" thickBot="1">
      <c r="A62" s="121">
        <f t="shared" ca="1" si="0"/>
        <v>44348</v>
      </c>
      <c r="B62" t="str">
        <f>VLOOKUP($J62,PRACTICE!$A$2:$E$41,5,0)</f>
        <v>WF-1</v>
      </c>
      <c r="J62" t="s">
        <v>48</v>
      </c>
      <c r="L62">
        <v>6566</v>
      </c>
      <c r="M62">
        <v>2</v>
      </c>
      <c r="N62">
        <v>0</v>
      </c>
      <c r="O62">
        <v>7</v>
      </c>
      <c r="P62">
        <v>2</v>
      </c>
    </row>
    <row r="63" spans="1:16" ht="15.75" thickBot="1">
      <c r="A63" s="121">
        <f t="shared" ca="1" si="0"/>
        <v>44348</v>
      </c>
      <c r="B63" t="str">
        <f>VLOOKUP($J63,PRACTICE!$A$2:$E$41,5,0)</f>
        <v>WF-2</v>
      </c>
      <c r="J63" t="s">
        <v>59</v>
      </c>
      <c r="L63">
        <v>13403</v>
      </c>
      <c r="M63">
        <v>0</v>
      </c>
      <c r="N63">
        <v>0</v>
      </c>
      <c r="O63">
        <v>3</v>
      </c>
      <c r="P63">
        <v>3</v>
      </c>
    </row>
    <row r="64" spans="1:16" ht="15.75" thickBot="1">
      <c r="A64" s="121">
        <f t="shared" ca="1" si="0"/>
        <v>44348</v>
      </c>
      <c r="B64" t="str">
        <f>VLOOKUP($J64,PRACTICE!$A$2:$E$41,5,0)</f>
        <v>WF-6</v>
      </c>
      <c r="J64" t="s">
        <v>105</v>
      </c>
      <c r="L64">
        <v>9751</v>
      </c>
      <c r="M64">
        <v>0</v>
      </c>
      <c r="N64">
        <v>0</v>
      </c>
      <c r="O64">
        <v>0</v>
      </c>
      <c r="P64">
        <v>0</v>
      </c>
    </row>
    <row r="65" spans="1:16" ht="15.75" thickBot="1">
      <c r="A65" s="121">
        <f t="shared" ca="1" si="0"/>
        <v>44348</v>
      </c>
      <c r="B65" t="str">
        <f>VLOOKUP($J65,PRACTICE!$A$2:$E$41,5,0)</f>
        <v>WF-4</v>
      </c>
      <c r="J65" t="s">
        <v>79</v>
      </c>
      <c r="L65">
        <v>8002</v>
      </c>
      <c r="M65">
        <v>0</v>
      </c>
      <c r="N65">
        <v>0</v>
      </c>
      <c r="O65">
        <v>3</v>
      </c>
      <c r="P65">
        <v>1</v>
      </c>
    </row>
    <row r="66" spans="1:16" ht="15.75" thickBot="1">
      <c r="A66" s="121">
        <f t="shared" ca="1" si="0"/>
        <v>44348</v>
      </c>
      <c r="B66" t="str">
        <f>VLOOKUP($J66,PRACTICE!$A$2:$E$41,5,0)</f>
        <v>WF-1</v>
      </c>
      <c r="J66" t="s">
        <v>42</v>
      </c>
      <c r="L66">
        <v>8417</v>
      </c>
      <c r="M66">
        <v>0</v>
      </c>
      <c r="N66">
        <v>0</v>
      </c>
      <c r="O66">
        <v>0</v>
      </c>
      <c r="P66">
        <v>0</v>
      </c>
    </row>
    <row r="67" spans="1:16" ht="15.75" thickBot="1">
      <c r="A67" s="121">
        <f t="shared" ca="1" si="0"/>
        <v>44348</v>
      </c>
      <c r="B67" t="str">
        <f>VLOOKUP($J67,PRACTICE!$A$2:$E$41,5,0)</f>
        <v>WF-5</v>
      </c>
      <c r="J67" t="s">
        <v>93</v>
      </c>
      <c r="L67">
        <v>14821</v>
      </c>
      <c r="M67">
        <v>4</v>
      </c>
      <c r="N67">
        <v>3</v>
      </c>
      <c r="O67">
        <v>5</v>
      </c>
      <c r="P67">
        <v>3</v>
      </c>
    </row>
    <row r="68" spans="1:16" ht="15.75" thickBot="1">
      <c r="A68" s="121">
        <f t="shared" ca="1" si="0"/>
        <v>44348</v>
      </c>
      <c r="B68" t="str">
        <f>VLOOKUP($J68,PRACTICE!$A$2:$E$41,5,0)</f>
        <v>WF-7</v>
      </c>
      <c r="J68" t="s">
        <v>113</v>
      </c>
      <c r="L68">
        <v>6040</v>
      </c>
      <c r="M68">
        <v>2</v>
      </c>
      <c r="N68">
        <v>1</v>
      </c>
      <c r="O68">
        <v>2</v>
      </c>
      <c r="P68">
        <v>1</v>
      </c>
    </row>
    <row r="69" spans="1:16" ht="15.75" thickBot="1">
      <c r="A69" s="121">
        <f t="shared" ca="1" si="0"/>
        <v>44348</v>
      </c>
      <c r="B69" t="str">
        <f>VLOOKUP($J69,PRACTICE!$A$2:$E$41,5,0)</f>
        <v>WF-1</v>
      </c>
      <c r="J69" t="s">
        <v>52</v>
      </c>
      <c r="L69">
        <v>4356</v>
      </c>
      <c r="M69">
        <v>0</v>
      </c>
      <c r="N69">
        <v>0</v>
      </c>
      <c r="O69">
        <v>0</v>
      </c>
      <c r="P69">
        <v>0</v>
      </c>
    </row>
    <row r="70" spans="1:16" ht="15.75" thickBot="1">
      <c r="A70" s="121">
        <f t="shared" ref="A70:A133" ca="1" si="1">IF(E70="Last Run:", OFFSET(E70,3,0),A69)</f>
        <v>44348</v>
      </c>
      <c r="B70" t="str">
        <f>VLOOKUP($J70,PRACTICE!$A$2:$E$41,5,0)</f>
        <v>WF-4</v>
      </c>
      <c r="J70" t="s">
        <v>75</v>
      </c>
      <c r="L70">
        <v>6693</v>
      </c>
      <c r="M70">
        <v>0</v>
      </c>
      <c r="N70">
        <v>0</v>
      </c>
      <c r="O70">
        <v>0</v>
      </c>
      <c r="P70">
        <v>0</v>
      </c>
    </row>
    <row r="71" spans="1:16" ht="15.75" thickBot="1">
      <c r="A71" s="121">
        <f t="shared" ca="1" si="1"/>
        <v>44348</v>
      </c>
      <c r="B71" t="str">
        <f>VLOOKUP($J71,PRACTICE!$A$2:$E$41,5,0)</f>
        <v>WF-1</v>
      </c>
      <c r="J71" t="s">
        <v>40</v>
      </c>
      <c r="L71">
        <v>3865</v>
      </c>
      <c r="M71">
        <v>0</v>
      </c>
      <c r="N71">
        <v>0</v>
      </c>
      <c r="O71">
        <v>0</v>
      </c>
      <c r="P71">
        <v>0</v>
      </c>
    </row>
    <row r="72" spans="1:16" ht="15.75" thickBot="1">
      <c r="A72" s="121">
        <f t="shared" ca="1" si="1"/>
        <v>44348</v>
      </c>
      <c r="B72" t="str">
        <f>VLOOKUP($J72,PRACTICE!$A$2:$E$41,5,0)</f>
        <v>WF-5</v>
      </c>
      <c r="J72" t="s">
        <v>89</v>
      </c>
      <c r="L72">
        <v>3726</v>
      </c>
      <c r="M72">
        <v>1</v>
      </c>
      <c r="N72">
        <v>1</v>
      </c>
      <c r="O72">
        <v>1</v>
      </c>
      <c r="P72">
        <v>1</v>
      </c>
    </row>
    <row r="73" spans="1:16" ht="15.75" thickBot="1">
      <c r="A73" s="121">
        <f t="shared" ca="1" si="1"/>
        <v>44348</v>
      </c>
      <c r="B73" t="str">
        <f>VLOOKUP($J73,PRACTICE!$A$2:$E$41,5,0)</f>
        <v>WF-5</v>
      </c>
      <c r="J73" t="s">
        <v>95</v>
      </c>
      <c r="L73">
        <v>3574</v>
      </c>
      <c r="M73">
        <v>1</v>
      </c>
      <c r="N73">
        <v>0</v>
      </c>
      <c r="O73">
        <v>13</v>
      </c>
      <c r="P73">
        <v>9</v>
      </c>
    </row>
    <row r="74" spans="1:16" ht="15.75" thickBot="1">
      <c r="A74" s="121">
        <f t="shared" ca="1" si="1"/>
        <v>44348</v>
      </c>
      <c r="B74" t="str">
        <f>VLOOKUP($J74,PRACTICE!$A$2:$E$41,5,0)</f>
        <v>WF-6</v>
      </c>
      <c r="J74" t="s">
        <v>99</v>
      </c>
      <c r="L74">
        <v>2794</v>
      </c>
      <c r="M74">
        <v>1</v>
      </c>
      <c r="N74">
        <v>1</v>
      </c>
      <c r="O74">
        <v>6</v>
      </c>
      <c r="P74">
        <v>5</v>
      </c>
    </row>
    <row r="75" spans="1:16" s="177" customFormat="1" ht="15.75" thickBot="1">
      <c r="A75" s="121">
        <f t="shared" ca="1" si="1"/>
        <v>44348</v>
      </c>
      <c r="B75" s="177" t="str">
        <f>VLOOKUP($J75,PRACTICE!$A$2:$E$41,5,0)</f>
        <v>WF-4</v>
      </c>
      <c r="C75"/>
      <c r="D75"/>
      <c r="E75"/>
      <c r="F75"/>
      <c r="G75"/>
      <c r="H75"/>
      <c r="I75"/>
      <c r="J75" t="s">
        <v>77</v>
      </c>
      <c r="K75"/>
      <c r="L75">
        <v>3276</v>
      </c>
      <c r="M75">
        <v>0</v>
      </c>
      <c r="N75">
        <v>0</v>
      </c>
      <c r="O75">
        <v>0</v>
      </c>
      <c r="P75">
        <v>0</v>
      </c>
    </row>
    <row r="76" spans="1:16" ht="15.75" thickBot="1">
      <c r="A76" s="121">
        <f t="shared" ca="1" si="1"/>
        <v>44348</v>
      </c>
      <c r="B76" t="str">
        <f>VLOOKUP($J76,PRACTICE!$A$2:$E$41,5,0)</f>
        <v>WF-2</v>
      </c>
      <c r="J76" t="s">
        <v>57</v>
      </c>
      <c r="L76">
        <v>8979</v>
      </c>
      <c r="M76">
        <v>1</v>
      </c>
      <c r="N76">
        <v>1</v>
      </c>
      <c r="O76">
        <v>6</v>
      </c>
      <c r="P76">
        <v>2</v>
      </c>
    </row>
    <row r="77" spans="1:16" ht="15.75" thickBot="1">
      <c r="A77" s="121">
        <f t="shared" ca="1" si="1"/>
        <v>44348</v>
      </c>
      <c r="B77" t="str">
        <f>VLOOKUP($J77,PRACTICE!$A$2:$E$41,5,0)</f>
        <v>WF-1</v>
      </c>
      <c r="J77" t="s">
        <v>50</v>
      </c>
      <c r="L77">
        <v>6377</v>
      </c>
      <c r="M77">
        <v>0</v>
      </c>
      <c r="N77">
        <v>0</v>
      </c>
      <c r="O77">
        <v>2</v>
      </c>
      <c r="P77">
        <v>2</v>
      </c>
    </row>
    <row r="78" spans="1:16" ht="15.75" thickBot="1">
      <c r="A78" s="121">
        <f t="shared" ca="1" si="1"/>
        <v>44348</v>
      </c>
      <c r="B78" t="str">
        <f>VLOOKUP($J78,PRACTICE!$A$2:$E$41,5,0)</f>
        <v>Total</v>
      </c>
      <c r="J78" t="s">
        <v>14</v>
      </c>
      <c r="L78">
        <v>267022</v>
      </c>
      <c r="M78">
        <v>23</v>
      </c>
      <c r="N78">
        <v>11</v>
      </c>
      <c r="O78">
        <v>124</v>
      </c>
      <c r="P78">
        <v>54</v>
      </c>
    </row>
    <row r="79" spans="1:16" ht="15.75" thickBot="1">
      <c r="A79" s="121">
        <f t="shared" ca="1" si="1"/>
        <v>44348</v>
      </c>
      <c r="B79" t="e">
        <f>VLOOKUP($J79,PRACTICE!$A$2:$E$41,5,0)</f>
        <v>#N/A</v>
      </c>
    </row>
    <row r="80" spans="1:16" ht="15.75" thickBot="1">
      <c r="A80" s="121">
        <f t="shared" ca="1" si="1"/>
        <v>44378</v>
      </c>
      <c r="B80" t="e">
        <f>VLOOKUP($J80,PRACTICE!$A$2:$E$41,5,0)</f>
        <v>#N/A</v>
      </c>
      <c r="C80" t="s">
        <v>163</v>
      </c>
      <c r="E80" t="s">
        <v>164</v>
      </c>
      <c r="G80" t="s">
        <v>165</v>
      </c>
      <c r="H80">
        <v>268253</v>
      </c>
      <c r="K80" t="s">
        <v>166</v>
      </c>
      <c r="L80" t="s">
        <v>167</v>
      </c>
      <c r="M80" t="s">
        <v>168</v>
      </c>
      <c r="N80" t="s">
        <v>169</v>
      </c>
      <c r="O80" t="s">
        <v>170</v>
      </c>
      <c r="P80" t="s">
        <v>171</v>
      </c>
    </row>
    <row r="81" spans="1:16" ht="15.75" thickBot="1">
      <c r="A81" s="121">
        <f t="shared" ca="1" si="1"/>
        <v>44378</v>
      </c>
      <c r="B81" t="e">
        <f>VLOOKUP($J81,PRACTICE!$A$2:$E$41,5,0)</f>
        <v>#N/A</v>
      </c>
      <c r="E81" s="122">
        <v>44382.53125</v>
      </c>
      <c r="G81" t="s">
        <v>172</v>
      </c>
      <c r="H81">
        <v>137656</v>
      </c>
      <c r="J81" t="s">
        <v>173</v>
      </c>
    </row>
    <row r="82" spans="1:16" s="177" customFormat="1" ht="15.75" thickBot="1">
      <c r="A82" s="121">
        <f t="shared" ca="1" si="1"/>
        <v>44378</v>
      </c>
      <c r="B82" s="177" t="str">
        <f>VLOOKUP($J82,PRACTICE!$A$2:$E$41,5,0)</f>
        <v>WF-6</v>
      </c>
      <c r="C82"/>
      <c r="D82"/>
      <c r="E82" t="s">
        <v>174</v>
      </c>
      <c r="F82"/>
      <c r="G82" t="s">
        <v>175</v>
      </c>
      <c r="H82">
        <v>130597</v>
      </c>
      <c r="I82"/>
      <c r="J82" t="s">
        <v>101</v>
      </c>
      <c r="K82"/>
      <c r="L82">
        <v>7756</v>
      </c>
      <c r="M82">
        <v>0</v>
      </c>
      <c r="N82">
        <v>0</v>
      </c>
      <c r="O82">
        <v>6</v>
      </c>
      <c r="P82">
        <v>1</v>
      </c>
    </row>
    <row r="83" spans="1:16" ht="15.75" thickBot="1">
      <c r="A83" s="121">
        <f t="shared" ca="1" si="1"/>
        <v>44378</v>
      </c>
      <c r="B83" t="str">
        <f>VLOOKUP($J83,PRACTICE!$A$2:$E$41,5,0)</f>
        <v>WF-1</v>
      </c>
      <c r="E83" s="123">
        <v>44378</v>
      </c>
      <c r="J83" t="s">
        <v>46</v>
      </c>
      <c r="L83">
        <v>9320</v>
      </c>
      <c r="M83">
        <v>1</v>
      </c>
      <c r="N83">
        <v>0</v>
      </c>
      <c r="O83">
        <v>6</v>
      </c>
      <c r="P83">
        <v>3</v>
      </c>
    </row>
    <row r="84" spans="1:16" ht="15.75" thickBot="1">
      <c r="A84" s="121">
        <f t="shared" ca="1" si="1"/>
        <v>44378</v>
      </c>
      <c r="B84" t="str">
        <f>VLOOKUP($J84,PRACTICE!$A$2:$E$41,5,0)</f>
        <v>WF-7</v>
      </c>
      <c r="J84" t="s">
        <v>107</v>
      </c>
      <c r="L84">
        <v>6686</v>
      </c>
      <c r="M84">
        <v>0</v>
      </c>
      <c r="N84">
        <v>0</v>
      </c>
      <c r="O84">
        <v>6</v>
      </c>
      <c r="P84">
        <v>2</v>
      </c>
    </row>
    <row r="85" spans="1:16" ht="15.75" thickBot="1">
      <c r="A85" s="121">
        <f t="shared" ca="1" si="1"/>
        <v>44378</v>
      </c>
      <c r="B85" t="str">
        <f>VLOOKUP($J85,PRACTICE!$A$2:$E$41,5,0)</f>
        <v>WF-3</v>
      </c>
      <c r="J85" t="s">
        <v>65</v>
      </c>
      <c r="L85">
        <v>9612</v>
      </c>
      <c r="M85">
        <v>0</v>
      </c>
      <c r="N85">
        <v>0</v>
      </c>
      <c r="O85">
        <v>23</v>
      </c>
      <c r="P85">
        <v>5</v>
      </c>
    </row>
    <row r="86" spans="1:16" ht="15.75" thickBot="1">
      <c r="A86" s="121">
        <f t="shared" ca="1" si="1"/>
        <v>44378</v>
      </c>
      <c r="B86" t="str">
        <f>VLOOKUP($J86,PRACTICE!$A$2:$E$41,5,0)</f>
        <v>WF-7</v>
      </c>
      <c r="J86" t="s">
        <v>109</v>
      </c>
      <c r="L86">
        <v>8107</v>
      </c>
      <c r="M86">
        <v>0</v>
      </c>
      <c r="N86">
        <v>0</v>
      </c>
      <c r="O86">
        <v>10</v>
      </c>
      <c r="P86">
        <v>3</v>
      </c>
    </row>
    <row r="87" spans="1:16" ht="15.75" thickBot="1">
      <c r="A87" s="121">
        <f t="shared" ca="1" si="1"/>
        <v>44378</v>
      </c>
      <c r="B87" t="str">
        <f>VLOOKUP($J87,PRACTICE!$A$2:$E$41,5,0)</f>
        <v>WF-4</v>
      </c>
      <c r="J87" t="s">
        <v>71</v>
      </c>
      <c r="L87">
        <v>15453</v>
      </c>
      <c r="M87">
        <v>0</v>
      </c>
      <c r="N87">
        <v>0</v>
      </c>
      <c r="O87">
        <v>0</v>
      </c>
      <c r="P87">
        <v>0</v>
      </c>
    </row>
    <row r="88" spans="1:16" ht="15.75" thickBot="1">
      <c r="A88" s="121">
        <f t="shared" ca="1" si="1"/>
        <v>44378</v>
      </c>
      <c r="B88" t="str">
        <f>VLOOKUP($J88,PRACTICE!$A$2:$E$41,5,0)</f>
        <v>WF-3</v>
      </c>
      <c r="J88" t="s">
        <v>67</v>
      </c>
      <c r="L88">
        <v>11570</v>
      </c>
      <c r="M88">
        <v>0</v>
      </c>
      <c r="N88">
        <v>0</v>
      </c>
      <c r="O88">
        <v>0</v>
      </c>
      <c r="P88">
        <v>0</v>
      </c>
    </row>
    <row r="89" spans="1:16" ht="15.75" thickBot="1">
      <c r="A89" s="121">
        <f t="shared" ca="1" si="1"/>
        <v>44378</v>
      </c>
      <c r="B89" t="str">
        <f>VLOOKUP($J89,PRACTICE!$A$2:$E$41,5,0)</f>
        <v>WF-4</v>
      </c>
      <c r="J89" t="s">
        <v>73</v>
      </c>
      <c r="L89">
        <v>9919</v>
      </c>
      <c r="M89">
        <v>0</v>
      </c>
      <c r="N89">
        <v>0</v>
      </c>
      <c r="O89">
        <v>1</v>
      </c>
      <c r="P89">
        <v>0</v>
      </c>
    </row>
    <row r="90" spans="1:16" ht="15.75" thickBot="1">
      <c r="A90" s="121">
        <f t="shared" ca="1" si="1"/>
        <v>44378</v>
      </c>
      <c r="B90" t="str">
        <f>VLOOKUP($J90,PRACTICE!$A$2:$E$41,5,0)</f>
        <v>WF-5</v>
      </c>
      <c r="J90" t="s">
        <v>87</v>
      </c>
      <c r="L90">
        <v>2015</v>
      </c>
      <c r="M90">
        <v>0</v>
      </c>
      <c r="N90">
        <v>0</v>
      </c>
      <c r="O90">
        <v>5</v>
      </c>
      <c r="P90">
        <v>1</v>
      </c>
    </row>
    <row r="91" spans="1:16" ht="15.75" thickBot="1">
      <c r="A91" s="121">
        <f t="shared" ca="1" si="1"/>
        <v>44378</v>
      </c>
      <c r="B91" t="str">
        <f>VLOOKUP($J91,PRACTICE!$A$2:$E$41,5,0)</f>
        <v>WF-7</v>
      </c>
      <c r="J91" t="s">
        <v>115</v>
      </c>
      <c r="L91">
        <v>16369</v>
      </c>
      <c r="M91">
        <v>12</v>
      </c>
      <c r="N91">
        <v>2</v>
      </c>
      <c r="O91">
        <v>33</v>
      </c>
      <c r="P91">
        <v>10</v>
      </c>
    </row>
    <row r="92" spans="1:16" ht="15.75" thickBot="1">
      <c r="A92" s="121">
        <f t="shared" ca="1" si="1"/>
        <v>44378</v>
      </c>
      <c r="B92" t="str">
        <f>VLOOKUP($J92,PRACTICE!$A$2:$E$41,5,0)</f>
        <v>WF-7</v>
      </c>
      <c r="J92" t="s">
        <v>111</v>
      </c>
      <c r="L92">
        <v>7329</v>
      </c>
      <c r="M92">
        <v>0</v>
      </c>
      <c r="N92">
        <v>0</v>
      </c>
      <c r="O92">
        <v>0</v>
      </c>
      <c r="P92">
        <v>0</v>
      </c>
    </row>
    <row r="93" spans="1:16" ht="15.75" thickBot="1">
      <c r="A93" s="121">
        <f t="shared" ca="1" si="1"/>
        <v>44378</v>
      </c>
      <c r="B93" t="str">
        <f>VLOOKUP($J93,PRACTICE!$A$2:$E$41,5,0)</f>
        <v>WF-2</v>
      </c>
      <c r="J93" t="s">
        <v>61</v>
      </c>
      <c r="L93">
        <v>6911</v>
      </c>
      <c r="M93">
        <v>0</v>
      </c>
      <c r="N93">
        <v>0</v>
      </c>
      <c r="O93">
        <v>1</v>
      </c>
      <c r="P93">
        <v>1</v>
      </c>
    </row>
    <row r="94" spans="1:16" ht="15.75" thickBot="1">
      <c r="A94" s="121">
        <f t="shared" ca="1" si="1"/>
        <v>44378</v>
      </c>
      <c r="B94" t="str">
        <f>VLOOKUP($J94,PRACTICE!$A$2:$E$41,5,0)</f>
        <v>WF-6</v>
      </c>
      <c r="J94" t="s">
        <v>103</v>
      </c>
      <c r="L94">
        <v>6159</v>
      </c>
      <c r="M94">
        <v>0</v>
      </c>
      <c r="N94">
        <v>0</v>
      </c>
      <c r="O94">
        <v>3</v>
      </c>
      <c r="P94">
        <v>1</v>
      </c>
    </row>
    <row r="95" spans="1:16" ht="15.75" thickBot="1">
      <c r="A95" s="121">
        <f t="shared" ca="1" si="1"/>
        <v>44378</v>
      </c>
      <c r="B95" t="str">
        <f>VLOOKUP($J95,PRACTICE!$A$2:$E$41,5,0)</f>
        <v>WF-4</v>
      </c>
      <c r="J95" t="s">
        <v>81</v>
      </c>
      <c r="L95">
        <v>4865</v>
      </c>
      <c r="M95">
        <v>0</v>
      </c>
      <c r="N95">
        <v>0</v>
      </c>
      <c r="O95">
        <v>0</v>
      </c>
      <c r="P95">
        <v>0</v>
      </c>
    </row>
    <row r="96" spans="1:16" ht="15.75" thickBot="1">
      <c r="A96" s="121">
        <f t="shared" ca="1" si="1"/>
        <v>44378</v>
      </c>
      <c r="B96" t="str">
        <f>VLOOKUP($J96,PRACTICE!$A$2:$E$41,5,0)</f>
        <v>WF-6</v>
      </c>
      <c r="J96" t="s">
        <v>97</v>
      </c>
      <c r="L96">
        <v>14915</v>
      </c>
      <c r="M96">
        <v>0</v>
      </c>
      <c r="N96">
        <v>0</v>
      </c>
      <c r="O96">
        <v>0</v>
      </c>
      <c r="P96">
        <v>0</v>
      </c>
    </row>
    <row r="97" spans="1:16" ht="15.75" thickBot="1">
      <c r="A97" s="121">
        <f t="shared" ca="1" si="1"/>
        <v>44378</v>
      </c>
      <c r="B97" t="str">
        <f>VLOOKUP($J97,PRACTICE!$A$2:$E$41,5,0)</f>
        <v>WF-2</v>
      </c>
      <c r="J97" t="s">
        <v>63</v>
      </c>
      <c r="L97">
        <v>7696</v>
      </c>
      <c r="M97">
        <v>0</v>
      </c>
      <c r="N97">
        <v>0</v>
      </c>
      <c r="O97">
        <v>2</v>
      </c>
      <c r="P97">
        <v>0</v>
      </c>
    </row>
    <row r="98" spans="1:16" ht="15.75" thickBot="1">
      <c r="A98" s="121">
        <f t="shared" ca="1" si="1"/>
        <v>44378</v>
      </c>
      <c r="B98" t="str">
        <f>VLOOKUP($J98,PRACTICE!$A$2:$E$41,5,0)</f>
        <v>WF-5</v>
      </c>
      <c r="J98" t="s">
        <v>85</v>
      </c>
      <c r="L98">
        <v>6282</v>
      </c>
      <c r="M98">
        <v>0</v>
      </c>
      <c r="N98">
        <v>0</v>
      </c>
      <c r="O98">
        <v>5</v>
      </c>
      <c r="P98">
        <v>1</v>
      </c>
    </row>
    <row r="99" spans="1:16" ht="15.75" thickBot="1">
      <c r="A99" s="121">
        <f t="shared" ca="1" si="1"/>
        <v>44378</v>
      </c>
      <c r="B99" t="str">
        <f>VLOOKUP($J99,PRACTICE!$A$2:$E$41,5,0)</f>
        <v>WF-5</v>
      </c>
      <c r="J99" t="s">
        <v>91</v>
      </c>
      <c r="L99">
        <v>5921</v>
      </c>
      <c r="M99">
        <v>0</v>
      </c>
      <c r="N99">
        <v>0</v>
      </c>
      <c r="O99">
        <v>3</v>
      </c>
      <c r="P99">
        <v>0</v>
      </c>
    </row>
    <row r="100" spans="1:16" ht="15.75" thickBot="1">
      <c r="A100" s="121">
        <f t="shared" ca="1" si="1"/>
        <v>44378</v>
      </c>
      <c r="B100" t="str">
        <f>VLOOKUP($J100,PRACTICE!$A$2:$E$41,5,0)</f>
        <v>WF-1</v>
      </c>
      <c r="J100" t="s">
        <v>48</v>
      </c>
      <c r="L100">
        <v>6678</v>
      </c>
      <c r="M100">
        <v>2</v>
      </c>
      <c r="N100">
        <v>0</v>
      </c>
      <c r="O100">
        <v>12</v>
      </c>
      <c r="P100">
        <v>5</v>
      </c>
    </row>
    <row r="101" spans="1:16" ht="15.75" thickBot="1">
      <c r="A101" s="121">
        <f t="shared" ca="1" si="1"/>
        <v>44378</v>
      </c>
      <c r="B101" t="str">
        <f>VLOOKUP($J101,PRACTICE!$A$2:$E$41,5,0)</f>
        <v>WF-2</v>
      </c>
      <c r="J101" t="s">
        <v>59</v>
      </c>
      <c r="L101">
        <v>13425</v>
      </c>
      <c r="M101">
        <v>0</v>
      </c>
      <c r="N101">
        <v>0</v>
      </c>
      <c r="O101">
        <v>5</v>
      </c>
      <c r="P101">
        <v>2</v>
      </c>
    </row>
    <row r="102" spans="1:16" ht="15.75" thickBot="1">
      <c r="A102" s="121">
        <f t="shared" ca="1" si="1"/>
        <v>44378</v>
      </c>
      <c r="B102" t="str">
        <f>VLOOKUP($J102,PRACTICE!$A$2:$E$41,5,0)</f>
        <v>WF-6</v>
      </c>
      <c r="J102" t="s">
        <v>105</v>
      </c>
      <c r="L102">
        <v>9821</v>
      </c>
      <c r="M102">
        <v>0</v>
      </c>
      <c r="N102">
        <v>0</v>
      </c>
      <c r="O102">
        <v>1</v>
      </c>
      <c r="P102">
        <v>1</v>
      </c>
    </row>
    <row r="103" spans="1:16" ht="15.75" thickBot="1">
      <c r="A103" s="121">
        <f t="shared" ca="1" si="1"/>
        <v>44378</v>
      </c>
      <c r="B103" t="str">
        <f>VLOOKUP($J103,PRACTICE!$A$2:$E$41,5,0)</f>
        <v>WF-4</v>
      </c>
      <c r="J103" t="s">
        <v>79</v>
      </c>
      <c r="L103">
        <v>8053</v>
      </c>
      <c r="M103">
        <v>0</v>
      </c>
      <c r="N103">
        <v>0</v>
      </c>
      <c r="O103">
        <v>9</v>
      </c>
      <c r="P103">
        <v>6</v>
      </c>
    </row>
    <row r="104" spans="1:16" ht="15.75" thickBot="1">
      <c r="A104" s="121">
        <f t="shared" ca="1" si="1"/>
        <v>44378</v>
      </c>
      <c r="B104" t="str">
        <f>VLOOKUP($J104,PRACTICE!$A$2:$E$41,5,0)</f>
        <v>WF-1</v>
      </c>
      <c r="J104" t="s">
        <v>42</v>
      </c>
      <c r="L104">
        <v>8430</v>
      </c>
      <c r="M104">
        <v>0</v>
      </c>
      <c r="N104">
        <v>0</v>
      </c>
      <c r="O104">
        <v>0</v>
      </c>
      <c r="P104">
        <v>0</v>
      </c>
    </row>
    <row r="105" spans="1:16" ht="15.75" thickBot="1">
      <c r="A105" s="121">
        <f t="shared" ca="1" si="1"/>
        <v>44378</v>
      </c>
      <c r="B105" t="str">
        <f>VLOOKUP($J105,PRACTICE!$A$2:$E$41,5,0)</f>
        <v>WF-5</v>
      </c>
      <c r="J105" t="s">
        <v>93</v>
      </c>
      <c r="L105">
        <v>14824</v>
      </c>
      <c r="M105">
        <v>8</v>
      </c>
      <c r="N105">
        <v>4</v>
      </c>
      <c r="O105">
        <v>11</v>
      </c>
      <c r="P105">
        <v>6</v>
      </c>
    </row>
    <row r="106" spans="1:16" ht="15.75" thickBot="1">
      <c r="A106" s="121">
        <f t="shared" ca="1" si="1"/>
        <v>44378</v>
      </c>
      <c r="B106" t="str">
        <f>VLOOKUP($J106,PRACTICE!$A$2:$E$41,5,0)</f>
        <v>WF-7</v>
      </c>
      <c r="J106" t="s">
        <v>113</v>
      </c>
      <c r="L106">
        <v>6047</v>
      </c>
      <c r="M106">
        <v>3</v>
      </c>
      <c r="N106">
        <v>1</v>
      </c>
      <c r="O106">
        <v>4</v>
      </c>
      <c r="P106">
        <v>2</v>
      </c>
    </row>
    <row r="107" spans="1:16" ht="15.75" thickBot="1">
      <c r="A107" s="121">
        <f t="shared" ca="1" si="1"/>
        <v>44378</v>
      </c>
      <c r="B107" t="str">
        <f>VLOOKUP($J107,PRACTICE!$A$2:$E$41,5,0)</f>
        <v>WF-1</v>
      </c>
      <c r="J107" t="s">
        <v>52</v>
      </c>
      <c r="L107">
        <v>4360</v>
      </c>
      <c r="M107">
        <v>0</v>
      </c>
      <c r="N107">
        <v>0</v>
      </c>
      <c r="O107">
        <v>0</v>
      </c>
      <c r="P107">
        <v>0</v>
      </c>
    </row>
    <row r="108" spans="1:16" ht="15.75" thickBot="1">
      <c r="A108" s="121">
        <f t="shared" ca="1" si="1"/>
        <v>44378</v>
      </c>
      <c r="B108" t="str">
        <f>VLOOKUP($J108,PRACTICE!$A$2:$E$41,5,0)</f>
        <v>WF-4</v>
      </c>
      <c r="J108" t="s">
        <v>75</v>
      </c>
      <c r="L108">
        <v>6746</v>
      </c>
      <c r="M108">
        <v>0</v>
      </c>
      <c r="N108">
        <v>0</v>
      </c>
      <c r="O108">
        <v>1</v>
      </c>
      <c r="P108">
        <v>1</v>
      </c>
    </row>
    <row r="109" spans="1:16" ht="15.75" thickBot="1">
      <c r="A109" s="121">
        <f t="shared" ca="1" si="1"/>
        <v>44378</v>
      </c>
      <c r="B109" t="str">
        <f>VLOOKUP($J109,PRACTICE!$A$2:$E$41,5,0)</f>
        <v>WF-1</v>
      </c>
      <c r="J109" t="s">
        <v>40</v>
      </c>
      <c r="L109">
        <v>3862</v>
      </c>
      <c r="M109">
        <v>0</v>
      </c>
      <c r="N109">
        <v>0</v>
      </c>
      <c r="O109">
        <v>0</v>
      </c>
      <c r="P109">
        <v>0</v>
      </c>
    </row>
    <row r="110" spans="1:16" ht="15.75" thickBot="1">
      <c r="A110" s="121">
        <f t="shared" ca="1" si="1"/>
        <v>44378</v>
      </c>
      <c r="B110" t="str">
        <f>VLOOKUP($J110,PRACTICE!$A$2:$E$41,5,0)</f>
        <v>WF-5</v>
      </c>
      <c r="J110" t="s">
        <v>89</v>
      </c>
      <c r="L110">
        <v>3723</v>
      </c>
      <c r="M110">
        <v>6</v>
      </c>
      <c r="N110">
        <v>5</v>
      </c>
      <c r="O110">
        <v>3</v>
      </c>
      <c r="P110">
        <v>2</v>
      </c>
    </row>
    <row r="111" spans="1:16" ht="15.75" thickBot="1">
      <c r="A111" s="121">
        <f t="shared" ca="1" si="1"/>
        <v>44378</v>
      </c>
      <c r="B111" t="str">
        <f>VLOOKUP($J111,PRACTICE!$A$2:$E$41,5,0)</f>
        <v>WF-5</v>
      </c>
      <c r="J111" t="s">
        <v>95</v>
      </c>
      <c r="L111">
        <v>3563</v>
      </c>
      <c r="M111">
        <v>1</v>
      </c>
      <c r="N111">
        <v>0</v>
      </c>
      <c r="O111">
        <v>20</v>
      </c>
      <c r="P111">
        <v>7</v>
      </c>
    </row>
    <row r="112" spans="1:16" ht="15.75" thickBot="1">
      <c r="A112" s="121">
        <f t="shared" ca="1" si="1"/>
        <v>44378</v>
      </c>
      <c r="B112" t="str">
        <f>VLOOKUP($J112,PRACTICE!$A$2:$E$41,5,0)</f>
        <v>WF-6</v>
      </c>
      <c r="J112" t="s">
        <v>99</v>
      </c>
      <c r="L112">
        <v>2824</v>
      </c>
      <c r="M112">
        <v>2</v>
      </c>
      <c r="N112">
        <v>1</v>
      </c>
      <c r="O112">
        <v>13</v>
      </c>
      <c r="P112">
        <v>7</v>
      </c>
    </row>
    <row r="113" spans="1:16" ht="15.75" thickBot="1">
      <c r="A113" s="121">
        <f t="shared" ca="1" si="1"/>
        <v>44378</v>
      </c>
      <c r="B113" t="str">
        <f>VLOOKUP($J113,PRACTICE!$A$2:$E$41,5,0)</f>
        <v>WF-4</v>
      </c>
      <c r="J113" t="s">
        <v>77</v>
      </c>
      <c r="L113">
        <v>3295</v>
      </c>
      <c r="M113">
        <v>0</v>
      </c>
      <c r="N113">
        <v>0</v>
      </c>
      <c r="O113">
        <v>0</v>
      </c>
      <c r="P113">
        <v>0</v>
      </c>
    </row>
    <row r="114" spans="1:16" ht="15.75" thickBot="1">
      <c r="A114" s="121">
        <f t="shared" ca="1" si="1"/>
        <v>44378</v>
      </c>
      <c r="B114" t="str">
        <f>VLOOKUP($J114,PRACTICE!$A$2:$E$41,5,0)</f>
        <v>WF-2</v>
      </c>
      <c r="J114" t="s">
        <v>57</v>
      </c>
      <c r="L114">
        <v>9010</v>
      </c>
      <c r="M114">
        <v>1</v>
      </c>
      <c r="N114">
        <v>0</v>
      </c>
      <c r="O114">
        <v>10</v>
      </c>
      <c r="P114">
        <v>4</v>
      </c>
    </row>
    <row r="115" spans="1:16" ht="15.75" thickBot="1">
      <c r="A115" s="121">
        <f t="shared" ca="1" si="1"/>
        <v>44378</v>
      </c>
      <c r="B115" t="str">
        <f>VLOOKUP($J115,PRACTICE!$A$2:$E$41,5,0)</f>
        <v>WF-1</v>
      </c>
      <c r="J115" t="s">
        <v>50</v>
      </c>
      <c r="L115">
        <v>6384</v>
      </c>
      <c r="M115">
        <v>1</v>
      </c>
      <c r="N115">
        <v>1</v>
      </c>
      <c r="O115">
        <v>5</v>
      </c>
      <c r="P115">
        <v>3</v>
      </c>
    </row>
    <row r="116" spans="1:16" ht="15.75" thickBot="1">
      <c r="A116" s="121">
        <f t="shared" ca="1" si="1"/>
        <v>44378</v>
      </c>
      <c r="J116" t="s">
        <v>14</v>
      </c>
      <c r="L116">
        <v>267930</v>
      </c>
      <c r="M116">
        <v>37</v>
      </c>
      <c r="N116">
        <v>14</v>
      </c>
      <c r="O116">
        <v>198</v>
      </c>
      <c r="P116">
        <v>74</v>
      </c>
    </row>
    <row r="117" spans="1:16" ht="15.75" thickBot="1">
      <c r="A117" s="121">
        <f t="shared" ca="1" si="1"/>
        <v>44378</v>
      </c>
      <c r="B117" t="str">
        <f>VLOOKUP($J117,PRACTICE!$A$2:$E$41,5,0)</f>
        <v>WF-2</v>
      </c>
      <c r="J117" t="s">
        <v>56</v>
      </c>
      <c r="L117">
        <v>12507</v>
      </c>
      <c r="M117">
        <v>0</v>
      </c>
      <c r="N117">
        <v>0</v>
      </c>
      <c r="O117">
        <v>5</v>
      </c>
      <c r="P117">
        <v>4</v>
      </c>
    </row>
    <row r="118" spans="1:16" ht="15.75" thickBot="1">
      <c r="A118" s="121">
        <f t="shared" ca="1" si="1"/>
        <v>44378</v>
      </c>
      <c r="B118" t="str">
        <f>VLOOKUP($J118,PRACTICE!$A$2:$E$41,5,0)</f>
        <v>WF-4</v>
      </c>
      <c r="J118" t="s">
        <v>83</v>
      </c>
      <c r="L118">
        <v>7804</v>
      </c>
      <c r="M118">
        <v>0</v>
      </c>
      <c r="N118">
        <v>0</v>
      </c>
      <c r="O118">
        <v>6</v>
      </c>
      <c r="P118">
        <v>2</v>
      </c>
    </row>
    <row r="119" spans="1:16" ht="15.75" thickBot="1">
      <c r="A119" s="121">
        <f t="shared" ca="1" si="1"/>
        <v>44378</v>
      </c>
      <c r="B119" t="str">
        <f>VLOOKUP($J119,PRACTICE!$A$2:$E$41,5,0)</f>
        <v>WF-1</v>
      </c>
      <c r="J119" t="s">
        <v>44</v>
      </c>
      <c r="L119">
        <v>4071</v>
      </c>
      <c r="M119">
        <v>0</v>
      </c>
      <c r="N119">
        <v>0</v>
      </c>
      <c r="O119">
        <v>14</v>
      </c>
      <c r="P119">
        <v>5</v>
      </c>
    </row>
    <row r="120" spans="1:16" ht="15.75" thickBot="1">
      <c r="A120" s="121">
        <f t="shared" ca="1" si="1"/>
        <v>44378</v>
      </c>
      <c r="B120" t="str">
        <f>VLOOKUP($J120,PRACTICE!$A$2:$E$41,5,0)</f>
        <v>WF-1</v>
      </c>
      <c r="J120" t="s">
        <v>54</v>
      </c>
      <c r="L120">
        <v>5619</v>
      </c>
      <c r="M120">
        <v>0</v>
      </c>
      <c r="N120">
        <v>0</v>
      </c>
      <c r="O120">
        <v>0</v>
      </c>
      <c r="P120">
        <v>0</v>
      </c>
    </row>
    <row r="121" spans="1:16" ht="15.75" thickBot="1">
      <c r="A121" s="121">
        <f t="shared" ca="1" si="1"/>
        <v>44378</v>
      </c>
      <c r="B121" t="str">
        <f>VLOOKUP($J121,PRACTICE!$A$2:$E$41,5,0)</f>
        <v>WF-3</v>
      </c>
      <c r="J121" t="s">
        <v>69</v>
      </c>
      <c r="L121">
        <v>11824</v>
      </c>
      <c r="M121">
        <v>0</v>
      </c>
      <c r="N121">
        <v>0</v>
      </c>
      <c r="O121">
        <v>5</v>
      </c>
      <c r="P121">
        <v>0</v>
      </c>
    </row>
    <row r="122" spans="1:16" ht="15.75" thickBot="1">
      <c r="A122" s="121">
        <f t="shared" ca="1" si="1"/>
        <v>44378</v>
      </c>
      <c r="B122" t="s">
        <v>14</v>
      </c>
      <c r="J122" t="s">
        <v>14</v>
      </c>
      <c r="L122">
        <f>SUM(L116:L121)</f>
        <v>309755</v>
      </c>
      <c r="M122">
        <f t="shared" ref="M122:P122" si="2">SUM(M116:M121)</f>
        <v>37</v>
      </c>
      <c r="N122">
        <f t="shared" si="2"/>
        <v>14</v>
      </c>
      <c r="O122">
        <f t="shared" si="2"/>
        <v>228</v>
      </c>
      <c r="P122">
        <f t="shared" si="2"/>
        <v>85</v>
      </c>
    </row>
    <row r="123" spans="1:16" ht="15.75" thickBot="1">
      <c r="A123" s="121">
        <f t="shared" ca="1" si="1"/>
        <v>44378</v>
      </c>
      <c r="B123" t="e">
        <f>VLOOKUP($J123,PRACTICE!$A$2:$E$41,5,0)</f>
        <v>#N/A</v>
      </c>
    </row>
    <row r="124" spans="1:16" ht="15.75" thickBot="1">
      <c r="A124" s="121">
        <f t="shared" ca="1" si="1"/>
        <v>44409</v>
      </c>
      <c r="B124" t="e">
        <f>VLOOKUP($J124,PRACTICE!$A$2:$E$41,5,0)</f>
        <v>#N/A</v>
      </c>
      <c r="C124" t="s">
        <v>163</v>
      </c>
      <c r="E124" t="s">
        <v>164</v>
      </c>
      <c r="G124" t="s">
        <v>165</v>
      </c>
      <c r="H124">
        <v>268891</v>
      </c>
      <c r="K124" t="s">
        <v>166</v>
      </c>
      <c r="L124" t="s">
        <v>167</v>
      </c>
      <c r="M124" t="s">
        <v>168</v>
      </c>
      <c r="N124" t="s">
        <v>169</v>
      </c>
      <c r="O124" t="s">
        <v>170</v>
      </c>
      <c r="P124" t="s">
        <v>171</v>
      </c>
    </row>
    <row r="125" spans="1:16" ht="15.75" thickBot="1">
      <c r="A125" s="121">
        <f t="shared" ca="1" si="1"/>
        <v>44409</v>
      </c>
      <c r="B125" t="e">
        <f>VLOOKUP($J125,PRACTICE!$A$2:$E$41,5,0)</f>
        <v>#N/A</v>
      </c>
      <c r="E125" s="122">
        <v>44410.422222222223</v>
      </c>
      <c r="G125" t="s">
        <v>172</v>
      </c>
      <c r="H125">
        <v>138080</v>
      </c>
      <c r="J125" t="s">
        <v>173</v>
      </c>
    </row>
    <row r="126" spans="1:16" ht="15.75" thickBot="1">
      <c r="A126" s="121">
        <f t="shared" ca="1" si="1"/>
        <v>44409</v>
      </c>
      <c r="B126" t="str">
        <f>VLOOKUP($J126,PRACTICE!$A$2:$E$41,5,0)</f>
        <v>WF-6</v>
      </c>
      <c r="E126" t="s">
        <v>174</v>
      </c>
      <c r="G126" t="s">
        <v>175</v>
      </c>
      <c r="H126">
        <v>130811</v>
      </c>
      <c r="J126" t="s">
        <v>101</v>
      </c>
      <c r="L126">
        <v>7750</v>
      </c>
      <c r="M126">
        <v>0</v>
      </c>
      <c r="N126">
        <v>0</v>
      </c>
      <c r="O126">
        <v>6</v>
      </c>
      <c r="P126">
        <v>0</v>
      </c>
    </row>
    <row r="127" spans="1:16" ht="15.75" thickBot="1">
      <c r="A127" s="121">
        <f t="shared" ca="1" si="1"/>
        <v>44409</v>
      </c>
      <c r="B127" t="str">
        <f>VLOOKUP($J127,PRACTICE!$A$2:$E$41,5,0)</f>
        <v>WF-1</v>
      </c>
      <c r="E127" s="123">
        <v>44409</v>
      </c>
      <c r="J127" t="s">
        <v>46</v>
      </c>
      <c r="L127">
        <v>9378</v>
      </c>
      <c r="M127">
        <v>2</v>
      </c>
      <c r="N127">
        <v>1</v>
      </c>
      <c r="O127">
        <v>8</v>
      </c>
      <c r="P127">
        <v>2</v>
      </c>
    </row>
    <row r="128" spans="1:16" ht="15.75" thickBot="1">
      <c r="A128" s="121">
        <f t="shared" ca="1" si="1"/>
        <v>44409</v>
      </c>
      <c r="B128" t="str">
        <f>VLOOKUP($J128,PRACTICE!$A$2:$E$41,5,0)</f>
        <v>WF-7</v>
      </c>
      <c r="J128" t="s">
        <v>107</v>
      </c>
      <c r="L128">
        <v>6663</v>
      </c>
      <c r="M128">
        <v>0</v>
      </c>
      <c r="N128">
        <v>0</v>
      </c>
      <c r="O128">
        <v>9</v>
      </c>
      <c r="P128">
        <v>3</v>
      </c>
    </row>
    <row r="129" spans="1:16" ht="15.75" thickBot="1">
      <c r="A129" s="121">
        <f t="shared" ca="1" si="1"/>
        <v>44409</v>
      </c>
      <c r="B129" t="str">
        <f>VLOOKUP($J129,PRACTICE!$A$2:$E$41,5,0)</f>
        <v>WF-3</v>
      </c>
      <c r="J129" t="s">
        <v>65</v>
      </c>
      <c r="L129">
        <v>9604</v>
      </c>
      <c r="M129">
        <v>0</v>
      </c>
      <c r="N129">
        <v>0</v>
      </c>
      <c r="O129">
        <v>27</v>
      </c>
      <c r="P129">
        <v>4</v>
      </c>
    </row>
    <row r="130" spans="1:16" ht="15.75" thickBot="1">
      <c r="A130" s="121">
        <f t="shared" ca="1" si="1"/>
        <v>44409</v>
      </c>
      <c r="B130" t="str">
        <f>VLOOKUP($J130,PRACTICE!$A$2:$E$41,5,0)</f>
        <v>WF-7</v>
      </c>
      <c r="J130" t="s">
        <v>109</v>
      </c>
      <c r="L130">
        <v>8119</v>
      </c>
      <c r="M130">
        <v>0</v>
      </c>
      <c r="N130">
        <v>0</v>
      </c>
      <c r="O130">
        <v>21</v>
      </c>
      <c r="P130">
        <v>12</v>
      </c>
    </row>
    <row r="131" spans="1:16" ht="15.75" thickBot="1">
      <c r="A131" s="121">
        <f t="shared" ca="1" si="1"/>
        <v>44409</v>
      </c>
      <c r="B131" t="str">
        <f>VLOOKUP($J131,PRACTICE!$A$2:$E$41,5,0)</f>
        <v>WF-4</v>
      </c>
      <c r="J131" t="s">
        <v>71</v>
      </c>
      <c r="L131">
        <v>15311</v>
      </c>
      <c r="M131">
        <v>0</v>
      </c>
      <c r="N131">
        <v>0</v>
      </c>
      <c r="O131">
        <v>0</v>
      </c>
      <c r="P131">
        <v>0</v>
      </c>
    </row>
    <row r="132" spans="1:16" ht="15.75" thickBot="1">
      <c r="A132" s="121">
        <f t="shared" ca="1" si="1"/>
        <v>44409</v>
      </c>
      <c r="B132" t="str">
        <f>VLOOKUP($J132,PRACTICE!$A$2:$E$41,5,0)</f>
        <v>WF-3</v>
      </c>
      <c r="J132" t="s">
        <v>67</v>
      </c>
      <c r="L132">
        <v>11548</v>
      </c>
      <c r="M132">
        <v>0</v>
      </c>
      <c r="N132">
        <v>0</v>
      </c>
      <c r="O132">
        <v>0</v>
      </c>
      <c r="P132">
        <v>0</v>
      </c>
    </row>
    <row r="133" spans="1:16" ht="15.75" thickBot="1">
      <c r="A133" s="121">
        <f t="shared" ca="1" si="1"/>
        <v>44409</v>
      </c>
      <c r="B133" t="str">
        <f>VLOOKUP($J133,PRACTICE!$A$2:$E$41,5,0)</f>
        <v>WF-4</v>
      </c>
      <c r="J133" t="s">
        <v>73</v>
      </c>
      <c r="L133">
        <v>10024</v>
      </c>
      <c r="M133">
        <v>1</v>
      </c>
      <c r="N133">
        <v>1</v>
      </c>
      <c r="O133">
        <v>3</v>
      </c>
      <c r="P133">
        <v>2</v>
      </c>
    </row>
    <row r="134" spans="1:16" ht="15.75" thickBot="1">
      <c r="A134" s="121">
        <f t="shared" ref="A134:A165" ca="1" si="3">IF(E134="Last Run:", OFFSET(E134,3,0),A133)</f>
        <v>44409</v>
      </c>
      <c r="B134" t="str">
        <f>VLOOKUP($J134,PRACTICE!$A$2:$E$41,5,0)</f>
        <v>WF-5</v>
      </c>
      <c r="J134" t="s">
        <v>87</v>
      </c>
      <c r="L134">
        <v>2010</v>
      </c>
      <c r="M134">
        <v>0</v>
      </c>
      <c r="N134">
        <v>0</v>
      </c>
      <c r="O134">
        <v>9</v>
      </c>
      <c r="P134">
        <v>4</v>
      </c>
    </row>
    <row r="135" spans="1:16" ht="15.75" thickBot="1">
      <c r="A135" s="121">
        <f t="shared" ca="1" si="3"/>
        <v>44409</v>
      </c>
      <c r="B135" t="str">
        <f>VLOOKUP($J135,PRACTICE!$A$2:$E$41,5,0)</f>
        <v>WF-7</v>
      </c>
      <c r="J135" t="s">
        <v>115</v>
      </c>
      <c r="L135">
        <v>16489</v>
      </c>
      <c r="M135">
        <v>13</v>
      </c>
      <c r="N135">
        <v>1</v>
      </c>
      <c r="O135">
        <v>47</v>
      </c>
      <c r="P135">
        <v>14</v>
      </c>
    </row>
    <row r="136" spans="1:16" ht="15.75" thickBot="1">
      <c r="A136" s="121">
        <f t="shared" ca="1" si="3"/>
        <v>44409</v>
      </c>
      <c r="B136" t="str">
        <f>VLOOKUP($J136,PRACTICE!$A$2:$E$41,5,0)</f>
        <v>WF-7</v>
      </c>
      <c r="J136" t="s">
        <v>111</v>
      </c>
      <c r="L136">
        <v>7322</v>
      </c>
      <c r="M136">
        <v>0</v>
      </c>
      <c r="N136">
        <v>0</v>
      </c>
      <c r="O136">
        <v>0</v>
      </c>
      <c r="P136">
        <v>0</v>
      </c>
    </row>
    <row r="137" spans="1:16" ht="15.75" thickBot="1">
      <c r="A137" s="121">
        <f t="shared" ca="1" si="3"/>
        <v>44409</v>
      </c>
      <c r="B137" t="str">
        <f>VLOOKUP($J137,PRACTICE!$A$2:$E$41,5,0)</f>
        <v>WF-2</v>
      </c>
      <c r="J137" t="s">
        <v>61</v>
      </c>
      <c r="L137">
        <v>6961</v>
      </c>
      <c r="M137">
        <v>0</v>
      </c>
      <c r="N137">
        <v>0</v>
      </c>
      <c r="O137">
        <v>2</v>
      </c>
      <c r="P137">
        <v>1</v>
      </c>
    </row>
    <row r="138" spans="1:16" ht="15.75" thickBot="1">
      <c r="A138" s="121">
        <f t="shared" ca="1" si="3"/>
        <v>44409</v>
      </c>
      <c r="B138" t="str">
        <f>VLOOKUP($J138,PRACTICE!$A$2:$E$41,5,0)</f>
        <v>WF-6</v>
      </c>
      <c r="J138" t="s">
        <v>103</v>
      </c>
      <c r="L138">
        <v>6158</v>
      </c>
      <c r="M138">
        <v>0</v>
      </c>
      <c r="N138">
        <v>0</v>
      </c>
      <c r="O138">
        <v>5</v>
      </c>
      <c r="P138">
        <v>2</v>
      </c>
    </row>
    <row r="139" spans="1:16" ht="15.75" thickBot="1">
      <c r="A139" s="121">
        <f t="shared" ca="1" si="3"/>
        <v>44409</v>
      </c>
      <c r="B139" t="str">
        <f>VLOOKUP($J139,PRACTICE!$A$2:$E$41,5,0)</f>
        <v>WF-4</v>
      </c>
      <c r="J139" t="s">
        <v>81</v>
      </c>
      <c r="L139">
        <v>4899</v>
      </c>
      <c r="M139">
        <v>0</v>
      </c>
      <c r="N139">
        <v>0</v>
      </c>
      <c r="O139">
        <v>0</v>
      </c>
      <c r="P139">
        <v>0</v>
      </c>
    </row>
    <row r="140" spans="1:16" ht="15.75" thickBot="1">
      <c r="A140" s="121">
        <f t="shared" ca="1" si="3"/>
        <v>44409</v>
      </c>
      <c r="B140" t="str">
        <f>VLOOKUP($J140,PRACTICE!$A$2:$E$41,5,0)</f>
        <v>WF-6</v>
      </c>
      <c r="J140" t="s">
        <v>97</v>
      </c>
      <c r="L140">
        <v>15005</v>
      </c>
      <c r="M140">
        <v>0</v>
      </c>
      <c r="N140">
        <v>0</v>
      </c>
      <c r="O140">
        <v>2</v>
      </c>
      <c r="P140">
        <v>2</v>
      </c>
    </row>
    <row r="141" spans="1:16" ht="15.75" thickBot="1">
      <c r="A141" s="121">
        <f t="shared" ca="1" si="3"/>
        <v>44409</v>
      </c>
      <c r="B141" t="str">
        <f>VLOOKUP($J141,PRACTICE!$A$2:$E$41,5,0)</f>
        <v>WF-2</v>
      </c>
      <c r="J141" t="s">
        <v>63</v>
      </c>
      <c r="L141">
        <v>7761</v>
      </c>
      <c r="M141">
        <v>0</v>
      </c>
      <c r="N141">
        <v>0</v>
      </c>
      <c r="O141">
        <v>3</v>
      </c>
      <c r="P141">
        <v>1</v>
      </c>
    </row>
    <row r="142" spans="1:16" ht="15.75" thickBot="1">
      <c r="A142" s="121">
        <f t="shared" ca="1" si="3"/>
        <v>44409</v>
      </c>
      <c r="B142" t="str">
        <f>VLOOKUP($J142,PRACTICE!$A$2:$E$41,5,0)</f>
        <v>WF-5</v>
      </c>
      <c r="J142" t="s">
        <v>85</v>
      </c>
      <c r="L142">
        <v>6324</v>
      </c>
      <c r="M142">
        <v>0</v>
      </c>
      <c r="N142">
        <v>0</v>
      </c>
      <c r="O142">
        <v>6</v>
      </c>
      <c r="P142">
        <v>1</v>
      </c>
    </row>
    <row r="143" spans="1:16" ht="15.75" thickBot="1">
      <c r="A143" s="121">
        <f t="shared" ca="1" si="3"/>
        <v>44409</v>
      </c>
      <c r="B143" t="str">
        <f>VLOOKUP($J143,PRACTICE!$A$2:$E$41,5,0)</f>
        <v>WF-5</v>
      </c>
      <c r="J143" t="s">
        <v>91</v>
      </c>
      <c r="L143">
        <v>5927</v>
      </c>
      <c r="M143">
        <v>0</v>
      </c>
      <c r="N143">
        <v>0</v>
      </c>
      <c r="O143">
        <v>10</v>
      </c>
      <c r="P143">
        <v>7</v>
      </c>
    </row>
    <row r="144" spans="1:16" ht="15.75" thickBot="1">
      <c r="A144" s="121">
        <f t="shared" ca="1" si="3"/>
        <v>44409</v>
      </c>
      <c r="B144" t="str">
        <f>VLOOKUP($J144,PRACTICE!$A$2:$E$41,5,0)</f>
        <v>WF-1</v>
      </c>
      <c r="J144" t="s">
        <v>48</v>
      </c>
      <c r="L144">
        <v>6750</v>
      </c>
      <c r="M144">
        <v>2</v>
      </c>
      <c r="N144">
        <v>0</v>
      </c>
      <c r="O144">
        <v>14</v>
      </c>
      <c r="P144">
        <v>2</v>
      </c>
    </row>
    <row r="145" spans="1:16" ht="15.75" thickBot="1">
      <c r="A145" s="121">
        <f t="shared" ca="1" si="3"/>
        <v>44409</v>
      </c>
      <c r="B145" t="str">
        <f>VLOOKUP($J145,PRACTICE!$A$2:$E$41,5,0)</f>
        <v>WF-2</v>
      </c>
      <c r="J145" t="s">
        <v>59</v>
      </c>
      <c r="L145">
        <v>13395</v>
      </c>
      <c r="M145">
        <v>0</v>
      </c>
      <c r="N145">
        <v>0</v>
      </c>
      <c r="O145">
        <v>11</v>
      </c>
      <c r="P145">
        <v>6</v>
      </c>
    </row>
    <row r="146" spans="1:16" ht="15.75" thickBot="1">
      <c r="A146" s="121">
        <f t="shared" ca="1" si="3"/>
        <v>44409</v>
      </c>
      <c r="B146" t="str">
        <f>VLOOKUP($J146,PRACTICE!$A$2:$E$41,5,0)</f>
        <v>WF-6</v>
      </c>
      <c r="J146" t="s">
        <v>105</v>
      </c>
      <c r="L146">
        <v>9770</v>
      </c>
      <c r="M146">
        <v>1</v>
      </c>
      <c r="N146">
        <v>1</v>
      </c>
      <c r="O146">
        <v>7</v>
      </c>
      <c r="P146">
        <v>6</v>
      </c>
    </row>
    <row r="147" spans="1:16" ht="15.75" thickBot="1">
      <c r="A147" s="121">
        <f t="shared" ca="1" si="3"/>
        <v>44409</v>
      </c>
      <c r="B147" t="str">
        <f>VLOOKUP($J147,PRACTICE!$A$2:$E$41,5,0)</f>
        <v>WF-4</v>
      </c>
      <c r="J147" t="s">
        <v>79</v>
      </c>
      <c r="L147">
        <v>8065</v>
      </c>
      <c r="M147">
        <v>0</v>
      </c>
      <c r="N147">
        <v>0</v>
      </c>
      <c r="O147">
        <v>12</v>
      </c>
      <c r="P147">
        <v>3</v>
      </c>
    </row>
    <row r="148" spans="1:16" ht="15.75" thickBot="1">
      <c r="A148" s="121">
        <f t="shared" ca="1" si="3"/>
        <v>44409</v>
      </c>
      <c r="B148" t="str">
        <f>VLOOKUP($J148,PRACTICE!$A$2:$E$41,5,0)</f>
        <v>WF-1</v>
      </c>
      <c r="J148" t="s">
        <v>42</v>
      </c>
      <c r="L148">
        <v>8440</v>
      </c>
      <c r="M148">
        <v>0</v>
      </c>
      <c r="N148">
        <v>0</v>
      </c>
      <c r="O148">
        <v>0</v>
      </c>
      <c r="P148">
        <v>0</v>
      </c>
    </row>
    <row r="149" spans="1:16" ht="15.75" thickBot="1">
      <c r="A149" s="121">
        <f t="shared" ca="1" si="3"/>
        <v>44409</v>
      </c>
      <c r="B149" t="str">
        <f>VLOOKUP($J149,PRACTICE!$A$2:$E$41,5,0)</f>
        <v>WF-5</v>
      </c>
      <c r="J149" t="s">
        <v>93</v>
      </c>
      <c r="L149">
        <v>14805</v>
      </c>
      <c r="M149">
        <v>13</v>
      </c>
      <c r="N149">
        <v>5</v>
      </c>
      <c r="O149">
        <v>23</v>
      </c>
      <c r="P149">
        <v>12</v>
      </c>
    </row>
    <row r="150" spans="1:16" ht="15.75" thickBot="1">
      <c r="A150" s="121">
        <f t="shared" ca="1" si="3"/>
        <v>44409</v>
      </c>
      <c r="B150" t="str">
        <f>VLOOKUP($J150,PRACTICE!$A$2:$E$41,5,0)</f>
        <v>WF-7</v>
      </c>
      <c r="J150" t="s">
        <v>113</v>
      </c>
      <c r="L150">
        <v>6071</v>
      </c>
      <c r="M150">
        <v>5</v>
      </c>
      <c r="N150">
        <v>2</v>
      </c>
      <c r="O150">
        <v>6</v>
      </c>
      <c r="P150">
        <v>2</v>
      </c>
    </row>
    <row r="151" spans="1:16" ht="15.75" thickBot="1">
      <c r="A151" s="121">
        <f t="shared" ca="1" si="3"/>
        <v>44409</v>
      </c>
      <c r="B151" t="str">
        <f>VLOOKUP($J151,PRACTICE!$A$2:$E$41,5,0)</f>
        <v>WF-1</v>
      </c>
      <c r="J151" t="s">
        <v>52</v>
      </c>
      <c r="L151">
        <v>4363</v>
      </c>
      <c r="M151">
        <v>0</v>
      </c>
      <c r="N151">
        <v>0</v>
      </c>
      <c r="O151">
        <v>0</v>
      </c>
      <c r="P151">
        <v>0</v>
      </c>
    </row>
    <row r="152" spans="1:16" ht="15.75" thickBot="1">
      <c r="A152" s="121">
        <f t="shared" ca="1" si="3"/>
        <v>44409</v>
      </c>
      <c r="B152" t="str">
        <f>VLOOKUP($J152,PRACTICE!$A$2:$E$41,5,0)</f>
        <v>WF-4</v>
      </c>
      <c r="J152" t="s">
        <v>75</v>
      </c>
      <c r="L152">
        <v>6836</v>
      </c>
      <c r="M152">
        <v>0</v>
      </c>
      <c r="N152">
        <v>0</v>
      </c>
      <c r="O152">
        <v>1</v>
      </c>
      <c r="P152">
        <v>0</v>
      </c>
    </row>
    <row r="153" spans="1:16" ht="15.75" thickBot="1">
      <c r="A153" s="121">
        <f t="shared" ca="1" si="3"/>
        <v>44409</v>
      </c>
      <c r="B153" t="str">
        <f>VLOOKUP($J153,PRACTICE!$A$2:$E$41,5,0)</f>
        <v>WF-1</v>
      </c>
      <c r="J153" t="s">
        <v>40</v>
      </c>
      <c r="L153">
        <v>3859</v>
      </c>
      <c r="M153">
        <v>0</v>
      </c>
      <c r="N153">
        <v>0</v>
      </c>
      <c r="O153">
        <v>0</v>
      </c>
      <c r="P153">
        <v>0</v>
      </c>
    </row>
    <row r="154" spans="1:16" ht="15.75" thickBot="1">
      <c r="A154" s="121">
        <f t="shared" ca="1" si="3"/>
        <v>44409</v>
      </c>
      <c r="B154" t="str">
        <f>VLOOKUP($J154,PRACTICE!$A$2:$E$41,5,0)</f>
        <v>WF-5</v>
      </c>
      <c r="J154" t="s">
        <v>89</v>
      </c>
      <c r="L154">
        <v>3744</v>
      </c>
      <c r="M154">
        <v>8</v>
      </c>
      <c r="N154">
        <v>2</v>
      </c>
      <c r="O154">
        <v>5</v>
      </c>
      <c r="P154">
        <v>2</v>
      </c>
    </row>
    <row r="155" spans="1:16" ht="15.75" thickBot="1">
      <c r="A155" s="121">
        <f t="shared" ca="1" si="3"/>
        <v>44409</v>
      </c>
      <c r="B155" t="str">
        <f>VLOOKUP($J155,PRACTICE!$A$2:$E$41,5,0)</f>
        <v>WF-5</v>
      </c>
      <c r="J155" t="s">
        <v>95</v>
      </c>
      <c r="L155">
        <v>3549</v>
      </c>
      <c r="M155">
        <v>1</v>
      </c>
      <c r="N155">
        <v>0</v>
      </c>
      <c r="O155">
        <v>25</v>
      </c>
      <c r="P155">
        <v>5</v>
      </c>
    </row>
    <row r="156" spans="1:16" ht="15.75" thickBot="1">
      <c r="A156" s="121">
        <f t="shared" ca="1" si="3"/>
        <v>44409</v>
      </c>
      <c r="B156" t="str">
        <f>VLOOKUP($J156,PRACTICE!$A$2:$E$41,5,0)</f>
        <v>WF-6</v>
      </c>
      <c r="J156" t="s">
        <v>99</v>
      </c>
      <c r="L156">
        <v>2833</v>
      </c>
      <c r="M156">
        <v>2</v>
      </c>
      <c r="N156">
        <v>0</v>
      </c>
      <c r="O156">
        <v>14</v>
      </c>
      <c r="P156">
        <v>1</v>
      </c>
    </row>
    <row r="157" spans="1:16" ht="15.75" thickBot="1">
      <c r="A157" s="121">
        <f t="shared" ca="1" si="3"/>
        <v>44409</v>
      </c>
      <c r="B157" t="str">
        <f>VLOOKUP($J157,PRACTICE!$A$2:$E$41,5,0)</f>
        <v>WF-4</v>
      </c>
      <c r="J157" t="s">
        <v>77</v>
      </c>
      <c r="L157">
        <v>3308</v>
      </c>
      <c r="M157">
        <v>0</v>
      </c>
      <c r="N157">
        <v>0</v>
      </c>
      <c r="O157">
        <v>0</v>
      </c>
      <c r="P157">
        <v>0</v>
      </c>
    </row>
    <row r="158" spans="1:16" ht="15.75" thickBot="1">
      <c r="A158" s="121">
        <f t="shared" ca="1" si="3"/>
        <v>44409</v>
      </c>
      <c r="B158" t="str">
        <f>VLOOKUP($J158,PRACTICE!$A$2:$E$41,5,0)</f>
        <v>WF-2</v>
      </c>
      <c r="J158" t="s">
        <v>57</v>
      </c>
      <c r="L158">
        <v>9021</v>
      </c>
      <c r="M158">
        <v>1</v>
      </c>
      <c r="N158">
        <v>0</v>
      </c>
      <c r="O158">
        <v>15</v>
      </c>
      <c r="P158">
        <v>5</v>
      </c>
    </row>
    <row r="159" spans="1:16" ht="15.75" thickBot="1">
      <c r="A159" s="121">
        <f t="shared" ca="1" si="3"/>
        <v>44409</v>
      </c>
      <c r="B159" t="str">
        <f>VLOOKUP($J159,PRACTICE!$A$2:$E$41,5,0)</f>
        <v>WF-1</v>
      </c>
      <c r="J159" t="s">
        <v>50</v>
      </c>
      <c r="L159">
        <v>6355</v>
      </c>
      <c r="M159">
        <v>1</v>
      </c>
      <c r="N159">
        <v>0</v>
      </c>
      <c r="O159">
        <v>13</v>
      </c>
      <c r="P159">
        <v>8</v>
      </c>
    </row>
    <row r="160" spans="1:16" ht="15.75" thickBot="1">
      <c r="A160" s="121">
        <f t="shared" ca="1" si="3"/>
        <v>44409</v>
      </c>
      <c r="B160" t="e">
        <f>VLOOKUP($J160,PRACTICE!$A$2:$E$41,5,0)</f>
        <v>#N/A</v>
      </c>
      <c r="L160">
        <v>268417</v>
      </c>
      <c r="M160">
        <v>50</v>
      </c>
      <c r="N160">
        <v>13</v>
      </c>
      <c r="O160">
        <v>304</v>
      </c>
      <c r="P160">
        <v>107</v>
      </c>
    </row>
    <row r="161" spans="1:18" ht="15.75" thickBot="1">
      <c r="A161" s="121">
        <f t="shared" ca="1" si="3"/>
        <v>44409</v>
      </c>
      <c r="B161" t="str">
        <f>VLOOKUP($J161,PRACTICE!$A$2:$E$41,5,0)</f>
        <v>WF-2</v>
      </c>
      <c r="J161" t="s">
        <v>56</v>
      </c>
      <c r="L161">
        <v>16104</v>
      </c>
      <c r="M161" s="185">
        <v>1</v>
      </c>
      <c r="N161" s="185">
        <v>7</v>
      </c>
      <c r="O161" s="185">
        <v>2</v>
      </c>
      <c r="P161" s="185" t="s">
        <v>176</v>
      </c>
    </row>
    <row r="162" spans="1:18" ht="15.75" thickBot="1">
      <c r="A162" s="121">
        <f t="shared" ca="1" si="3"/>
        <v>44409</v>
      </c>
      <c r="B162" t="str">
        <f>VLOOKUP($J162,PRACTICE!$A$2:$E$41,5,0)</f>
        <v>WF-4</v>
      </c>
      <c r="J162" t="s">
        <v>83</v>
      </c>
      <c r="L162">
        <v>10006</v>
      </c>
      <c r="M162" s="185" t="s">
        <v>176</v>
      </c>
      <c r="N162" s="185">
        <v>8</v>
      </c>
      <c r="O162" s="185">
        <v>2</v>
      </c>
      <c r="P162" s="185" t="s">
        <v>176</v>
      </c>
    </row>
    <row r="163" spans="1:18" ht="15.75" thickBot="1">
      <c r="A163" s="121">
        <f t="shared" ca="1" si="3"/>
        <v>44409</v>
      </c>
      <c r="B163" t="str">
        <f>VLOOKUP($J163,PRACTICE!$A$2:$E$41,5,0)</f>
        <v>WF-3</v>
      </c>
      <c r="J163" t="s">
        <v>69</v>
      </c>
      <c r="L163">
        <v>15236</v>
      </c>
      <c r="M163" s="185" t="s">
        <v>176</v>
      </c>
      <c r="N163" s="185">
        <v>10</v>
      </c>
      <c r="O163" s="185">
        <v>5</v>
      </c>
      <c r="P163" s="185" t="s">
        <v>176</v>
      </c>
    </row>
    <row r="164" spans="1:18" ht="15.75" thickBot="1">
      <c r="A164" s="121">
        <f t="shared" ca="1" si="3"/>
        <v>44409</v>
      </c>
      <c r="B164" t="str">
        <f>VLOOKUP($J164,PRACTICE!$A$2:$E$41,5,0)</f>
        <v>WF-1</v>
      </c>
      <c r="J164" t="s">
        <v>44</v>
      </c>
      <c r="L164">
        <v>5310</v>
      </c>
      <c r="M164" s="185">
        <v>1</v>
      </c>
      <c r="N164" s="185">
        <v>20</v>
      </c>
      <c r="O164" s="185">
        <v>5</v>
      </c>
      <c r="P164" s="185">
        <v>1</v>
      </c>
    </row>
    <row r="165" spans="1:18" ht="15.75" thickBot="1">
      <c r="A165" s="121">
        <f t="shared" ca="1" si="3"/>
        <v>44409</v>
      </c>
      <c r="B165" t="str">
        <f>VLOOKUP($J165,PRACTICE!$A$2:$E$41,5,0)</f>
        <v>WF-1</v>
      </c>
      <c r="J165" t="s">
        <v>54</v>
      </c>
      <c r="L165">
        <v>7221</v>
      </c>
      <c r="M165" s="185"/>
      <c r="N165" s="185"/>
      <c r="O165" s="185"/>
      <c r="P165" s="185"/>
    </row>
    <row r="166" spans="1:18" ht="15.75" thickBot="1">
      <c r="A166" s="121">
        <f ca="1">IF(E166="Last Run:", OFFSET(E166,3,0),A164)</f>
        <v>44409</v>
      </c>
      <c r="B166" t="str">
        <f>VLOOKUP($J166,PRACTICE!$A$2:$E$41,5,0)</f>
        <v>Total</v>
      </c>
      <c r="J166" s="184" t="s">
        <v>14</v>
      </c>
      <c r="L166">
        <f>SUM(L160:L164)</f>
        <v>315073</v>
      </c>
      <c r="M166" s="186">
        <f>SUM(M160:M164)</f>
        <v>52</v>
      </c>
      <c r="N166">
        <f>SUM(N160:N164)</f>
        <v>58</v>
      </c>
      <c r="O166">
        <f>SUM(O160:O164)</f>
        <v>318</v>
      </c>
      <c r="P166">
        <f>SUM(P160:P164)</f>
        <v>108</v>
      </c>
    </row>
    <row r="167" spans="1:18" ht="15.75" thickBot="1">
      <c r="A167" s="121">
        <f t="shared" ref="A167:A208" ca="1" si="4">IF(E167="Last Run:", OFFSET(E167,3,0),A166)</f>
        <v>44440</v>
      </c>
      <c r="B167" t="e">
        <f>VLOOKUP($J167,PRACTICE!$A$2:$E$41,5,0)</f>
        <v>#N/A</v>
      </c>
      <c r="C167" t="s">
        <v>163</v>
      </c>
      <c r="E167" t="s">
        <v>164</v>
      </c>
      <c r="G167" t="s">
        <v>165</v>
      </c>
      <c r="H167">
        <v>269346</v>
      </c>
      <c r="K167" t="s">
        <v>166</v>
      </c>
      <c r="L167" t="s">
        <v>167</v>
      </c>
      <c r="M167" t="s">
        <v>168</v>
      </c>
      <c r="N167" t="s">
        <v>169</v>
      </c>
      <c r="O167" t="s">
        <v>170</v>
      </c>
      <c r="P167" t="s">
        <v>171</v>
      </c>
      <c r="R167" s="184"/>
    </row>
    <row r="168" spans="1:18" ht="15.75" thickBot="1">
      <c r="A168" s="121">
        <f t="shared" ca="1" si="4"/>
        <v>44440</v>
      </c>
      <c r="B168" t="e">
        <f>VLOOKUP($J168,PRACTICE!$A$2:$E$41,5,0)</f>
        <v>#N/A</v>
      </c>
      <c r="E168" s="122">
        <v>44441.53402777778</v>
      </c>
      <c r="G168" t="s">
        <v>172</v>
      </c>
      <c r="H168">
        <v>138392</v>
      </c>
      <c r="J168" t="s">
        <v>173</v>
      </c>
      <c r="R168" s="184"/>
    </row>
    <row r="169" spans="1:18" ht="15.75" thickBot="1">
      <c r="A169" s="121">
        <f t="shared" ca="1" si="4"/>
        <v>44440</v>
      </c>
      <c r="B169" t="str">
        <f>VLOOKUP($J169,PRACTICE!$A$2:$E$41,5,0)</f>
        <v>WF-6</v>
      </c>
      <c r="E169" t="s">
        <v>174</v>
      </c>
      <c r="G169" t="s">
        <v>175</v>
      </c>
      <c r="H169">
        <v>130954</v>
      </c>
      <c r="J169" t="s">
        <v>101</v>
      </c>
      <c r="L169">
        <v>7741</v>
      </c>
      <c r="M169">
        <v>0</v>
      </c>
      <c r="N169">
        <v>0</v>
      </c>
      <c r="O169">
        <v>6</v>
      </c>
      <c r="P169">
        <v>0</v>
      </c>
      <c r="R169" s="184"/>
    </row>
    <row r="170" spans="1:18" ht="15.75" thickBot="1">
      <c r="A170" s="121">
        <f t="shared" ca="1" si="4"/>
        <v>44440</v>
      </c>
      <c r="B170" t="str">
        <f>VLOOKUP($J170,PRACTICE!$A$2:$E$41,5,0)</f>
        <v>WF-1</v>
      </c>
      <c r="E170" s="123">
        <v>44440</v>
      </c>
      <c r="J170" t="s">
        <v>46</v>
      </c>
      <c r="L170">
        <v>9409</v>
      </c>
      <c r="M170">
        <v>2</v>
      </c>
      <c r="N170">
        <v>0</v>
      </c>
      <c r="O170">
        <v>8</v>
      </c>
      <c r="P170">
        <v>0</v>
      </c>
      <c r="R170" s="184"/>
    </row>
    <row r="171" spans="1:18" ht="15.75" thickBot="1">
      <c r="A171" s="121">
        <f t="shared" ca="1" si="4"/>
        <v>44440</v>
      </c>
      <c r="B171" t="str">
        <f>VLOOKUP($J171,PRACTICE!$A$2:$E$41,5,0)</f>
        <v>WF-7</v>
      </c>
      <c r="J171" t="s">
        <v>107</v>
      </c>
      <c r="L171">
        <v>6690</v>
      </c>
      <c r="M171">
        <v>0</v>
      </c>
      <c r="N171">
        <v>0</v>
      </c>
      <c r="O171">
        <v>9</v>
      </c>
      <c r="P171">
        <v>0</v>
      </c>
    </row>
    <row r="172" spans="1:18" ht="15.75" thickBot="1">
      <c r="A172" s="121">
        <f t="shared" ca="1" si="4"/>
        <v>44440</v>
      </c>
      <c r="B172" t="str">
        <f>VLOOKUP($J172,PRACTICE!$A$2:$E$41,5,0)</f>
        <v>WF-3</v>
      </c>
      <c r="J172" t="s">
        <v>65</v>
      </c>
      <c r="L172">
        <v>9612</v>
      </c>
      <c r="M172">
        <v>0</v>
      </c>
      <c r="N172">
        <v>0</v>
      </c>
      <c r="O172">
        <v>35</v>
      </c>
      <c r="P172">
        <v>8</v>
      </c>
    </row>
    <row r="173" spans="1:18" ht="15.75" thickBot="1">
      <c r="A173" s="121">
        <f t="shared" ca="1" si="4"/>
        <v>44440</v>
      </c>
      <c r="B173" t="str">
        <f>VLOOKUP($J173,PRACTICE!$A$2:$E$41,5,0)</f>
        <v>WF-7</v>
      </c>
      <c r="J173" t="s">
        <v>109</v>
      </c>
      <c r="L173">
        <v>8105</v>
      </c>
      <c r="M173">
        <v>0</v>
      </c>
      <c r="N173">
        <v>0</v>
      </c>
      <c r="O173">
        <v>28</v>
      </c>
      <c r="P173">
        <v>7</v>
      </c>
    </row>
    <row r="174" spans="1:18" ht="15.75" thickBot="1">
      <c r="A174" s="121">
        <f t="shared" ca="1" si="4"/>
        <v>44440</v>
      </c>
      <c r="B174" t="str">
        <f>VLOOKUP($J174,PRACTICE!$A$2:$E$41,5,0)</f>
        <v>WF-4</v>
      </c>
      <c r="J174" t="s">
        <v>71</v>
      </c>
      <c r="L174">
        <v>15227</v>
      </c>
      <c r="M174">
        <v>0</v>
      </c>
      <c r="N174">
        <v>0</v>
      </c>
      <c r="O174">
        <v>0</v>
      </c>
      <c r="P174">
        <v>0</v>
      </c>
    </row>
    <row r="175" spans="1:18" ht="15.75" thickBot="1">
      <c r="A175" s="121">
        <f t="shared" ca="1" si="4"/>
        <v>44440</v>
      </c>
      <c r="B175" t="str">
        <f>VLOOKUP($J175,PRACTICE!$A$2:$E$41,5,0)</f>
        <v>WF-3</v>
      </c>
      <c r="J175" t="s">
        <v>67</v>
      </c>
      <c r="L175">
        <v>11466</v>
      </c>
      <c r="M175">
        <v>0</v>
      </c>
      <c r="N175">
        <v>0</v>
      </c>
      <c r="O175">
        <v>1</v>
      </c>
      <c r="P175">
        <v>1</v>
      </c>
    </row>
    <row r="176" spans="1:18" ht="15.75" thickBot="1">
      <c r="A176" s="121">
        <f t="shared" ca="1" si="4"/>
        <v>44440</v>
      </c>
      <c r="B176" t="str">
        <f>VLOOKUP($J176,PRACTICE!$A$2:$E$41,5,0)</f>
        <v>WF-4</v>
      </c>
      <c r="J176" t="s">
        <v>73</v>
      </c>
      <c r="L176">
        <v>10141</v>
      </c>
      <c r="M176">
        <v>1</v>
      </c>
      <c r="N176">
        <v>0</v>
      </c>
      <c r="O176">
        <v>8</v>
      </c>
      <c r="P176">
        <v>5</v>
      </c>
    </row>
    <row r="177" spans="1:16" ht="15.75" thickBot="1">
      <c r="A177" s="121">
        <f t="shared" ca="1" si="4"/>
        <v>44440</v>
      </c>
      <c r="B177" t="str">
        <f>VLOOKUP($J177,PRACTICE!$A$2:$E$41,5,0)</f>
        <v>WF-5</v>
      </c>
      <c r="J177" t="s">
        <v>87</v>
      </c>
      <c r="L177">
        <v>2011</v>
      </c>
      <c r="M177">
        <v>0</v>
      </c>
      <c r="N177">
        <v>0</v>
      </c>
      <c r="O177">
        <v>15</v>
      </c>
      <c r="P177">
        <v>6</v>
      </c>
    </row>
    <row r="178" spans="1:16" ht="15.75" thickBot="1">
      <c r="A178" s="121">
        <f t="shared" ca="1" si="4"/>
        <v>44440</v>
      </c>
      <c r="B178" t="str">
        <f>VLOOKUP($J178,PRACTICE!$A$2:$E$41,5,0)</f>
        <v>WF-7</v>
      </c>
      <c r="J178" t="s">
        <v>115</v>
      </c>
      <c r="L178">
        <v>16570</v>
      </c>
      <c r="M178">
        <v>18</v>
      </c>
      <c r="N178">
        <v>5</v>
      </c>
      <c r="O178">
        <v>67</v>
      </c>
      <c r="P178">
        <v>20</v>
      </c>
    </row>
    <row r="179" spans="1:16" ht="15.75" thickBot="1">
      <c r="A179" s="121">
        <f t="shared" ca="1" si="4"/>
        <v>44440</v>
      </c>
      <c r="B179" t="str">
        <f>VLOOKUP($J179,PRACTICE!$A$2:$E$41,5,0)</f>
        <v>WF-7</v>
      </c>
      <c r="J179" t="s">
        <v>111</v>
      </c>
      <c r="L179">
        <v>7300</v>
      </c>
      <c r="M179">
        <v>0</v>
      </c>
      <c r="N179">
        <v>0</v>
      </c>
      <c r="O179">
        <v>1</v>
      </c>
      <c r="P179">
        <v>1</v>
      </c>
    </row>
    <row r="180" spans="1:16" ht="15.75" thickBot="1">
      <c r="A180" s="121">
        <f t="shared" ca="1" si="4"/>
        <v>44440</v>
      </c>
      <c r="B180" t="str">
        <f>VLOOKUP($J180,PRACTICE!$A$2:$E$41,5,0)</f>
        <v>WF-2</v>
      </c>
      <c r="J180" t="s">
        <v>61</v>
      </c>
      <c r="L180">
        <v>6965</v>
      </c>
      <c r="M180">
        <v>0</v>
      </c>
      <c r="N180">
        <v>0</v>
      </c>
      <c r="O180">
        <v>2</v>
      </c>
      <c r="P180">
        <v>0</v>
      </c>
    </row>
    <row r="181" spans="1:16" ht="15.75" thickBot="1">
      <c r="A181" s="121">
        <f t="shared" ca="1" si="4"/>
        <v>44440</v>
      </c>
      <c r="B181" t="str">
        <f>VLOOKUP($J181,PRACTICE!$A$2:$E$41,5,0)</f>
        <v>WF-6</v>
      </c>
      <c r="J181" t="s">
        <v>103</v>
      </c>
      <c r="L181">
        <v>6151</v>
      </c>
      <c r="M181">
        <v>0</v>
      </c>
      <c r="N181">
        <v>0</v>
      </c>
      <c r="O181">
        <v>5</v>
      </c>
      <c r="P181">
        <v>0</v>
      </c>
    </row>
    <row r="182" spans="1:16" ht="15.75" thickBot="1">
      <c r="A182" s="121">
        <f t="shared" ca="1" si="4"/>
        <v>44440</v>
      </c>
      <c r="B182" t="str">
        <f>VLOOKUP($J182,PRACTICE!$A$2:$E$41,5,0)</f>
        <v>WF-4</v>
      </c>
      <c r="J182" t="s">
        <v>81</v>
      </c>
      <c r="L182">
        <v>4910</v>
      </c>
      <c r="M182">
        <v>0</v>
      </c>
      <c r="N182">
        <v>0</v>
      </c>
      <c r="O182">
        <v>0</v>
      </c>
      <c r="P182">
        <v>0</v>
      </c>
    </row>
    <row r="183" spans="1:16" ht="15.75" thickBot="1">
      <c r="A183" s="121">
        <f t="shared" ca="1" si="4"/>
        <v>44440</v>
      </c>
      <c r="B183" t="str">
        <f>VLOOKUP($J183,PRACTICE!$A$2:$E$41,5,0)</f>
        <v>WF-6</v>
      </c>
      <c r="J183" t="s">
        <v>97</v>
      </c>
      <c r="L183">
        <v>15091</v>
      </c>
      <c r="M183">
        <v>0</v>
      </c>
      <c r="N183">
        <v>0</v>
      </c>
      <c r="O183">
        <v>3</v>
      </c>
      <c r="P183">
        <v>1</v>
      </c>
    </row>
    <row r="184" spans="1:16" ht="15.75" thickBot="1">
      <c r="A184" s="121">
        <f t="shared" ca="1" si="4"/>
        <v>44440</v>
      </c>
      <c r="B184" t="str">
        <f>VLOOKUP($J184,PRACTICE!$A$2:$E$41,5,0)</f>
        <v>WF-2</v>
      </c>
      <c r="J184" t="s">
        <v>63</v>
      </c>
      <c r="L184">
        <v>7787</v>
      </c>
      <c r="M184">
        <v>0</v>
      </c>
      <c r="N184">
        <v>0</v>
      </c>
      <c r="O184">
        <v>3</v>
      </c>
      <c r="P184">
        <v>0</v>
      </c>
    </row>
    <row r="185" spans="1:16" ht="15.75" thickBot="1">
      <c r="A185" s="121">
        <f t="shared" ca="1" si="4"/>
        <v>44440</v>
      </c>
      <c r="B185" t="str">
        <f>VLOOKUP($J185,PRACTICE!$A$2:$E$41,5,0)</f>
        <v>WF-5</v>
      </c>
      <c r="J185" t="s">
        <v>85</v>
      </c>
      <c r="L185">
        <v>6381</v>
      </c>
      <c r="M185">
        <v>0</v>
      </c>
      <c r="N185">
        <v>0</v>
      </c>
      <c r="O185">
        <v>11</v>
      </c>
      <c r="P185">
        <v>5</v>
      </c>
    </row>
    <row r="186" spans="1:16" ht="15.75" thickBot="1">
      <c r="A186" s="121">
        <f t="shared" ca="1" si="4"/>
        <v>44440</v>
      </c>
      <c r="B186" t="str">
        <f>VLOOKUP($J186,PRACTICE!$A$2:$E$41,5,0)</f>
        <v>WF-5</v>
      </c>
      <c r="J186" t="s">
        <v>91</v>
      </c>
      <c r="L186">
        <v>5905</v>
      </c>
      <c r="M186">
        <v>0</v>
      </c>
      <c r="N186">
        <v>0</v>
      </c>
      <c r="O186">
        <v>11</v>
      </c>
      <c r="P186">
        <v>2</v>
      </c>
    </row>
    <row r="187" spans="1:16" ht="15.75" thickBot="1">
      <c r="A187" s="121">
        <f t="shared" ca="1" si="4"/>
        <v>44440</v>
      </c>
      <c r="B187" t="str">
        <f>VLOOKUP($J187,PRACTICE!$A$2:$E$41,5,0)</f>
        <v>WF-1</v>
      </c>
      <c r="J187" t="s">
        <v>48</v>
      </c>
      <c r="L187">
        <v>6825</v>
      </c>
      <c r="M187">
        <v>2</v>
      </c>
      <c r="N187">
        <v>0</v>
      </c>
      <c r="O187">
        <v>14</v>
      </c>
      <c r="P187">
        <v>0</v>
      </c>
    </row>
    <row r="188" spans="1:16" ht="15.75" thickBot="1">
      <c r="A188" s="121">
        <f t="shared" ca="1" si="4"/>
        <v>44440</v>
      </c>
      <c r="B188" t="str">
        <f>VLOOKUP($J188,PRACTICE!$A$2:$E$41,5,0)</f>
        <v>WF-2</v>
      </c>
      <c r="J188" t="s">
        <v>59</v>
      </c>
      <c r="L188">
        <v>13368</v>
      </c>
      <c r="M188">
        <v>5</v>
      </c>
      <c r="N188">
        <v>5</v>
      </c>
      <c r="O188">
        <v>16</v>
      </c>
      <c r="P188">
        <v>5</v>
      </c>
    </row>
    <row r="189" spans="1:16" ht="15.75" thickBot="1">
      <c r="A189" s="121">
        <f t="shared" ca="1" si="4"/>
        <v>44440</v>
      </c>
      <c r="B189" t="str">
        <f>VLOOKUP($J189,PRACTICE!$A$2:$E$41,5,0)</f>
        <v>WF-6</v>
      </c>
      <c r="J189" t="s">
        <v>105</v>
      </c>
      <c r="L189">
        <v>9677</v>
      </c>
      <c r="M189">
        <v>1</v>
      </c>
      <c r="N189">
        <v>0</v>
      </c>
      <c r="O189">
        <v>9</v>
      </c>
      <c r="P189">
        <v>2</v>
      </c>
    </row>
    <row r="190" spans="1:16" ht="15.75" thickBot="1">
      <c r="A190" s="121">
        <f t="shared" ca="1" si="4"/>
        <v>44440</v>
      </c>
      <c r="B190" t="str">
        <f>VLOOKUP($J190,PRACTICE!$A$2:$E$41,5,0)</f>
        <v>WF-4</v>
      </c>
      <c r="J190" t="s">
        <v>79</v>
      </c>
      <c r="L190">
        <v>8051</v>
      </c>
      <c r="M190">
        <v>0</v>
      </c>
      <c r="N190">
        <v>0</v>
      </c>
      <c r="O190">
        <v>15</v>
      </c>
      <c r="P190">
        <v>3</v>
      </c>
    </row>
    <row r="191" spans="1:16" ht="15.75" thickBot="1">
      <c r="A191" s="121">
        <f t="shared" ca="1" si="4"/>
        <v>44440</v>
      </c>
      <c r="B191" t="str">
        <f>VLOOKUP($J191,PRACTICE!$A$2:$E$41,5,0)</f>
        <v>WF-1</v>
      </c>
      <c r="J191" t="s">
        <v>42</v>
      </c>
      <c r="L191">
        <v>8432</v>
      </c>
      <c r="M191">
        <v>0</v>
      </c>
      <c r="N191">
        <v>0</v>
      </c>
      <c r="O191">
        <v>0</v>
      </c>
      <c r="P191">
        <v>0</v>
      </c>
    </row>
    <row r="192" spans="1:16" ht="15.75" thickBot="1">
      <c r="A192" s="121">
        <f t="shared" ca="1" si="4"/>
        <v>44440</v>
      </c>
      <c r="B192" t="str">
        <f>VLOOKUP($J192,PRACTICE!$A$2:$E$41,5,0)</f>
        <v>WF-5</v>
      </c>
      <c r="J192" t="s">
        <v>93</v>
      </c>
      <c r="L192">
        <v>14779</v>
      </c>
      <c r="M192">
        <v>15</v>
      </c>
      <c r="N192">
        <v>2</v>
      </c>
      <c r="O192">
        <v>40</v>
      </c>
      <c r="P192">
        <v>17</v>
      </c>
    </row>
    <row r="193" spans="1:16" ht="15.75" thickBot="1">
      <c r="A193" s="121">
        <f t="shared" ca="1" si="4"/>
        <v>44440</v>
      </c>
      <c r="B193" t="str">
        <f>VLOOKUP($J193,PRACTICE!$A$2:$E$41,5,0)</f>
        <v>WF-7</v>
      </c>
      <c r="J193" t="s">
        <v>113</v>
      </c>
      <c r="L193">
        <v>6079</v>
      </c>
      <c r="M193">
        <v>6</v>
      </c>
      <c r="N193">
        <v>1</v>
      </c>
      <c r="O193">
        <v>11</v>
      </c>
      <c r="P193">
        <v>5</v>
      </c>
    </row>
    <row r="194" spans="1:16" ht="15.75" thickBot="1">
      <c r="A194" s="121">
        <f t="shared" ca="1" si="4"/>
        <v>44440</v>
      </c>
      <c r="B194" t="str">
        <f>VLOOKUP($J194,PRACTICE!$A$2:$E$41,5,0)</f>
        <v>WF-1</v>
      </c>
      <c r="J194" t="s">
        <v>52</v>
      </c>
      <c r="L194">
        <v>4358</v>
      </c>
      <c r="M194">
        <v>0</v>
      </c>
      <c r="N194">
        <v>0</v>
      </c>
      <c r="O194">
        <v>0</v>
      </c>
      <c r="P194">
        <v>0</v>
      </c>
    </row>
    <row r="195" spans="1:16" ht="15.75" thickBot="1">
      <c r="A195" s="121">
        <f t="shared" ca="1" si="4"/>
        <v>44440</v>
      </c>
      <c r="B195" t="str">
        <f>VLOOKUP($J195,PRACTICE!$A$2:$E$41,5,0)</f>
        <v>WF-4</v>
      </c>
      <c r="J195" t="s">
        <v>75</v>
      </c>
      <c r="L195">
        <v>6916</v>
      </c>
      <c r="M195">
        <v>0</v>
      </c>
      <c r="N195">
        <v>0</v>
      </c>
      <c r="O195">
        <v>1</v>
      </c>
      <c r="P195">
        <v>0</v>
      </c>
    </row>
    <row r="196" spans="1:16" ht="15.75" thickBot="1">
      <c r="A196" s="121">
        <f t="shared" ca="1" si="4"/>
        <v>44440</v>
      </c>
      <c r="B196" t="str">
        <f>VLOOKUP($J196,PRACTICE!$A$2:$E$41,5,0)</f>
        <v>WF-1</v>
      </c>
      <c r="J196" t="s">
        <v>40</v>
      </c>
      <c r="L196">
        <v>3858</v>
      </c>
      <c r="M196">
        <v>0</v>
      </c>
      <c r="N196">
        <v>0</v>
      </c>
      <c r="O196">
        <v>0</v>
      </c>
      <c r="P196">
        <v>0</v>
      </c>
    </row>
    <row r="197" spans="1:16" ht="15.75" thickBot="1">
      <c r="A197" s="121">
        <f t="shared" ca="1" si="4"/>
        <v>44440</v>
      </c>
      <c r="B197" t="str">
        <f>VLOOKUP($J197,PRACTICE!$A$2:$E$41,5,0)</f>
        <v>WF-5</v>
      </c>
      <c r="J197" t="s">
        <v>89</v>
      </c>
      <c r="L197">
        <v>3757</v>
      </c>
      <c r="M197">
        <v>10</v>
      </c>
      <c r="N197">
        <v>2</v>
      </c>
      <c r="O197">
        <v>6</v>
      </c>
      <c r="P197">
        <v>1</v>
      </c>
    </row>
    <row r="198" spans="1:16" ht="15.75" thickBot="1">
      <c r="A198" s="121">
        <f t="shared" ca="1" si="4"/>
        <v>44440</v>
      </c>
      <c r="B198" t="str">
        <f>VLOOKUP($J198,PRACTICE!$A$2:$E$41,5,0)</f>
        <v>WF-5</v>
      </c>
      <c r="J198" t="s">
        <v>95</v>
      </c>
      <c r="L198">
        <v>3551</v>
      </c>
      <c r="M198">
        <v>1</v>
      </c>
      <c r="N198">
        <v>0</v>
      </c>
      <c r="O198">
        <v>35</v>
      </c>
      <c r="P198">
        <v>10</v>
      </c>
    </row>
    <row r="199" spans="1:16" ht="15.75" thickBot="1">
      <c r="A199" s="121">
        <f t="shared" ca="1" si="4"/>
        <v>44440</v>
      </c>
      <c r="B199" t="str">
        <f>VLOOKUP($J199,PRACTICE!$A$2:$E$41,5,0)</f>
        <v>WF-6</v>
      </c>
      <c r="J199" t="s">
        <v>99</v>
      </c>
      <c r="L199">
        <v>2846</v>
      </c>
      <c r="M199">
        <v>2</v>
      </c>
      <c r="N199">
        <v>0</v>
      </c>
      <c r="O199">
        <v>19</v>
      </c>
      <c r="P199">
        <v>5</v>
      </c>
    </row>
    <row r="200" spans="1:16" ht="15.75" thickBot="1">
      <c r="A200" s="121">
        <f t="shared" ca="1" si="4"/>
        <v>44440</v>
      </c>
      <c r="B200" t="str">
        <f>VLOOKUP($J200,PRACTICE!$A$2:$E$41,5,0)</f>
        <v>WF-4</v>
      </c>
      <c r="J200" t="s">
        <v>77</v>
      </c>
      <c r="L200">
        <v>3313</v>
      </c>
      <c r="M200">
        <v>0</v>
      </c>
      <c r="N200">
        <v>0</v>
      </c>
      <c r="O200">
        <v>0</v>
      </c>
      <c r="P200">
        <v>0</v>
      </c>
    </row>
    <row r="201" spans="1:16" ht="15.75" thickBot="1">
      <c r="A201" s="121">
        <f t="shared" ca="1" si="4"/>
        <v>44440</v>
      </c>
      <c r="B201" t="str">
        <f>VLOOKUP($J201,PRACTICE!$A$2:$E$41,5,0)</f>
        <v>WF-2</v>
      </c>
      <c r="J201" t="s">
        <v>57</v>
      </c>
      <c r="L201">
        <v>9071</v>
      </c>
      <c r="M201">
        <v>2</v>
      </c>
      <c r="N201">
        <v>1</v>
      </c>
      <c r="O201">
        <v>26</v>
      </c>
      <c r="P201">
        <v>11</v>
      </c>
    </row>
    <row r="202" spans="1:16" ht="15.75" thickBot="1">
      <c r="A202" s="121">
        <f t="shared" ca="1" si="4"/>
        <v>44440</v>
      </c>
      <c r="B202" t="str">
        <f>VLOOKUP($J202,PRACTICE!$A$2:$E$41,5,0)</f>
        <v>WF-1</v>
      </c>
      <c r="J202" t="s">
        <v>50</v>
      </c>
      <c r="L202">
        <v>6382</v>
      </c>
      <c r="M202">
        <v>1</v>
      </c>
      <c r="N202">
        <v>0</v>
      </c>
      <c r="O202">
        <v>16</v>
      </c>
      <c r="P202">
        <v>3</v>
      </c>
    </row>
    <row r="203" spans="1:16" ht="15.75" thickBot="1">
      <c r="A203" s="121">
        <f t="shared" ca="1" si="4"/>
        <v>44440</v>
      </c>
      <c r="L203">
        <v>268725</v>
      </c>
      <c r="M203">
        <v>66</v>
      </c>
      <c r="N203">
        <v>16</v>
      </c>
      <c r="O203">
        <v>421</v>
      </c>
      <c r="P203">
        <v>118</v>
      </c>
    </row>
    <row r="204" spans="1:16" ht="15.75" thickBot="1">
      <c r="A204" s="121">
        <f t="shared" ca="1" si="4"/>
        <v>44440</v>
      </c>
      <c r="B204" t="str">
        <f>VLOOKUP($J204,PRACTICE!$A$2:$E$41,5,0)</f>
        <v>WF-1</v>
      </c>
      <c r="J204" t="s">
        <v>44</v>
      </c>
      <c r="L204">
        <v>5295</v>
      </c>
      <c r="M204">
        <v>2</v>
      </c>
      <c r="N204">
        <v>1</v>
      </c>
      <c r="O204">
        <v>20</v>
      </c>
    </row>
    <row r="205" spans="1:16" ht="15.75" thickBot="1">
      <c r="A205" s="121">
        <f t="shared" ca="1" si="4"/>
        <v>44440</v>
      </c>
      <c r="B205" t="str">
        <f>VLOOKUP($J205,PRACTICE!$A$2:$E$41,5,0)</f>
        <v>WF-3</v>
      </c>
      <c r="J205" t="s">
        <v>69</v>
      </c>
      <c r="L205">
        <v>15272</v>
      </c>
      <c r="O205">
        <v>15</v>
      </c>
      <c r="P205">
        <v>5</v>
      </c>
    </row>
    <row r="206" spans="1:16" ht="15.75" thickBot="1">
      <c r="A206" s="121">
        <f t="shared" ca="1" si="4"/>
        <v>44440</v>
      </c>
      <c r="B206" t="str">
        <f>VLOOKUP($J206,PRACTICE!$A$2:$E$41,5,0)</f>
        <v>WF-4</v>
      </c>
      <c r="J206" t="s">
        <v>83</v>
      </c>
      <c r="L206">
        <v>10004</v>
      </c>
      <c r="O206">
        <v>8</v>
      </c>
    </row>
    <row r="207" spans="1:16" ht="15.75" thickBot="1">
      <c r="A207" s="121">
        <f t="shared" ca="1" si="4"/>
        <v>44440</v>
      </c>
      <c r="B207" t="str">
        <f>VLOOKUP($J207,PRACTICE!$A$2:$E$41,5,0)</f>
        <v>WF-2</v>
      </c>
      <c r="J207" t="s">
        <v>56</v>
      </c>
      <c r="L207">
        <v>16080</v>
      </c>
      <c r="M207">
        <v>2</v>
      </c>
      <c r="N207">
        <v>1</v>
      </c>
      <c r="O207">
        <v>9</v>
      </c>
      <c r="P207">
        <v>2</v>
      </c>
    </row>
    <row r="208" spans="1:16" ht="15.75" thickBot="1">
      <c r="A208" s="121">
        <f t="shared" ca="1" si="4"/>
        <v>44440</v>
      </c>
      <c r="B208" t="str">
        <f>VLOOKUP($J208,PRACTICE!$A$2:$E$41,5,0)</f>
        <v>WF-1</v>
      </c>
      <c r="J208" t="s">
        <v>54</v>
      </c>
      <c r="L208">
        <v>7221</v>
      </c>
    </row>
    <row r="209" spans="1:16" ht="15.75" thickBot="1">
      <c r="A209" s="121">
        <f ca="1">IF(E209="Last Run:", OFFSET(E209,3,0),A207)</f>
        <v>44440</v>
      </c>
      <c r="B209" t="str">
        <f>VLOOKUP($J209,PRACTICE!$A$2:$E$41,5,0)</f>
        <v>Total</v>
      </c>
      <c r="J209" t="s">
        <v>14</v>
      </c>
      <c r="L209">
        <f>SUM(L203:L207)</f>
        <v>315376</v>
      </c>
      <c r="M209">
        <f t="shared" ref="M209:P209" si="5">SUM(M203:M207)</f>
        <v>70</v>
      </c>
      <c r="N209">
        <f t="shared" si="5"/>
        <v>18</v>
      </c>
      <c r="O209">
        <f t="shared" si="5"/>
        <v>473</v>
      </c>
      <c r="P209">
        <f t="shared" si="5"/>
        <v>125</v>
      </c>
    </row>
    <row r="210" spans="1:16" ht="15.75" thickBot="1">
      <c r="A210" s="121">
        <f t="shared" ref="A210:A273" ca="1" si="6">IF(E210="Last Run:", OFFSET(E210,3,0),A209)</f>
        <v>44440</v>
      </c>
      <c r="B210" t="e">
        <f>VLOOKUP($J210,PRACTICE!$A$2:$E$41,5,0)</f>
        <v>#N/A</v>
      </c>
    </row>
    <row r="211" spans="1:16" ht="15.75" thickBot="1">
      <c r="A211" s="121">
        <f t="shared" ca="1" si="6"/>
        <v>44440</v>
      </c>
      <c r="B211" t="e">
        <f>VLOOKUP($J211,PRACTICE!$A$2:$E$41,5,0)</f>
        <v>#N/A</v>
      </c>
    </row>
    <row r="212" spans="1:16" ht="15.75" thickBot="1">
      <c r="A212" s="121">
        <f t="shared" ca="1" si="6"/>
        <v>44470</v>
      </c>
      <c r="B212" t="e">
        <f>VLOOKUP($J212,PRACTICE!$A$2:$E$41,5,0)</f>
        <v>#N/A</v>
      </c>
      <c r="C212" t="s">
        <v>163</v>
      </c>
      <c r="E212" t="s">
        <v>164</v>
      </c>
      <c r="G212" t="s">
        <v>165</v>
      </c>
      <c r="H212">
        <v>269365</v>
      </c>
      <c r="K212" t="s">
        <v>166</v>
      </c>
      <c r="L212" t="s">
        <v>167</v>
      </c>
      <c r="M212" t="s">
        <v>168</v>
      </c>
      <c r="N212" t="s">
        <v>169</v>
      </c>
      <c r="O212" t="s">
        <v>170</v>
      </c>
      <c r="P212" t="s">
        <v>171</v>
      </c>
    </row>
    <row r="213" spans="1:16" ht="15.75" thickBot="1">
      <c r="A213" s="121">
        <f t="shared" ca="1" si="6"/>
        <v>44470</v>
      </c>
      <c r="B213" t="e">
        <f>VLOOKUP($J213,PRACTICE!$A$2:$E$41,5,0)</f>
        <v>#N/A</v>
      </c>
      <c r="E213" s="122">
        <v>44473.538194444445</v>
      </c>
      <c r="G213" t="s">
        <v>172</v>
      </c>
      <c r="H213">
        <v>138480</v>
      </c>
      <c r="J213" t="s">
        <v>173</v>
      </c>
    </row>
    <row r="214" spans="1:16" ht="15.75" thickBot="1">
      <c r="A214" s="121">
        <f t="shared" ca="1" si="6"/>
        <v>44470</v>
      </c>
      <c r="B214" t="str">
        <f>VLOOKUP($J214,PRACTICE!$A$2:$E$41,5,0)</f>
        <v>WF-6</v>
      </c>
      <c r="E214" t="s">
        <v>174</v>
      </c>
      <c r="G214" t="s">
        <v>175</v>
      </c>
      <c r="H214">
        <v>130885</v>
      </c>
      <c r="J214" t="s">
        <v>101</v>
      </c>
      <c r="L214">
        <v>7744</v>
      </c>
      <c r="M214">
        <v>0</v>
      </c>
      <c r="N214">
        <v>0</v>
      </c>
      <c r="O214">
        <v>6</v>
      </c>
      <c r="P214">
        <v>0</v>
      </c>
    </row>
    <row r="215" spans="1:16" ht="15.75" thickBot="1">
      <c r="A215" s="121">
        <f t="shared" ca="1" si="6"/>
        <v>44470</v>
      </c>
      <c r="B215" t="str">
        <f>VLOOKUP($J215,PRACTICE!$A$2:$E$41,5,0)</f>
        <v>WF-1</v>
      </c>
      <c r="E215" s="123">
        <v>44470</v>
      </c>
      <c r="J215" t="s">
        <v>46</v>
      </c>
      <c r="L215">
        <v>9384</v>
      </c>
      <c r="M215">
        <v>2</v>
      </c>
      <c r="N215">
        <v>0</v>
      </c>
      <c r="O215">
        <v>10</v>
      </c>
      <c r="P215">
        <v>2</v>
      </c>
    </row>
    <row r="216" spans="1:16" ht="15.75" thickBot="1">
      <c r="A216" s="121">
        <f t="shared" ca="1" si="6"/>
        <v>44470</v>
      </c>
      <c r="B216" t="str">
        <f>VLOOKUP($J216,PRACTICE!$A$2:$E$41,5,0)</f>
        <v>WF-7</v>
      </c>
      <c r="J216" t="s">
        <v>107</v>
      </c>
      <c r="L216">
        <v>6692</v>
      </c>
      <c r="M216">
        <v>0</v>
      </c>
      <c r="N216">
        <v>0</v>
      </c>
      <c r="O216">
        <v>12</v>
      </c>
      <c r="P216">
        <v>3</v>
      </c>
    </row>
    <row r="217" spans="1:16" ht="15.75" thickBot="1">
      <c r="A217" s="121">
        <f t="shared" ca="1" si="6"/>
        <v>44470</v>
      </c>
      <c r="B217" t="str">
        <f>VLOOKUP($J217,PRACTICE!$A$2:$E$41,5,0)</f>
        <v>WF-3</v>
      </c>
      <c r="J217" t="s">
        <v>65</v>
      </c>
      <c r="L217">
        <v>9593</v>
      </c>
      <c r="M217">
        <v>0</v>
      </c>
      <c r="N217">
        <v>0</v>
      </c>
      <c r="O217">
        <v>44</v>
      </c>
      <c r="P217">
        <v>9</v>
      </c>
    </row>
    <row r="218" spans="1:16" ht="15.75" thickBot="1">
      <c r="A218" s="121">
        <f t="shared" ca="1" si="6"/>
        <v>44470</v>
      </c>
      <c r="B218" t="str">
        <f>VLOOKUP($J218,PRACTICE!$A$2:$E$41,5,0)</f>
        <v>WF-7</v>
      </c>
      <c r="J218" t="s">
        <v>109</v>
      </c>
      <c r="L218">
        <v>8137</v>
      </c>
      <c r="M218">
        <v>0</v>
      </c>
      <c r="N218">
        <v>0</v>
      </c>
      <c r="O218">
        <v>35</v>
      </c>
      <c r="P218">
        <v>7</v>
      </c>
    </row>
    <row r="219" spans="1:16" ht="15.75" thickBot="1">
      <c r="A219" s="121">
        <f t="shared" ca="1" si="6"/>
        <v>44470</v>
      </c>
      <c r="B219" t="str">
        <f>VLOOKUP($J219,PRACTICE!$A$2:$E$41,5,0)</f>
        <v>WF-4</v>
      </c>
      <c r="J219" t="s">
        <v>71</v>
      </c>
      <c r="L219">
        <v>15175</v>
      </c>
      <c r="M219">
        <v>2</v>
      </c>
      <c r="N219">
        <v>2</v>
      </c>
      <c r="O219">
        <v>0</v>
      </c>
      <c r="P219">
        <v>0</v>
      </c>
    </row>
    <row r="220" spans="1:16" ht="15.75" thickBot="1">
      <c r="A220" s="121">
        <f t="shared" ca="1" si="6"/>
        <v>44470</v>
      </c>
      <c r="B220" t="str">
        <f>VLOOKUP($J220,PRACTICE!$A$2:$E$41,5,0)</f>
        <v>WF-3</v>
      </c>
      <c r="J220" t="s">
        <v>67</v>
      </c>
      <c r="L220">
        <v>11379</v>
      </c>
      <c r="M220">
        <v>0</v>
      </c>
      <c r="N220">
        <v>0</v>
      </c>
      <c r="O220">
        <v>1</v>
      </c>
      <c r="P220">
        <v>0</v>
      </c>
    </row>
    <row r="221" spans="1:16" ht="15.75" thickBot="1">
      <c r="A221" s="121">
        <f t="shared" ca="1" si="6"/>
        <v>44470</v>
      </c>
      <c r="B221" t="str">
        <f>VLOOKUP($J221,PRACTICE!$A$2:$E$41,5,0)</f>
        <v>WF-4</v>
      </c>
      <c r="J221" t="s">
        <v>73</v>
      </c>
      <c r="L221">
        <v>10125</v>
      </c>
      <c r="M221">
        <v>1</v>
      </c>
      <c r="N221">
        <v>0</v>
      </c>
      <c r="O221">
        <v>15</v>
      </c>
      <c r="P221">
        <v>9</v>
      </c>
    </row>
    <row r="222" spans="1:16" ht="15.75" thickBot="1">
      <c r="A222" s="121">
        <f t="shared" ca="1" si="6"/>
        <v>44470</v>
      </c>
      <c r="B222" t="str">
        <f>VLOOKUP($J222,PRACTICE!$A$2:$E$41,5,0)</f>
        <v>WF-5</v>
      </c>
      <c r="J222" t="s">
        <v>87</v>
      </c>
      <c r="L222">
        <v>2019</v>
      </c>
      <c r="M222">
        <v>0</v>
      </c>
      <c r="N222">
        <v>0</v>
      </c>
      <c r="O222">
        <v>15</v>
      </c>
      <c r="P222">
        <v>0</v>
      </c>
    </row>
    <row r="223" spans="1:16" ht="15.75" thickBot="1">
      <c r="A223" s="121">
        <f t="shared" ca="1" si="6"/>
        <v>44470</v>
      </c>
      <c r="B223" t="str">
        <f>VLOOKUP($J223,PRACTICE!$A$2:$E$41,5,0)</f>
        <v>WF-7</v>
      </c>
      <c r="J223" t="s">
        <v>115</v>
      </c>
      <c r="L223">
        <v>16559</v>
      </c>
      <c r="M223">
        <v>27</v>
      </c>
      <c r="N223">
        <v>8</v>
      </c>
      <c r="O223">
        <v>78</v>
      </c>
      <c r="P223">
        <v>12</v>
      </c>
    </row>
    <row r="224" spans="1:16" ht="15.75" thickBot="1">
      <c r="A224" s="121">
        <f t="shared" ca="1" si="6"/>
        <v>44470</v>
      </c>
      <c r="B224" t="str">
        <f>VLOOKUP($J224,PRACTICE!$A$2:$E$41,5,0)</f>
        <v>WF-7</v>
      </c>
      <c r="J224" t="s">
        <v>111</v>
      </c>
      <c r="L224">
        <v>7321</v>
      </c>
      <c r="M224">
        <v>0</v>
      </c>
      <c r="N224">
        <v>0</v>
      </c>
      <c r="O224">
        <v>2</v>
      </c>
      <c r="P224">
        <v>1</v>
      </c>
    </row>
    <row r="225" spans="1:16" ht="15.75" thickBot="1">
      <c r="A225" s="121">
        <f t="shared" ca="1" si="6"/>
        <v>44470</v>
      </c>
      <c r="B225" t="str">
        <f>VLOOKUP($J225,PRACTICE!$A$2:$E$41,5,0)</f>
        <v>WF-2</v>
      </c>
      <c r="J225" t="s">
        <v>61</v>
      </c>
      <c r="L225">
        <v>6905</v>
      </c>
      <c r="M225">
        <v>0</v>
      </c>
      <c r="N225">
        <v>0</v>
      </c>
      <c r="O225">
        <v>5</v>
      </c>
      <c r="P225">
        <v>3</v>
      </c>
    </row>
    <row r="226" spans="1:16" ht="15.75" thickBot="1">
      <c r="A226" s="121">
        <f t="shared" ca="1" si="6"/>
        <v>44470</v>
      </c>
      <c r="B226" t="str">
        <f>VLOOKUP($J226,PRACTICE!$A$2:$E$41,5,0)</f>
        <v>WF-6</v>
      </c>
      <c r="J226" t="s">
        <v>103</v>
      </c>
      <c r="L226">
        <v>6180</v>
      </c>
      <c r="M226">
        <v>0</v>
      </c>
      <c r="N226">
        <v>0</v>
      </c>
      <c r="O226">
        <v>5</v>
      </c>
      <c r="P226">
        <v>0</v>
      </c>
    </row>
    <row r="227" spans="1:16" ht="15.75" thickBot="1">
      <c r="A227" s="121">
        <f t="shared" ca="1" si="6"/>
        <v>44470</v>
      </c>
      <c r="B227" t="str">
        <f>VLOOKUP($J227,PRACTICE!$A$2:$E$41,5,0)</f>
        <v>WF-4</v>
      </c>
      <c r="J227" t="s">
        <v>81</v>
      </c>
      <c r="L227">
        <v>4904</v>
      </c>
      <c r="M227">
        <v>0</v>
      </c>
      <c r="N227">
        <v>0</v>
      </c>
      <c r="O227">
        <v>0</v>
      </c>
      <c r="P227">
        <v>0</v>
      </c>
    </row>
    <row r="228" spans="1:16" ht="15.75" thickBot="1">
      <c r="A228" s="121">
        <f t="shared" ca="1" si="6"/>
        <v>44470</v>
      </c>
      <c r="B228" t="str">
        <f>VLOOKUP($J228,PRACTICE!$A$2:$E$41,5,0)</f>
        <v>WF-6</v>
      </c>
      <c r="J228" t="s">
        <v>97</v>
      </c>
      <c r="L228">
        <v>15127</v>
      </c>
      <c r="M228">
        <v>0</v>
      </c>
      <c r="N228">
        <v>0</v>
      </c>
      <c r="O228">
        <v>3</v>
      </c>
      <c r="P228">
        <v>0</v>
      </c>
    </row>
    <row r="229" spans="1:16" ht="15.75" thickBot="1">
      <c r="A229" s="121">
        <f t="shared" ca="1" si="6"/>
        <v>44470</v>
      </c>
      <c r="B229" t="str">
        <f>VLOOKUP($J229,PRACTICE!$A$2:$E$41,5,0)</f>
        <v>WF-2</v>
      </c>
      <c r="J229" t="s">
        <v>63</v>
      </c>
      <c r="L229">
        <v>7799</v>
      </c>
      <c r="M229">
        <v>0</v>
      </c>
      <c r="N229">
        <v>0</v>
      </c>
      <c r="O229">
        <v>4</v>
      </c>
      <c r="P229">
        <v>2</v>
      </c>
    </row>
    <row r="230" spans="1:16" ht="15.75" thickBot="1">
      <c r="A230" s="121">
        <f t="shared" ca="1" si="6"/>
        <v>44470</v>
      </c>
      <c r="B230" t="str">
        <f>VLOOKUP($J230,PRACTICE!$A$2:$E$41,5,0)</f>
        <v>WF-5</v>
      </c>
      <c r="J230" t="s">
        <v>85</v>
      </c>
      <c r="L230">
        <v>6421</v>
      </c>
      <c r="M230">
        <v>0</v>
      </c>
      <c r="N230">
        <v>0</v>
      </c>
      <c r="O230">
        <v>16</v>
      </c>
      <c r="P230">
        <v>5</v>
      </c>
    </row>
    <row r="231" spans="1:16" ht="15.75" thickBot="1">
      <c r="A231" s="121">
        <f t="shared" ca="1" si="6"/>
        <v>44470</v>
      </c>
      <c r="B231" t="str">
        <f>VLOOKUP($J231,PRACTICE!$A$2:$E$41,5,0)</f>
        <v>WF-5</v>
      </c>
      <c r="J231" t="s">
        <v>91</v>
      </c>
      <c r="L231">
        <v>5887</v>
      </c>
      <c r="M231">
        <v>0</v>
      </c>
      <c r="N231">
        <v>0</v>
      </c>
      <c r="O231">
        <v>11</v>
      </c>
      <c r="P231">
        <v>0</v>
      </c>
    </row>
    <row r="232" spans="1:16" ht="15.75" thickBot="1">
      <c r="A232" s="121">
        <f t="shared" ca="1" si="6"/>
        <v>44470</v>
      </c>
      <c r="B232" t="str">
        <f>VLOOKUP($J232,PRACTICE!$A$2:$E$41,5,0)</f>
        <v>WF-1</v>
      </c>
      <c r="J232" t="s">
        <v>48</v>
      </c>
      <c r="L232">
        <v>6852</v>
      </c>
      <c r="M232">
        <v>2</v>
      </c>
      <c r="N232">
        <v>0</v>
      </c>
      <c r="O232">
        <v>15</v>
      </c>
      <c r="P232">
        <v>1</v>
      </c>
    </row>
    <row r="233" spans="1:16" ht="15.75" thickBot="1">
      <c r="A233" s="121">
        <f t="shared" ca="1" si="6"/>
        <v>44470</v>
      </c>
      <c r="B233" t="str">
        <f>VLOOKUP($J233,PRACTICE!$A$2:$E$41,5,0)</f>
        <v>WF-2</v>
      </c>
      <c r="J233" t="s">
        <v>59</v>
      </c>
      <c r="L233">
        <v>13357</v>
      </c>
      <c r="M233">
        <v>6</v>
      </c>
      <c r="N233">
        <v>1</v>
      </c>
      <c r="O233">
        <v>19</v>
      </c>
      <c r="P233">
        <v>3</v>
      </c>
    </row>
    <row r="234" spans="1:16" ht="15.75" thickBot="1">
      <c r="A234" s="121">
        <f t="shared" ca="1" si="6"/>
        <v>44470</v>
      </c>
      <c r="B234" t="str">
        <f>VLOOKUP($J234,PRACTICE!$A$2:$E$41,5,0)</f>
        <v>WF-6</v>
      </c>
      <c r="J234" t="s">
        <v>105</v>
      </c>
      <c r="L234">
        <v>9590</v>
      </c>
      <c r="M234">
        <v>1</v>
      </c>
      <c r="N234">
        <v>0</v>
      </c>
      <c r="O234">
        <v>11</v>
      </c>
      <c r="P234">
        <v>2</v>
      </c>
    </row>
    <row r="235" spans="1:16" ht="15.75" thickBot="1">
      <c r="A235" s="121">
        <f t="shared" ca="1" si="6"/>
        <v>44470</v>
      </c>
      <c r="B235" t="str">
        <f>VLOOKUP($J235,PRACTICE!$A$2:$E$41,5,0)</f>
        <v>WF-4</v>
      </c>
      <c r="J235" t="s">
        <v>79</v>
      </c>
      <c r="L235">
        <v>8069</v>
      </c>
      <c r="M235">
        <v>0</v>
      </c>
      <c r="N235">
        <v>0</v>
      </c>
      <c r="O235">
        <v>19</v>
      </c>
      <c r="P235">
        <v>4</v>
      </c>
    </row>
    <row r="236" spans="1:16" ht="15.75" thickBot="1">
      <c r="A236" s="121">
        <f t="shared" ca="1" si="6"/>
        <v>44470</v>
      </c>
      <c r="B236" t="str">
        <f>VLOOKUP($J236,PRACTICE!$A$2:$E$41,5,0)</f>
        <v>WF-1</v>
      </c>
      <c r="J236" t="s">
        <v>42</v>
      </c>
      <c r="L236">
        <v>8430</v>
      </c>
      <c r="M236">
        <v>17</v>
      </c>
      <c r="N236">
        <v>17</v>
      </c>
      <c r="O236">
        <v>11</v>
      </c>
      <c r="P236">
        <v>11</v>
      </c>
    </row>
    <row r="237" spans="1:16" ht="15.75" thickBot="1">
      <c r="A237" s="121">
        <f t="shared" ca="1" si="6"/>
        <v>44470</v>
      </c>
      <c r="B237" t="str">
        <f>VLOOKUP($J237,PRACTICE!$A$2:$E$41,5,0)</f>
        <v>WF-5</v>
      </c>
      <c r="J237" t="s">
        <v>93</v>
      </c>
      <c r="L237">
        <v>14764</v>
      </c>
      <c r="M237">
        <v>21</v>
      </c>
      <c r="N237">
        <v>6</v>
      </c>
      <c r="O237">
        <v>54</v>
      </c>
      <c r="P237">
        <v>14</v>
      </c>
    </row>
    <row r="238" spans="1:16" ht="15.75" thickBot="1">
      <c r="A238" s="121">
        <f t="shared" ca="1" si="6"/>
        <v>44470</v>
      </c>
      <c r="B238" t="str">
        <f>VLOOKUP($J238,PRACTICE!$A$2:$E$41,5,0)</f>
        <v>WF-7</v>
      </c>
      <c r="J238" t="s">
        <v>113</v>
      </c>
      <c r="L238">
        <v>6115</v>
      </c>
      <c r="M238">
        <v>6</v>
      </c>
      <c r="N238">
        <v>0</v>
      </c>
      <c r="O238">
        <v>13</v>
      </c>
      <c r="P238">
        <v>2</v>
      </c>
    </row>
    <row r="239" spans="1:16" ht="15.75" thickBot="1">
      <c r="A239" s="121">
        <f t="shared" ca="1" si="6"/>
        <v>44470</v>
      </c>
      <c r="B239" t="str">
        <f>VLOOKUP($J239,PRACTICE!$A$2:$E$41,5,0)</f>
        <v>WF-1</v>
      </c>
      <c r="J239" t="s">
        <v>52</v>
      </c>
      <c r="L239">
        <v>4368</v>
      </c>
      <c r="M239">
        <v>0</v>
      </c>
      <c r="N239">
        <v>0</v>
      </c>
      <c r="O239">
        <v>0</v>
      </c>
      <c r="P239">
        <v>0</v>
      </c>
    </row>
    <row r="240" spans="1:16" ht="15.75" thickBot="1">
      <c r="A240" s="121">
        <f t="shared" ca="1" si="6"/>
        <v>44470</v>
      </c>
      <c r="B240" t="str">
        <f>VLOOKUP($J240,PRACTICE!$A$2:$E$41,5,0)</f>
        <v>WF-4</v>
      </c>
      <c r="J240" t="s">
        <v>75</v>
      </c>
      <c r="L240">
        <v>6932</v>
      </c>
      <c r="M240">
        <v>0</v>
      </c>
      <c r="N240">
        <v>0</v>
      </c>
      <c r="O240">
        <v>2</v>
      </c>
      <c r="P240">
        <v>1</v>
      </c>
    </row>
    <row r="241" spans="1:16" ht="15.75" thickBot="1">
      <c r="A241" s="121">
        <f t="shared" ca="1" si="6"/>
        <v>44470</v>
      </c>
      <c r="B241" t="str">
        <f>VLOOKUP($J241,PRACTICE!$A$2:$E$41,5,0)</f>
        <v>WF-1</v>
      </c>
      <c r="J241" t="s">
        <v>40</v>
      </c>
      <c r="L241">
        <v>3876</v>
      </c>
      <c r="M241">
        <v>0</v>
      </c>
      <c r="N241">
        <v>0</v>
      </c>
      <c r="O241">
        <v>0</v>
      </c>
      <c r="P241">
        <v>0</v>
      </c>
    </row>
    <row r="242" spans="1:16" ht="15.75" thickBot="1">
      <c r="A242" s="121">
        <f t="shared" ca="1" si="6"/>
        <v>44470</v>
      </c>
      <c r="B242" t="str">
        <f>VLOOKUP($J242,PRACTICE!$A$2:$E$41,5,0)</f>
        <v>WF-5</v>
      </c>
      <c r="J242" t="s">
        <v>89</v>
      </c>
      <c r="L242">
        <v>3769</v>
      </c>
      <c r="M242">
        <v>10</v>
      </c>
      <c r="N242">
        <v>0</v>
      </c>
      <c r="O242">
        <v>7</v>
      </c>
      <c r="P242">
        <v>1</v>
      </c>
    </row>
    <row r="243" spans="1:16" ht="15.75" thickBot="1">
      <c r="A243" s="121">
        <f t="shared" ca="1" si="6"/>
        <v>44470</v>
      </c>
      <c r="B243" t="str">
        <f>VLOOKUP($J243,PRACTICE!$A$2:$E$41,5,0)</f>
        <v>WF-5</v>
      </c>
      <c r="J243" t="s">
        <v>95</v>
      </c>
      <c r="L243">
        <v>3551</v>
      </c>
      <c r="M243">
        <v>1</v>
      </c>
      <c r="N243">
        <v>0</v>
      </c>
      <c r="O243">
        <v>37</v>
      </c>
      <c r="P243">
        <v>2</v>
      </c>
    </row>
    <row r="244" spans="1:16" ht="15.75" thickBot="1">
      <c r="A244" s="121">
        <f t="shared" ca="1" si="6"/>
        <v>44470</v>
      </c>
      <c r="B244" t="str">
        <f>VLOOKUP($J244,PRACTICE!$A$2:$E$41,5,0)</f>
        <v>WF-6</v>
      </c>
      <c r="J244" t="s">
        <v>99</v>
      </c>
      <c r="L244">
        <v>2856</v>
      </c>
      <c r="M244">
        <v>2</v>
      </c>
      <c r="N244">
        <v>0</v>
      </c>
      <c r="O244">
        <v>24</v>
      </c>
      <c r="P244">
        <v>5</v>
      </c>
    </row>
    <row r="245" spans="1:16" ht="15.75" thickBot="1">
      <c r="A245" s="121">
        <f t="shared" ca="1" si="6"/>
        <v>44470</v>
      </c>
      <c r="B245" t="str">
        <f>VLOOKUP($J245,PRACTICE!$A$2:$E$41,5,0)</f>
        <v>WF-4</v>
      </c>
      <c r="J245" t="s">
        <v>77</v>
      </c>
      <c r="L245">
        <v>3329</v>
      </c>
      <c r="M245">
        <v>0</v>
      </c>
      <c r="N245">
        <v>0</v>
      </c>
      <c r="O245">
        <v>0</v>
      </c>
      <c r="P245">
        <v>0</v>
      </c>
    </row>
    <row r="246" spans="1:16" ht="15.75" thickBot="1">
      <c r="A246" s="121">
        <f t="shared" ca="1" si="6"/>
        <v>44470</v>
      </c>
      <c r="B246" t="str">
        <f>VLOOKUP($J246,PRACTICE!$A$2:$E$41,5,0)</f>
        <v>WF-2</v>
      </c>
      <c r="J246" t="s">
        <v>57</v>
      </c>
      <c r="L246">
        <v>9040</v>
      </c>
      <c r="M246">
        <v>5</v>
      </c>
      <c r="N246">
        <v>3</v>
      </c>
      <c r="O246">
        <v>36</v>
      </c>
      <c r="P246">
        <v>10</v>
      </c>
    </row>
    <row r="247" spans="1:16" ht="15.75" thickBot="1">
      <c r="A247" s="121">
        <f t="shared" ca="1" si="6"/>
        <v>44470</v>
      </c>
      <c r="B247" t="str">
        <f>VLOOKUP($J247,PRACTICE!$A$2:$E$41,5,0)</f>
        <v>WF-1</v>
      </c>
      <c r="J247" t="s">
        <v>50</v>
      </c>
      <c r="L247">
        <v>6340</v>
      </c>
      <c r="M247">
        <v>1</v>
      </c>
      <c r="N247">
        <v>0</v>
      </c>
      <c r="O247">
        <v>16</v>
      </c>
      <c r="P247">
        <v>0</v>
      </c>
    </row>
    <row r="248" spans="1:16" ht="15.75" thickBot="1">
      <c r="A248" s="121">
        <f t="shared" ca="1" si="6"/>
        <v>44470</v>
      </c>
      <c r="B248" t="e">
        <f>VLOOKUP($J248,PRACTICE!$A$2:$E$41,5,0)</f>
        <v>#N/A</v>
      </c>
      <c r="L248">
        <v>268589</v>
      </c>
      <c r="M248">
        <v>104</v>
      </c>
      <c r="N248">
        <v>37</v>
      </c>
      <c r="O248">
        <v>526</v>
      </c>
      <c r="P248">
        <v>109</v>
      </c>
    </row>
    <row r="249" spans="1:16" ht="15.75" thickBot="1">
      <c r="A249" s="121">
        <f t="shared" ca="1" si="6"/>
        <v>44470</v>
      </c>
      <c r="B249" t="str">
        <f>VLOOKUP($J249,PRACTICE!$A$2:$E$41,5,0)</f>
        <v>WF-1</v>
      </c>
      <c r="J249" t="s">
        <v>54</v>
      </c>
      <c r="L249">
        <v>7201</v>
      </c>
    </row>
    <row r="250" spans="1:16" ht="15.75" thickBot="1">
      <c r="A250" s="121">
        <f t="shared" ca="1" si="6"/>
        <v>44470</v>
      </c>
      <c r="B250" t="str">
        <f>VLOOKUP($J250,PRACTICE!$A$2:$E$41,5,0)</f>
        <v>WF-2</v>
      </c>
      <c r="J250" t="s">
        <v>56</v>
      </c>
      <c r="L250">
        <v>16004</v>
      </c>
      <c r="M250">
        <v>2</v>
      </c>
      <c r="O250">
        <v>9</v>
      </c>
    </row>
    <row r="251" spans="1:16" ht="15.75" thickBot="1">
      <c r="A251" s="121">
        <f t="shared" ca="1" si="6"/>
        <v>44470</v>
      </c>
      <c r="B251" t="str">
        <f>VLOOKUP($J251,PRACTICE!$A$2:$E$41,5,0)</f>
        <v>WF-3</v>
      </c>
      <c r="J251" t="s">
        <v>69</v>
      </c>
      <c r="L251">
        <v>15274</v>
      </c>
      <c r="O251">
        <v>16</v>
      </c>
      <c r="P251">
        <v>1</v>
      </c>
    </row>
    <row r="252" spans="1:16" ht="15.75" thickBot="1">
      <c r="A252" s="121">
        <f t="shared" ca="1" si="6"/>
        <v>44470</v>
      </c>
      <c r="B252" t="str">
        <f>VLOOKUP($J252,PRACTICE!$A$2:$E$41,5,0)</f>
        <v>WF-4</v>
      </c>
      <c r="J252" t="s">
        <v>83</v>
      </c>
      <c r="L252">
        <v>9961</v>
      </c>
      <c r="O252">
        <v>11</v>
      </c>
      <c r="P252">
        <v>3</v>
      </c>
    </row>
    <row r="253" spans="1:16" ht="15.75" thickBot="1">
      <c r="A253" s="121">
        <f t="shared" ca="1" si="6"/>
        <v>44470</v>
      </c>
      <c r="B253" t="str">
        <f>VLOOKUP($J253,PRACTICE!$A$2:$E$41,5,0)</f>
        <v>WF-1</v>
      </c>
      <c r="J253" t="s">
        <v>44</v>
      </c>
      <c r="L253">
        <v>5297</v>
      </c>
      <c r="M253">
        <v>4</v>
      </c>
      <c r="N253">
        <v>2</v>
      </c>
      <c r="O253">
        <v>24</v>
      </c>
      <c r="P253">
        <v>4</v>
      </c>
    </row>
    <row r="254" spans="1:16" ht="15.75" thickBot="1">
      <c r="A254" s="121">
        <f t="shared" ca="1" si="6"/>
        <v>44470</v>
      </c>
      <c r="B254" t="str">
        <f>VLOOKUP($J254,PRACTICE!$A$2:$E$41,5,0)</f>
        <v>Total</v>
      </c>
      <c r="J254" t="s">
        <v>14</v>
      </c>
      <c r="L254">
        <f>SUM(L248:L253)</f>
        <v>322326</v>
      </c>
      <c r="M254">
        <f t="shared" ref="M254:P254" si="7">SUM(M248:M253)</f>
        <v>110</v>
      </c>
      <c r="N254">
        <f t="shared" si="7"/>
        <v>39</v>
      </c>
      <c r="O254">
        <f t="shared" si="7"/>
        <v>586</v>
      </c>
      <c r="P254">
        <f t="shared" si="7"/>
        <v>117</v>
      </c>
    </row>
    <row r="255" spans="1:16" ht="15.75" thickBot="1">
      <c r="A255" s="121">
        <f t="shared" ca="1" si="6"/>
        <v>44470</v>
      </c>
      <c r="B255" t="e">
        <f>VLOOKUP($J255,PRACTICE!$A$2:$E$41,5,0)</f>
        <v>#N/A</v>
      </c>
    </row>
    <row r="256" spans="1:16" ht="15.75" thickBot="1">
      <c r="A256" s="121">
        <f t="shared" ca="1" si="6"/>
        <v>44501</v>
      </c>
      <c r="B256" t="e">
        <f>VLOOKUP($J256,PRACTICE!$A$2:$E$41,5,0)</f>
        <v>#N/A</v>
      </c>
      <c r="C256" t="s">
        <v>163</v>
      </c>
      <c r="E256" t="s">
        <v>164</v>
      </c>
      <c r="G256" t="s">
        <v>165</v>
      </c>
      <c r="H256">
        <v>270082</v>
      </c>
      <c r="K256" t="s">
        <v>166</v>
      </c>
      <c r="L256" t="s">
        <v>167</v>
      </c>
      <c r="M256" t="s">
        <v>168</v>
      </c>
      <c r="N256" t="s">
        <v>169</v>
      </c>
      <c r="O256" t="s">
        <v>170</v>
      </c>
      <c r="P256" t="s">
        <v>171</v>
      </c>
    </row>
    <row r="257" spans="1:16" ht="15.75" thickBot="1">
      <c r="A257" s="121">
        <f t="shared" ca="1" si="6"/>
        <v>44501</v>
      </c>
      <c r="B257" t="e">
        <f>VLOOKUP($J257,PRACTICE!$A$2:$E$41,5,0)</f>
        <v>#N/A</v>
      </c>
      <c r="E257" s="122">
        <v>44502.627083333333</v>
      </c>
      <c r="G257" t="s">
        <v>172</v>
      </c>
      <c r="H257">
        <v>138879</v>
      </c>
      <c r="J257" t="s">
        <v>173</v>
      </c>
    </row>
    <row r="258" spans="1:16" ht="15.75" thickBot="1">
      <c r="A258" s="121">
        <f t="shared" ca="1" si="6"/>
        <v>44501</v>
      </c>
      <c r="B258" t="str">
        <f>VLOOKUP($J258,PRACTICE!$A$2:$E$41,5,0)</f>
        <v>WF-6</v>
      </c>
      <c r="E258" t="s">
        <v>174</v>
      </c>
      <c r="G258" t="s">
        <v>175</v>
      </c>
      <c r="H258">
        <v>131203</v>
      </c>
      <c r="J258" t="s">
        <v>101</v>
      </c>
      <c r="L258">
        <v>7740</v>
      </c>
      <c r="M258">
        <v>0</v>
      </c>
      <c r="N258">
        <v>0</v>
      </c>
      <c r="O258">
        <v>9</v>
      </c>
      <c r="P258">
        <v>2</v>
      </c>
    </row>
    <row r="259" spans="1:16" ht="15.75" thickBot="1">
      <c r="A259" s="121">
        <f t="shared" ca="1" si="6"/>
        <v>44501</v>
      </c>
      <c r="B259" t="str">
        <f>VLOOKUP($J259,PRACTICE!$A$2:$E$41,5,0)</f>
        <v>WF-1</v>
      </c>
      <c r="E259" s="123">
        <v>44501</v>
      </c>
      <c r="J259" t="s">
        <v>46</v>
      </c>
      <c r="L259">
        <v>9415</v>
      </c>
      <c r="M259">
        <v>2</v>
      </c>
      <c r="N259">
        <v>0</v>
      </c>
      <c r="O259">
        <v>10</v>
      </c>
      <c r="P259">
        <v>0</v>
      </c>
    </row>
    <row r="260" spans="1:16" ht="15.75" thickBot="1">
      <c r="A260" s="121">
        <f t="shared" ca="1" si="6"/>
        <v>44501</v>
      </c>
      <c r="B260" t="str">
        <f>VLOOKUP($J260,PRACTICE!$A$2:$E$41,5,0)</f>
        <v>WF-7</v>
      </c>
      <c r="J260" t="s">
        <v>107</v>
      </c>
      <c r="L260">
        <v>6732</v>
      </c>
      <c r="M260">
        <v>0</v>
      </c>
      <c r="N260">
        <v>0</v>
      </c>
      <c r="O260">
        <v>13</v>
      </c>
      <c r="P260">
        <v>1</v>
      </c>
    </row>
    <row r="261" spans="1:16" ht="15.75" thickBot="1">
      <c r="A261" s="121">
        <f t="shared" ca="1" si="6"/>
        <v>44501</v>
      </c>
      <c r="B261" t="str">
        <f>VLOOKUP($J261,PRACTICE!$A$2:$E$41,5,0)</f>
        <v>WF-3</v>
      </c>
      <c r="J261" t="s">
        <v>65</v>
      </c>
      <c r="L261">
        <v>9630</v>
      </c>
      <c r="M261">
        <v>0</v>
      </c>
      <c r="N261">
        <v>0</v>
      </c>
      <c r="O261">
        <v>48</v>
      </c>
      <c r="P261">
        <v>4</v>
      </c>
    </row>
    <row r="262" spans="1:16" ht="15.75" thickBot="1">
      <c r="A262" s="121">
        <f t="shared" ca="1" si="6"/>
        <v>44501</v>
      </c>
      <c r="B262" t="str">
        <f>VLOOKUP($J262,PRACTICE!$A$2:$E$41,5,0)</f>
        <v>WF-7</v>
      </c>
      <c r="J262" t="s">
        <v>109</v>
      </c>
      <c r="L262">
        <v>8118</v>
      </c>
      <c r="M262">
        <v>0</v>
      </c>
      <c r="N262">
        <v>0</v>
      </c>
      <c r="O262">
        <v>35</v>
      </c>
      <c r="P262">
        <v>0</v>
      </c>
    </row>
    <row r="263" spans="1:16" ht="15.75" thickBot="1">
      <c r="A263" s="121">
        <f t="shared" ca="1" si="6"/>
        <v>44501</v>
      </c>
      <c r="B263" t="str">
        <f>VLOOKUP($J263,PRACTICE!$A$2:$E$41,5,0)</f>
        <v>WF-4</v>
      </c>
      <c r="J263" t="s">
        <v>71</v>
      </c>
      <c r="L263">
        <v>15128</v>
      </c>
      <c r="M263">
        <v>3</v>
      </c>
      <c r="N263">
        <v>1</v>
      </c>
      <c r="O263">
        <v>0</v>
      </c>
      <c r="P263">
        <v>0</v>
      </c>
    </row>
    <row r="264" spans="1:16" ht="15.75" thickBot="1">
      <c r="A264" s="121">
        <f t="shared" ca="1" si="6"/>
        <v>44501</v>
      </c>
      <c r="B264" t="str">
        <f>VLOOKUP($J264,PRACTICE!$A$2:$E$41,5,0)</f>
        <v>WF-3</v>
      </c>
      <c r="J264" t="s">
        <v>67</v>
      </c>
      <c r="L264">
        <v>11395</v>
      </c>
      <c r="M264">
        <v>0</v>
      </c>
      <c r="N264">
        <v>0</v>
      </c>
      <c r="O264">
        <v>1</v>
      </c>
      <c r="P264">
        <v>0</v>
      </c>
    </row>
    <row r="265" spans="1:16" ht="15.75" thickBot="1">
      <c r="A265" s="121">
        <f t="shared" ca="1" si="6"/>
        <v>44501</v>
      </c>
      <c r="B265" t="str">
        <f>VLOOKUP($J265,PRACTICE!$A$2:$E$41,5,0)</f>
        <v>WF-4</v>
      </c>
      <c r="J265" t="s">
        <v>73</v>
      </c>
      <c r="L265">
        <v>10257</v>
      </c>
      <c r="M265">
        <v>1</v>
      </c>
      <c r="N265">
        <v>0</v>
      </c>
      <c r="O265">
        <v>18</v>
      </c>
      <c r="P265">
        <v>3</v>
      </c>
    </row>
    <row r="266" spans="1:16" ht="15.75" thickBot="1">
      <c r="A266" s="121">
        <f t="shared" ca="1" si="6"/>
        <v>44501</v>
      </c>
      <c r="B266" t="str">
        <f>VLOOKUP($J266,PRACTICE!$A$2:$E$41,5,0)</f>
        <v>WF-5</v>
      </c>
      <c r="J266" t="s">
        <v>87</v>
      </c>
      <c r="L266">
        <v>2031</v>
      </c>
      <c r="M266">
        <v>0</v>
      </c>
      <c r="N266">
        <v>0</v>
      </c>
      <c r="O266">
        <v>17</v>
      </c>
      <c r="P266">
        <v>2</v>
      </c>
    </row>
    <row r="267" spans="1:16" ht="15.75" thickBot="1">
      <c r="A267" s="121">
        <f t="shared" ca="1" si="6"/>
        <v>44501</v>
      </c>
      <c r="B267" t="str">
        <f>VLOOKUP($J267,PRACTICE!$A$2:$E$41,5,0)</f>
        <v>WF-7</v>
      </c>
      <c r="J267" t="s">
        <v>115</v>
      </c>
      <c r="L267">
        <v>16782</v>
      </c>
      <c r="M267">
        <v>30</v>
      </c>
      <c r="N267">
        <v>3</v>
      </c>
      <c r="O267">
        <v>85</v>
      </c>
      <c r="P267">
        <v>8</v>
      </c>
    </row>
    <row r="268" spans="1:16" ht="15.75" thickBot="1">
      <c r="A268" s="121">
        <f t="shared" ca="1" si="6"/>
        <v>44501</v>
      </c>
      <c r="B268" t="str">
        <f>VLOOKUP($J268,PRACTICE!$A$2:$E$41,5,0)</f>
        <v>WF-7</v>
      </c>
      <c r="J268" t="s">
        <v>111</v>
      </c>
      <c r="L268">
        <v>7292</v>
      </c>
      <c r="M268">
        <v>0</v>
      </c>
      <c r="N268">
        <v>0</v>
      </c>
      <c r="O268">
        <v>3</v>
      </c>
      <c r="P268">
        <v>1</v>
      </c>
    </row>
    <row r="269" spans="1:16" ht="15.75" thickBot="1">
      <c r="A269" s="121">
        <f t="shared" ca="1" si="6"/>
        <v>44501</v>
      </c>
      <c r="B269" t="str">
        <f>VLOOKUP($J269,PRACTICE!$A$2:$E$41,5,0)</f>
        <v>WF-2</v>
      </c>
      <c r="J269" t="s">
        <v>61</v>
      </c>
      <c r="L269">
        <v>6965</v>
      </c>
      <c r="M269">
        <v>0</v>
      </c>
      <c r="N269">
        <v>0</v>
      </c>
      <c r="O269">
        <v>5</v>
      </c>
      <c r="P269">
        <v>0</v>
      </c>
    </row>
    <row r="270" spans="1:16" ht="15.75" thickBot="1">
      <c r="A270" s="121">
        <f t="shared" ca="1" si="6"/>
        <v>44501</v>
      </c>
      <c r="B270" t="str">
        <f>VLOOKUP($J270,PRACTICE!$A$2:$E$41,5,0)</f>
        <v>WF-6</v>
      </c>
      <c r="J270" t="s">
        <v>103</v>
      </c>
      <c r="L270">
        <v>6190</v>
      </c>
      <c r="M270">
        <v>0</v>
      </c>
      <c r="N270">
        <v>0</v>
      </c>
      <c r="O270">
        <v>5</v>
      </c>
      <c r="P270">
        <v>0</v>
      </c>
    </row>
    <row r="271" spans="1:16" ht="15.75" thickBot="1">
      <c r="A271" s="121">
        <f t="shared" ca="1" si="6"/>
        <v>44501</v>
      </c>
      <c r="B271" t="str">
        <f>VLOOKUP($J271,PRACTICE!$A$2:$E$41,5,0)</f>
        <v>WF-4</v>
      </c>
      <c r="J271" t="s">
        <v>81</v>
      </c>
      <c r="L271">
        <v>4923</v>
      </c>
      <c r="M271">
        <v>0</v>
      </c>
      <c r="N271">
        <v>0</v>
      </c>
      <c r="O271">
        <v>0</v>
      </c>
      <c r="P271">
        <v>0</v>
      </c>
    </row>
    <row r="272" spans="1:16" ht="15.75" thickBot="1">
      <c r="A272" s="121">
        <f t="shared" ca="1" si="6"/>
        <v>44501</v>
      </c>
      <c r="B272" t="str">
        <f>VLOOKUP($J272,PRACTICE!$A$2:$E$41,5,0)</f>
        <v>WF-6</v>
      </c>
      <c r="J272" t="s">
        <v>97</v>
      </c>
      <c r="L272">
        <v>15178</v>
      </c>
      <c r="M272">
        <v>0</v>
      </c>
      <c r="N272">
        <v>0</v>
      </c>
      <c r="O272">
        <v>4</v>
      </c>
      <c r="P272">
        <v>1</v>
      </c>
    </row>
    <row r="273" spans="1:16" ht="15.75" thickBot="1">
      <c r="A273" s="121">
        <f t="shared" ca="1" si="6"/>
        <v>44501</v>
      </c>
      <c r="B273" t="str">
        <f>VLOOKUP($J273,PRACTICE!$A$2:$E$41,5,0)</f>
        <v>WF-2</v>
      </c>
      <c r="J273" t="s">
        <v>63</v>
      </c>
      <c r="L273">
        <v>7844</v>
      </c>
      <c r="M273">
        <v>0</v>
      </c>
      <c r="N273">
        <v>0</v>
      </c>
      <c r="O273">
        <v>5</v>
      </c>
      <c r="P273">
        <v>1</v>
      </c>
    </row>
    <row r="274" spans="1:16" ht="15.75" thickBot="1">
      <c r="A274" s="121">
        <f t="shared" ref="A274:A337" ca="1" si="8">IF(E274="Last Run:", OFFSET(E274,3,0),A273)</f>
        <v>44501</v>
      </c>
      <c r="B274" t="str">
        <f>VLOOKUP($J274,PRACTICE!$A$2:$E$41,5,0)</f>
        <v>WF-5</v>
      </c>
      <c r="J274" t="s">
        <v>85</v>
      </c>
      <c r="L274">
        <v>6444</v>
      </c>
      <c r="M274">
        <v>0</v>
      </c>
      <c r="N274">
        <v>0</v>
      </c>
      <c r="O274">
        <v>18</v>
      </c>
      <c r="P274">
        <v>3</v>
      </c>
    </row>
    <row r="275" spans="1:16" ht="15.75" thickBot="1">
      <c r="A275" s="121">
        <f t="shared" ca="1" si="8"/>
        <v>44501</v>
      </c>
      <c r="B275" t="str">
        <f>VLOOKUP($J275,PRACTICE!$A$2:$E$41,5,0)</f>
        <v>WF-5</v>
      </c>
      <c r="J275" t="s">
        <v>91</v>
      </c>
      <c r="L275">
        <v>5884</v>
      </c>
      <c r="M275">
        <v>0</v>
      </c>
      <c r="N275">
        <v>0</v>
      </c>
      <c r="O275">
        <v>11</v>
      </c>
      <c r="P275">
        <v>0</v>
      </c>
    </row>
    <row r="276" spans="1:16" ht="15.75" thickBot="1">
      <c r="A276" s="121">
        <f t="shared" ca="1" si="8"/>
        <v>44501</v>
      </c>
      <c r="B276" t="str">
        <f>VLOOKUP($J276,PRACTICE!$A$2:$E$41,5,0)</f>
        <v>WF-1</v>
      </c>
      <c r="J276" t="s">
        <v>48</v>
      </c>
      <c r="L276">
        <v>6900</v>
      </c>
      <c r="M276">
        <v>2</v>
      </c>
      <c r="N276">
        <v>0</v>
      </c>
      <c r="O276">
        <v>15</v>
      </c>
      <c r="P276">
        <v>0</v>
      </c>
    </row>
    <row r="277" spans="1:16" ht="15.75" thickBot="1">
      <c r="A277" s="121">
        <f t="shared" ca="1" si="8"/>
        <v>44501</v>
      </c>
      <c r="B277" t="str">
        <f>VLOOKUP($J277,PRACTICE!$A$2:$E$41,5,0)</f>
        <v>WF-2</v>
      </c>
      <c r="J277" t="s">
        <v>59</v>
      </c>
      <c r="L277">
        <v>13368</v>
      </c>
      <c r="M277">
        <v>9</v>
      </c>
      <c r="N277">
        <v>3</v>
      </c>
      <c r="O277">
        <v>23</v>
      </c>
      <c r="P277">
        <v>4</v>
      </c>
    </row>
    <row r="278" spans="1:16" ht="15.75" thickBot="1">
      <c r="A278" s="121">
        <f t="shared" ca="1" si="8"/>
        <v>44501</v>
      </c>
      <c r="B278" t="str">
        <f>VLOOKUP($J278,PRACTICE!$A$2:$E$41,5,0)</f>
        <v>WF-6</v>
      </c>
      <c r="J278" t="s">
        <v>105</v>
      </c>
      <c r="L278">
        <v>9528</v>
      </c>
      <c r="M278">
        <v>1</v>
      </c>
      <c r="N278">
        <v>0</v>
      </c>
      <c r="O278">
        <v>15</v>
      </c>
      <c r="P278">
        <v>4</v>
      </c>
    </row>
    <row r="279" spans="1:16" ht="15.75" thickBot="1">
      <c r="A279" s="121">
        <f t="shared" ca="1" si="8"/>
        <v>44501</v>
      </c>
      <c r="B279" t="str">
        <f>VLOOKUP($J279,PRACTICE!$A$2:$E$41,5,0)</f>
        <v>WF-4</v>
      </c>
      <c r="J279" t="s">
        <v>79</v>
      </c>
      <c r="L279">
        <v>8078</v>
      </c>
      <c r="M279">
        <v>1</v>
      </c>
      <c r="N279">
        <v>1</v>
      </c>
      <c r="O279">
        <v>18</v>
      </c>
      <c r="P279">
        <v>0</v>
      </c>
    </row>
    <row r="280" spans="1:16" ht="15.75" thickBot="1">
      <c r="A280" s="121">
        <f t="shared" ca="1" si="8"/>
        <v>44501</v>
      </c>
      <c r="B280" t="str">
        <f>VLOOKUP($J280,PRACTICE!$A$2:$E$41,5,0)</f>
        <v>WF-1</v>
      </c>
      <c r="J280" t="s">
        <v>42</v>
      </c>
      <c r="L280">
        <v>8442</v>
      </c>
      <c r="M280">
        <v>17</v>
      </c>
      <c r="N280">
        <v>0</v>
      </c>
      <c r="O280">
        <v>12</v>
      </c>
      <c r="P280">
        <v>0</v>
      </c>
    </row>
    <row r="281" spans="1:16" ht="15.75" thickBot="1">
      <c r="A281" s="121">
        <f t="shared" ca="1" si="8"/>
        <v>44501</v>
      </c>
      <c r="B281" t="str">
        <f>VLOOKUP($J281,PRACTICE!$A$2:$E$41,5,0)</f>
        <v>WF-5</v>
      </c>
      <c r="J281" t="s">
        <v>93</v>
      </c>
      <c r="L281">
        <v>14787</v>
      </c>
      <c r="M281">
        <v>23</v>
      </c>
      <c r="N281">
        <v>2</v>
      </c>
      <c r="O281">
        <v>64</v>
      </c>
      <c r="P281">
        <v>10</v>
      </c>
    </row>
    <row r="282" spans="1:16" ht="15.75" thickBot="1">
      <c r="A282" s="121">
        <f t="shared" ca="1" si="8"/>
        <v>44501</v>
      </c>
      <c r="B282" t="str">
        <f>VLOOKUP($J282,PRACTICE!$A$2:$E$41,5,0)</f>
        <v>WF-7</v>
      </c>
      <c r="J282" t="s">
        <v>113</v>
      </c>
      <c r="L282">
        <v>6183</v>
      </c>
      <c r="M282">
        <v>6</v>
      </c>
      <c r="N282">
        <v>0</v>
      </c>
      <c r="O282">
        <v>14</v>
      </c>
      <c r="P282">
        <v>1</v>
      </c>
    </row>
    <row r="283" spans="1:16" ht="15.75" thickBot="1">
      <c r="A283" s="121">
        <f t="shared" ca="1" si="8"/>
        <v>44501</v>
      </c>
      <c r="B283" t="str">
        <f>VLOOKUP($J283,PRACTICE!$A$2:$E$41,5,0)</f>
        <v>WF-1</v>
      </c>
      <c r="J283" t="s">
        <v>52</v>
      </c>
      <c r="L283">
        <v>4383</v>
      </c>
      <c r="M283">
        <v>0</v>
      </c>
      <c r="N283">
        <v>0</v>
      </c>
      <c r="O283">
        <v>0</v>
      </c>
      <c r="P283">
        <v>0</v>
      </c>
    </row>
    <row r="284" spans="1:16" ht="15.75" thickBot="1">
      <c r="A284" s="121">
        <f t="shared" ca="1" si="8"/>
        <v>44501</v>
      </c>
      <c r="B284" t="str">
        <f>VLOOKUP($J284,PRACTICE!$A$2:$E$41,5,0)</f>
        <v>WF-4</v>
      </c>
      <c r="J284" t="s">
        <v>75</v>
      </c>
      <c r="L284">
        <v>6921</v>
      </c>
      <c r="M284">
        <v>1</v>
      </c>
      <c r="N284">
        <v>1</v>
      </c>
      <c r="O284">
        <v>2</v>
      </c>
      <c r="P284">
        <v>0</v>
      </c>
    </row>
    <row r="285" spans="1:16" ht="15.75" thickBot="1">
      <c r="A285" s="121">
        <f t="shared" ca="1" si="8"/>
        <v>44501</v>
      </c>
      <c r="B285" t="str">
        <f>VLOOKUP($J285,PRACTICE!$A$2:$E$41,5,0)</f>
        <v>WF-1</v>
      </c>
      <c r="J285" t="s">
        <v>40</v>
      </c>
      <c r="L285">
        <v>3883</v>
      </c>
      <c r="M285">
        <v>0</v>
      </c>
      <c r="N285">
        <v>0</v>
      </c>
      <c r="O285">
        <v>0</v>
      </c>
      <c r="P285">
        <v>0</v>
      </c>
    </row>
    <row r="286" spans="1:16" ht="15.75" thickBot="1">
      <c r="A286" s="121">
        <f t="shared" ca="1" si="8"/>
        <v>44501</v>
      </c>
      <c r="B286" t="str">
        <f>VLOOKUP($J286,PRACTICE!$A$2:$E$41,5,0)</f>
        <v>WF-5</v>
      </c>
      <c r="J286" t="s">
        <v>89</v>
      </c>
      <c r="L286">
        <v>3774</v>
      </c>
      <c r="M286">
        <v>10</v>
      </c>
      <c r="N286">
        <v>0</v>
      </c>
      <c r="O286">
        <v>8</v>
      </c>
      <c r="P286">
        <v>1</v>
      </c>
    </row>
    <row r="287" spans="1:16" ht="15.75" thickBot="1">
      <c r="A287" s="121">
        <f t="shared" ca="1" si="8"/>
        <v>44501</v>
      </c>
      <c r="B287" t="str">
        <f>VLOOKUP($J287,PRACTICE!$A$2:$E$41,5,0)</f>
        <v>WF-5</v>
      </c>
      <c r="J287" t="s">
        <v>95</v>
      </c>
      <c r="L287">
        <v>3535</v>
      </c>
      <c r="M287">
        <v>1</v>
      </c>
      <c r="N287">
        <v>0</v>
      </c>
      <c r="O287">
        <v>42</v>
      </c>
      <c r="P287">
        <v>5</v>
      </c>
    </row>
    <row r="288" spans="1:16" ht="15.75" thickBot="1">
      <c r="A288" s="121">
        <f t="shared" ca="1" si="8"/>
        <v>44501</v>
      </c>
      <c r="B288" t="str">
        <f>VLOOKUP($J288,PRACTICE!$A$2:$E$41,5,0)</f>
        <v>WF-6</v>
      </c>
      <c r="J288" t="s">
        <v>99</v>
      </c>
      <c r="L288">
        <v>2860</v>
      </c>
      <c r="M288">
        <v>2</v>
      </c>
      <c r="N288">
        <v>0</v>
      </c>
      <c r="O288">
        <v>24</v>
      </c>
      <c r="P288">
        <v>1</v>
      </c>
    </row>
    <row r="289" spans="1:16" ht="15.75" thickBot="1">
      <c r="A289" s="121">
        <f t="shared" ca="1" si="8"/>
        <v>44501</v>
      </c>
      <c r="B289" t="str">
        <f>VLOOKUP($J289,PRACTICE!$A$2:$E$41,5,0)</f>
        <v>WF-4</v>
      </c>
      <c r="J289" t="s">
        <v>77</v>
      </c>
      <c r="L289">
        <v>3352</v>
      </c>
      <c r="M289">
        <v>0</v>
      </c>
      <c r="N289">
        <v>0</v>
      </c>
      <c r="O289">
        <v>0</v>
      </c>
      <c r="P289">
        <v>0</v>
      </c>
    </row>
    <row r="290" spans="1:16" ht="15.75" thickBot="1">
      <c r="A290" s="121">
        <f t="shared" ca="1" si="8"/>
        <v>44501</v>
      </c>
      <c r="B290" t="str">
        <f>VLOOKUP($J290,PRACTICE!$A$2:$E$41,5,0)</f>
        <v>WF-2</v>
      </c>
      <c r="J290" t="s">
        <v>57</v>
      </c>
      <c r="L290">
        <v>9062</v>
      </c>
      <c r="M290">
        <v>5</v>
      </c>
      <c r="N290">
        <v>0</v>
      </c>
      <c r="O290">
        <v>38</v>
      </c>
      <c r="P290">
        <v>2</v>
      </c>
    </row>
    <row r="291" spans="1:16" ht="15.75" thickBot="1">
      <c r="A291" s="121">
        <f t="shared" ca="1" si="8"/>
        <v>44501</v>
      </c>
      <c r="B291" t="str">
        <f>VLOOKUP($J291,PRACTICE!$A$2:$E$41,5,0)</f>
        <v>WF-1</v>
      </c>
      <c r="J291" t="s">
        <v>50</v>
      </c>
      <c r="L291">
        <v>6320</v>
      </c>
      <c r="M291">
        <v>1</v>
      </c>
      <c r="N291">
        <v>0</v>
      </c>
      <c r="O291">
        <v>16</v>
      </c>
      <c r="P291">
        <v>0</v>
      </c>
    </row>
    <row r="292" spans="1:16" ht="15.75" thickBot="1">
      <c r="A292" s="121">
        <f t="shared" ca="1" si="8"/>
        <v>44501</v>
      </c>
      <c r="B292" t="e">
        <f>VLOOKUP($J292,PRACTICE!$A$2:$E$41,5,0)</f>
        <v>#N/A</v>
      </c>
      <c r="J292" t="s">
        <v>177</v>
      </c>
      <c r="L292">
        <v>269324</v>
      </c>
      <c r="M292">
        <v>115</v>
      </c>
      <c r="N292">
        <v>11</v>
      </c>
      <c r="O292">
        <v>578</v>
      </c>
      <c r="P292">
        <v>54</v>
      </c>
    </row>
    <row r="293" spans="1:16" ht="15.75" thickBot="1">
      <c r="A293" s="121">
        <f t="shared" ca="1" si="8"/>
        <v>44501</v>
      </c>
      <c r="B293" t="str">
        <f>VLOOKUP($J293,PRACTICE!$A$2:$E$41,5,0)</f>
        <v>WF-1</v>
      </c>
      <c r="J293" t="s">
        <v>54</v>
      </c>
      <c r="K293" s="179"/>
      <c r="M293" s="180"/>
    </row>
    <row r="294" spans="1:16" ht="15.75" thickBot="1">
      <c r="A294" s="121">
        <f t="shared" ca="1" si="8"/>
        <v>44501</v>
      </c>
      <c r="B294" t="str">
        <f>VLOOKUP($J294,PRACTICE!$A$2:$E$41,5,0)</f>
        <v>WF-2</v>
      </c>
      <c r="J294" s="187" t="s">
        <v>56</v>
      </c>
      <c r="M294" s="188">
        <v>3</v>
      </c>
      <c r="O294" s="188">
        <v>11</v>
      </c>
      <c r="P294" s="189">
        <v>2</v>
      </c>
    </row>
    <row r="295" spans="1:16" ht="15.75" thickBot="1">
      <c r="A295" s="121">
        <f t="shared" ca="1" si="8"/>
        <v>44501</v>
      </c>
      <c r="B295" t="str">
        <f>VLOOKUP($J295,PRACTICE!$A$2:$E$41,5,0)</f>
        <v>WF-4</v>
      </c>
      <c r="J295" s="190" t="s">
        <v>83</v>
      </c>
      <c r="M295" s="191"/>
      <c r="O295" s="191">
        <v>13</v>
      </c>
      <c r="P295" s="192">
        <v>3</v>
      </c>
    </row>
    <row r="296" spans="1:16" ht="15.75" thickBot="1">
      <c r="A296" s="121">
        <f t="shared" ca="1" si="8"/>
        <v>44501</v>
      </c>
      <c r="B296" t="str">
        <f>VLOOKUP($J296,PRACTICE!$A$2:$E$41,5,0)</f>
        <v>WF-3</v>
      </c>
      <c r="J296" s="187" t="s">
        <v>69</v>
      </c>
      <c r="M296" s="188"/>
      <c r="O296" s="188">
        <v>17</v>
      </c>
      <c r="P296" s="189">
        <v>1</v>
      </c>
    </row>
    <row r="297" spans="1:16" ht="15.75" thickBot="1">
      <c r="A297" s="121">
        <f t="shared" ca="1" si="8"/>
        <v>44501</v>
      </c>
      <c r="B297" t="str">
        <f>VLOOKUP($J297,PRACTICE!$A$2:$E$41,5,0)</f>
        <v>WF-1</v>
      </c>
      <c r="J297" s="190" t="s">
        <v>44</v>
      </c>
      <c r="M297" s="191">
        <v>4</v>
      </c>
      <c r="O297" s="191">
        <v>24</v>
      </c>
      <c r="P297" s="192">
        <v>1</v>
      </c>
    </row>
    <row r="298" spans="1:16" ht="15.75" thickBot="1">
      <c r="A298" s="121">
        <f t="shared" ca="1" si="8"/>
        <v>44501</v>
      </c>
      <c r="B298" t="e">
        <f>VLOOKUP($J298,PRACTICE!$A$2:$E$41,5,0)</f>
        <v>#N/A</v>
      </c>
      <c r="J298" s="181"/>
    </row>
    <row r="299" spans="1:16" ht="15.75" thickBot="1">
      <c r="A299" s="121">
        <f t="shared" ca="1" si="8"/>
        <v>44501</v>
      </c>
      <c r="B299" t="e">
        <f>VLOOKUP($J299,PRACTICE!$A$2:$E$41,5,0)</f>
        <v>#N/A</v>
      </c>
      <c r="J299" t="s">
        <v>178</v>
      </c>
      <c r="M299">
        <f>SUM(M294:M298)</f>
        <v>7</v>
      </c>
      <c r="N299">
        <f t="shared" ref="N299:P299" si="9">SUM(N294:N298)</f>
        <v>0</v>
      </c>
      <c r="O299">
        <f t="shared" si="9"/>
        <v>65</v>
      </c>
      <c r="P299">
        <f t="shared" si="9"/>
        <v>7</v>
      </c>
    </row>
    <row r="300" spans="1:16" ht="15.75" thickBot="1">
      <c r="A300" s="121">
        <f t="shared" ca="1" si="8"/>
        <v>44501</v>
      </c>
      <c r="B300" t="str">
        <f>VLOOKUP($J300,PRACTICE!$A$2:$E$41,5,0)</f>
        <v>Total</v>
      </c>
      <c r="E300" s="122"/>
      <c r="J300" t="s">
        <v>14</v>
      </c>
      <c r="M300">
        <f>SUM(M292:M298)</f>
        <v>122</v>
      </c>
      <c r="N300">
        <f t="shared" ref="N300:P300" si="10">SUM(N292:N298)</f>
        <v>11</v>
      </c>
      <c r="O300">
        <f t="shared" si="10"/>
        <v>643</v>
      </c>
      <c r="P300">
        <f t="shared" si="10"/>
        <v>61</v>
      </c>
    </row>
    <row r="301" spans="1:16" ht="15.75" thickBot="1">
      <c r="A301" s="121">
        <f t="shared" ca="1" si="8"/>
        <v>44501</v>
      </c>
      <c r="B301" t="e">
        <f>VLOOKUP($J301,PRACTICE!$A$2:$E$41,5,0)</f>
        <v>#N/A</v>
      </c>
    </row>
    <row r="302" spans="1:16" ht="15.75" thickBot="1">
      <c r="A302" s="121">
        <f t="shared" ca="1" si="8"/>
        <v>44531</v>
      </c>
      <c r="B302" t="e">
        <f>VLOOKUP($J302,PRACTICE!$A$2:$E$41,5,0)</f>
        <v>#N/A</v>
      </c>
      <c r="C302" t="s">
        <v>163</v>
      </c>
      <c r="E302" t="s">
        <v>164</v>
      </c>
      <c r="G302" t="s">
        <v>165</v>
      </c>
      <c r="H302">
        <v>269963</v>
      </c>
      <c r="K302" t="s">
        <v>166</v>
      </c>
      <c r="L302" t="s">
        <v>167</v>
      </c>
      <c r="M302" t="s">
        <v>168</v>
      </c>
      <c r="N302" t="s">
        <v>169</v>
      </c>
      <c r="O302" t="s">
        <v>170</v>
      </c>
      <c r="P302" t="s">
        <v>171</v>
      </c>
    </row>
    <row r="303" spans="1:16" ht="15.75" thickBot="1">
      <c r="A303" s="121">
        <f t="shared" ca="1" si="8"/>
        <v>44531</v>
      </c>
      <c r="B303" t="e">
        <f>VLOOKUP($J303,PRACTICE!$A$2:$E$41,5,0)</f>
        <v>#N/A</v>
      </c>
      <c r="E303" s="122">
        <v>44532.524305555555</v>
      </c>
      <c r="G303" t="s">
        <v>172</v>
      </c>
      <c r="H303">
        <v>138910</v>
      </c>
      <c r="J303" t="s">
        <v>173</v>
      </c>
    </row>
    <row r="304" spans="1:16" ht="15.75" thickBot="1">
      <c r="A304" s="121">
        <f t="shared" ca="1" si="8"/>
        <v>44531</v>
      </c>
      <c r="B304" t="str">
        <f>VLOOKUP($J304,PRACTICE!$A$2:$E$41,5,0)</f>
        <v>WF-6</v>
      </c>
      <c r="E304" t="s">
        <v>174</v>
      </c>
      <c r="G304" t="s">
        <v>175</v>
      </c>
      <c r="H304">
        <v>131053</v>
      </c>
      <c r="J304" t="s">
        <v>101</v>
      </c>
      <c r="L304">
        <v>7751</v>
      </c>
      <c r="M304">
        <v>0</v>
      </c>
      <c r="N304">
        <v>0</v>
      </c>
      <c r="O304">
        <v>10</v>
      </c>
      <c r="P304">
        <v>1</v>
      </c>
    </row>
    <row r="305" spans="1:16" ht="15.75" thickBot="1">
      <c r="A305" s="121">
        <f t="shared" ca="1" si="8"/>
        <v>44531</v>
      </c>
      <c r="B305" t="str">
        <f>VLOOKUP($J305,PRACTICE!$A$2:$E$41,5,0)</f>
        <v>WF-1</v>
      </c>
      <c r="E305" s="123">
        <v>44531</v>
      </c>
      <c r="J305" t="s">
        <v>46</v>
      </c>
      <c r="L305">
        <v>9513</v>
      </c>
      <c r="M305">
        <v>2</v>
      </c>
      <c r="N305">
        <v>0</v>
      </c>
      <c r="O305">
        <v>10</v>
      </c>
      <c r="P305">
        <v>0</v>
      </c>
    </row>
    <row r="306" spans="1:16" ht="15.75" thickBot="1">
      <c r="A306" s="121">
        <f t="shared" ca="1" si="8"/>
        <v>44531</v>
      </c>
      <c r="B306" t="str">
        <f>VLOOKUP($J306,PRACTICE!$A$2:$E$41,5,0)</f>
        <v>WF-7</v>
      </c>
      <c r="J306" t="s">
        <v>107</v>
      </c>
      <c r="L306">
        <v>6750</v>
      </c>
      <c r="M306">
        <v>0</v>
      </c>
      <c r="N306">
        <v>0</v>
      </c>
      <c r="O306">
        <v>16</v>
      </c>
      <c r="P306">
        <v>3</v>
      </c>
    </row>
    <row r="307" spans="1:16" ht="15.75" thickBot="1">
      <c r="A307" s="121">
        <f t="shared" ca="1" si="8"/>
        <v>44531</v>
      </c>
      <c r="B307" t="str">
        <f>VLOOKUP($J307,PRACTICE!$A$2:$E$41,5,0)</f>
        <v>WF-3</v>
      </c>
      <c r="J307" t="s">
        <v>65</v>
      </c>
      <c r="L307">
        <v>9624</v>
      </c>
      <c r="M307">
        <v>0</v>
      </c>
      <c r="N307">
        <v>0</v>
      </c>
      <c r="O307">
        <v>52</v>
      </c>
      <c r="P307">
        <v>4</v>
      </c>
    </row>
    <row r="308" spans="1:16" ht="15.75" thickBot="1">
      <c r="A308" s="121">
        <f t="shared" ca="1" si="8"/>
        <v>44531</v>
      </c>
      <c r="B308" t="str">
        <f>VLOOKUP($J308,PRACTICE!$A$2:$E$41,5,0)</f>
        <v>WF-7</v>
      </c>
      <c r="J308" t="s">
        <v>109</v>
      </c>
      <c r="L308">
        <v>8099</v>
      </c>
      <c r="M308">
        <v>0</v>
      </c>
      <c r="N308">
        <v>0</v>
      </c>
      <c r="O308">
        <v>40</v>
      </c>
      <c r="P308">
        <v>5</v>
      </c>
    </row>
    <row r="309" spans="1:16" ht="15.75" thickBot="1">
      <c r="A309" s="121">
        <f t="shared" ca="1" si="8"/>
        <v>44531</v>
      </c>
      <c r="B309" t="str">
        <f>VLOOKUP($J309,PRACTICE!$A$2:$E$41,5,0)</f>
        <v>WF-4</v>
      </c>
      <c r="J309" t="s">
        <v>71</v>
      </c>
      <c r="L309">
        <v>14979</v>
      </c>
      <c r="M309">
        <v>4</v>
      </c>
      <c r="N309">
        <v>1</v>
      </c>
      <c r="O309">
        <v>0</v>
      </c>
      <c r="P309">
        <v>0</v>
      </c>
    </row>
    <row r="310" spans="1:16" ht="15.75" thickBot="1">
      <c r="A310" s="121">
        <f t="shared" ca="1" si="8"/>
        <v>44531</v>
      </c>
      <c r="B310" t="str">
        <f>VLOOKUP($J310,PRACTICE!$A$2:$E$41,5,0)</f>
        <v>WF-3</v>
      </c>
      <c r="J310" t="s">
        <v>67</v>
      </c>
      <c r="L310">
        <v>11364</v>
      </c>
      <c r="M310">
        <v>0</v>
      </c>
      <c r="N310">
        <v>0</v>
      </c>
      <c r="O310">
        <v>1</v>
      </c>
      <c r="P310">
        <v>0</v>
      </c>
    </row>
    <row r="311" spans="1:16" ht="15.75" thickBot="1">
      <c r="A311" s="121">
        <f t="shared" ca="1" si="8"/>
        <v>44531</v>
      </c>
      <c r="B311" t="str">
        <f>VLOOKUP($J311,PRACTICE!$A$2:$E$41,5,0)</f>
        <v>WF-4</v>
      </c>
      <c r="J311" t="s">
        <v>73</v>
      </c>
      <c r="L311">
        <v>10257</v>
      </c>
      <c r="M311">
        <v>1</v>
      </c>
      <c r="N311">
        <v>0</v>
      </c>
      <c r="O311">
        <v>20</v>
      </c>
      <c r="P311">
        <v>2</v>
      </c>
    </row>
    <row r="312" spans="1:16" ht="15.75" thickBot="1">
      <c r="A312" s="121">
        <f t="shared" ca="1" si="8"/>
        <v>44531</v>
      </c>
      <c r="B312" t="str">
        <f>VLOOKUP($J312,PRACTICE!$A$2:$E$41,5,0)</f>
        <v>WF-5</v>
      </c>
      <c r="J312" t="s">
        <v>87</v>
      </c>
      <c r="L312">
        <v>2022</v>
      </c>
      <c r="M312">
        <v>0</v>
      </c>
      <c r="N312">
        <v>0</v>
      </c>
      <c r="O312">
        <v>17</v>
      </c>
      <c r="P312">
        <v>0</v>
      </c>
    </row>
    <row r="313" spans="1:16" ht="15.75" thickBot="1">
      <c r="A313" s="121">
        <f t="shared" ca="1" si="8"/>
        <v>44531</v>
      </c>
      <c r="B313" t="str">
        <f>VLOOKUP($J313,PRACTICE!$A$2:$E$41,5,0)</f>
        <v>WF-7</v>
      </c>
      <c r="J313" t="s">
        <v>115</v>
      </c>
      <c r="L313">
        <v>16622</v>
      </c>
      <c r="M313">
        <v>33</v>
      </c>
      <c r="N313">
        <v>3</v>
      </c>
      <c r="O313">
        <v>94</v>
      </c>
      <c r="P313">
        <v>9</v>
      </c>
    </row>
    <row r="314" spans="1:16" ht="15.75" thickBot="1">
      <c r="A314" s="121">
        <f t="shared" ca="1" si="8"/>
        <v>44531</v>
      </c>
      <c r="B314" t="str">
        <f>VLOOKUP($J314,PRACTICE!$A$2:$E$41,5,0)</f>
        <v>WF-7</v>
      </c>
      <c r="J314" t="s">
        <v>111</v>
      </c>
      <c r="L314">
        <v>7280</v>
      </c>
      <c r="M314">
        <v>0</v>
      </c>
      <c r="N314">
        <v>0</v>
      </c>
      <c r="O314">
        <v>4</v>
      </c>
      <c r="P314">
        <v>1</v>
      </c>
    </row>
    <row r="315" spans="1:16" ht="15.75" thickBot="1">
      <c r="A315" s="121">
        <f t="shared" ca="1" si="8"/>
        <v>44531</v>
      </c>
      <c r="B315" t="str">
        <f>VLOOKUP($J315,PRACTICE!$A$2:$E$41,5,0)</f>
        <v>WF-2</v>
      </c>
      <c r="J315" t="s">
        <v>61</v>
      </c>
      <c r="L315">
        <v>6916</v>
      </c>
      <c r="M315">
        <v>0</v>
      </c>
      <c r="N315">
        <v>0</v>
      </c>
      <c r="O315">
        <v>6</v>
      </c>
      <c r="P315">
        <v>1</v>
      </c>
    </row>
    <row r="316" spans="1:16" ht="15.75" thickBot="1">
      <c r="A316" s="121">
        <f t="shared" ca="1" si="8"/>
        <v>44531</v>
      </c>
      <c r="B316" t="str">
        <f>VLOOKUP($J316,PRACTICE!$A$2:$E$41,5,0)</f>
        <v>WF-6</v>
      </c>
      <c r="J316" t="s">
        <v>103</v>
      </c>
      <c r="L316">
        <v>6193</v>
      </c>
      <c r="M316">
        <v>0</v>
      </c>
      <c r="N316">
        <v>0</v>
      </c>
      <c r="O316">
        <v>6</v>
      </c>
      <c r="P316">
        <v>1</v>
      </c>
    </row>
    <row r="317" spans="1:16" ht="15.75" thickBot="1">
      <c r="A317" s="121">
        <f t="shared" ca="1" si="8"/>
        <v>44531</v>
      </c>
      <c r="B317" t="str">
        <f>VLOOKUP($J317,PRACTICE!$A$2:$E$41,5,0)</f>
        <v>WF-4</v>
      </c>
      <c r="J317" t="s">
        <v>81</v>
      </c>
      <c r="L317">
        <v>4948</v>
      </c>
      <c r="M317">
        <v>1</v>
      </c>
      <c r="N317">
        <v>1</v>
      </c>
      <c r="O317">
        <v>0</v>
      </c>
      <c r="P317">
        <v>0</v>
      </c>
    </row>
    <row r="318" spans="1:16" ht="15.75" thickBot="1">
      <c r="A318" s="121">
        <f t="shared" ca="1" si="8"/>
        <v>44531</v>
      </c>
      <c r="B318" t="str">
        <f>VLOOKUP($J318,PRACTICE!$A$2:$E$41,5,0)</f>
        <v>WF-6</v>
      </c>
      <c r="J318" t="s">
        <v>97</v>
      </c>
      <c r="L318">
        <v>15284</v>
      </c>
      <c r="M318">
        <v>0</v>
      </c>
      <c r="N318">
        <v>0</v>
      </c>
      <c r="O318">
        <v>4</v>
      </c>
      <c r="P318">
        <v>1</v>
      </c>
    </row>
    <row r="319" spans="1:16" ht="15.75" thickBot="1">
      <c r="A319" s="121">
        <f t="shared" ca="1" si="8"/>
        <v>44531</v>
      </c>
      <c r="B319" t="str">
        <f>VLOOKUP($J319,PRACTICE!$A$2:$E$41,5,0)</f>
        <v>WF-2</v>
      </c>
      <c r="J319" t="s">
        <v>63</v>
      </c>
      <c r="L319">
        <v>7861</v>
      </c>
      <c r="M319">
        <v>0</v>
      </c>
      <c r="N319">
        <v>0</v>
      </c>
      <c r="O319">
        <v>5</v>
      </c>
      <c r="P319">
        <v>0</v>
      </c>
    </row>
    <row r="320" spans="1:16" ht="15.75" thickBot="1">
      <c r="A320" s="121">
        <f t="shared" ca="1" si="8"/>
        <v>44531</v>
      </c>
      <c r="B320" t="str">
        <f>VLOOKUP($J320,PRACTICE!$A$2:$E$41,5,0)</f>
        <v>WF-5</v>
      </c>
      <c r="J320" t="s">
        <v>85</v>
      </c>
      <c r="L320">
        <v>6435</v>
      </c>
      <c r="M320">
        <v>0</v>
      </c>
      <c r="N320">
        <v>0</v>
      </c>
      <c r="O320">
        <v>20</v>
      </c>
      <c r="P320">
        <v>2</v>
      </c>
    </row>
    <row r="321" spans="1:16" ht="15.75" thickBot="1">
      <c r="A321" s="121">
        <f t="shared" ca="1" si="8"/>
        <v>44531</v>
      </c>
      <c r="B321" t="str">
        <f>VLOOKUP($J321,PRACTICE!$A$2:$E$41,5,0)</f>
        <v>WF-5</v>
      </c>
      <c r="J321" t="s">
        <v>91</v>
      </c>
      <c r="L321">
        <v>5903</v>
      </c>
      <c r="M321">
        <v>0</v>
      </c>
      <c r="N321">
        <v>0</v>
      </c>
      <c r="O321">
        <v>11</v>
      </c>
      <c r="P321">
        <v>0</v>
      </c>
    </row>
    <row r="322" spans="1:16" ht="15.75" thickBot="1">
      <c r="A322" s="121">
        <f t="shared" ca="1" si="8"/>
        <v>44531</v>
      </c>
      <c r="B322" t="str">
        <f>VLOOKUP($J322,PRACTICE!$A$2:$E$41,5,0)</f>
        <v>WF-1</v>
      </c>
      <c r="J322" t="s">
        <v>48</v>
      </c>
      <c r="L322">
        <v>6913</v>
      </c>
      <c r="M322">
        <v>3</v>
      </c>
      <c r="N322">
        <v>1</v>
      </c>
      <c r="O322">
        <v>16</v>
      </c>
      <c r="P322">
        <v>1</v>
      </c>
    </row>
    <row r="323" spans="1:16" ht="15.75" thickBot="1">
      <c r="A323" s="121">
        <f t="shared" ca="1" si="8"/>
        <v>44531</v>
      </c>
      <c r="B323" t="str">
        <f>VLOOKUP($J323,PRACTICE!$A$2:$E$41,5,0)</f>
        <v>WF-2</v>
      </c>
      <c r="J323" t="s">
        <v>59</v>
      </c>
      <c r="L323">
        <v>13317</v>
      </c>
      <c r="M323">
        <v>20</v>
      </c>
      <c r="N323">
        <v>12</v>
      </c>
      <c r="O323">
        <v>25</v>
      </c>
      <c r="P323">
        <v>3</v>
      </c>
    </row>
    <row r="324" spans="1:16" ht="15.75" thickBot="1">
      <c r="A324" s="121">
        <f t="shared" ca="1" si="8"/>
        <v>44531</v>
      </c>
      <c r="B324" t="str">
        <f>VLOOKUP($J324,PRACTICE!$A$2:$E$41,5,0)</f>
        <v>WF-6</v>
      </c>
      <c r="J324" t="s">
        <v>105</v>
      </c>
      <c r="L324">
        <v>9492</v>
      </c>
      <c r="M324">
        <v>1</v>
      </c>
      <c r="N324">
        <v>0</v>
      </c>
      <c r="O324">
        <v>19</v>
      </c>
      <c r="P324">
        <v>4</v>
      </c>
    </row>
    <row r="325" spans="1:16" ht="15.75" thickBot="1">
      <c r="A325" s="121">
        <f t="shared" ca="1" si="8"/>
        <v>44531</v>
      </c>
      <c r="B325" t="str">
        <f>VLOOKUP($J325,PRACTICE!$A$2:$E$41,5,0)</f>
        <v>WF-4</v>
      </c>
      <c r="J325" t="s">
        <v>79</v>
      </c>
      <c r="L325">
        <v>8073</v>
      </c>
      <c r="M325">
        <v>10</v>
      </c>
      <c r="N325">
        <v>4</v>
      </c>
      <c r="O325">
        <v>27</v>
      </c>
      <c r="P325">
        <v>7</v>
      </c>
    </row>
    <row r="326" spans="1:16" ht="15.75" thickBot="1">
      <c r="A326" s="121">
        <f t="shared" ca="1" si="8"/>
        <v>44531</v>
      </c>
      <c r="B326" t="str">
        <f>VLOOKUP($J326,PRACTICE!$A$2:$E$41,5,0)</f>
        <v>WF-1</v>
      </c>
      <c r="J326" t="s">
        <v>42</v>
      </c>
      <c r="L326">
        <v>8427</v>
      </c>
      <c r="M326">
        <v>17</v>
      </c>
      <c r="N326">
        <v>1</v>
      </c>
      <c r="O326">
        <v>12</v>
      </c>
      <c r="P326">
        <v>0</v>
      </c>
    </row>
    <row r="327" spans="1:16" ht="15.75" thickBot="1">
      <c r="A327" s="121">
        <f t="shared" ca="1" si="8"/>
        <v>44531</v>
      </c>
      <c r="B327" t="str">
        <f>VLOOKUP($J327,PRACTICE!$A$2:$E$41,5,0)</f>
        <v>WF-5</v>
      </c>
      <c r="J327" t="s">
        <v>93</v>
      </c>
      <c r="L327">
        <v>14845</v>
      </c>
      <c r="M327">
        <v>27</v>
      </c>
      <c r="N327">
        <v>4</v>
      </c>
      <c r="O327">
        <v>79</v>
      </c>
      <c r="P327">
        <v>14</v>
      </c>
    </row>
    <row r="328" spans="1:16" ht="15.75" thickBot="1">
      <c r="A328" s="121">
        <f t="shared" ca="1" si="8"/>
        <v>44531</v>
      </c>
      <c r="B328" t="str">
        <f>VLOOKUP($J328,PRACTICE!$A$2:$E$41,5,0)</f>
        <v>WF-7</v>
      </c>
      <c r="J328" t="s">
        <v>113</v>
      </c>
      <c r="L328">
        <v>6211</v>
      </c>
      <c r="M328">
        <v>6</v>
      </c>
      <c r="N328">
        <v>0</v>
      </c>
      <c r="O328">
        <v>15</v>
      </c>
      <c r="P328">
        <v>1</v>
      </c>
    </row>
    <row r="329" spans="1:16" ht="15.75" thickBot="1">
      <c r="A329" s="121">
        <f t="shared" ca="1" si="8"/>
        <v>44531</v>
      </c>
      <c r="B329" t="str">
        <f>VLOOKUP($J329,PRACTICE!$A$2:$E$41,5,0)</f>
        <v>WF-1</v>
      </c>
      <c r="J329" t="s">
        <v>52</v>
      </c>
      <c r="L329">
        <v>4382</v>
      </c>
      <c r="M329">
        <v>0</v>
      </c>
      <c r="N329">
        <v>0</v>
      </c>
      <c r="O329">
        <v>1</v>
      </c>
      <c r="P329">
        <v>1</v>
      </c>
    </row>
    <row r="330" spans="1:16" ht="15.75" thickBot="1">
      <c r="A330" s="121">
        <f t="shared" ca="1" si="8"/>
        <v>44531</v>
      </c>
      <c r="B330" t="str">
        <f>VLOOKUP($J330,PRACTICE!$A$2:$E$41,5,0)</f>
        <v>WF-4</v>
      </c>
      <c r="J330" t="s">
        <v>75</v>
      </c>
      <c r="L330">
        <v>6767</v>
      </c>
      <c r="M330">
        <v>2</v>
      </c>
      <c r="N330">
        <v>1</v>
      </c>
      <c r="O330">
        <v>3</v>
      </c>
      <c r="P330">
        <v>1</v>
      </c>
    </row>
    <row r="331" spans="1:16" ht="15.75" thickBot="1">
      <c r="A331" s="121">
        <f t="shared" ca="1" si="8"/>
        <v>44531</v>
      </c>
      <c r="B331" t="str">
        <f>VLOOKUP($J331,PRACTICE!$A$2:$E$41,5,0)</f>
        <v>WF-1</v>
      </c>
      <c r="J331" t="s">
        <v>40</v>
      </c>
      <c r="L331">
        <v>3892</v>
      </c>
      <c r="M331">
        <v>0</v>
      </c>
      <c r="N331">
        <v>0</v>
      </c>
      <c r="O331">
        <v>0</v>
      </c>
      <c r="P331">
        <v>0</v>
      </c>
    </row>
    <row r="332" spans="1:16" ht="15.75" thickBot="1">
      <c r="A332" s="121">
        <f t="shared" ca="1" si="8"/>
        <v>44531</v>
      </c>
      <c r="B332" t="str">
        <f>VLOOKUP($J332,PRACTICE!$A$2:$E$41,5,0)</f>
        <v>WF-5</v>
      </c>
      <c r="J332" t="s">
        <v>89</v>
      </c>
      <c r="L332">
        <v>3777</v>
      </c>
      <c r="M332">
        <v>10</v>
      </c>
      <c r="N332">
        <v>0</v>
      </c>
      <c r="O332">
        <v>8</v>
      </c>
      <c r="P332">
        <v>0</v>
      </c>
    </row>
    <row r="333" spans="1:16" ht="15.75" thickBot="1">
      <c r="A333" s="121">
        <f t="shared" ca="1" si="8"/>
        <v>44531</v>
      </c>
      <c r="B333" t="str">
        <f>VLOOKUP($J333,PRACTICE!$A$2:$E$41,5,0)</f>
        <v>WF-5</v>
      </c>
      <c r="J333" t="s">
        <v>95</v>
      </c>
      <c r="L333">
        <v>3531</v>
      </c>
      <c r="M333">
        <v>1</v>
      </c>
      <c r="N333">
        <v>0</v>
      </c>
      <c r="O333">
        <v>46</v>
      </c>
      <c r="P333">
        <v>4</v>
      </c>
    </row>
    <row r="334" spans="1:16" ht="15.75" thickBot="1">
      <c r="A334" s="121">
        <f t="shared" ca="1" si="8"/>
        <v>44531</v>
      </c>
      <c r="B334" t="str">
        <f>VLOOKUP($J334,PRACTICE!$A$2:$E$41,5,0)</f>
        <v>WF-6</v>
      </c>
      <c r="J334" t="s">
        <v>99</v>
      </c>
      <c r="L334">
        <v>2882</v>
      </c>
      <c r="M334">
        <v>3</v>
      </c>
      <c r="N334">
        <v>1</v>
      </c>
      <c r="O334">
        <v>25</v>
      </c>
      <c r="P334">
        <v>1</v>
      </c>
    </row>
    <row r="335" spans="1:16" ht="15.75" thickBot="1">
      <c r="A335" s="121">
        <f t="shared" ca="1" si="8"/>
        <v>44531</v>
      </c>
      <c r="B335" t="str">
        <f>VLOOKUP($J335,PRACTICE!$A$2:$E$41,5,0)</f>
        <v>WF-4</v>
      </c>
      <c r="J335" t="s">
        <v>77</v>
      </c>
      <c r="L335">
        <v>3373</v>
      </c>
      <c r="M335">
        <v>0</v>
      </c>
      <c r="N335">
        <v>0</v>
      </c>
      <c r="O335">
        <v>1</v>
      </c>
      <c r="P335">
        <v>1</v>
      </c>
    </row>
    <row r="336" spans="1:16" ht="15.75" thickBot="1">
      <c r="A336" s="121">
        <f t="shared" ca="1" si="8"/>
        <v>44531</v>
      </c>
      <c r="B336" t="str">
        <f>VLOOKUP($J336,PRACTICE!$A$2:$E$41,5,0)</f>
        <v>WF-2</v>
      </c>
      <c r="J336" t="s">
        <v>57</v>
      </c>
      <c r="L336">
        <v>9086</v>
      </c>
      <c r="M336">
        <v>5</v>
      </c>
      <c r="N336">
        <v>0</v>
      </c>
      <c r="O336">
        <v>42</v>
      </c>
      <c r="P336">
        <v>6</v>
      </c>
    </row>
    <row r="337" spans="1:18" ht="15.75" thickBot="1">
      <c r="A337" s="121">
        <f t="shared" ca="1" si="8"/>
        <v>44531</v>
      </c>
      <c r="B337" t="str">
        <f>VLOOKUP($J337,PRACTICE!$A$2:$E$41,5,0)</f>
        <v>WF-1</v>
      </c>
      <c r="J337" t="s">
        <v>50</v>
      </c>
      <c r="L337">
        <v>6291</v>
      </c>
      <c r="M337">
        <v>1</v>
      </c>
      <c r="N337">
        <v>0</v>
      </c>
      <c r="O337">
        <v>17</v>
      </c>
      <c r="P337">
        <v>1</v>
      </c>
    </row>
    <row r="338" spans="1:18" ht="15.75" thickBot="1">
      <c r="A338" s="121">
        <f t="shared" ref="A338:A401" ca="1" si="11">IF(E338="Last Run:", OFFSET(E338,3,0),A337)</f>
        <v>44531</v>
      </c>
      <c r="B338" t="e">
        <f>VLOOKUP($J338,PRACTICE!$A$2:$E$41,5,0)</f>
        <v>#N/A</v>
      </c>
      <c r="J338" t="s">
        <v>177</v>
      </c>
      <c r="L338">
        <v>269060</v>
      </c>
      <c r="M338">
        <v>147</v>
      </c>
      <c r="N338">
        <v>29</v>
      </c>
      <c r="O338">
        <v>652</v>
      </c>
      <c r="P338">
        <v>75</v>
      </c>
    </row>
    <row r="339" spans="1:18" ht="15.75" thickBot="1">
      <c r="A339" s="121">
        <f t="shared" ca="1" si="11"/>
        <v>44531</v>
      </c>
      <c r="B339" t="e">
        <f>VLOOKUP($J339,PRACTICE!$A$2:$E$41,5,0)</f>
        <v>#N/A</v>
      </c>
    </row>
    <row r="340" spans="1:18" ht="15.75" thickBot="1">
      <c r="A340" s="121">
        <f t="shared" ca="1" si="11"/>
        <v>44531</v>
      </c>
      <c r="B340" t="str">
        <f>VLOOKUP($J340,PRACTICE!$A$2:$E$41,5,0)</f>
        <v>WF-1</v>
      </c>
      <c r="J340" t="s">
        <v>54</v>
      </c>
    </row>
    <row r="341" spans="1:18" ht="15.75" thickBot="1">
      <c r="A341" s="121">
        <f t="shared" ca="1" si="11"/>
        <v>44531</v>
      </c>
      <c r="B341" t="str">
        <f>VLOOKUP($J341,PRACTICE!$A$2:$E$41,5,0)</f>
        <v>WF-1</v>
      </c>
      <c r="J341" t="s">
        <v>44</v>
      </c>
      <c r="M341">
        <v>4</v>
      </c>
      <c r="O341">
        <v>26</v>
      </c>
      <c r="P341">
        <v>2</v>
      </c>
    </row>
    <row r="342" spans="1:18" ht="15.75" thickBot="1">
      <c r="A342" s="121">
        <f t="shared" ca="1" si="11"/>
        <v>44531</v>
      </c>
      <c r="B342" t="str">
        <f>VLOOKUP($J342,PRACTICE!$A$2:$E$41,5,0)</f>
        <v>WF-2</v>
      </c>
      <c r="J342" t="s">
        <v>56</v>
      </c>
      <c r="M342">
        <v>4</v>
      </c>
      <c r="N342">
        <v>1</v>
      </c>
      <c r="O342">
        <v>14</v>
      </c>
      <c r="P342">
        <v>2</v>
      </c>
    </row>
    <row r="343" spans="1:18" ht="15.75" thickBot="1">
      <c r="A343" s="121">
        <f t="shared" ca="1" si="11"/>
        <v>44531</v>
      </c>
      <c r="B343" t="str">
        <f>VLOOKUP($J343,PRACTICE!$A$2:$E$41,5,0)</f>
        <v>WF-3</v>
      </c>
      <c r="E343" s="122"/>
      <c r="J343" t="s">
        <v>69</v>
      </c>
      <c r="O343">
        <v>19</v>
      </c>
      <c r="P343">
        <v>2</v>
      </c>
    </row>
    <row r="344" spans="1:18" ht="15.75" thickBot="1">
      <c r="A344" s="121">
        <f t="shared" ca="1" si="11"/>
        <v>44531</v>
      </c>
      <c r="B344" t="str">
        <f>VLOOKUP($J344,PRACTICE!$A$2:$E$41,5,0)</f>
        <v>WF-4</v>
      </c>
      <c r="J344" t="s">
        <v>83</v>
      </c>
      <c r="O344">
        <v>17</v>
      </c>
      <c r="P344">
        <v>6</v>
      </c>
    </row>
    <row r="345" spans="1:18" ht="15.75" thickBot="1">
      <c r="A345" s="121">
        <f t="shared" ca="1" si="11"/>
        <v>44531</v>
      </c>
      <c r="B345" t="str">
        <f>VLOOKUP($J345,PRACTICE!$A$2:$E$41,5,0)</f>
        <v>Total</v>
      </c>
      <c r="E345" s="123"/>
      <c r="J345" t="s">
        <v>14</v>
      </c>
      <c r="M345">
        <f>SUM(M338:M344)</f>
        <v>155</v>
      </c>
      <c r="N345">
        <f t="shared" ref="N345:P345" si="12">SUM(N338:N344)</f>
        <v>30</v>
      </c>
      <c r="O345">
        <f t="shared" si="12"/>
        <v>728</v>
      </c>
      <c r="P345">
        <f t="shared" si="12"/>
        <v>87</v>
      </c>
    </row>
    <row r="346" spans="1:18" ht="15.75" thickBot="1">
      <c r="A346" s="121">
        <f t="shared" ca="1" si="11"/>
        <v>44531</v>
      </c>
      <c r="B346" t="e">
        <f>VLOOKUP($J346,PRACTICE!$A$2:$E$41,5,0)</f>
        <v>#N/A</v>
      </c>
    </row>
    <row r="347" spans="1:18" ht="15.75" thickBot="1">
      <c r="A347" s="121">
        <f t="shared" ca="1" si="11"/>
        <v>44531</v>
      </c>
      <c r="B347" t="e">
        <f>VLOOKUP($J347,PRACTICE!$A$2:$E$41,5,0)</f>
        <v>#N/A</v>
      </c>
    </row>
    <row r="348" spans="1:18" ht="15.75" thickBot="1">
      <c r="A348" s="121">
        <f t="shared" ca="1" si="11"/>
        <v>44531</v>
      </c>
      <c r="B348" t="e">
        <f>VLOOKUP($J348,PRACTICE!$A$2:$E$41,5,0)</f>
        <v>#N/A</v>
      </c>
    </row>
    <row r="349" spans="1:18" ht="15.75" thickBot="1">
      <c r="A349" s="121">
        <f t="shared" ca="1" si="11"/>
        <v>44562</v>
      </c>
      <c r="B349" t="e">
        <f>VLOOKUP($J349,PRACTICE!$A$2:$E$41,5,0)</f>
        <v>#N/A</v>
      </c>
      <c r="C349" t="s">
        <v>163</v>
      </c>
      <c r="E349" t="s">
        <v>164</v>
      </c>
      <c r="G349" t="s">
        <v>165</v>
      </c>
      <c r="H349">
        <v>270334</v>
      </c>
      <c r="K349" t="s">
        <v>166</v>
      </c>
      <c r="L349" t="s">
        <v>167</v>
      </c>
      <c r="M349" t="s">
        <v>168</v>
      </c>
      <c r="N349" t="s">
        <v>169</v>
      </c>
      <c r="O349" t="s">
        <v>170</v>
      </c>
      <c r="P349" t="s">
        <v>171</v>
      </c>
    </row>
    <row r="350" spans="1:18" ht="15.75" thickBot="1">
      <c r="A350" s="121">
        <f t="shared" ca="1" si="11"/>
        <v>44562</v>
      </c>
      <c r="B350" t="e">
        <f>VLOOKUP($J350,PRACTICE!$A$2:$E$41,5,0)</f>
        <v>#N/A</v>
      </c>
      <c r="E350" s="122">
        <v>44565.593055555553</v>
      </c>
      <c r="G350" t="s">
        <v>172</v>
      </c>
      <c r="H350">
        <v>139226</v>
      </c>
      <c r="J350" t="s">
        <v>173</v>
      </c>
    </row>
    <row r="351" spans="1:18" ht="15.75" thickBot="1">
      <c r="A351" s="121">
        <f t="shared" ca="1" si="11"/>
        <v>44562</v>
      </c>
      <c r="B351" t="str">
        <f>VLOOKUP($J351,PRACTICE!$A$2:$E$41,5,0)</f>
        <v>WF-6</v>
      </c>
      <c r="E351" t="s">
        <v>174</v>
      </c>
      <c r="G351" t="s">
        <v>175</v>
      </c>
      <c r="H351">
        <v>131108</v>
      </c>
      <c r="J351" t="s">
        <v>101</v>
      </c>
      <c r="L351">
        <v>7743</v>
      </c>
      <c r="M351">
        <v>0</v>
      </c>
      <c r="N351">
        <v>0</v>
      </c>
      <c r="O351">
        <v>10</v>
      </c>
      <c r="P351">
        <v>0</v>
      </c>
      <c r="Q351" s="193"/>
      <c r="R351" s="194"/>
    </row>
    <row r="352" spans="1:18" ht="15.75" thickBot="1">
      <c r="A352" s="121">
        <f t="shared" ca="1" si="11"/>
        <v>44562</v>
      </c>
      <c r="B352" t="str">
        <f>VLOOKUP($J352,PRACTICE!$A$2:$E$41,5,0)</f>
        <v>WF-1</v>
      </c>
      <c r="E352" s="123">
        <v>44562</v>
      </c>
      <c r="J352" t="s">
        <v>46</v>
      </c>
      <c r="L352">
        <v>9491</v>
      </c>
      <c r="M352">
        <v>2</v>
      </c>
      <c r="N352">
        <v>0</v>
      </c>
      <c r="O352">
        <v>10</v>
      </c>
      <c r="P352">
        <v>0</v>
      </c>
    </row>
    <row r="353" spans="1:16" ht="15.75" thickBot="1">
      <c r="A353" s="121">
        <f t="shared" ca="1" si="11"/>
        <v>44562</v>
      </c>
      <c r="B353" t="str">
        <f>VLOOKUP($J353,PRACTICE!$A$2:$E$41,5,0)</f>
        <v>WF-7</v>
      </c>
      <c r="J353" t="s">
        <v>107</v>
      </c>
      <c r="L353">
        <v>6771</v>
      </c>
      <c r="M353">
        <v>0</v>
      </c>
      <c r="N353">
        <v>0</v>
      </c>
      <c r="O353">
        <v>20</v>
      </c>
      <c r="P353">
        <v>4</v>
      </c>
    </row>
    <row r="354" spans="1:16" ht="15.75" thickBot="1">
      <c r="A354" s="121">
        <f t="shared" ca="1" si="11"/>
        <v>44562</v>
      </c>
      <c r="B354" t="str">
        <f>VLOOKUP($J354,PRACTICE!$A$2:$E$41,5,0)</f>
        <v>WF-3</v>
      </c>
      <c r="J354" t="s">
        <v>65</v>
      </c>
      <c r="L354">
        <v>9658</v>
      </c>
      <c r="M354">
        <v>0</v>
      </c>
      <c r="N354">
        <v>0</v>
      </c>
      <c r="O354">
        <v>52</v>
      </c>
      <c r="P354">
        <v>0</v>
      </c>
    </row>
    <row r="355" spans="1:16" ht="15.75" thickBot="1">
      <c r="A355" s="121">
        <f t="shared" ca="1" si="11"/>
        <v>44562</v>
      </c>
      <c r="B355" t="str">
        <f>VLOOKUP($J355,PRACTICE!$A$2:$E$41,5,0)</f>
        <v>WF-7</v>
      </c>
      <c r="J355" t="s">
        <v>109</v>
      </c>
      <c r="L355">
        <v>8128</v>
      </c>
      <c r="M355">
        <v>0</v>
      </c>
      <c r="N355">
        <v>0</v>
      </c>
      <c r="O355">
        <v>42</v>
      </c>
      <c r="P355">
        <v>2</v>
      </c>
    </row>
    <row r="356" spans="1:16" ht="15.75" thickBot="1">
      <c r="A356" s="121">
        <f t="shared" ca="1" si="11"/>
        <v>44562</v>
      </c>
      <c r="B356" t="str">
        <f>VLOOKUP($J356,PRACTICE!$A$2:$E$41,5,0)</f>
        <v>WF-4</v>
      </c>
      <c r="J356" t="s">
        <v>71</v>
      </c>
      <c r="L356">
        <v>14935</v>
      </c>
      <c r="M356">
        <v>4</v>
      </c>
      <c r="N356">
        <v>0</v>
      </c>
      <c r="O356">
        <v>0</v>
      </c>
      <c r="P356">
        <v>0</v>
      </c>
    </row>
    <row r="357" spans="1:16" ht="15.75" thickBot="1">
      <c r="A357" s="121">
        <f t="shared" ca="1" si="11"/>
        <v>44562</v>
      </c>
      <c r="B357" t="str">
        <f>VLOOKUP($J357,PRACTICE!$A$2:$E$41,5,0)</f>
        <v>WF-3</v>
      </c>
      <c r="J357" t="s">
        <v>67</v>
      </c>
      <c r="L357">
        <v>11371</v>
      </c>
      <c r="M357">
        <v>0</v>
      </c>
      <c r="N357">
        <v>0</v>
      </c>
      <c r="O357">
        <v>1</v>
      </c>
      <c r="P357">
        <v>0</v>
      </c>
    </row>
    <row r="358" spans="1:16" ht="15.75" thickBot="1">
      <c r="A358" s="121">
        <f t="shared" ca="1" si="11"/>
        <v>44562</v>
      </c>
      <c r="B358" t="str">
        <f>VLOOKUP($J358,PRACTICE!$A$2:$E$41,5,0)</f>
        <v>WF-4</v>
      </c>
      <c r="J358" t="s">
        <v>73</v>
      </c>
      <c r="L358">
        <v>10358</v>
      </c>
      <c r="M358">
        <v>1</v>
      </c>
      <c r="N358">
        <v>0</v>
      </c>
      <c r="O358">
        <v>26</v>
      </c>
      <c r="P358">
        <v>6</v>
      </c>
    </row>
    <row r="359" spans="1:16" ht="15.75" thickBot="1">
      <c r="A359" s="121">
        <f t="shared" ca="1" si="11"/>
        <v>44562</v>
      </c>
      <c r="B359" t="str">
        <f>VLOOKUP($J359,PRACTICE!$A$2:$E$41,5,0)</f>
        <v>WF-5</v>
      </c>
      <c r="J359" t="s">
        <v>87</v>
      </c>
      <c r="L359">
        <v>2020</v>
      </c>
      <c r="M359">
        <v>0</v>
      </c>
      <c r="N359">
        <v>0</v>
      </c>
      <c r="O359">
        <v>19</v>
      </c>
      <c r="P359">
        <v>2</v>
      </c>
    </row>
    <row r="360" spans="1:16" ht="15.75" thickBot="1">
      <c r="A360" s="121">
        <f t="shared" ca="1" si="11"/>
        <v>44562</v>
      </c>
      <c r="B360" t="str">
        <f>VLOOKUP($J360,PRACTICE!$A$2:$E$41,5,0)</f>
        <v>WF-7</v>
      </c>
      <c r="J360" t="s">
        <v>115</v>
      </c>
      <c r="L360">
        <v>16682</v>
      </c>
      <c r="M360">
        <v>34</v>
      </c>
      <c r="N360">
        <v>1</v>
      </c>
      <c r="O360">
        <v>98</v>
      </c>
      <c r="P360">
        <v>4</v>
      </c>
    </row>
    <row r="361" spans="1:16" ht="15.75" thickBot="1">
      <c r="A361" s="121">
        <f t="shared" ca="1" si="11"/>
        <v>44562</v>
      </c>
      <c r="B361" t="str">
        <f>VLOOKUP($J361,PRACTICE!$A$2:$E$41,5,0)</f>
        <v>WF-7</v>
      </c>
      <c r="J361" t="s">
        <v>111</v>
      </c>
      <c r="L361">
        <v>7233</v>
      </c>
      <c r="M361">
        <v>0</v>
      </c>
      <c r="N361">
        <v>0</v>
      </c>
      <c r="O361">
        <v>4</v>
      </c>
      <c r="P361">
        <v>0</v>
      </c>
    </row>
    <row r="362" spans="1:16" ht="15.75" thickBot="1">
      <c r="A362" s="121">
        <f t="shared" ca="1" si="11"/>
        <v>44562</v>
      </c>
      <c r="B362" t="str">
        <f>VLOOKUP($J362,PRACTICE!$A$2:$E$41,5,0)</f>
        <v>WF-2</v>
      </c>
      <c r="J362" t="s">
        <v>61</v>
      </c>
      <c r="L362">
        <v>6927</v>
      </c>
      <c r="M362">
        <v>0</v>
      </c>
      <c r="N362">
        <v>0</v>
      </c>
      <c r="O362">
        <v>6</v>
      </c>
      <c r="P362">
        <v>0</v>
      </c>
    </row>
    <row r="363" spans="1:16" ht="15.75" thickBot="1">
      <c r="A363" s="121">
        <f t="shared" ca="1" si="11"/>
        <v>44562</v>
      </c>
      <c r="B363" t="str">
        <f>VLOOKUP($J363,PRACTICE!$A$2:$E$41,5,0)</f>
        <v>WF-6</v>
      </c>
      <c r="J363" t="s">
        <v>103</v>
      </c>
      <c r="L363">
        <v>6191</v>
      </c>
      <c r="M363">
        <v>0</v>
      </c>
      <c r="N363">
        <v>0</v>
      </c>
      <c r="O363">
        <v>6</v>
      </c>
      <c r="P363">
        <v>0</v>
      </c>
    </row>
    <row r="364" spans="1:16" ht="15.75" thickBot="1">
      <c r="A364" s="121">
        <f t="shared" ca="1" si="11"/>
        <v>44562</v>
      </c>
      <c r="B364" t="str">
        <f>VLOOKUP($J364,PRACTICE!$A$2:$E$41,5,0)</f>
        <v>WF-4</v>
      </c>
      <c r="J364" t="s">
        <v>81</v>
      </c>
      <c r="L364">
        <v>4967</v>
      </c>
      <c r="M364">
        <v>1</v>
      </c>
      <c r="N364">
        <v>0</v>
      </c>
      <c r="O364">
        <v>0</v>
      </c>
      <c r="P364">
        <v>0</v>
      </c>
    </row>
    <row r="365" spans="1:16" ht="15.75" thickBot="1">
      <c r="A365" s="121">
        <f t="shared" ca="1" si="11"/>
        <v>44562</v>
      </c>
      <c r="B365" t="str">
        <f>VLOOKUP($J365,PRACTICE!$A$2:$E$41,5,0)</f>
        <v>WF-6</v>
      </c>
      <c r="J365" t="s">
        <v>97</v>
      </c>
      <c r="L365">
        <v>15376</v>
      </c>
      <c r="M365">
        <v>0</v>
      </c>
      <c r="N365">
        <v>0</v>
      </c>
      <c r="O365">
        <v>4</v>
      </c>
      <c r="P365">
        <v>0</v>
      </c>
    </row>
    <row r="366" spans="1:16" ht="15.75" thickBot="1">
      <c r="A366" s="121">
        <f t="shared" ca="1" si="11"/>
        <v>44562</v>
      </c>
      <c r="B366" t="str">
        <f>VLOOKUP($J366,PRACTICE!$A$2:$E$41,5,0)</f>
        <v>WF-2</v>
      </c>
      <c r="J366" t="s">
        <v>63</v>
      </c>
      <c r="L366">
        <v>7911</v>
      </c>
      <c r="M366">
        <v>0</v>
      </c>
      <c r="N366">
        <v>0</v>
      </c>
      <c r="O366">
        <v>5</v>
      </c>
      <c r="P366">
        <v>0</v>
      </c>
    </row>
    <row r="367" spans="1:16" ht="15.75" thickBot="1">
      <c r="A367" s="121">
        <f t="shared" ca="1" si="11"/>
        <v>44562</v>
      </c>
      <c r="B367" t="str">
        <f>VLOOKUP($J367,PRACTICE!$A$2:$E$41,5,0)</f>
        <v>WF-5</v>
      </c>
      <c r="J367" t="s">
        <v>85</v>
      </c>
      <c r="L367">
        <v>6394</v>
      </c>
      <c r="M367">
        <v>0</v>
      </c>
      <c r="N367">
        <v>0</v>
      </c>
      <c r="O367">
        <v>20</v>
      </c>
      <c r="P367">
        <v>0</v>
      </c>
    </row>
    <row r="368" spans="1:16" ht="15.75" thickBot="1">
      <c r="A368" s="121">
        <f t="shared" ca="1" si="11"/>
        <v>44562</v>
      </c>
      <c r="B368" t="str">
        <f>VLOOKUP($J368,PRACTICE!$A$2:$E$41,5,0)</f>
        <v>WF-5</v>
      </c>
      <c r="J368" t="s">
        <v>91</v>
      </c>
      <c r="L368">
        <v>5900</v>
      </c>
      <c r="M368">
        <v>0</v>
      </c>
      <c r="N368">
        <v>0</v>
      </c>
      <c r="O368">
        <v>11</v>
      </c>
      <c r="P368">
        <v>0</v>
      </c>
    </row>
    <row r="369" spans="1:16" ht="15.75" thickBot="1">
      <c r="A369" s="121">
        <f t="shared" ca="1" si="11"/>
        <v>44562</v>
      </c>
      <c r="B369" t="str">
        <f>VLOOKUP($J369,PRACTICE!$A$2:$E$41,5,0)</f>
        <v>WF-1</v>
      </c>
      <c r="J369" t="s">
        <v>48</v>
      </c>
      <c r="L369">
        <v>6933</v>
      </c>
      <c r="M369">
        <v>4</v>
      </c>
      <c r="N369">
        <v>1</v>
      </c>
      <c r="O369">
        <v>19</v>
      </c>
      <c r="P369">
        <v>2</v>
      </c>
    </row>
    <row r="370" spans="1:16" ht="15.75" thickBot="1">
      <c r="A370" s="121">
        <f t="shared" ca="1" si="11"/>
        <v>44562</v>
      </c>
      <c r="B370" t="str">
        <f>VLOOKUP($J370,PRACTICE!$A$2:$E$41,5,0)</f>
        <v>WF-2</v>
      </c>
      <c r="J370" t="s">
        <v>59</v>
      </c>
      <c r="L370">
        <v>13287</v>
      </c>
      <c r="M370">
        <v>23</v>
      </c>
      <c r="N370">
        <v>3</v>
      </c>
      <c r="O370">
        <v>25</v>
      </c>
      <c r="P370">
        <v>0</v>
      </c>
    </row>
    <row r="371" spans="1:16" ht="15.75" thickBot="1">
      <c r="A371" s="121">
        <f t="shared" ca="1" si="11"/>
        <v>44562</v>
      </c>
      <c r="B371" t="str">
        <f>VLOOKUP($J371,PRACTICE!$A$2:$E$41,5,0)</f>
        <v>WF-6</v>
      </c>
      <c r="J371" t="s">
        <v>105</v>
      </c>
      <c r="L371">
        <v>9406</v>
      </c>
      <c r="M371">
        <v>1</v>
      </c>
      <c r="N371">
        <v>0</v>
      </c>
      <c r="O371">
        <v>19</v>
      </c>
      <c r="P371">
        <v>0</v>
      </c>
    </row>
    <row r="372" spans="1:16" ht="15.75" thickBot="1">
      <c r="A372" s="121">
        <f t="shared" ca="1" si="11"/>
        <v>44562</v>
      </c>
      <c r="B372" t="str">
        <f>VLOOKUP($J372,PRACTICE!$A$2:$E$41,5,0)</f>
        <v>WF-4</v>
      </c>
      <c r="J372" t="s">
        <v>79</v>
      </c>
      <c r="L372">
        <v>8075</v>
      </c>
      <c r="M372">
        <v>14</v>
      </c>
      <c r="N372">
        <v>4</v>
      </c>
      <c r="O372">
        <v>39</v>
      </c>
      <c r="P372">
        <v>12</v>
      </c>
    </row>
    <row r="373" spans="1:16" ht="15.75" thickBot="1">
      <c r="A373" s="121">
        <f t="shared" ca="1" si="11"/>
        <v>44562</v>
      </c>
      <c r="B373" t="str">
        <f>VLOOKUP($J373,PRACTICE!$A$2:$E$41,5,0)</f>
        <v>WF-1</v>
      </c>
      <c r="J373" t="s">
        <v>42</v>
      </c>
      <c r="L373">
        <v>8437</v>
      </c>
      <c r="M373">
        <v>17</v>
      </c>
      <c r="N373">
        <v>0</v>
      </c>
      <c r="O373">
        <v>12</v>
      </c>
      <c r="P373">
        <v>0</v>
      </c>
    </row>
    <row r="374" spans="1:16" ht="15.75" thickBot="1">
      <c r="A374" s="121">
        <f t="shared" ca="1" si="11"/>
        <v>44562</v>
      </c>
      <c r="B374" t="str">
        <f>VLOOKUP($J374,PRACTICE!$A$2:$E$41,5,0)</f>
        <v>WF-5</v>
      </c>
      <c r="J374" t="s">
        <v>93</v>
      </c>
      <c r="L374">
        <v>14888</v>
      </c>
      <c r="M374">
        <v>32</v>
      </c>
      <c r="N374">
        <v>5</v>
      </c>
      <c r="O374">
        <v>85</v>
      </c>
      <c r="P374">
        <v>6</v>
      </c>
    </row>
    <row r="375" spans="1:16" ht="15.75" thickBot="1">
      <c r="A375" s="121">
        <f t="shared" ca="1" si="11"/>
        <v>44562</v>
      </c>
      <c r="B375" t="str">
        <f>VLOOKUP($J375,PRACTICE!$A$2:$E$41,5,0)</f>
        <v>WF-7</v>
      </c>
      <c r="J375" t="s">
        <v>113</v>
      </c>
      <c r="L375">
        <v>6272</v>
      </c>
      <c r="M375">
        <v>8</v>
      </c>
      <c r="N375">
        <v>2</v>
      </c>
      <c r="O375">
        <v>19</v>
      </c>
      <c r="P375">
        <v>4</v>
      </c>
    </row>
    <row r="376" spans="1:16" ht="15.75" thickBot="1">
      <c r="A376" s="121">
        <f t="shared" ca="1" si="11"/>
        <v>44562</v>
      </c>
      <c r="B376" t="str">
        <f>VLOOKUP($J376,PRACTICE!$A$2:$E$41,5,0)</f>
        <v>WF-1</v>
      </c>
      <c r="J376" t="s">
        <v>52</v>
      </c>
      <c r="L376">
        <v>4374</v>
      </c>
      <c r="M376">
        <v>1</v>
      </c>
      <c r="N376">
        <v>0</v>
      </c>
      <c r="O376">
        <v>1</v>
      </c>
      <c r="P376">
        <v>0</v>
      </c>
    </row>
    <row r="377" spans="1:16" ht="15.75" thickBot="1">
      <c r="A377" s="121">
        <f t="shared" ca="1" si="11"/>
        <v>44562</v>
      </c>
      <c r="B377" t="str">
        <f>VLOOKUP($J377,PRACTICE!$A$2:$E$41,5,0)</f>
        <v>WF-4</v>
      </c>
      <c r="J377" t="s">
        <v>75</v>
      </c>
      <c r="L377">
        <v>6837</v>
      </c>
      <c r="M377">
        <v>2</v>
      </c>
      <c r="N377">
        <v>0</v>
      </c>
      <c r="O377">
        <v>3</v>
      </c>
      <c r="P377">
        <v>0</v>
      </c>
    </row>
    <row r="378" spans="1:16" ht="15.75" thickBot="1">
      <c r="A378" s="121">
        <f t="shared" ca="1" si="11"/>
        <v>44562</v>
      </c>
      <c r="B378" t="str">
        <f>VLOOKUP($J378,PRACTICE!$A$2:$E$41,5,0)</f>
        <v>WF-1</v>
      </c>
      <c r="J378" t="s">
        <v>40</v>
      </c>
      <c r="L378">
        <v>3887</v>
      </c>
      <c r="M378">
        <v>0</v>
      </c>
      <c r="N378">
        <v>0</v>
      </c>
      <c r="O378">
        <v>0</v>
      </c>
      <c r="P378">
        <v>0</v>
      </c>
    </row>
    <row r="379" spans="1:16" ht="15.75" thickBot="1">
      <c r="A379" s="121">
        <f t="shared" ca="1" si="11"/>
        <v>44562</v>
      </c>
      <c r="B379" t="str">
        <f>VLOOKUP($J379,PRACTICE!$A$2:$E$41,5,0)</f>
        <v>WF-5</v>
      </c>
      <c r="J379" t="s">
        <v>89</v>
      </c>
      <c r="L379">
        <v>3787</v>
      </c>
      <c r="M379">
        <v>11</v>
      </c>
      <c r="N379">
        <v>1</v>
      </c>
      <c r="O379">
        <v>8</v>
      </c>
      <c r="P379">
        <v>0</v>
      </c>
    </row>
    <row r="380" spans="1:16" ht="15.75" thickBot="1">
      <c r="A380" s="121">
        <f t="shared" ca="1" si="11"/>
        <v>44562</v>
      </c>
      <c r="B380" t="str">
        <f>VLOOKUP($J380,PRACTICE!$A$2:$E$41,5,0)</f>
        <v>WF-5</v>
      </c>
      <c r="J380" t="s">
        <v>95</v>
      </c>
      <c r="L380">
        <v>3547</v>
      </c>
      <c r="M380">
        <v>1</v>
      </c>
      <c r="N380">
        <v>0</v>
      </c>
      <c r="O380">
        <v>46</v>
      </c>
      <c r="P380">
        <v>0</v>
      </c>
    </row>
    <row r="381" spans="1:16" ht="15.75" thickBot="1">
      <c r="A381" s="121">
        <f t="shared" ca="1" si="11"/>
        <v>44562</v>
      </c>
      <c r="B381" t="str">
        <f>VLOOKUP($J381,PRACTICE!$A$2:$E$41,5,0)</f>
        <v>WF-6</v>
      </c>
      <c r="J381" t="s">
        <v>99</v>
      </c>
      <c r="L381">
        <v>2894</v>
      </c>
      <c r="M381">
        <v>3</v>
      </c>
      <c r="N381">
        <v>0</v>
      </c>
      <c r="O381">
        <v>28</v>
      </c>
      <c r="P381">
        <v>3</v>
      </c>
    </row>
    <row r="382" spans="1:16" ht="15.75" thickBot="1">
      <c r="A382" s="121">
        <f t="shared" ca="1" si="11"/>
        <v>44562</v>
      </c>
      <c r="B382" t="str">
        <f>VLOOKUP($J382,PRACTICE!$A$2:$E$41,5,0)</f>
        <v>WF-4</v>
      </c>
      <c r="J382" t="s">
        <v>77</v>
      </c>
      <c r="L382">
        <v>3370</v>
      </c>
      <c r="M382">
        <v>0</v>
      </c>
      <c r="N382">
        <v>0</v>
      </c>
      <c r="O382">
        <v>2</v>
      </c>
      <c r="P382">
        <v>1</v>
      </c>
    </row>
    <row r="383" spans="1:16" ht="15.75" thickBot="1">
      <c r="A383" s="121">
        <f t="shared" ca="1" si="11"/>
        <v>44562</v>
      </c>
      <c r="B383" t="str">
        <f>VLOOKUP($J383,PRACTICE!$A$2:$E$41,5,0)</f>
        <v>WF-2</v>
      </c>
      <c r="J383" t="s">
        <v>57</v>
      </c>
      <c r="L383">
        <v>9075</v>
      </c>
      <c r="M383">
        <v>6</v>
      </c>
      <c r="N383">
        <v>1</v>
      </c>
      <c r="O383">
        <v>46</v>
      </c>
      <c r="P383">
        <v>5</v>
      </c>
    </row>
    <row r="384" spans="1:16" ht="15.75" thickBot="1">
      <c r="A384" s="121">
        <f t="shared" ca="1" si="11"/>
        <v>44562</v>
      </c>
      <c r="B384" t="str">
        <f>VLOOKUP($J384,PRACTICE!$A$2:$E$41,5,0)</f>
        <v>WF-1</v>
      </c>
      <c r="J384" t="s">
        <v>50</v>
      </c>
      <c r="L384">
        <v>6271</v>
      </c>
      <c r="M384">
        <v>1</v>
      </c>
      <c r="N384">
        <v>0</v>
      </c>
      <c r="O384">
        <v>17</v>
      </c>
      <c r="P384">
        <v>0</v>
      </c>
    </row>
    <row r="385" spans="1:16" ht="15.75" thickBot="1">
      <c r="A385" s="121">
        <f t="shared" ca="1" si="11"/>
        <v>44562</v>
      </c>
      <c r="B385" t="e">
        <f>VLOOKUP($J385,PRACTICE!$A$2:$E$41,5,0)</f>
        <v>#N/A</v>
      </c>
      <c r="J385" t="s">
        <v>177</v>
      </c>
      <c r="L385">
        <v>269396</v>
      </c>
      <c r="M385">
        <v>166</v>
      </c>
      <c r="N385">
        <v>18</v>
      </c>
      <c r="O385">
        <v>703</v>
      </c>
      <c r="P385">
        <v>51</v>
      </c>
    </row>
    <row r="386" spans="1:16" ht="15.75" thickBot="1">
      <c r="A386" s="121">
        <f t="shared" ca="1" si="11"/>
        <v>44562</v>
      </c>
      <c r="B386" t="e">
        <f>VLOOKUP($J386,PRACTICE!$A$2:$E$41,5,0)</f>
        <v>#N/A</v>
      </c>
      <c r="J386" t="s">
        <v>154</v>
      </c>
      <c r="K386" t="s">
        <v>179</v>
      </c>
      <c r="L386" t="s">
        <v>167</v>
      </c>
      <c r="M386" t="s">
        <v>168</v>
      </c>
      <c r="N386" t="s">
        <v>169</v>
      </c>
      <c r="O386" t="s">
        <v>170</v>
      </c>
      <c r="P386" t="s">
        <v>171</v>
      </c>
    </row>
    <row r="387" spans="1:16" ht="15.75" thickBot="1">
      <c r="A387" s="121">
        <f t="shared" ca="1" si="11"/>
        <v>44562</v>
      </c>
      <c r="B387" t="str">
        <f>VLOOKUP($J387,PRACTICE!$A$2:$E$41,5,0)</f>
        <v>WF-2</v>
      </c>
      <c r="J387" t="s">
        <v>56</v>
      </c>
      <c r="K387" t="s">
        <v>176</v>
      </c>
      <c r="L387">
        <v>15965</v>
      </c>
      <c r="M387">
        <v>4</v>
      </c>
      <c r="N387">
        <v>0</v>
      </c>
      <c r="O387">
        <v>15</v>
      </c>
      <c r="P387">
        <v>1</v>
      </c>
    </row>
    <row r="388" spans="1:16" ht="15.75" thickBot="1">
      <c r="A388" s="121">
        <f t="shared" ca="1" si="11"/>
        <v>44562</v>
      </c>
      <c r="B388" t="str">
        <f>VLOOKUP($J388,PRACTICE!$A$2:$E$41,5,0)</f>
        <v>WF-3</v>
      </c>
      <c r="J388" t="s">
        <v>69</v>
      </c>
      <c r="K388" t="s">
        <v>176</v>
      </c>
      <c r="L388">
        <v>15221</v>
      </c>
      <c r="M388">
        <v>0</v>
      </c>
      <c r="N388">
        <v>0</v>
      </c>
      <c r="O388">
        <v>20</v>
      </c>
      <c r="P388">
        <v>2</v>
      </c>
    </row>
    <row r="389" spans="1:16" ht="15.75" thickBot="1">
      <c r="A389" s="121">
        <f t="shared" ca="1" si="11"/>
        <v>44562</v>
      </c>
      <c r="B389" t="str">
        <f>VLOOKUP($J389,PRACTICE!$A$2:$E$41,5,0)</f>
        <v>WF-4</v>
      </c>
      <c r="J389" t="s">
        <v>83</v>
      </c>
      <c r="K389" t="s">
        <v>176</v>
      </c>
      <c r="L389">
        <v>9972</v>
      </c>
      <c r="M389">
        <v>1</v>
      </c>
      <c r="N389">
        <v>1</v>
      </c>
      <c r="O389">
        <v>21</v>
      </c>
      <c r="P389">
        <v>4</v>
      </c>
    </row>
    <row r="390" spans="1:16" ht="15.75" thickBot="1">
      <c r="A390" s="121">
        <f t="shared" ca="1" si="11"/>
        <v>44562</v>
      </c>
      <c r="B390" t="str">
        <f>VLOOKUP($J390,PRACTICE!$A$2:$E$41,5,0)</f>
        <v>WF-1</v>
      </c>
      <c r="J390" t="s">
        <v>54</v>
      </c>
      <c r="K390" t="s">
        <v>176</v>
      </c>
      <c r="L390">
        <v>7276</v>
      </c>
      <c r="M390">
        <v>0</v>
      </c>
      <c r="N390">
        <v>0</v>
      </c>
      <c r="O390">
        <v>0</v>
      </c>
      <c r="P390">
        <v>0</v>
      </c>
    </row>
    <row r="391" spans="1:16" ht="15.75" thickBot="1">
      <c r="A391" s="121">
        <f t="shared" ca="1" si="11"/>
        <v>44562</v>
      </c>
      <c r="B391" t="str">
        <f>VLOOKUP($J391,PRACTICE!$A$2:$E$41,5,0)</f>
        <v>WF-1</v>
      </c>
      <c r="J391" t="s">
        <v>44</v>
      </c>
      <c r="K391" t="s">
        <v>176</v>
      </c>
      <c r="L391">
        <v>5270</v>
      </c>
      <c r="M391">
        <v>5</v>
      </c>
      <c r="N391">
        <v>1</v>
      </c>
      <c r="O391">
        <v>28</v>
      </c>
      <c r="P391">
        <v>3</v>
      </c>
    </row>
    <row r="392" spans="1:16" ht="15.75" thickBot="1">
      <c r="A392" s="121">
        <f t="shared" ca="1" si="11"/>
        <v>44562</v>
      </c>
      <c r="B392" t="str">
        <f>VLOOKUP($J392,PRACTICE!$A$2:$E$41,5,0)</f>
        <v>Total</v>
      </c>
      <c r="J392" t="s">
        <v>14</v>
      </c>
      <c r="L392">
        <f>SUM(L385:L391)</f>
        <v>323100</v>
      </c>
      <c r="M392">
        <f t="shared" ref="M392:P392" si="13">SUM(M385:M391)</f>
        <v>176</v>
      </c>
      <c r="N392">
        <f t="shared" si="13"/>
        <v>20</v>
      </c>
      <c r="O392">
        <f t="shared" si="13"/>
        <v>787</v>
      </c>
      <c r="P392">
        <f t="shared" si="13"/>
        <v>61</v>
      </c>
    </row>
    <row r="393" spans="1:16" ht="15.75" thickBot="1">
      <c r="A393" s="121">
        <f t="shared" ca="1" si="11"/>
        <v>44562</v>
      </c>
      <c r="B393" t="e">
        <f>VLOOKUP($J393,PRACTICE!$A$2:$E$41,5,0)</f>
        <v>#N/A</v>
      </c>
    </row>
    <row r="394" spans="1:16" ht="15.75" thickBot="1">
      <c r="A394" s="121">
        <f t="shared" ca="1" si="11"/>
        <v>44562</v>
      </c>
      <c r="B394" t="e">
        <f>VLOOKUP($J394,PRACTICE!$A$2:$E$41,5,0)</f>
        <v>#N/A</v>
      </c>
    </row>
    <row r="395" spans="1:16" ht="15.75" thickBot="1">
      <c r="A395" s="121">
        <f t="shared" ca="1" si="11"/>
        <v>44593</v>
      </c>
      <c r="B395" t="e">
        <f>VLOOKUP($J395,PRACTICE!$A$2:$E$41,5,0)</f>
        <v>#N/A</v>
      </c>
      <c r="C395" t="s">
        <v>163</v>
      </c>
      <c r="E395" t="s">
        <v>164</v>
      </c>
      <c r="G395" t="s">
        <v>165</v>
      </c>
      <c r="H395">
        <v>270776</v>
      </c>
      <c r="K395" t="s">
        <v>166</v>
      </c>
      <c r="L395" t="s">
        <v>167</v>
      </c>
      <c r="M395" t="s">
        <v>168</v>
      </c>
      <c r="N395" t="s">
        <v>169</v>
      </c>
      <c r="O395" t="s">
        <v>170</v>
      </c>
      <c r="P395" t="s">
        <v>171</v>
      </c>
    </row>
    <row r="396" spans="1:16" ht="15.75" thickBot="1">
      <c r="A396" s="121">
        <f t="shared" ca="1" si="11"/>
        <v>44593</v>
      </c>
      <c r="B396" t="e">
        <f>VLOOKUP($J396,PRACTICE!$A$2:$E$41,5,0)</f>
        <v>#N/A</v>
      </c>
      <c r="E396" s="122">
        <v>44594.469444444447</v>
      </c>
      <c r="G396" t="s">
        <v>172</v>
      </c>
      <c r="H396">
        <v>139575</v>
      </c>
      <c r="J396" t="s">
        <v>173</v>
      </c>
    </row>
    <row r="397" spans="1:16" ht="15.75" thickBot="1">
      <c r="A397" s="121">
        <f t="shared" ca="1" si="11"/>
        <v>44593</v>
      </c>
      <c r="B397" t="str">
        <f>VLOOKUP($J397,PRACTICE!$A$2:$E$41,5,0)</f>
        <v>WF-6</v>
      </c>
      <c r="E397" t="s">
        <v>174</v>
      </c>
      <c r="G397" t="s">
        <v>175</v>
      </c>
      <c r="H397">
        <v>131201</v>
      </c>
      <c r="J397" t="s">
        <v>101</v>
      </c>
      <c r="L397">
        <v>7727</v>
      </c>
      <c r="M397">
        <v>0</v>
      </c>
      <c r="N397">
        <v>0</v>
      </c>
      <c r="O397">
        <v>12</v>
      </c>
      <c r="P397">
        <v>2</v>
      </c>
    </row>
    <row r="398" spans="1:16" ht="15.75" thickBot="1">
      <c r="A398" s="121">
        <f t="shared" ca="1" si="11"/>
        <v>44593</v>
      </c>
      <c r="B398" t="str">
        <f>VLOOKUP($J398,PRACTICE!$A$2:$E$41,5,0)</f>
        <v>WF-1</v>
      </c>
      <c r="E398" s="123">
        <v>44593</v>
      </c>
      <c r="J398" t="s">
        <v>46</v>
      </c>
      <c r="L398">
        <v>9507</v>
      </c>
      <c r="M398">
        <v>9</v>
      </c>
      <c r="N398">
        <v>7</v>
      </c>
      <c r="O398">
        <v>13</v>
      </c>
      <c r="P398">
        <v>3</v>
      </c>
    </row>
    <row r="399" spans="1:16" ht="15.75" thickBot="1">
      <c r="A399" s="121">
        <f t="shared" ca="1" si="11"/>
        <v>44593</v>
      </c>
      <c r="B399" t="str">
        <f>VLOOKUP($J399,PRACTICE!$A$2:$E$41,5,0)</f>
        <v>WF-7</v>
      </c>
      <c r="J399" t="s">
        <v>107</v>
      </c>
      <c r="L399">
        <v>6788</v>
      </c>
      <c r="M399">
        <v>1</v>
      </c>
      <c r="N399">
        <v>1</v>
      </c>
      <c r="O399">
        <v>21</v>
      </c>
      <c r="P399">
        <v>1</v>
      </c>
    </row>
    <row r="400" spans="1:16" ht="15.75" thickBot="1">
      <c r="A400" s="121">
        <f t="shared" ca="1" si="11"/>
        <v>44593</v>
      </c>
      <c r="B400" t="str">
        <f>VLOOKUP($J400,PRACTICE!$A$2:$E$41,5,0)</f>
        <v>WF-3</v>
      </c>
      <c r="J400" t="s">
        <v>65</v>
      </c>
      <c r="L400">
        <v>9691</v>
      </c>
      <c r="M400">
        <v>0</v>
      </c>
      <c r="N400">
        <v>0</v>
      </c>
      <c r="O400">
        <v>58</v>
      </c>
      <c r="P400">
        <v>6</v>
      </c>
    </row>
    <row r="401" spans="1:16" ht="15.75" thickBot="1">
      <c r="A401" s="121">
        <f t="shared" ca="1" si="11"/>
        <v>44593</v>
      </c>
      <c r="B401" t="str">
        <f>VLOOKUP($J401,PRACTICE!$A$2:$E$41,5,0)</f>
        <v>WF-7</v>
      </c>
      <c r="J401" t="s">
        <v>109</v>
      </c>
      <c r="L401">
        <v>8095</v>
      </c>
      <c r="M401">
        <v>0</v>
      </c>
      <c r="N401">
        <v>0</v>
      </c>
      <c r="O401">
        <v>43</v>
      </c>
      <c r="P401">
        <v>1</v>
      </c>
    </row>
    <row r="402" spans="1:16" ht="15.75" thickBot="1">
      <c r="A402" s="121">
        <f t="shared" ref="A402:A465" ca="1" si="14">IF(E402="Last Run:", OFFSET(E402,3,0),A401)</f>
        <v>44593</v>
      </c>
      <c r="B402" t="str">
        <f>VLOOKUP($J402,PRACTICE!$A$2:$E$41,5,0)</f>
        <v>WF-4</v>
      </c>
      <c r="J402" t="s">
        <v>71</v>
      </c>
      <c r="L402">
        <v>14841</v>
      </c>
      <c r="M402">
        <v>4</v>
      </c>
      <c r="N402">
        <v>0</v>
      </c>
      <c r="O402">
        <v>0</v>
      </c>
      <c r="P402">
        <v>0</v>
      </c>
    </row>
    <row r="403" spans="1:16" ht="15.75" thickBot="1">
      <c r="A403" s="121">
        <f t="shared" ca="1" si="14"/>
        <v>44593</v>
      </c>
      <c r="B403" t="str">
        <f>VLOOKUP($J403,PRACTICE!$A$2:$E$41,5,0)</f>
        <v>WF-3</v>
      </c>
      <c r="J403" t="s">
        <v>67</v>
      </c>
      <c r="L403">
        <v>11266</v>
      </c>
      <c r="M403">
        <v>0</v>
      </c>
      <c r="N403">
        <v>0</v>
      </c>
      <c r="O403">
        <v>1</v>
      </c>
      <c r="P403">
        <v>0</v>
      </c>
    </row>
    <row r="404" spans="1:16" ht="15.75" thickBot="1">
      <c r="A404" s="121">
        <f t="shared" ca="1" si="14"/>
        <v>44593</v>
      </c>
      <c r="B404" t="str">
        <f>VLOOKUP($J404,PRACTICE!$A$2:$E$41,5,0)</f>
        <v>WF-4</v>
      </c>
      <c r="J404" t="s">
        <v>73</v>
      </c>
      <c r="L404">
        <v>10506</v>
      </c>
      <c r="M404">
        <v>1</v>
      </c>
      <c r="N404">
        <v>0</v>
      </c>
      <c r="O404">
        <v>27</v>
      </c>
      <c r="P404">
        <v>1</v>
      </c>
    </row>
    <row r="405" spans="1:16" ht="15.75" thickBot="1">
      <c r="A405" s="121">
        <f t="shared" ca="1" si="14"/>
        <v>44593</v>
      </c>
      <c r="B405" t="str">
        <f>VLOOKUP($J405,PRACTICE!$A$2:$E$41,5,0)</f>
        <v>WF-5</v>
      </c>
      <c r="J405" t="s">
        <v>87</v>
      </c>
      <c r="L405">
        <v>2025</v>
      </c>
      <c r="M405">
        <v>0</v>
      </c>
      <c r="N405">
        <v>0</v>
      </c>
      <c r="O405">
        <v>19</v>
      </c>
      <c r="P405">
        <v>0</v>
      </c>
    </row>
    <row r="406" spans="1:16" ht="15.75" thickBot="1">
      <c r="A406" s="121">
        <f t="shared" ca="1" si="14"/>
        <v>44593</v>
      </c>
      <c r="B406" t="str">
        <f>VLOOKUP($J406,PRACTICE!$A$2:$E$41,5,0)</f>
        <v>WF-7</v>
      </c>
      <c r="J406" t="s">
        <v>115</v>
      </c>
      <c r="L406">
        <v>16789</v>
      </c>
      <c r="M406">
        <v>39</v>
      </c>
      <c r="N406">
        <v>5</v>
      </c>
      <c r="O406">
        <v>104</v>
      </c>
      <c r="P406">
        <v>6</v>
      </c>
    </row>
    <row r="407" spans="1:16" ht="15.75" thickBot="1">
      <c r="A407" s="121">
        <f t="shared" ca="1" si="14"/>
        <v>44593</v>
      </c>
      <c r="B407" t="str">
        <f>VLOOKUP($J407,PRACTICE!$A$2:$E$41,5,0)</f>
        <v>WF-7</v>
      </c>
      <c r="J407" t="s">
        <v>111</v>
      </c>
      <c r="L407">
        <v>7198</v>
      </c>
      <c r="M407">
        <v>0</v>
      </c>
      <c r="N407">
        <v>0</v>
      </c>
      <c r="O407">
        <v>4</v>
      </c>
      <c r="P407">
        <v>0</v>
      </c>
    </row>
    <row r="408" spans="1:16" ht="15.75" thickBot="1">
      <c r="A408" s="121">
        <f t="shared" ca="1" si="14"/>
        <v>44593</v>
      </c>
      <c r="B408" t="str">
        <f>VLOOKUP($J408,PRACTICE!$A$2:$E$41,5,0)</f>
        <v>WF-2</v>
      </c>
      <c r="J408" t="s">
        <v>61</v>
      </c>
      <c r="L408">
        <v>6914</v>
      </c>
      <c r="M408">
        <v>0</v>
      </c>
      <c r="N408">
        <v>0</v>
      </c>
      <c r="O408">
        <v>6</v>
      </c>
      <c r="P408">
        <v>0</v>
      </c>
    </row>
    <row r="409" spans="1:16" ht="15.75" thickBot="1">
      <c r="A409" s="121">
        <f t="shared" ca="1" si="14"/>
        <v>44593</v>
      </c>
      <c r="B409" t="str">
        <f>VLOOKUP($J409,PRACTICE!$A$2:$E$41,5,0)</f>
        <v>WF-6</v>
      </c>
      <c r="J409" t="s">
        <v>103</v>
      </c>
      <c r="L409">
        <v>6237</v>
      </c>
      <c r="M409">
        <v>0</v>
      </c>
      <c r="N409">
        <v>0</v>
      </c>
      <c r="O409">
        <v>6</v>
      </c>
      <c r="P409">
        <v>0</v>
      </c>
    </row>
    <row r="410" spans="1:16" ht="15.75" thickBot="1">
      <c r="A410" s="121">
        <f t="shared" ca="1" si="14"/>
        <v>44593</v>
      </c>
      <c r="B410" t="str">
        <f>VLOOKUP($J410,PRACTICE!$A$2:$E$41,5,0)</f>
        <v>WF-4</v>
      </c>
      <c r="J410" t="s">
        <v>81</v>
      </c>
      <c r="L410">
        <v>4998</v>
      </c>
      <c r="M410">
        <v>1</v>
      </c>
      <c r="N410">
        <v>0</v>
      </c>
      <c r="O410">
        <v>0</v>
      </c>
      <c r="P410">
        <v>0</v>
      </c>
    </row>
    <row r="411" spans="1:16" ht="15.75" customHeight="1" thickBot="1">
      <c r="A411" s="121">
        <f t="shared" ca="1" si="14"/>
        <v>44593</v>
      </c>
      <c r="B411" t="str">
        <f>VLOOKUP($J411,PRACTICE!$A$2:$E$41,5,0)</f>
        <v>WF-6</v>
      </c>
      <c r="J411" t="s">
        <v>97</v>
      </c>
      <c r="L411">
        <v>15420</v>
      </c>
      <c r="M411">
        <v>0</v>
      </c>
      <c r="N411">
        <v>0</v>
      </c>
      <c r="O411">
        <v>7</v>
      </c>
      <c r="P411">
        <v>3</v>
      </c>
    </row>
    <row r="412" spans="1:16" ht="15.75" thickBot="1">
      <c r="A412" s="121">
        <f t="shared" ca="1" si="14"/>
        <v>44593</v>
      </c>
      <c r="B412" t="str">
        <f>VLOOKUP($J412,PRACTICE!$A$2:$E$41,5,0)</f>
        <v>WF-2</v>
      </c>
      <c r="J412" t="s">
        <v>63</v>
      </c>
      <c r="L412">
        <v>7956</v>
      </c>
      <c r="M412">
        <v>0</v>
      </c>
      <c r="N412">
        <v>0</v>
      </c>
      <c r="O412">
        <v>5</v>
      </c>
      <c r="P412">
        <v>0</v>
      </c>
    </row>
    <row r="413" spans="1:16" ht="15.75" thickBot="1">
      <c r="A413" s="121">
        <f t="shared" ca="1" si="14"/>
        <v>44593</v>
      </c>
      <c r="B413" t="str">
        <f>VLOOKUP($J413,PRACTICE!$A$2:$E$41,5,0)</f>
        <v>WF-5</v>
      </c>
      <c r="J413" t="s">
        <v>85</v>
      </c>
      <c r="L413">
        <v>6384</v>
      </c>
      <c r="M413">
        <v>0</v>
      </c>
      <c r="N413">
        <v>0</v>
      </c>
      <c r="O413">
        <v>20</v>
      </c>
      <c r="P413">
        <v>0</v>
      </c>
    </row>
    <row r="414" spans="1:16" ht="15.75" thickBot="1">
      <c r="A414" s="121">
        <f t="shared" ca="1" si="14"/>
        <v>44593</v>
      </c>
      <c r="B414" t="str">
        <f>VLOOKUP($J414,PRACTICE!$A$2:$E$41,5,0)</f>
        <v>WF-5</v>
      </c>
      <c r="J414" t="s">
        <v>91</v>
      </c>
      <c r="L414">
        <v>5908</v>
      </c>
      <c r="M414">
        <v>0</v>
      </c>
      <c r="N414">
        <v>0</v>
      </c>
      <c r="O414">
        <v>11</v>
      </c>
      <c r="P414">
        <v>0</v>
      </c>
    </row>
    <row r="415" spans="1:16" ht="15.75" thickBot="1">
      <c r="A415" s="121">
        <f t="shared" ca="1" si="14"/>
        <v>44593</v>
      </c>
      <c r="B415" t="str">
        <f>VLOOKUP($J415,PRACTICE!$A$2:$E$41,5,0)</f>
        <v>WF-1</v>
      </c>
      <c r="J415" t="s">
        <v>48</v>
      </c>
      <c r="L415">
        <v>6974</v>
      </c>
      <c r="M415">
        <v>6</v>
      </c>
      <c r="N415">
        <v>2</v>
      </c>
      <c r="O415">
        <v>22</v>
      </c>
      <c r="P415">
        <v>3</v>
      </c>
    </row>
    <row r="416" spans="1:16" ht="15.75" thickBot="1">
      <c r="A416" s="121">
        <f t="shared" ca="1" si="14"/>
        <v>44593</v>
      </c>
      <c r="B416" t="str">
        <f>VLOOKUP($J416,PRACTICE!$A$2:$E$41,5,0)</f>
        <v>WF-2</v>
      </c>
      <c r="J416" t="s">
        <v>59</v>
      </c>
      <c r="L416">
        <v>13275</v>
      </c>
      <c r="M416">
        <v>24</v>
      </c>
      <c r="N416">
        <v>0</v>
      </c>
      <c r="O416">
        <v>29</v>
      </c>
      <c r="P416">
        <v>4</v>
      </c>
    </row>
    <row r="417" spans="1:16" ht="15.75" thickBot="1">
      <c r="A417" s="121">
        <f t="shared" ca="1" si="14"/>
        <v>44593</v>
      </c>
      <c r="B417" t="str">
        <f>VLOOKUP($J417,PRACTICE!$A$2:$E$41,5,0)</f>
        <v>WF-6</v>
      </c>
      <c r="J417" t="s">
        <v>105</v>
      </c>
      <c r="L417">
        <v>9371</v>
      </c>
      <c r="M417">
        <v>1</v>
      </c>
      <c r="N417">
        <v>0</v>
      </c>
      <c r="O417">
        <v>21</v>
      </c>
      <c r="P417">
        <v>2</v>
      </c>
    </row>
    <row r="418" spans="1:16" ht="15.75" thickBot="1">
      <c r="A418" s="121">
        <f t="shared" ca="1" si="14"/>
        <v>44593</v>
      </c>
      <c r="B418" t="str">
        <f>VLOOKUP($J418,PRACTICE!$A$2:$E$41,5,0)</f>
        <v>WF-4</v>
      </c>
      <c r="J418" t="s">
        <v>79</v>
      </c>
      <c r="L418">
        <v>8096</v>
      </c>
      <c r="M418">
        <v>14</v>
      </c>
      <c r="N418">
        <v>0</v>
      </c>
      <c r="O418">
        <v>40</v>
      </c>
      <c r="P418">
        <v>1</v>
      </c>
    </row>
    <row r="419" spans="1:16" ht="15.75" thickBot="1">
      <c r="A419" s="121">
        <f t="shared" ca="1" si="14"/>
        <v>44593</v>
      </c>
      <c r="B419" t="str">
        <f>VLOOKUP($J419,PRACTICE!$A$2:$E$41,5,0)</f>
        <v>WF-1</v>
      </c>
      <c r="J419" t="s">
        <v>42</v>
      </c>
      <c r="L419">
        <v>8450</v>
      </c>
      <c r="M419">
        <v>23</v>
      </c>
      <c r="N419">
        <v>9</v>
      </c>
      <c r="O419">
        <v>13</v>
      </c>
      <c r="P419">
        <v>1</v>
      </c>
    </row>
    <row r="420" spans="1:16" ht="15.75" thickBot="1">
      <c r="A420" s="121">
        <f t="shared" ca="1" si="14"/>
        <v>44593</v>
      </c>
      <c r="B420" t="str">
        <f>VLOOKUP($J420,PRACTICE!$A$2:$E$41,5,0)</f>
        <v>WF-5</v>
      </c>
      <c r="J420" t="s">
        <v>93</v>
      </c>
      <c r="L420">
        <v>14919</v>
      </c>
      <c r="M420">
        <v>35</v>
      </c>
      <c r="N420">
        <v>4</v>
      </c>
      <c r="O420">
        <v>95</v>
      </c>
      <c r="P420">
        <v>11</v>
      </c>
    </row>
    <row r="421" spans="1:16" ht="15.75" thickBot="1">
      <c r="A421" s="121">
        <f t="shared" ca="1" si="14"/>
        <v>44593</v>
      </c>
      <c r="B421" t="str">
        <f>VLOOKUP($J421,PRACTICE!$A$2:$E$41,5,0)</f>
        <v>WF-7</v>
      </c>
      <c r="J421" t="s">
        <v>113</v>
      </c>
      <c r="L421">
        <v>6309</v>
      </c>
      <c r="M421">
        <v>9</v>
      </c>
      <c r="N421">
        <v>1</v>
      </c>
      <c r="O421">
        <v>21</v>
      </c>
      <c r="P421">
        <v>2</v>
      </c>
    </row>
    <row r="422" spans="1:16" ht="15.75" thickBot="1">
      <c r="A422" s="121">
        <f t="shared" ca="1" si="14"/>
        <v>44593</v>
      </c>
      <c r="B422" t="str">
        <f>VLOOKUP($J422,PRACTICE!$A$2:$E$41,5,0)</f>
        <v>WF-1</v>
      </c>
      <c r="J422" t="s">
        <v>52</v>
      </c>
      <c r="L422">
        <v>4371</v>
      </c>
      <c r="M422">
        <v>7</v>
      </c>
      <c r="N422">
        <v>6</v>
      </c>
      <c r="O422">
        <v>5</v>
      </c>
      <c r="P422">
        <v>4</v>
      </c>
    </row>
    <row r="423" spans="1:16" ht="15.75" thickBot="1">
      <c r="A423" s="121">
        <f t="shared" ca="1" si="14"/>
        <v>44593</v>
      </c>
      <c r="B423" t="str">
        <f>VLOOKUP($J423,PRACTICE!$A$2:$E$41,5,0)</f>
        <v>WF-4</v>
      </c>
      <c r="J423" t="s">
        <v>75</v>
      </c>
      <c r="L423">
        <v>6864</v>
      </c>
      <c r="M423">
        <v>2</v>
      </c>
      <c r="N423">
        <v>0</v>
      </c>
      <c r="O423">
        <v>5</v>
      </c>
      <c r="P423">
        <v>2</v>
      </c>
    </row>
    <row r="424" spans="1:16" ht="15.75" thickBot="1">
      <c r="A424" s="121">
        <f t="shared" ca="1" si="14"/>
        <v>44593</v>
      </c>
      <c r="B424" t="str">
        <f>VLOOKUP($J424,PRACTICE!$A$2:$E$41,5,0)</f>
        <v>WF-1</v>
      </c>
      <c r="J424" t="s">
        <v>40</v>
      </c>
      <c r="L424">
        <v>3856</v>
      </c>
      <c r="M424">
        <v>0</v>
      </c>
      <c r="N424">
        <v>0</v>
      </c>
      <c r="O424">
        <v>0</v>
      </c>
      <c r="P424">
        <v>0</v>
      </c>
    </row>
    <row r="425" spans="1:16" ht="15.75" thickBot="1">
      <c r="A425" s="121">
        <f t="shared" ca="1" si="14"/>
        <v>44593</v>
      </c>
      <c r="B425" t="str">
        <f>VLOOKUP($J425,PRACTICE!$A$2:$E$41,5,0)</f>
        <v>WF-5</v>
      </c>
      <c r="J425" t="s">
        <v>89</v>
      </c>
      <c r="L425">
        <v>3822</v>
      </c>
      <c r="M425">
        <v>11</v>
      </c>
      <c r="N425">
        <v>0</v>
      </c>
      <c r="O425">
        <v>8</v>
      </c>
      <c r="P425">
        <v>0</v>
      </c>
    </row>
    <row r="426" spans="1:16" ht="15.75" thickBot="1">
      <c r="A426" s="121">
        <f t="shared" ca="1" si="14"/>
        <v>44593</v>
      </c>
      <c r="B426" t="str">
        <f>VLOOKUP($J426,PRACTICE!$A$2:$E$41,5,0)</f>
        <v>WF-5</v>
      </c>
      <c r="J426" t="s">
        <v>95</v>
      </c>
      <c r="L426">
        <v>3542</v>
      </c>
      <c r="M426">
        <v>1</v>
      </c>
      <c r="N426">
        <v>0</v>
      </c>
      <c r="O426">
        <v>51</v>
      </c>
      <c r="P426">
        <v>5</v>
      </c>
    </row>
    <row r="427" spans="1:16" ht="15.75" thickBot="1">
      <c r="A427" s="121">
        <f t="shared" ca="1" si="14"/>
        <v>44593</v>
      </c>
      <c r="B427" t="str">
        <f>VLOOKUP($J427,PRACTICE!$A$2:$E$41,5,0)</f>
        <v>WF-6</v>
      </c>
      <c r="J427" t="s">
        <v>99</v>
      </c>
      <c r="L427">
        <v>2789</v>
      </c>
      <c r="M427">
        <v>3</v>
      </c>
      <c r="N427">
        <v>0</v>
      </c>
      <c r="O427">
        <v>31</v>
      </c>
      <c r="P427">
        <v>3</v>
      </c>
    </row>
    <row r="428" spans="1:16" ht="15.75" thickBot="1">
      <c r="A428" s="121">
        <f t="shared" ca="1" si="14"/>
        <v>44593</v>
      </c>
      <c r="B428" t="str">
        <f>VLOOKUP($J428,PRACTICE!$A$2:$E$41,5,0)</f>
        <v>WF-4</v>
      </c>
      <c r="J428" t="s">
        <v>77</v>
      </c>
      <c r="L428">
        <v>3371</v>
      </c>
      <c r="M428">
        <v>0</v>
      </c>
      <c r="N428">
        <v>0</v>
      </c>
      <c r="O428">
        <v>2</v>
      </c>
      <c r="P428">
        <v>0</v>
      </c>
    </row>
    <row r="429" spans="1:16" ht="15.75" thickBot="1">
      <c r="A429" s="121">
        <f t="shared" ca="1" si="14"/>
        <v>44593</v>
      </c>
      <c r="B429" t="str">
        <f>VLOOKUP($J429,PRACTICE!$A$2:$E$41,5,0)</f>
        <v>WF-2</v>
      </c>
      <c r="J429" t="s">
        <v>57</v>
      </c>
      <c r="L429">
        <v>9176</v>
      </c>
      <c r="M429">
        <v>6</v>
      </c>
      <c r="N429">
        <v>0</v>
      </c>
      <c r="O429">
        <v>53</v>
      </c>
      <c r="P429">
        <v>7</v>
      </c>
    </row>
    <row r="430" spans="1:16" ht="15.75" thickBot="1">
      <c r="A430" s="121">
        <f t="shared" ca="1" si="14"/>
        <v>44593</v>
      </c>
      <c r="B430" t="str">
        <f>VLOOKUP($J430,PRACTICE!$A$2:$E$41,5,0)</f>
        <v>WF-1</v>
      </c>
      <c r="J430" t="s">
        <v>50</v>
      </c>
      <c r="L430">
        <v>6266</v>
      </c>
      <c r="M430">
        <v>1</v>
      </c>
      <c r="N430">
        <v>0</v>
      </c>
      <c r="O430">
        <v>19</v>
      </c>
      <c r="P430">
        <v>2</v>
      </c>
    </row>
    <row r="431" spans="1:16" ht="15.75" thickBot="1">
      <c r="A431" s="121">
        <f t="shared" ca="1" si="14"/>
        <v>44593</v>
      </c>
      <c r="B431" t="e">
        <f>VLOOKUP($J431,PRACTICE!$A$2:$E$41,5,0)</f>
        <v>#N/A</v>
      </c>
      <c r="J431" t="s">
        <v>180</v>
      </c>
      <c r="L431">
        <v>269701</v>
      </c>
      <c r="M431">
        <v>198</v>
      </c>
      <c r="N431">
        <v>35</v>
      </c>
      <c r="O431">
        <v>772</v>
      </c>
      <c r="P431">
        <v>70</v>
      </c>
    </row>
    <row r="432" spans="1:16" ht="15.75" thickBot="1">
      <c r="A432" s="121">
        <f t="shared" ca="1" si="14"/>
        <v>44593</v>
      </c>
      <c r="B432" t="e">
        <f>VLOOKUP($J432,PRACTICE!$A$2:$E$41,5,0)</f>
        <v>#N/A</v>
      </c>
    </row>
    <row r="433" spans="1:16" ht="15.75" thickBot="1">
      <c r="A433" s="121">
        <f t="shared" ca="1" si="14"/>
        <v>44593</v>
      </c>
      <c r="B433" t="str">
        <f>VLOOKUP($J433,PRACTICE!$A$2:$E$41,5,0)</f>
        <v>WF-1</v>
      </c>
      <c r="J433" s="187" t="s">
        <v>44</v>
      </c>
      <c r="K433" s="188" t="s">
        <v>176</v>
      </c>
      <c r="L433" s="188">
        <v>5248</v>
      </c>
      <c r="M433" s="188">
        <v>8</v>
      </c>
      <c r="N433" s="188">
        <v>0</v>
      </c>
      <c r="O433" s="188">
        <v>28</v>
      </c>
      <c r="P433" s="189">
        <v>2</v>
      </c>
    </row>
    <row r="434" spans="1:16" ht="15.75" thickBot="1">
      <c r="A434" s="121">
        <f t="shared" ca="1" si="14"/>
        <v>44593</v>
      </c>
      <c r="B434" t="str">
        <f>VLOOKUP($J434,PRACTICE!$A$2:$E$41,5,0)</f>
        <v>WF-1</v>
      </c>
      <c r="J434" s="190" t="s">
        <v>54</v>
      </c>
      <c r="K434" s="191" t="s">
        <v>176</v>
      </c>
      <c r="L434" s="191">
        <v>7185</v>
      </c>
      <c r="M434" s="191">
        <v>0</v>
      </c>
      <c r="N434" s="191">
        <v>0</v>
      </c>
      <c r="O434" s="191">
        <v>0</v>
      </c>
      <c r="P434" s="192">
        <v>0</v>
      </c>
    </row>
    <row r="435" spans="1:16" ht="15.75" thickBot="1">
      <c r="A435" s="121">
        <f t="shared" ca="1" si="14"/>
        <v>44593</v>
      </c>
      <c r="B435" t="str">
        <f>VLOOKUP($J435,PRACTICE!$A$2:$E$41,5,0)</f>
        <v>WF-4</v>
      </c>
      <c r="J435" s="187" t="s">
        <v>83</v>
      </c>
      <c r="K435" s="188" t="s">
        <v>176</v>
      </c>
      <c r="L435" s="188">
        <v>9911</v>
      </c>
      <c r="M435" s="188">
        <v>2</v>
      </c>
      <c r="N435" s="188">
        <v>1</v>
      </c>
      <c r="O435" s="188">
        <v>22</v>
      </c>
      <c r="P435" s="189">
        <v>2</v>
      </c>
    </row>
    <row r="436" spans="1:16" ht="15.75" thickBot="1">
      <c r="A436" s="121">
        <f t="shared" ca="1" si="14"/>
        <v>44593</v>
      </c>
      <c r="B436" t="str">
        <f>VLOOKUP($J436,PRACTICE!$A$2:$E$41,5,0)</f>
        <v>WF-3</v>
      </c>
      <c r="J436" s="190" t="s">
        <v>69</v>
      </c>
      <c r="K436" s="191" t="s">
        <v>176</v>
      </c>
      <c r="L436" s="191">
        <v>15191</v>
      </c>
      <c r="M436" s="191">
        <v>0</v>
      </c>
      <c r="N436" s="191">
        <v>0</v>
      </c>
      <c r="O436" s="191">
        <v>20</v>
      </c>
      <c r="P436" s="192">
        <v>0</v>
      </c>
    </row>
    <row r="437" spans="1:16" ht="15.75" thickBot="1">
      <c r="A437" s="121">
        <f t="shared" ca="1" si="14"/>
        <v>44593</v>
      </c>
      <c r="B437" t="str">
        <f>VLOOKUP($J437,PRACTICE!$A$2:$E$41,5,0)</f>
        <v>WF-2</v>
      </c>
      <c r="J437" s="187" t="s">
        <v>56</v>
      </c>
      <c r="K437" s="188" t="s">
        <v>176</v>
      </c>
      <c r="L437" s="188">
        <v>15887</v>
      </c>
      <c r="M437" s="188">
        <v>5</v>
      </c>
      <c r="N437" s="188">
        <v>1</v>
      </c>
      <c r="O437" s="188">
        <v>15</v>
      </c>
      <c r="P437" s="189">
        <v>0</v>
      </c>
    </row>
    <row r="438" spans="1:16" ht="15.75" thickBot="1">
      <c r="A438" s="121">
        <f t="shared" ca="1" si="14"/>
        <v>44593</v>
      </c>
      <c r="B438" t="e">
        <f>VLOOKUP($J438,PRACTICE!$A$2:$E$41,5,0)</f>
        <v>#N/A</v>
      </c>
    </row>
    <row r="439" spans="1:16" ht="15.75" thickBot="1">
      <c r="A439" s="121">
        <f t="shared" ca="1" si="14"/>
        <v>44593</v>
      </c>
      <c r="B439" t="str">
        <f>VLOOKUP($J439,PRACTICE!$A$2:$E$41,5,0)</f>
        <v>Total</v>
      </c>
      <c r="J439" s="195" t="s">
        <v>14</v>
      </c>
      <c r="L439">
        <f>SUM(L431:L437)</f>
        <v>323123</v>
      </c>
      <c r="M439">
        <f t="shared" ref="M439:P439" si="15">SUM(M431:M437)</f>
        <v>213</v>
      </c>
      <c r="N439">
        <f t="shared" si="15"/>
        <v>37</v>
      </c>
      <c r="O439">
        <f t="shared" si="15"/>
        <v>857</v>
      </c>
      <c r="P439">
        <f t="shared" si="15"/>
        <v>74</v>
      </c>
    </row>
    <row r="440" spans="1:16" ht="15.75" thickBot="1">
      <c r="A440" s="121">
        <f t="shared" ca="1" si="14"/>
        <v>44593</v>
      </c>
      <c r="B440" t="e">
        <f>VLOOKUP($J440,PRACTICE!$A$2:$E$41,5,0)</f>
        <v>#N/A</v>
      </c>
    </row>
    <row r="441" spans="1:16" ht="15.75" thickBot="1">
      <c r="A441" s="121">
        <f t="shared" ca="1" si="14"/>
        <v>44621</v>
      </c>
      <c r="B441" t="e">
        <f>VLOOKUP($J441,PRACTICE!$A$2:$E$41,5,0)</f>
        <v>#N/A</v>
      </c>
      <c r="C441" t="s">
        <v>163</v>
      </c>
      <c r="E441" t="s">
        <v>164</v>
      </c>
      <c r="G441" t="s">
        <v>165</v>
      </c>
      <c r="H441">
        <v>270967</v>
      </c>
      <c r="K441" t="s">
        <v>166</v>
      </c>
      <c r="L441" t="s">
        <v>167</v>
      </c>
      <c r="M441" t="s">
        <v>168</v>
      </c>
      <c r="N441" t="s">
        <v>169</v>
      </c>
      <c r="O441" t="s">
        <v>170</v>
      </c>
      <c r="P441" t="s">
        <v>171</v>
      </c>
    </row>
    <row r="442" spans="1:16" ht="15.75" thickBot="1">
      <c r="A442" s="121">
        <f t="shared" ca="1" si="14"/>
        <v>44621</v>
      </c>
      <c r="B442" t="e">
        <f>VLOOKUP($J442,PRACTICE!$A$2:$E$41,5,0)</f>
        <v>#N/A</v>
      </c>
      <c r="E442" s="122">
        <v>44622.538194444445</v>
      </c>
      <c r="G442" t="s">
        <v>172</v>
      </c>
      <c r="H442">
        <v>139850</v>
      </c>
      <c r="J442" t="s">
        <v>173</v>
      </c>
    </row>
    <row r="443" spans="1:16" ht="15.75" thickBot="1">
      <c r="A443" s="121">
        <f t="shared" ca="1" si="14"/>
        <v>44621</v>
      </c>
      <c r="B443" t="str">
        <f>VLOOKUP($J443,PRACTICE!$A$2:$E$41,5,0)</f>
        <v>WF-6</v>
      </c>
      <c r="E443" t="s">
        <v>174</v>
      </c>
      <c r="G443" t="s">
        <v>175</v>
      </c>
      <c r="H443">
        <v>131117</v>
      </c>
      <c r="J443" t="s">
        <v>101</v>
      </c>
      <c r="L443">
        <v>7737</v>
      </c>
      <c r="M443">
        <v>0</v>
      </c>
      <c r="N443">
        <v>0</v>
      </c>
      <c r="O443">
        <v>12</v>
      </c>
      <c r="P443">
        <v>0</v>
      </c>
    </row>
    <row r="444" spans="1:16" ht="15.75" thickBot="1">
      <c r="A444" s="121">
        <f t="shared" ca="1" si="14"/>
        <v>44621</v>
      </c>
      <c r="B444" t="str">
        <f>VLOOKUP($J444,PRACTICE!$A$2:$E$41,5,0)</f>
        <v>WF-1</v>
      </c>
      <c r="E444" s="123">
        <v>44621</v>
      </c>
      <c r="J444" t="s">
        <v>46</v>
      </c>
      <c r="L444">
        <v>9521</v>
      </c>
      <c r="M444">
        <v>9</v>
      </c>
      <c r="N444">
        <v>0</v>
      </c>
      <c r="O444">
        <v>13</v>
      </c>
      <c r="P444">
        <v>0</v>
      </c>
    </row>
    <row r="445" spans="1:16" ht="15.75" thickBot="1">
      <c r="A445" s="121">
        <f t="shared" ca="1" si="14"/>
        <v>44621</v>
      </c>
      <c r="B445" t="str">
        <f>VLOOKUP($J445,PRACTICE!$A$2:$E$41,5,0)</f>
        <v>WF-7</v>
      </c>
      <c r="J445" t="s">
        <v>107</v>
      </c>
      <c r="L445">
        <v>6820</v>
      </c>
      <c r="M445">
        <v>1</v>
      </c>
      <c r="N445">
        <v>0</v>
      </c>
      <c r="O445">
        <v>24</v>
      </c>
      <c r="P445">
        <v>3</v>
      </c>
    </row>
    <row r="446" spans="1:16" ht="15.75" thickBot="1">
      <c r="A446" s="121">
        <f t="shared" ca="1" si="14"/>
        <v>44621</v>
      </c>
      <c r="B446" t="str">
        <f>VLOOKUP($J446,PRACTICE!$A$2:$E$41,5,0)</f>
        <v>WF-3</v>
      </c>
      <c r="J446" t="s">
        <v>65</v>
      </c>
      <c r="L446">
        <v>9693</v>
      </c>
      <c r="M446">
        <v>0</v>
      </c>
      <c r="N446">
        <v>0</v>
      </c>
      <c r="O446">
        <v>64</v>
      </c>
      <c r="P446">
        <v>6</v>
      </c>
    </row>
    <row r="447" spans="1:16" ht="15.75" thickBot="1">
      <c r="A447" s="121">
        <f t="shared" ca="1" si="14"/>
        <v>44621</v>
      </c>
      <c r="B447" t="str">
        <f>VLOOKUP($J447,PRACTICE!$A$2:$E$41,5,0)</f>
        <v>WF-7</v>
      </c>
      <c r="J447" t="s">
        <v>109</v>
      </c>
      <c r="L447">
        <v>8107</v>
      </c>
      <c r="M447">
        <v>0</v>
      </c>
      <c r="N447">
        <v>0</v>
      </c>
      <c r="O447">
        <v>45</v>
      </c>
      <c r="P447">
        <v>2</v>
      </c>
    </row>
    <row r="448" spans="1:16" ht="15.75" thickBot="1">
      <c r="A448" s="121">
        <f t="shared" ca="1" si="14"/>
        <v>44621</v>
      </c>
      <c r="B448" t="str">
        <f>VLOOKUP($J448,PRACTICE!$A$2:$E$41,5,0)</f>
        <v>WF-4</v>
      </c>
      <c r="J448" t="s">
        <v>71</v>
      </c>
      <c r="L448">
        <v>14787</v>
      </c>
      <c r="M448">
        <v>4</v>
      </c>
      <c r="N448">
        <v>0</v>
      </c>
      <c r="O448">
        <v>0</v>
      </c>
      <c r="P448">
        <v>0</v>
      </c>
    </row>
    <row r="449" spans="1:16" ht="15.75" thickBot="1">
      <c r="A449" s="121">
        <f t="shared" ca="1" si="14"/>
        <v>44621</v>
      </c>
      <c r="B449" t="str">
        <f>VLOOKUP($J449,PRACTICE!$A$2:$E$41,5,0)</f>
        <v>WF-3</v>
      </c>
      <c r="J449" t="s">
        <v>67</v>
      </c>
      <c r="L449">
        <v>11108</v>
      </c>
      <c r="M449">
        <v>0</v>
      </c>
      <c r="N449">
        <v>0</v>
      </c>
      <c r="O449">
        <v>1</v>
      </c>
      <c r="P449">
        <v>0</v>
      </c>
    </row>
    <row r="450" spans="1:16" ht="15.75" thickBot="1">
      <c r="A450" s="121">
        <f t="shared" ca="1" si="14"/>
        <v>44621</v>
      </c>
      <c r="B450" t="str">
        <f>VLOOKUP($J450,PRACTICE!$A$2:$E$41,5,0)</f>
        <v>WF-4</v>
      </c>
      <c r="J450" t="s">
        <v>73</v>
      </c>
      <c r="L450">
        <v>10689</v>
      </c>
      <c r="M450">
        <v>2</v>
      </c>
      <c r="N450">
        <v>1</v>
      </c>
      <c r="O450">
        <v>32</v>
      </c>
      <c r="P450">
        <v>5</v>
      </c>
    </row>
    <row r="451" spans="1:16" ht="15.75" thickBot="1">
      <c r="A451" s="121">
        <f t="shared" ca="1" si="14"/>
        <v>44621</v>
      </c>
      <c r="B451" t="str">
        <f>VLOOKUP($J451,PRACTICE!$A$2:$E$41,5,0)</f>
        <v>WF-5</v>
      </c>
      <c r="J451" t="s">
        <v>87</v>
      </c>
      <c r="L451">
        <v>2027</v>
      </c>
      <c r="M451">
        <v>0</v>
      </c>
      <c r="N451">
        <v>0</v>
      </c>
      <c r="O451">
        <v>20</v>
      </c>
      <c r="P451">
        <v>1</v>
      </c>
    </row>
    <row r="452" spans="1:16" ht="15.75" thickBot="1">
      <c r="A452" s="121">
        <f t="shared" ca="1" si="14"/>
        <v>44621</v>
      </c>
      <c r="B452" t="str">
        <f>VLOOKUP($J452,PRACTICE!$A$2:$E$41,5,0)</f>
        <v>WF-7</v>
      </c>
      <c r="J452" t="s">
        <v>115</v>
      </c>
      <c r="L452">
        <v>16718</v>
      </c>
      <c r="M452">
        <v>43</v>
      </c>
      <c r="N452">
        <v>5</v>
      </c>
      <c r="O452">
        <v>111</v>
      </c>
      <c r="P452">
        <v>7</v>
      </c>
    </row>
    <row r="453" spans="1:16" ht="15.75" thickBot="1">
      <c r="A453" s="121">
        <f t="shared" ca="1" si="14"/>
        <v>44621</v>
      </c>
      <c r="B453" t="str">
        <f>VLOOKUP($J453,PRACTICE!$A$2:$E$41,5,0)</f>
        <v>WF-7</v>
      </c>
      <c r="J453" t="s">
        <v>111</v>
      </c>
      <c r="L453">
        <v>7172</v>
      </c>
      <c r="M453">
        <v>0</v>
      </c>
      <c r="N453">
        <v>0</v>
      </c>
      <c r="O453">
        <v>4</v>
      </c>
      <c r="P453">
        <v>0</v>
      </c>
    </row>
    <row r="454" spans="1:16" ht="15.75" thickBot="1">
      <c r="A454" s="121">
        <f t="shared" ca="1" si="14"/>
        <v>44621</v>
      </c>
      <c r="B454" t="str">
        <f>VLOOKUP($J454,PRACTICE!$A$2:$E$41,5,0)</f>
        <v>WF-2</v>
      </c>
      <c r="J454" t="s">
        <v>61</v>
      </c>
      <c r="L454">
        <v>6875</v>
      </c>
      <c r="M454">
        <v>0</v>
      </c>
      <c r="N454">
        <v>0</v>
      </c>
      <c r="O454">
        <v>6</v>
      </c>
      <c r="P454">
        <v>0</v>
      </c>
    </row>
    <row r="455" spans="1:16" ht="15.75" thickBot="1">
      <c r="A455" s="121">
        <f t="shared" ca="1" si="14"/>
        <v>44621</v>
      </c>
      <c r="B455" t="str">
        <f>VLOOKUP($J455,PRACTICE!$A$2:$E$41,5,0)</f>
        <v>WF-6</v>
      </c>
      <c r="J455" t="s">
        <v>103</v>
      </c>
      <c r="L455">
        <v>6251</v>
      </c>
      <c r="M455">
        <v>0</v>
      </c>
      <c r="N455">
        <v>0</v>
      </c>
      <c r="O455">
        <v>7</v>
      </c>
      <c r="P455">
        <v>1</v>
      </c>
    </row>
    <row r="456" spans="1:16" ht="15.75" thickBot="1">
      <c r="A456" s="121">
        <f t="shared" ca="1" si="14"/>
        <v>44621</v>
      </c>
      <c r="B456" t="str">
        <f>VLOOKUP($J456,PRACTICE!$A$2:$E$41,5,0)</f>
        <v>WF-4</v>
      </c>
      <c r="J456" t="s">
        <v>81</v>
      </c>
      <c r="L456">
        <v>5003</v>
      </c>
      <c r="M456">
        <v>1</v>
      </c>
      <c r="N456">
        <v>0</v>
      </c>
      <c r="O456">
        <v>1</v>
      </c>
      <c r="P456">
        <v>1</v>
      </c>
    </row>
    <row r="457" spans="1:16" ht="15.75" thickBot="1">
      <c r="A457" s="121">
        <f t="shared" ca="1" si="14"/>
        <v>44621</v>
      </c>
      <c r="B457" t="str">
        <f>VLOOKUP($J457,PRACTICE!$A$2:$E$41,5,0)</f>
        <v>WF-6</v>
      </c>
      <c r="J457" t="s">
        <v>97</v>
      </c>
      <c r="L457">
        <v>15499</v>
      </c>
      <c r="M457">
        <v>0</v>
      </c>
      <c r="N457">
        <v>0</v>
      </c>
      <c r="O457">
        <v>20</v>
      </c>
      <c r="P457">
        <v>13</v>
      </c>
    </row>
    <row r="458" spans="1:16" ht="15.75" thickBot="1">
      <c r="A458" s="121">
        <f t="shared" ca="1" si="14"/>
        <v>44621</v>
      </c>
      <c r="B458" t="str">
        <f>VLOOKUP($J458,PRACTICE!$A$2:$E$41,5,0)</f>
        <v>WF-2</v>
      </c>
      <c r="J458" t="s">
        <v>63</v>
      </c>
      <c r="L458">
        <v>7971</v>
      </c>
      <c r="M458">
        <v>0</v>
      </c>
      <c r="N458">
        <v>0</v>
      </c>
      <c r="O458">
        <v>5</v>
      </c>
      <c r="P458">
        <v>0</v>
      </c>
    </row>
    <row r="459" spans="1:16" ht="15.75" thickBot="1">
      <c r="A459" s="121">
        <f t="shared" ca="1" si="14"/>
        <v>44621</v>
      </c>
      <c r="B459" t="str">
        <f>VLOOKUP($J459,PRACTICE!$A$2:$E$41,5,0)</f>
        <v>WF-5</v>
      </c>
      <c r="J459" t="s">
        <v>85</v>
      </c>
      <c r="L459">
        <v>6419</v>
      </c>
      <c r="M459">
        <v>0</v>
      </c>
      <c r="N459">
        <v>0</v>
      </c>
      <c r="O459">
        <v>22</v>
      </c>
      <c r="P459">
        <v>2</v>
      </c>
    </row>
    <row r="460" spans="1:16" ht="15.75" thickBot="1">
      <c r="A460" s="121">
        <f t="shared" ca="1" si="14"/>
        <v>44621</v>
      </c>
      <c r="B460" t="str">
        <f>VLOOKUP($J460,PRACTICE!$A$2:$E$41,5,0)</f>
        <v>WF-5</v>
      </c>
      <c r="J460" t="s">
        <v>91</v>
      </c>
      <c r="L460">
        <v>5881</v>
      </c>
      <c r="M460">
        <v>0</v>
      </c>
      <c r="N460">
        <v>0</v>
      </c>
      <c r="O460">
        <v>11</v>
      </c>
      <c r="P460">
        <v>0</v>
      </c>
    </row>
    <row r="461" spans="1:16" ht="15.75" thickBot="1">
      <c r="A461" s="121">
        <f t="shared" ca="1" si="14"/>
        <v>44621</v>
      </c>
      <c r="B461" t="str">
        <f>VLOOKUP($J461,PRACTICE!$A$2:$E$41,5,0)</f>
        <v>WF-1</v>
      </c>
      <c r="J461" t="s">
        <v>48</v>
      </c>
      <c r="L461">
        <v>7000</v>
      </c>
      <c r="M461">
        <v>13</v>
      </c>
      <c r="N461">
        <v>7</v>
      </c>
      <c r="O461">
        <v>24</v>
      </c>
      <c r="P461">
        <v>2</v>
      </c>
    </row>
    <row r="462" spans="1:16" ht="15.75" thickBot="1">
      <c r="A462" s="121">
        <f t="shared" ca="1" si="14"/>
        <v>44621</v>
      </c>
      <c r="B462" t="str">
        <f>VLOOKUP($J462,PRACTICE!$A$2:$E$41,5,0)</f>
        <v>WF-2</v>
      </c>
      <c r="J462" t="s">
        <v>59</v>
      </c>
      <c r="L462">
        <v>13278</v>
      </c>
      <c r="M462">
        <v>26</v>
      </c>
      <c r="N462">
        <v>2</v>
      </c>
      <c r="O462">
        <v>30</v>
      </c>
      <c r="P462">
        <v>1</v>
      </c>
    </row>
    <row r="463" spans="1:16" ht="15.75" thickBot="1">
      <c r="A463" s="121">
        <f t="shared" ca="1" si="14"/>
        <v>44621</v>
      </c>
      <c r="B463" t="str">
        <f>VLOOKUP($J463,PRACTICE!$A$2:$E$41,5,0)</f>
        <v>WF-6</v>
      </c>
      <c r="J463" t="s">
        <v>105</v>
      </c>
      <c r="L463">
        <v>9330</v>
      </c>
      <c r="M463">
        <v>1</v>
      </c>
      <c r="N463">
        <v>0</v>
      </c>
      <c r="O463">
        <v>25</v>
      </c>
      <c r="P463">
        <v>4</v>
      </c>
    </row>
    <row r="464" spans="1:16" ht="15.75" thickBot="1">
      <c r="A464" s="121">
        <f t="shared" ca="1" si="14"/>
        <v>44621</v>
      </c>
      <c r="B464" t="str">
        <f>VLOOKUP($J464,PRACTICE!$A$2:$E$41,5,0)</f>
        <v>WF-4</v>
      </c>
      <c r="J464" t="s">
        <v>79</v>
      </c>
      <c r="L464">
        <v>8087</v>
      </c>
      <c r="M464">
        <v>14</v>
      </c>
      <c r="N464">
        <v>0</v>
      </c>
      <c r="O464">
        <v>43</v>
      </c>
      <c r="P464">
        <v>3</v>
      </c>
    </row>
    <row r="465" spans="1:16" ht="15.75" thickBot="1">
      <c r="A465" s="121">
        <f t="shared" ca="1" si="14"/>
        <v>44621</v>
      </c>
      <c r="B465" t="str">
        <f>VLOOKUP($J465,PRACTICE!$A$2:$E$41,5,0)</f>
        <v>WF-1</v>
      </c>
      <c r="J465" t="s">
        <v>42</v>
      </c>
      <c r="L465">
        <v>8452</v>
      </c>
      <c r="M465">
        <v>34</v>
      </c>
      <c r="N465">
        <v>13</v>
      </c>
      <c r="O465">
        <v>20</v>
      </c>
      <c r="P465">
        <v>7</v>
      </c>
    </row>
    <row r="466" spans="1:16" ht="15.75" thickBot="1">
      <c r="A466" s="121">
        <f t="shared" ref="A466:A529" ca="1" si="16">IF(E466="Last Run:", OFFSET(E466,3,0),A465)</f>
        <v>44621</v>
      </c>
      <c r="B466" t="str">
        <f>VLOOKUP($J466,PRACTICE!$A$2:$E$41,5,0)</f>
        <v>WF-5</v>
      </c>
      <c r="J466" t="s">
        <v>93</v>
      </c>
      <c r="L466">
        <v>14948</v>
      </c>
      <c r="M466">
        <v>42</v>
      </c>
      <c r="N466">
        <v>7</v>
      </c>
      <c r="O466">
        <v>101</v>
      </c>
      <c r="P466">
        <v>6</v>
      </c>
    </row>
    <row r="467" spans="1:16" ht="15.75" thickBot="1">
      <c r="A467" s="121">
        <f t="shared" ca="1" si="16"/>
        <v>44621</v>
      </c>
      <c r="B467" t="str">
        <f>VLOOKUP($J467,PRACTICE!$A$2:$E$41,5,0)</f>
        <v>WF-7</v>
      </c>
      <c r="J467" t="s">
        <v>113</v>
      </c>
      <c r="L467">
        <v>6359</v>
      </c>
      <c r="M467">
        <v>9</v>
      </c>
      <c r="N467">
        <v>0</v>
      </c>
      <c r="O467">
        <v>25</v>
      </c>
      <c r="P467">
        <v>4</v>
      </c>
    </row>
    <row r="468" spans="1:16" ht="15.75" thickBot="1">
      <c r="A468" s="121">
        <f t="shared" ca="1" si="16"/>
        <v>44621</v>
      </c>
      <c r="B468" t="str">
        <f>VLOOKUP($J468,PRACTICE!$A$2:$E$41,5,0)</f>
        <v>WF-1</v>
      </c>
      <c r="J468" t="s">
        <v>52</v>
      </c>
      <c r="L468">
        <v>4374</v>
      </c>
      <c r="M468">
        <v>12</v>
      </c>
      <c r="N468">
        <v>7</v>
      </c>
      <c r="O468">
        <v>8</v>
      </c>
      <c r="P468">
        <v>3</v>
      </c>
    </row>
    <row r="469" spans="1:16" ht="15.75" thickBot="1">
      <c r="A469" s="121">
        <f t="shared" ca="1" si="16"/>
        <v>44621</v>
      </c>
      <c r="B469" t="str">
        <f>VLOOKUP($J469,PRACTICE!$A$2:$E$41,5,0)</f>
        <v>WF-4</v>
      </c>
      <c r="J469" t="s">
        <v>75</v>
      </c>
      <c r="L469">
        <v>6844</v>
      </c>
      <c r="M469">
        <v>4</v>
      </c>
      <c r="N469">
        <v>2</v>
      </c>
      <c r="O469">
        <v>5</v>
      </c>
      <c r="P469">
        <v>0</v>
      </c>
    </row>
    <row r="470" spans="1:16" ht="15.75" thickBot="1">
      <c r="A470" s="121">
        <f t="shared" ca="1" si="16"/>
        <v>44621</v>
      </c>
      <c r="B470" t="str">
        <f>VLOOKUP($J470,PRACTICE!$A$2:$E$41,5,0)</f>
        <v>WF-1</v>
      </c>
      <c r="J470" t="s">
        <v>40</v>
      </c>
      <c r="L470">
        <v>3846</v>
      </c>
      <c r="M470">
        <v>0</v>
      </c>
      <c r="N470">
        <v>0</v>
      </c>
      <c r="O470">
        <v>2</v>
      </c>
      <c r="P470">
        <v>2</v>
      </c>
    </row>
    <row r="471" spans="1:16" ht="15.75" thickBot="1">
      <c r="A471" s="121">
        <f t="shared" ca="1" si="16"/>
        <v>44621</v>
      </c>
      <c r="B471" t="str">
        <f>VLOOKUP($J471,PRACTICE!$A$2:$E$41,5,0)</f>
        <v>WF-5</v>
      </c>
      <c r="J471" t="s">
        <v>89</v>
      </c>
      <c r="L471">
        <v>3829</v>
      </c>
      <c r="M471">
        <v>14</v>
      </c>
      <c r="N471">
        <v>2</v>
      </c>
      <c r="O471">
        <v>9</v>
      </c>
      <c r="P471">
        <v>1</v>
      </c>
    </row>
    <row r="472" spans="1:16" ht="15.75" thickBot="1">
      <c r="A472" s="121">
        <f t="shared" ca="1" si="16"/>
        <v>44621</v>
      </c>
      <c r="B472" t="str">
        <f>VLOOKUP($J472,PRACTICE!$A$2:$E$41,5,0)</f>
        <v>WF-5</v>
      </c>
      <c r="J472" t="s">
        <v>95</v>
      </c>
      <c r="L472">
        <v>3535</v>
      </c>
      <c r="M472">
        <v>2</v>
      </c>
      <c r="N472">
        <v>1</v>
      </c>
      <c r="O472">
        <v>55</v>
      </c>
      <c r="P472">
        <v>4</v>
      </c>
    </row>
    <row r="473" spans="1:16" ht="15.75" thickBot="1">
      <c r="A473" s="121">
        <f t="shared" ca="1" si="16"/>
        <v>44621</v>
      </c>
      <c r="B473" t="str">
        <f>VLOOKUP($J473,PRACTICE!$A$2:$E$41,5,0)</f>
        <v>WF-6</v>
      </c>
      <c r="J473" t="s">
        <v>99</v>
      </c>
      <c r="L473">
        <v>2788</v>
      </c>
      <c r="M473">
        <v>3</v>
      </c>
      <c r="N473">
        <v>0</v>
      </c>
      <c r="O473">
        <v>34</v>
      </c>
      <c r="P473">
        <v>3</v>
      </c>
    </row>
    <row r="474" spans="1:16" ht="15.75" thickBot="1">
      <c r="A474" s="121">
        <f t="shared" ca="1" si="16"/>
        <v>44621</v>
      </c>
      <c r="B474" t="str">
        <f>VLOOKUP($J474,PRACTICE!$A$2:$E$41,5,0)</f>
        <v>WF-4</v>
      </c>
      <c r="J474" t="s">
        <v>77</v>
      </c>
      <c r="L474">
        <v>3368</v>
      </c>
      <c r="M474">
        <v>1</v>
      </c>
      <c r="N474">
        <v>1</v>
      </c>
      <c r="O474">
        <v>2</v>
      </c>
      <c r="P474">
        <v>0</v>
      </c>
    </row>
    <row r="475" spans="1:16" ht="15.75" thickBot="1">
      <c r="A475" s="121">
        <f t="shared" ca="1" si="16"/>
        <v>44621</v>
      </c>
      <c r="B475" t="str">
        <f>VLOOKUP($J475,PRACTICE!$A$2:$E$41,5,0)</f>
        <v>WF-2</v>
      </c>
      <c r="J475" t="s">
        <v>57</v>
      </c>
      <c r="L475">
        <v>9168</v>
      </c>
      <c r="M475">
        <v>6</v>
      </c>
      <c r="N475">
        <v>0</v>
      </c>
      <c r="O475">
        <v>57</v>
      </c>
      <c r="P475">
        <v>3</v>
      </c>
    </row>
    <row r="476" spans="1:16" ht="15.75" thickBot="1">
      <c r="A476" s="121">
        <f t="shared" ca="1" si="16"/>
        <v>44621</v>
      </c>
      <c r="B476" t="str">
        <f>VLOOKUP($J476,PRACTICE!$A$2:$E$41,5,0)</f>
        <v>WF-1</v>
      </c>
      <c r="J476" t="s">
        <v>50</v>
      </c>
      <c r="L476">
        <v>6246</v>
      </c>
      <c r="M476">
        <v>1</v>
      </c>
      <c r="N476">
        <v>0</v>
      </c>
      <c r="O476">
        <v>22</v>
      </c>
      <c r="P476">
        <v>3</v>
      </c>
    </row>
    <row r="477" spans="1:16" ht="15.75" thickBot="1">
      <c r="A477" s="121">
        <f t="shared" ca="1" si="16"/>
        <v>44621</v>
      </c>
      <c r="J477" t="s">
        <v>181</v>
      </c>
      <c r="L477">
        <v>269730</v>
      </c>
      <c r="M477">
        <v>242</v>
      </c>
      <c r="N477">
        <v>48</v>
      </c>
      <c r="O477">
        <v>860</v>
      </c>
      <c r="P477">
        <v>87</v>
      </c>
    </row>
    <row r="478" spans="1:16" ht="15.75" thickBot="1">
      <c r="A478" s="121">
        <f t="shared" ca="1" si="16"/>
        <v>44621</v>
      </c>
      <c r="B478" t="e">
        <f>VLOOKUP($J478,PRACTICE!$A$2:$E$41,5,0)</f>
        <v>#N/A</v>
      </c>
    </row>
    <row r="479" spans="1:16" ht="15.75" thickBot="1">
      <c r="A479" s="121">
        <f t="shared" ca="1" si="16"/>
        <v>44621</v>
      </c>
      <c r="B479" t="str">
        <f>VLOOKUP($J479,PRACTICE!$A$2:$E$41,5,0)</f>
        <v>WF-1</v>
      </c>
      <c r="J479" s="187" t="s">
        <v>44</v>
      </c>
      <c r="K479" s="188" t="s">
        <v>176</v>
      </c>
      <c r="L479" s="188">
        <v>5227</v>
      </c>
      <c r="M479" s="188">
        <v>10</v>
      </c>
      <c r="N479" s="188">
        <v>2</v>
      </c>
      <c r="O479" s="188">
        <v>29</v>
      </c>
      <c r="P479" s="189">
        <v>1</v>
      </c>
    </row>
    <row r="480" spans="1:16" ht="15.75" thickBot="1">
      <c r="A480" s="121">
        <f t="shared" ca="1" si="16"/>
        <v>44621</v>
      </c>
      <c r="B480" t="str">
        <f>VLOOKUP($J480,PRACTICE!$A$2:$E$41,5,0)</f>
        <v>WF-1</v>
      </c>
      <c r="J480" s="190" t="s">
        <v>54</v>
      </c>
      <c r="K480" s="191" t="s">
        <v>176</v>
      </c>
      <c r="L480" s="191">
        <v>7224</v>
      </c>
      <c r="M480" s="191">
        <v>0</v>
      </c>
      <c r="N480" s="191">
        <v>0</v>
      </c>
      <c r="O480" s="191">
        <v>0</v>
      </c>
      <c r="P480" s="192">
        <v>0</v>
      </c>
    </row>
    <row r="481" spans="1:16" ht="15.75" thickBot="1">
      <c r="A481" s="121">
        <f t="shared" ca="1" si="16"/>
        <v>44621</v>
      </c>
      <c r="B481" t="str">
        <f>VLOOKUP($J481,PRACTICE!$A$2:$E$41,5,0)</f>
        <v>WF-4</v>
      </c>
      <c r="J481" s="187" t="s">
        <v>83</v>
      </c>
      <c r="K481" s="188" t="s">
        <v>176</v>
      </c>
      <c r="L481" s="188">
        <v>9934</v>
      </c>
      <c r="M481" s="188">
        <v>3</v>
      </c>
      <c r="N481" s="188">
        <v>1</v>
      </c>
      <c r="O481" s="188">
        <v>23</v>
      </c>
      <c r="P481" s="189">
        <v>1</v>
      </c>
    </row>
    <row r="482" spans="1:16" ht="15.75" thickBot="1">
      <c r="A482" s="121">
        <f t="shared" ca="1" si="16"/>
        <v>44621</v>
      </c>
      <c r="B482" t="str">
        <f>VLOOKUP($J482,PRACTICE!$A$2:$E$41,5,0)</f>
        <v>WF-3</v>
      </c>
      <c r="J482" s="190" t="s">
        <v>69</v>
      </c>
      <c r="K482" s="191" t="s">
        <v>176</v>
      </c>
      <c r="L482" s="191">
        <v>15111</v>
      </c>
      <c r="M482" s="191">
        <v>0</v>
      </c>
      <c r="N482" s="191">
        <v>0</v>
      </c>
      <c r="O482" s="191">
        <v>22</v>
      </c>
      <c r="P482" s="192">
        <v>2</v>
      </c>
    </row>
    <row r="483" spans="1:16" ht="15.75" thickBot="1">
      <c r="A483" s="121">
        <f t="shared" ca="1" si="16"/>
        <v>44621</v>
      </c>
      <c r="B483" t="str">
        <f>VLOOKUP($J483,PRACTICE!$A$2:$E$41,5,0)</f>
        <v>WF-2</v>
      </c>
      <c r="J483" s="187" t="s">
        <v>56</v>
      </c>
      <c r="K483" s="188" t="s">
        <v>176</v>
      </c>
      <c r="L483" s="188">
        <v>15956</v>
      </c>
      <c r="M483" s="188">
        <v>5</v>
      </c>
      <c r="N483" s="188">
        <v>0</v>
      </c>
      <c r="O483" s="188">
        <v>15</v>
      </c>
      <c r="P483" s="189">
        <v>0</v>
      </c>
    </row>
    <row r="484" spans="1:16" ht="15.75" thickBot="1">
      <c r="A484" s="121">
        <f t="shared" ca="1" si="16"/>
        <v>44621</v>
      </c>
      <c r="B484" t="e">
        <f>VLOOKUP($J484,PRACTICE!$A$2:$E$41,5,0)</f>
        <v>#N/A</v>
      </c>
    </row>
    <row r="485" spans="1:16" ht="15.75" thickBot="1">
      <c r="A485" s="121">
        <f t="shared" ca="1" si="16"/>
        <v>44621</v>
      </c>
      <c r="B485" t="str">
        <f>VLOOKUP($J485,PRACTICE!$A$2:$E$41,5,0)</f>
        <v>Total</v>
      </c>
      <c r="J485" s="195" t="s">
        <v>14</v>
      </c>
      <c r="L485">
        <f>SUM(L477:L483)</f>
        <v>323182</v>
      </c>
      <c r="M485">
        <f t="shared" ref="M485:P485" si="17">SUM(M477:M483)</f>
        <v>260</v>
      </c>
      <c r="N485">
        <f t="shared" si="17"/>
        <v>51</v>
      </c>
      <c r="O485">
        <f t="shared" si="17"/>
        <v>949</v>
      </c>
      <c r="P485">
        <f t="shared" si="17"/>
        <v>91</v>
      </c>
    </row>
    <row r="486" spans="1:16" ht="15.75" thickBot="1">
      <c r="A486" s="121">
        <f t="shared" ca="1" si="16"/>
        <v>44621</v>
      </c>
      <c r="B486" t="e">
        <f>VLOOKUP($J486,PRACTICE!$A$2:$E$41,5,0)</f>
        <v>#N/A</v>
      </c>
    </row>
    <row r="487" spans="1:16" ht="15.75" thickBot="1">
      <c r="A487" s="121">
        <f t="shared" ca="1" si="16"/>
        <v>44652</v>
      </c>
      <c r="B487" t="e">
        <f>VLOOKUP($J487,PRACTICE!$A$2:$E$41,5,0)</f>
        <v>#N/A</v>
      </c>
      <c r="C487" t="s">
        <v>163</v>
      </c>
      <c r="E487" t="s">
        <v>164</v>
      </c>
      <c r="G487" t="s">
        <v>165</v>
      </c>
      <c r="H487">
        <v>271066</v>
      </c>
      <c r="K487" t="s">
        <v>166</v>
      </c>
      <c r="L487" t="s">
        <v>167</v>
      </c>
      <c r="M487" t="s">
        <v>168</v>
      </c>
      <c r="N487" t="s">
        <v>169</v>
      </c>
      <c r="O487" t="s">
        <v>170</v>
      </c>
      <c r="P487" t="s">
        <v>171</v>
      </c>
    </row>
    <row r="488" spans="1:16" ht="15.75" thickBot="1">
      <c r="A488" s="121">
        <f t="shared" ca="1" si="16"/>
        <v>44652</v>
      </c>
      <c r="B488" t="e">
        <f>VLOOKUP($J488,PRACTICE!$A$2:$E$41,5,0)</f>
        <v>#N/A</v>
      </c>
      <c r="E488" s="122">
        <v>44664.441666666666</v>
      </c>
      <c r="G488" t="s">
        <v>172</v>
      </c>
      <c r="H488">
        <v>140056</v>
      </c>
      <c r="J488" t="s">
        <v>173</v>
      </c>
    </row>
    <row r="489" spans="1:16" ht="15.75" thickBot="1">
      <c r="A489" s="121">
        <f t="shared" ca="1" si="16"/>
        <v>44652</v>
      </c>
      <c r="B489" t="str">
        <f>VLOOKUP($J489,PRACTICE!$A$2:$E$41,5,0)</f>
        <v>WF-6</v>
      </c>
      <c r="E489" t="s">
        <v>174</v>
      </c>
      <c r="G489" t="s">
        <v>175</v>
      </c>
      <c r="H489">
        <v>131010</v>
      </c>
      <c r="J489" t="s">
        <v>101</v>
      </c>
      <c r="L489">
        <v>7727</v>
      </c>
      <c r="M489">
        <v>0</v>
      </c>
      <c r="N489">
        <v>0</v>
      </c>
      <c r="O489">
        <v>11</v>
      </c>
      <c r="P489">
        <v>0</v>
      </c>
    </row>
    <row r="490" spans="1:16" ht="15.75" thickBot="1">
      <c r="A490" s="121">
        <f t="shared" ca="1" si="16"/>
        <v>44652</v>
      </c>
      <c r="B490" t="str">
        <f>VLOOKUP($J490,PRACTICE!$A$2:$E$41,5,0)</f>
        <v>WF-1</v>
      </c>
      <c r="E490" s="123">
        <v>44652</v>
      </c>
      <c r="J490" t="s">
        <v>46</v>
      </c>
      <c r="L490">
        <v>9502</v>
      </c>
      <c r="M490">
        <v>9</v>
      </c>
      <c r="N490">
        <v>0</v>
      </c>
      <c r="O490">
        <v>18</v>
      </c>
      <c r="P490">
        <v>5</v>
      </c>
    </row>
    <row r="491" spans="1:16" ht="15.75" thickBot="1">
      <c r="A491" s="121">
        <f t="shared" ca="1" si="16"/>
        <v>44652</v>
      </c>
      <c r="B491" t="str">
        <f>VLOOKUP($J491,PRACTICE!$A$2:$E$41,5,0)</f>
        <v>WF-7</v>
      </c>
      <c r="J491" t="s">
        <v>107</v>
      </c>
      <c r="L491">
        <v>6812</v>
      </c>
      <c r="M491">
        <v>1</v>
      </c>
      <c r="N491">
        <v>0</v>
      </c>
      <c r="O491">
        <v>27</v>
      </c>
      <c r="P491">
        <v>3</v>
      </c>
    </row>
    <row r="492" spans="1:16" ht="15.75" thickBot="1">
      <c r="A492" s="121">
        <f t="shared" ca="1" si="16"/>
        <v>44652</v>
      </c>
      <c r="B492" t="str">
        <f>VLOOKUP($J492,PRACTICE!$A$2:$E$41,5,0)</f>
        <v>WF-3</v>
      </c>
      <c r="J492" t="s">
        <v>65</v>
      </c>
      <c r="L492">
        <v>9696</v>
      </c>
      <c r="M492">
        <v>1</v>
      </c>
      <c r="N492">
        <v>0</v>
      </c>
      <c r="O492">
        <v>72</v>
      </c>
      <c r="P492">
        <v>9</v>
      </c>
    </row>
    <row r="493" spans="1:16" ht="15.75" thickBot="1">
      <c r="A493" s="121">
        <f t="shared" ca="1" si="16"/>
        <v>44652</v>
      </c>
      <c r="B493" t="str">
        <f>VLOOKUP($J493,PRACTICE!$A$2:$E$41,5,0)</f>
        <v>WF-7</v>
      </c>
      <c r="J493" t="s">
        <v>109</v>
      </c>
      <c r="L493">
        <v>8160</v>
      </c>
      <c r="M493">
        <v>0</v>
      </c>
      <c r="N493">
        <v>0</v>
      </c>
      <c r="O493">
        <v>49</v>
      </c>
      <c r="P493">
        <v>4</v>
      </c>
    </row>
    <row r="494" spans="1:16" ht="15.75" thickBot="1">
      <c r="A494" s="121">
        <f t="shared" ca="1" si="16"/>
        <v>44652</v>
      </c>
      <c r="B494" t="str">
        <f>VLOOKUP($J494,PRACTICE!$A$2:$E$41,5,0)</f>
        <v>WF-4</v>
      </c>
      <c r="J494" t="s">
        <v>71</v>
      </c>
      <c r="L494">
        <v>14732</v>
      </c>
      <c r="M494">
        <v>4</v>
      </c>
      <c r="N494">
        <v>0</v>
      </c>
      <c r="O494">
        <v>0</v>
      </c>
      <c r="P494">
        <v>0</v>
      </c>
    </row>
    <row r="495" spans="1:16" ht="15.75" thickBot="1">
      <c r="A495" s="121">
        <f t="shared" ca="1" si="16"/>
        <v>44652</v>
      </c>
      <c r="B495" t="str">
        <f>VLOOKUP($J495,PRACTICE!$A$2:$E$41,5,0)</f>
        <v>WF-3</v>
      </c>
      <c r="J495" t="s">
        <v>67</v>
      </c>
      <c r="L495">
        <v>11103</v>
      </c>
      <c r="M495">
        <v>0</v>
      </c>
      <c r="N495">
        <v>0</v>
      </c>
      <c r="O495">
        <v>1</v>
      </c>
      <c r="P495">
        <v>0</v>
      </c>
    </row>
    <row r="496" spans="1:16" ht="15.75" thickBot="1">
      <c r="A496" s="121">
        <f t="shared" ca="1" si="16"/>
        <v>44652</v>
      </c>
      <c r="B496" t="str">
        <f>VLOOKUP($J496,PRACTICE!$A$2:$E$41,5,0)</f>
        <v>WF-4</v>
      </c>
      <c r="J496" t="s">
        <v>73</v>
      </c>
      <c r="L496">
        <v>10801</v>
      </c>
      <c r="M496">
        <v>3</v>
      </c>
      <c r="N496">
        <v>1</v>
      </c>
      <c r="O496">
        <v>34</v>
      </c>
      <c r="P496">
        <v>2</v>
      </c>
    </row>
    <row r="497" spans="1:16" ht="15.75" thickBot="1">
      <c r="A497" s="121">
        <f t="shared" ca="1" si="16"/>
        <v>44652</v>
      </c>
      <c r="B497" t="str">
        <f>VLOOKUP($J497,PRACTICE!$A$2:$E$41,5,0)</f>
        <v>WF-5</v>
      </c>
      <c r="J497" t="s">
        <v>87</v>
      </c>
      <c r="L497">
        <v>2025</v>
      </c>
      <c r="M497">
        <v>0</v>
      </c>
      <c r="N497">
        <v>0</v>
      </c>
      <c r="O497">
        <v>20</v>
      </c>
      <c r="P497">
        <v>0</v>
      </c>
    </row>
    <row r="498" spans="1:16" ht="15.75" thickBot="1">
      <c r="A498" s="121">
        <f t="shared" ca="1" si="16"/>
        <v>44652</v>
      </c>
      <c r="B498" t="str">
        <f>VLOOKUP($J498,PRACTICE!$A$2:$E$41,5,0)</f>
        <v>WF-7</v>
      </c>
      <c r="J498" t="s">
        <v>115</v>
      </c>
      <c r="L498">
        <v>16560</v>
      </c>
      <c r="M498">
        <v>46</v>
      </c>
      <c r="N498">
        <v>3</v>
      </c>
      <c r="O498">
        <v>113</v>
      </c>
      <c r="P498">
        <v>2</v>
      </c>
    </row>
    <row r="499" spans="1:16" ht="15.75" thickBot="1">
      <c r="A499" s="121">
        <f t="shared" ca="1" si="16"/>
        <v>44652</v>
      </c>
      <c r="B499" t="str">
        <f>VLOOKUP($J499,PRACTICE!$A$2:$E$41,5,0)</f>
        <v>WF-7</v>
      </c>
      <c r="J499" t="s">
        <v>111</v>
      </c>
      <c r="L499">
        <v>7155</v>
      </c>
      <c r="M499">
        <v>0</v>
      </c>
      <c r="N499">
        <v>0</v>
      </c>
      <c r="O499">
        <v>4</v>
      </c>
      <c r="P499">
        <v>0</v>
      </c>
    </row>
    <row r="500" spans="1:16" ht="15.75" thickBot="1">
      <c r="A500" s="121">
        <f t="shared" ca="1" si="16"/>
        <v>44652</v>
      </c>
      <c r="B500" t="str">
        <f>VLOOKUP($J500,PRACTICE!$A$2:$E$41,5,0)</f>
        <v>WF-2</v>
      </c>
      <c r="J500" t="s">
        <v>61</v>
      </c>
      <c r="L500">
        <v>6869</v>
      </c>
      <c r="M500">
        <v>0</v>
      </c>
      <c r="N500">
        <v>0</v>
      </c>
      <c r="O500">
        <v>7</v>
      </c>
      <c r="P500">
        <v>1</v>
      </c>
    </row>
    <row r="501" spans="1:16" ht="15.75" thickBot="1">
      <c r="A501" s="121">
        <f t="shared" ca="1" si="16"/>
        <v>44652</v>
      </c>
      <c r="B501" t="str">
        <f>VLOOKUP($J501,PRACTICE!$A$2:$E$41,5,0)</f>
        <v>WF-6</v>
      </c>
      <c r="J501" t="s">
        <v>103</v>
      </c>
      <c r="L501">
        <v>6237</v>
      </c>
      <c r="M501">
        <v>0</v>
      </c>
      <c r="N501">
        <v>0</v>
      </c>
      <c r="O501">
        <v>9</v>
      </c>
      <c r="P501">
        <v>2</v>
      </c>
    </row>
    <row r="502" spans="1:16" ht="15.75" thickBot="1">
      <c r="A502" s="121">
        <f t="shared" ca="1" si="16"/>
        <v>44652</v>
      </c>
      <c r="B502" t="str">
        <f>VLOOKUP($J502,PRACTICE!$A$2:$E$41,5,0)</f>
        <v>WF-4</v>
      </c>
      <c r="J502" t="s">
        <v>81</v>
      </c>
      <c r="L502">
        <v>5027</v>
      </c>
      <c r="M502">
        <v>1</v>
      </c>
      <c r="N502">
        <v>0</v>
      </c>
      <c r="O502">
        <v>1</v>
      </c>
      <c r="P502">
        <v>0</v>
      </c>
    </row>
    <row r="503" spans="1:16" ht="15.75" thickBot="1">
      <c r="A503" s="121">
        <f t="shared" ca="1" si="16"/>
        <v>44652</v>
      </c>
      <c r="B503" t="str">
        <f>VLOOKUP($J503,PRACTICE!$A$2:$E$41,5,0)</f>
        <v>WF-6</v>
      </c>
      <c r="J503" t="s">
        <v>97</v>
      </c>
      <c r="L503">
        <v>15518</v>
      </c>
      <c r="M503">
        <v>1</v>
      </c>
      <c r="N503">
        <v>1</v>
      </c>
      <c r="O503">
        <v>25</v>
      </c>
      <c r="P503">
        <v>6</v>
      </c>
    </row>
    <row r="504" spans="1:16" ht="15.75" thickBot="1">
      <c r="A504" s="121">
        <f t="shared" ca="1" si="16"/>
        <v>44652</v>
      </c>
      <c r="B504" t="str">
        <f>VLOOKUP($J504,PRACTICE!$A$2:$E$41,5,0)</f>
        <v>WF-2</v>
      </c>
      <c r="J504" t="s">
        <v>63</v>
      </c>
      <c r="L504">
        <v>7996</v>
      </c>
      <c r="M504">
        <v>0</v>
      </c>
      <c r="N504">
        <v>0</v>
      </c>
      <c r="O504">
        <v>5</v>
      </c>
      <c r="P504">
        <v>0</v>
      </c>
    </row>
    <row r="505" spans="1:16" ht="15.75" thickBot="1">
      <c r="A505" s="121">
        <f t="shared" ca="1" si="16"/>
        <v>44652</v>
      </c>
      <c r="B505" t="str">
        <f>VLOOKUP($J505,PRACTICE!$A$2:$E$41,5,0)</f>
        <v>WF-5</v>
      </c>
      <c r="J505" t="s">
        <v>85</v>
      </c>
      <c r="L505">
        <v>6444</v>
      </c>
      <c r="M505">
        <v>0</v>
      </c>
      <c r="N505">
        <v>0</v>
      </c>
      <c r="O505">
        <v>24</v>
      </c>
      <c r="P505">
        <v>2</v>
      </c>
    </row>
    <row r="506" spans="1:16" ht="15.75" thickBot="1">
      <c r="A506" s="121">
        <f t="shared" ca="1" si="16"/>
        <v>44652</v>
      </c>
      <c r="B506" t="str">
        <f>VLOOKUP($J506,PRACTICE!$A$2:$E$41,5,0)</f>
        <v>WF-5</v>
      </c>
      <c r="J506" t="s">
        <v>91</v>
      </c>
      <c r="L506">
        <v>5880</v>
      </c>
      <c r="M506">
        <v>0</v>
      </c>
      <c r="N506">
        <v>0</v>
      </c>
      <c r="O506">
        <v>11</v>
      </c>
      <c r="P506">
        <v>0</v>
      </c>
    </row>
    <row r="507" spans="1:16" ht="15.75" thickBot="1">
      <c r="A507" s="121">
        <f t="shared" ca="1" si="16"/>
        <v>44652</v>
      </c>
      <c r="B507" t="str">
        <f>VLOOKUP($J507,PRACTICE!$A$2:$E$41,5,0)</f>
        <v>WF-1</v>
      </c>
      <c r="J507" t="s">
        <v>48</v>
      </c>
      <c r="L507">
        <v>7013</v>
      </c>
      <c r="M507">
        <v>17</v>
      </c>
      <c r="N507">
        <v>4</v>
      </c>
      <c r="O507">
        <v>28</v>
      </c>
      <c r="P507">
        <v>4</v>
      </c>
    </row>
    <row r="508" spans="1:16" ht="15.75" thickBot="1">
      <c r="A508" s="121">
        <f t="shared" ca="1" si="16"/>
        <v>44652</v>
      </c>
      <c r="B508" t="str">
        <f>VLOOKUP($J508,PRACTICE!$A$2:$E$41,5,0)</f>
        <v>WF-2</v>
      </c>
      <c r="J508" t="s">
        <v>59</v>
      </c>
      <c r="L508">
        <v>13283</v>
      </c>
      <c r="M508">
        <v>27</v>
      </c>
      <c r="N508">
        <v>1</v>
      </c>
      <c r="O508">
        <v>33</v>
      </c>
      <c r="P508">
        <v>3</v>
      </c>
    </row>
    <row r="509" spans="1:16" ht="15.75" thickBot="1">
      <c r="A509" s="121">
        <f t="shared" ca="1" si="16"/>
        <v>44652</v>
      </c>
      <c r="B509" t="str">
        <f>VLOOKUP($J509,PRACTICE!$A$2:$E$41,5,0)</f>
        <v>WF-6</v>
      </c>
      <c r="J509" t="s">
        <v>105</v>
      </c>
      <c r="L509">
        <v>9214</v>
      </c>
      <c r="M509">
        <v>1</v>
      </c>
      <c r="N509">
        <v>0</v>
      </c>
      <c r="O509">
        <v>27</v>
      </c>
      <c r="P509">
        <v>2</v>
      </c>
    </row>
    <row r="510" spans="1:16" ht="15.75" thickBot="1">
      <c r="A510" s="121">
        <f t="shared" ca="1" si="16"/>
        <v>44652</v>
      </c>
      <c r="B510" t="str">
        <f>VLOOKUP($J510,PRACTICE!$A$2:$E$41,5,0)</f>
        <v>WF-4</v>
      </c>
      <c r="J510" t="s">
        <v>79</v>
      </c>
      <c r="L510">
        <v>8077</v>
      </c>
      <c r="M510">
        <v>14</v>
      </c>
      <c r="N510">
        <v>0</v>
      </c>
      <c r="O510">
        <v>48</v>
      </c>
      <c r="P510">
        <v>5</v>
      </c>
    </row>
    <row r="511" spans="1:16" ht="15.75" thickBot="1">
      <c r="A511" s="121">
        <f t="shared" ca="1" si="16"/>
        <v>44652</v>
      </c>
      <c r="B511" t="str">
        <f>VLOOKUP($J511,PRACTICE!$A$2:$E$41,5,0)</f>
        <v>WF-1</v>
      </c>
      <c r="J511" t="s">
        <v>42</v>
      </c>
      <c r="L511">
        <v>8471</v>
      </c>
      <c r="M511">
        <v>34</v>
      </c>
      <c r="N511">
        <v>0</v>
      </c>
      <c r="O511">
        <v>20</v>
      </c>
      <c r="P511">
        <v>0</v>
      </c>
    </row>
    <row r="512" spans="1:16" ht="15.75" thickBot="1">
      <c r="A512" s="121">
        <f t="shared" ca="1" si="16"/>
        <v>44652</v>
      </c>
      <c r="B512" t="str">
        <f>VLOOKUP($J512,PRACTICE!$A$2:$E$41,5,0)</f>
        <v>WF-5</v>
      </c>
      <c r="J512" t="s">
        <v>93</v>
      </c>
      <c r="L512">
        <v>14976</v>
      </c>
      <c r="M512">
        <v>48</v>
      </c>
      <c r="N512">
        <v>7</v>
      </c>
      <c r="O512">
        <v>113</v>
      </c>
      <c r="P512">
        <v>12</v>
      </c>
    </row>
    <row r="513" spans="1:16" ht="15.75" thickBot="1">
      <c r="A513" s="121">
        <f t="shared" ca="1" si="16"/>
        <v>44652</v>
      </c>
      <c r="B513" t="str">
        <f>VLOOKUP($J513,PRACTICE!$A$2:$E$41,5,0)</f>
        <v>WF-7</v>
      </c>
      <c r="J513" t="s">
        <v>113</v>
      </c>
      <c r="L513">
        <v>6371</v>
      </c>
      <c r="M513">
        <v>9</v>
      </c>
      <c r="N513">
        <v>0</v>
      </c>
      <c r="O513">
        <v>33</v>
      </c>
      <c r="P513">
        <v>8</v>
      </c>
    </row>
    <row r="514" spans="1:16" ht="15.75" thickBot="1">
      <c r="A514" s="121">
        <f t="shared" ca="1" si="16"/>
        <v>44652</v>
      </c>
      <c r="B514" t="str">
        <f>VLOOKUP($J514,PRACTICE!$A$2:$E$41,5,0)</f>
        <v>WF-1</v>
      </c>
      <c r="J514" t="s">
        <v>52</v>
      </c>
      <c r="L514">
        <v>4395</v>
      </c>
      <c r="M514">
        <v>16</v>
      </c>
      <c r="N514">
        <v>4</v>
      </c>
      <c r="O514">
        <v>10</v>
      </c>
      <c r="P514">
        <v>2</v>
      </c>
    </row>
    <row r="515" spans="1:16" ht="15.75" thickBot="1">
      <c r="A515" s="121">
        <f t="shared" ca="1" si="16"/>
        <v>44652</v>
      </c>
      <c r="B515" t="str">
        <f>VLOOKUP($J515,PRACTICE!$A$2:$E$41,5,0)</f>
        <v>WF-4</v>
      </c>
      <c r="J515" t="s">
        <v>75</v>
      </c>
      <c r="L515">
        <v>6873</v>
      </c>
      <c r="M515">
        <v>4</v>
      </c>
      <c r="N515">
        <v>0</v>
      </c>
      <c r="O515">
        <v>6</v>
      </c>
      <c r="P515">
        <v>1</v>
      </c>
    </row>
    <row r="516" spans="1:16" ht="15.75" thickBot="1">
      <c r="A516" s="121">
        <f t="shared" ca="1" si="16"/>
        <v>44652</v>
      </c>
      <c r="B516" t="str">
        <f>VLOOKUP($J516,PRACTICE!$A$2:$E$41,5,0)</f>
        <v>WF-1</v>
      </c>
      <c r="J516" t="s">
        <v>40</v>
      </c>
      <c r="L516">
        <v>3901</v>
      </c>
      <c r="M516">
        <v>1</v>
      </c>
      <c r="N516">
        <v>1</v>
      </c>
      <c r="O516">
        <v>3</v>
      </c>
      <c r="P516">
        <v>1</v>
      </c>
    </row>
    <row r="517" spans="1:16" ht="15.75" thickBot="1">
      <c r="A517" s="121">
        <f t="shared" ca="1" si="16"/>
        <v>44652</v>
      </c>
      <c r="B517" t="str">
        <f>VLOOKUP($J517,PRACTICE!$A$2:$E$41,5,0)</f>
        <v>WF-5</v>
      </c>
      <c r="J517" t="s">
        <v>89</v>
      </c>
      <c r="L517">
        <v>3853</v>
      </c>
      <c r="M517">
        <v>15</v>
      </c>
      <c r="N517">
        <v>0</v>
      </c>
      <c r="O517">
        <v>10</v>
      </c>
      <c r="P517">
        <v>1</v>
      </c>
    </row>
    <row r="518" spans="1:16" ht="15.75" thickBot="1">
      <c r="A518" s="121">
        <f t="shared" ca="1" si="16"/>
        <v>44652</v>
      </c>
      <c r="B518" t="str">
        <f>VLOOKUP($J518,PRACTICE!$A$2:$E$41,5,0)</f>
        <v>WF-5</v>
      </c>
      <c r="J518" t="s">
        <v>95</v>
      </c>
      <c r="L518">
        <v>3507</v>
      </c>
      <c r="M518">
        <v>2</v>
      </c>
      <c r="N518">
        <v>0</v>
      </c>
      <c r="O518">
        <v>57</v>
      </c>
      <c r="P518">
        <v>4</v>
      </c>
    </row>
    <row r="519" spans="1:16" ht="15.75" thickBot="1">
      <c r="A519" s="121">
        <f t="shared" ca="1" si="16"/>
        <v>44652</v>
      </c>
      <c r="B519" t="str">
        <f>VLOOKUP($J519,PRACTICE!$A$2:$E$41,5,0)</f>
        <v>WF-6</v>
      </c>
      <c r="J519" t="s">
        <v>99</v>
      </c>
      <c r="L519">
        <v>2782</v>
      </c>
      <c r="M519">
        <v>3</v>
      </c>
      <c r="N519">
        <v>0</v>
      </c>
      <c r="O519">
        <v>35</v>
      </c>
      <c r="P519">
        <v>1</v>
      </c>
    </row>
    <row r="520" spans="1:16" ht="15.75" thickBot="1">
      <c r="A520" s="121">
        <f t="shared" ca="1" si="16"/>
        <v>44652</v>
      </c>
      <c r="B520">
        <v>0</v>
      </c>
      <c r="J520" t="s">
        <v>77</v>
      </c>
      <c r="L520">
        <v>3392</v>
      </c>
      <c r="M520">
        <v>1</v>
      </c>
      <c r="N520">
        <v>0</v>
      </c>
      <c r="O520">
        <v>2</v>
      </c>
      <c r="P520">
        <v>0</v>
      </c>
    </row>
    <row r="521" spans="1:16" ht="15.75" thickBot="1">
      <c r="A521" s="121">
        <f t="shared" ca="1" si="16"/>
        <v>44652</v>
      </c>
      <c r="B521" t="str">
        <f>VLOOKUP($J521,PRACTICE!$A$2:$E$41,5,0)</f>
        <v>WF-2</v>
      </c>
      <c r="J521" t="s">
        <v>57</v>
      </c>
      <c r="L521">
        <v>9172</v>
      </c>
      <c r="M521">
        <v>6</v>
      </c>
      <c r="N521">
        <v>0</v>
      </c>
      <c r="O521">
        <v>61</v>
      </c>
      <c r="P521">
        <v>4</v>
      </c>
    </row>
    <row r="522" spans="1:16" ht="15.75" thickBot="1">
      <c r="A522" s="121">
        <f t="shared" ca="1" si="16"/>
        <v>44652</v>
      </c>
      <c r="B522" t="str">
        <f>VLOOKUP($J522,PRACTICE!$A$2:$E$41,5,0)</f>
        <v>WF-1</v>
      </c>
      <c r="J522" t="s">
        <v>50</v>
      </c>
      <c r="L522">
        <v>6230</v>
      </c>
      <c r="M522">
        <v>1</v>
      </c>
      <c r="N522">
        <v>0</v>
      </c>
      <c r="O522">
        <v>23</v>
      </c>
      <c r="P522">
        <v>1</v>
      </c>
    </row>
    <row r="523" spans="1:16" ht="15.75" thickBot="1">
      <c r="A523" s="121">
        <f t="shared" ca="1" si="16"/>
        <v>44652</v>
      </c>
      <c r="B523" t="str">
        <f>VLOOKUP($J523,PRACTICE!$A$2:$E$41,5,0)</f>
        <v>Total</v>
      </c>
      <c r="J523" t="s">
        <v>14</v>
      </c>
      <c r="L523">
        <v>269754</v>
      </c>
      <c r="M523">
        <v>265</v>
      </c>
      <c r="N523">
        <v>22</v>
      </c>
      <c r="O523">
        <v>940</v>
      </c>
      <c r="P523">
        <v>85</v>
      </c>
    </row>
    <row r="524" spans="1:16" ht="15.75" thickBot="1">
      <c r="A524" s="121">
        <f t="shared" ca="1" si="16"/>
        <v>44652</v>
      </c>
      <c r="B524" t="str">
        <f>VLOOKUP($J524,PRACTICE!$A$2:$E$41,5,0)</f>
        <v>WF-1</v>
      </c>
      <c r="J524" t="s">
        <v>44</v>
      </c>
      <c r="K524" t="s">
        <v>176</v>
      </c>
      <c r="L524">
        <v>5227</v>
      </c>
      <c r="M524">
        <v>12</v>
      </c>
      <c r="N524">
        <v>2</v>
      </c>
      <c r="O524">
        <v>30</v>
      </c>
      <c r="P524">
        <v>2</v>
      </c>
    </row>
    <row r="525" spans="1:16" ht="15.75" thickBot="1">
      <c r="A525" s="121">
        <f t="shared" ca="1" si="16"/>
        <v>44652</v>
      </c>
      <c r="B525" t="str">
        <f>VLOOKUP($J525,PRACTICE!$A$2:$E$41,5,0)</f>
        <v>WF-1</v>
      </c>
      <c r="J525" t="s">
        <v>54</v>
      </c>
      <c r="K525" t="s">
        <v>176</v>
      </c>
      <c r="L525">
        <v>7224</v>
      </c>
      <c r="M525">
        <v>0</v>
      </c>
      <c r="N525">
        <v>0</v>
      </c>
      <c r="O525">
        <v>0</v>
      </c>
      <c r="P525">
        <v>0</v>
      </c>
    </row>
    <row r="526" spans="1:16" ht="15.75" thickBot="1">
      <c r="A526" s="121">
        <f t="shared" ca="1" si="16"/>
        <v>44652</v>
      </c>
      <c r="B526" t="str">
        <f>VLOOKUP($J526,PRACTICE!$A$2:$E$41,5,0)</f>
        <v>WF-4</v>
      </c>
      <c r="J526" t="s">
        <v>83</v>
      </c>
      <c r="K526" t="s">
        <v>176</v>
      </c>
      <c r="L526">
        <v>9934</v>
      </c>
      <c r="M526">
        <v>3</v>
      </c>
      <c r="N526">
        <v>0</v>
      </c>
      <c r="O526">
        <v>26</v>
      </c>
      <c r="P526">
        <v>4</v>
      </c>
    </row>
    <row r="527" spans="1:16" ht="15.75" thickBot="1">
      <c r="A527" s="121">
        <f t="shared" ca="1" si="16"/>
        <v>44652</v>
      </c>
      <c r="B527" t="str">
        <f>VLOOKUP($J527,PRACTICE!$A$2:$E$41,5,0)</f>
        <v>WF-3</v>
      </c>
      <c r="J527" t="s">
        <v>69</v>
      </c>
      <c r="K527" t="s">
        <v>176</v>
      </c>
      <c r="L527">
        <v>15111</v>
      </c>
      <c r="M527">
        <v>0</v>
      </c>
      <c r="N527">
        <v>0</v>
      </c>
      <c r="O527">
        <v>22</v>
      </c>
      <c r="P527">
        <v>0</v>
      </c>
    </row>
    <row r="528" spans="1:16" ht="15.75" thickBot="1">
      <c r="A528" s="121">
        <f t="shared" ca="1" si="16"/>
        <v>44652</v>
      </c>
      <c r="B528" t="str">
        <f>VLOOKUP($J528,PRACTICE!$A$2:$E$41,5,0)</f>
        <v>WF-2</v>
      </c>
      <c r="J528" t="s">
        <v>56</v>
      </c>
      <c r="K528" t="s">
        <v>176</v>
      </c>
      <c r="L528">
        <v>15956</v>
      </c>
      <c r="M528">
        <v>6</v>
      </c>
      <c r="N528">
        <v>1</v>
      </c>
      <c r="O528">
        <v>16</v>
      </c>
      <c r="P528">
        <v>2</v>
      </c>
    </row>
    <row r="529" spans="1:2" ht="15.75" thickBot="1">
      <c r="A529" s="121">
        <f t="shared" ca="1" si="16"/>
        <v>44652</v>
      </c>
      <c r="B529" t="e">
        <f>VLOOKUP($J529,PRACTICE!$A$2:$E$41,5,0)</f>
        <v>#N/A</v>
      </c>
    </row>
    <row r="530" spans="1:2" ht="15.75" thickBot="1">
      <c r="A530" s="121">
        <f t="shared" ref="A530:A593" ca="1" si="18">IF(E530="Last Run:", OFFSET(E530,3,0),A529)</f>
        <v>44652</v>
      </c>
      <c r="B530" t="e">
        <f>VLOOKUP($J530,PRACTICE!$A$2:$E$41,5,0)</f>
        <v>#N/A</v>
      </c>
    </row>
    <row r="531" spans="1:2" ht="15.75" thickBot="1">
      <c r="A531" s="121">
        <f t="shared" ca="1" si="18"/>
        <v>44652</v>
      </c>
      <c r="B531" t="e">
        <f>VLOOKUP($J531,PRACTICE!$A$2:$E$41,5,0)</f>
        <v>#N/A</v>
      </c>
    </row>
    <row r="532" spans="1:2" ht="15.75" thickBot="1">
      <c r="A532" s="121">
        <f t="shared" ca="1" si="18"/>
        <v>44652</v>
      </c>
      <c r="B532" t="e">
        <f>VLOOKUP($J532,PRACTICE!$A$2:$E$41,5,0)</f>
        <v>#N/A</v>
      </c>
    </row>
    <row r="533" spans="1:2" ht="15.75" thickBot="1">
      <c r="A533" s="121">
        <f t="shared" ca="1" si="18"/>
        <v>44652</v>
      </c>
      <c r="B533" t="e">
        <f>VLOOKUP($J533,PRACTICE!$A$2:$E$41,5,0)</f>
        <v>#N/A</v>
      </c>
    </row>
    <row r="534" spans="1:2" ht="15.75" thickBot="1">
      <c r="A534" s="121">
        <f t="shared" ca="1" si="18"/>
        <v>44652</v>
      </c>
      <c r="B534" t="e">
        <f>VLOOKUP($J534,PRACTICE!$A$2:$E$41,5,0)</f>
        <v>#N/A</v>
      </c>
    </row>
    <row r="535" spans="1:2" ht="15.75" thickBot="1">
      <c r="A535" s="121">
        <f t="shared" ca="1" si="18"/>
        <v>44652</v>
      </c>
      <c r="B535" t="e">
        <f>VLOOKUP($J535,PRACTICE!$A$2:$E$41,5,0)</f>
        <v>#N/A</v>
      </c>
    </row>
    <row r="536" spans="1:2" ht="15.75" thickBot="1">
      <c r="A536" s="121">
        <f t="shared" ca="1" si="18"/>
        <v>44652</v>
      </c>
      <c r="B536" t="e">
        <f>VLOOKUP($J536,PRACTICE!$A$2:$E$41,5,0)</f>
        <v>#N/A</v>
      </c>
    </row>
    <row r="537" spans="1:2" ht="15.75" thickBot="1">
      <c r="A537" s="121">
        <f t="shared" ca="1" si="18"/>
        <v>44652</v>
      </c>
      <c r="B537" t="e">
        <f>VLOOKUP($J537,PRACTICE!$A$2:$E$41,5,0)</f>
        <v>#N/A</v>
      </c>
    </row>
    <row r="538" spans="1:2" ht="15.75" thickBot="1">
      <c r="A538" s="121">
        <f t="shared" ca="1" si="18"/>
        <v>44652</v>
      </c>
      <c r="B538" t="e">
        <f>VLOOKUP($J538,PRACTICE!$A$2:$E$41,5,0)</f>
        <v>#N/A</v>
      </c>
    </row>
    <row r="539" spans="1:2" ht="15.75" thickBot="1">
      <c r="A539" s="121">
        <f t="shared" ca="1" si="18"/>
        <v>44652</v>
      </c>
      <c r="B539" t="e">
        <f>VLOOKUP($J539,PRACTICE!$A$2:$E$41,5,0)</f>
        <v>#N/A</v>
      </c>
    </row>
    <row r="540" spans="1:2" ht="15.75" thickBot="1">
      <c r="A540" s="121">
        <f t="shared" ca="1" si="18"/>
        <v>44652</v>
      </c>
      <c r="B540" t="e">
        <f>VLOOKUP($J540,PRACTICE!$A$2:$E$41,5,0)</f>
        <v>#N/A</v>
      </c>
    </row>
    <row r="541" spans="1:2" ht="15.75" thickBot="1">
      <c r="A541" s="121">
        <f t="shared" ca="1" si="18"/>
        <v>44652</v>
      </c>
      <c r="B541" t="e">
        <f>VLOOKUP($J541,PRACTICE!$A$2:$E$41,5,0)</f>
        <v>#N/A</v>
      </c>
    </row>
    <row r="542" spans="1:2" ht="15.75" thickBot="1">
      <c r="A542" s="121">
        <f t="shared" ca="1" si="18"/>
        <v>44652</v>
      </c>
      <c r="B542" t="e">
        <f>VLOOKUP($J542,PRACTICE!$A$2:$E$41,5,0)</f>
        <v>#N/A</v>
      </c>
    </row>
    <row r="543" spans="1:2" ht="15.75" thickBot="1">
      <c r="A543" s="121">
        <f t="shared" ca="1" si="18"/>
        <v>44652</v>
      </c>
      <c r="B543" t="e">
        <f>VLOOKUP($J543,PRACTICE!$A$2:$E$41,5,0)</f>
        <v>#N/A</v>
      </c>
    </row>
    <row r="544" spans="1:2" ht="15.75" thickBot="1">
      <c r="A544" s="121">
        <f t="shared" ca="1" si="18"/>
        <v>44652</v>
      </c>
      <c r="B544" t="e">
        <f>VLOOKUP($J544,PRACTICE!$A$2:$E$41,5,0)</f>
        <v>#N/A</v>
      </c>
    </row>
    <row r="545" spans="1:2" ht="15.75" thickBot="1">
      <c r="A545" s="121">
        <f t="shared" ca="1" si="18"/>
        <v>44652</v>
      </c>
      <c r="B545" t="e">
        <f>VLOOKUP($J545,PRACTICE!$A$2:$E$41,5,0)</f>
        <v>#N/A</v>
      </c>
    </row>
    <row r="546" spans="1:2" ht="15.75" thickBot="1">
      <c r="A546" s="121">
        <f t="shared" ca="1" si="18"/>
        <v>44652</v>
      </c>
      <c r="B546" t="e">
        <f>VLOOKUP($J546,PRACTICE!$A$2:$E$41,5,0)</f>
        <v>#N/A</v>
      </c>
    </row>
    <row r="547" spans="1:2" ht="15.75" thickBot="1">
      <c r="A547" s="121">
        <f t="shared" ca="1" si="18"/>
        <v>44652</v>
      </c>
      <c r="B547" t="e">
        <f>VLOOKUP($J547,PRACTICE!$A$2:$E$41,5,0)</f>
        <v>#N/A</v>
      </c>
    </row>
    <row r="548" spans="1:2" ht="15.75" thickBot="1">
      <c r="A548" s="121">
        <f t="shared" ca="1" si="18"/>
        <v>44652</v>
      </c>
      <c r="B548" t="e">
        <f>VLOOKUP($J548,PRACTICE!$A$2:$E$41,5,0)</f>
        <v>#N/A</v>
      </c>
    </row>
    <row r="549" spans="1:2" ht="15.75" thickBot="1">
      <c r="A549" s="121">
        <f t="shared" ca="1" si="18"/>
        <v>44652</v>
      </c>
      <c r="B549" t="e">
        <f>VLOOKUP($J549,PRACTICE!$A$2:$E$41,5,0)</f>
        <v>#N/A</v>
      </c>
    </row>
    <row r="550" spans="1:2" ht="15.75" thickBot="1">
      <c r="A550" s="121">
        <f t="shared" ca="1" si="18"/>
        <v>44652</v>
      </c>
      <c r="B550" t="e">
        <f>VLOOKUP($J550,PRACTICE!$A$2:$E$41,5,0)</f>
        <v>#N/A</v>
      </c>
    </row>
    <row r="551" spans="1:2" ht="15.75" thickBot="1">
      <c r="A551" s="121">
        <f t="shared" ca="1" si="18"/>
        <v>44652</v>
      </c>
      <c r="B551" t="e">
        <f>VLOOKUP($J551,PRACTICE!$A$2:$E$41,5,0)</f>
        <v>#N/A</v>
      </c>
    </row>
    <row r="552" spans="1:2" ht="15.75" thickBot="1">
      <c r="A552" s="121">
        <f t="shared" ca="1" si="18"/>
        <v>44652</v>
      </c>
      <c r="B552" t="e">
        <f>VLOOKUP($J552,PRACTICE!$A$2:$E$41,5,0)</f>
        <v>#N/A</v>
      </c>
    </row>
    <row r="553" spans="1:2" ht="15.75" thickBot="1">
      <c r="A553" s="121">
        <f t="shared" ca="1" si="18"/>
        <v>44652</v>
      </c>
      <c r="B553" t="e">
        <f>VLOOKUP($J553,PRACTICE!$A$2:$E$41,5,0)</f>
        <v>#N/A</v>
      </c>
    </row>
    <row r="554" spans="1:2" ht="15.75" thickBot="1">
      <c r="A554" s="121">
        <f t="shared" ca="1" si="18"/>
        <v>44652</v>
      </c>
      <c r="B554" t="e">
        <f>VLOOKUP($J554,PRACTICE!$A$2:$E$41,5,0)</f>
        <v>#N/A</v>
      </c>
    </row>
    <row r="555" spans="1:2" ht="15.75" thickBot="1">
      <c r="A555" s="121">
        <f t="shared" ca="1" si="18"/>
        <v>44652</v>
      </c>
      <c r="B555" t="e">
        <f>VLOOKUP($J555,PRACTICE!$A$2:$E$41,5,0)</f>
        <v>#N/A</v>
      </c>
    </row>
    <row r="556" spans="1:2" ht="15.75" thickBot="1">
      <c r="A556" s="121">
        <f t="shared" ca="1" si="18"/>
        <v>44652</v>
      </c>
      <c r="B556" t="e">
        <f>VLOOKUP($J556,PRACTICE!$A$2:$E$41,5,0)</f>
        <v>#N/A</v>
      </c>
    </row>
    <row r="557" spans="1:2" ht="15.75" thickBot="1">
      <c r="A557" s="121">
        <f t="shared" ca="1" si="18"/>
        <v>44652</v>
      </c>
      <c r="B557" t="e">
        <f>VLOOKUP($J557,PRACTICE!$A$2:$E$41,5,0)</f>
        <v>#N/A</v>
      </c>
    </row>
    <row r="558" spans="1:2" ht="15.75" thickBot="1">
      <c r="A558" s="121">
        <f t="shared" ca="1" si="18"/>
        <v>44652</v>
      </c>
      <c r="B558" t="e">
        <f>VLOOKUP($J558,PRACTICE!$A$2:$E$41,5,0)</f>
        <v>#N/A</v>
      </c>
    </row>
    <row r="559" spans="1:2" ht="15.75" thickBot="1">
      <c r="A559" s="121">
        <f t="shared" ca="1" si="18"/>
        <v>44652</v>
      </c>
      <c r="B559" t="e">
        <f>VLOOKUP($J559,PRACTICE!$A$2:$E$41,5,0)</f>
        <v>#N/A</v>
      </c>
    </row>
    <row r="560" spans="1:2" ht="15.75" thickBot="1">
      <c r="A560" s="121">
        <f t="shared" ca="1" si="18"/>
        <v>44652</v>
      </c>
      <c r="B560" t="e">
        <f>VLOOKUP($J560,PRACTICE!$A$2:$E$41,5,0)</f>
        <v>#N/A</v>
      </c>
    </row>
    <row r="561" spans="1:2" ht="15.75" thickBot="1">
      <c r="A561" s="121">
        <f t="shared" ca="1" si="18"/>
        <v>44652</v>
      </c>
      <c r="B561" t="e">
        <f>VLOOKUP($J561,PRACTICE!$A$2:$E$41,5,0)</f>
        <v>#N/A</v>
      </c>
    </row>
    <row r="562" spans="1:2" ht="15.75" thickBot="1">
      <c r="A562" s="121">
        <f t="shared" ca="1" si="18"/>
        <v>44652</v>
      </c>
      <c r="B562" t="e">
        <f>VLOOKUP($J562,PRACTICE!$A$2:$E$41,5,0)</f>
        <v>#N/A</v>
      </c>
    </row>
    <row r="563" spans="1:2" ht="15.75" thickBot="1">
      <c r="A563" s="121">
        <f t="shared" ca="1" si="18"/>
        <v>44652</v>
      </c>
      <c r="B563" t="e">
        <f>VLOOKUP($J563,PRACTICE!$A$2:$E$41,5,0)</f>
        <v>#N/A</v>
      </c>
    </row>
    <row r="564" spans="1:2" ht="15.75" thickBot="1">
      <c r="A564" s="121">
        <f t="shared" ca="1" si="18"/>
        <v>44652</v>
      </c>
      <c r="B564" t="e">
        <f>VLOOKUP($J564,PRACTICE!$A$2:$E$41,5,0)</f>
        <v>#N/A</v>
      </c>
    </row>
    <row r="565" spans="1:2" ht="15.75" thickBot="1">
      <c r="A565" s="121">
        <f t="shared" ca="1" si="18"/>
        <v>44652</v>
      </c>
      <c r="B565" t="e">
        <f>VLOOKUP($J565,PRACTICE!$A$2:$E$41,5,0)</f>
        <v>#N/A</v>
      </c>
    </row>
    <row r="566" spans="1:2" ht="15.75" thickBot="1">
      <c r="A566" s="121">
        <f t="shared" ca="1" si="18"/>
        <v>44652</v>
      </c>
      <c r="B566" t="e">
        <f>VLOOKUP($J566,PRACTICE!$A$2:$E$41,5,0)</f>
        <v>#N/A</v>
      </c>
    </row>
    <row r="567" spans="1:2" ht="15.75" thickBot="1">
      <c r="A567" s="121">
        <f t="shared" ca="1" si="18"/>
        <v>44652</v>
      </c>
      <c r="B567" t="e">
        <f>VLOOKUP($J567,PRACTICE!$A$2:$E$41,5,0)</f>
        <v>#N/A</v>
      </c>
    </row>
    <row r="568" spans="1:2" ht="15.75" thickBot="1">
      <c r="A568" s="121">
        <f t="shared" ca="1" si="18"/>
        <v>44652</v>
      </c>
      <c r="B568" t="e">
        <f>VLOOKUP($J568,PRACTICE!$A$2:$E$41,5,0)</f>
        <v>#N/A</v>
      </c>
    </row>
    <row r="569" spans="1:2" ht="15.75" thickBot="1">
      <c r="A569" s="121">
        <f t="shared" ca="1" si="18"/>
        <v>44652</v>
      </c>
      <c r="B569" t="e">
        <f>VLOOKUP($J569,PRACTICE!$A$2:$E$41,5,0)</f>
        <v>#N/A</v>
      </c>
    </row>
    <row r="570" spans="1:2" ht="15.75" thickBot="1">
      <c r="A570" s="121">
        <f t="shared" ca="1" si="18"/>
        <v>44652</v>
      </c>
      <c r="B570" t="e">
        <f>VLOOKUP($J570,PRACTICE!$A$2:$E$41,5,0)</f>
        <v>#N/A</v>
      </c>
    </row>
    <row r="571" spans="1:2" ht="15.75" thickBot="1">
      <c r="A571" s="121">
        <f t="shared" ca="1" si="18"/>
        <v>44652</v>
      </c>
      <c r="B571" t="e">
        <f>VLOOKUP($J571,PRACTICE!$A$2:$E$41,5,0)</f>
        <v>#N/A</v>
      </c>
    </row>
    <row r="572" spans="1:2" ht="15.75" thickBot="1">
      <c r="A572" s="121">
        <f t="shared" ca="1" si="18"/>
        <v>44652</v>
      </c>
      <c r="B572" t="e">
        <f>VLOOKUP($J572,PRACTICE!$A$2:$E$41,5,0)</f>
        <v>#N/A</v>
      </c>
    </row>
    <row r="573" spans="1:2" ht="15.75" thickBot="1">
      <c r="A573" s="121">
        <f t="shared" ca="1" si="18"/>
        <v>44652</v>
      </c>
      <c r="B573" t="e">
        <f>VLOOKUP($J573,PRACTICE!$A$2:$E$41,5,0)</f>
        <v>#N/A</v>
      </c>
    </row>
    <row r="574" spans="1:2" ht="15.75" thickBot="1">
      <c r="A574" s="121">
        <f t="shared" ca="1" si="18"/>
        <v>44652</v>
      </c>
      <c r="B574" t="e">
        <f>VLOOKUP($J574,PRACTICE!$A$2:$E$41,5,0)</f>
        <v>#N/A</v>
      </c>
    </row>
    <row r="575" spans="1:2" ht="15.75" thickBot="1">
      <c r="A575" s="121">
        <f t="shared" ca="1" si="18"/>
        <v>44652</v>
      </c>
      <c r="B575" t="e">
        <f>VLOOKUP($J575,PRACTICE!$A$2:$E$41,5,0)</f>
        <v>#N/A</v>
      </c>
    </row>
    <row r="576" spans="1:2" ht="15.75" thickBot="1">
      <c r="A576" s="121">
        <f t="shared" ca="1" si="18"/>
        <v>44652</v>
      </c>
      <c r="B576" t="e">
        <f>VLOOKUP($J576,PRACTICE!$A$2:$E$41,5,0)</f>
        <v>#N/A</v>
      </c>
    </row>
    <row r="577" spans="1:2" ht="15.75" thickBot="1">
      <c r="A577" s="121">
        <f t="shared" ca="1" si="18"/>
        <v>44652</v>
      </c>
      <c r="B577" t="e">
        <f>VLOOKUP($J577,PRACTICE!$A$2:$E$41,5,0)</f>
        <v>#N/A</v>
      </c>
    </row>
    <row r="578" spans="1:2" ht="15.75" thickBot="1">
      <c r="A578" s="121">
        <f t="shared" ca="1" si="18"/>
        <v>44652</v>
      </c>
      <c r="B578" t="e">
        <f>VLOOKUP($J578,PRACTICE!$A$2:$E$41,5,0)</f>
        <v>#N/A</v>
      </c>
    </row>
    <row r="579" spans="1:2" ht="15.75" thickBot="1">
      <c r="A579" s="121">
        <f t="shared" ca="1" si="18"/>
        <v>44652</v>
      </c>
      <c r="B579" t="e">
        <f>VLOOKUP($J579,PRACTICE!$A$2:$E$41,5,0)</f>
        <v>#N/A</v>
      </c>
    </row>
    <row r="580" spans="1:2" ht="15.75" thickBot="1">
      <c r="A580" s="121">
        <f t="shared" ca="1" si="18"/>
        <v>44652</v>
      </c>
      <c r="B580" t="e">
        <f>VLOOKUP($J580,PRACTICE!$A$2:$E$41,5,0)</f>
        <v>#N/A</v>
      </c>
    </row>
    <row r="581" spans="1:2" ht="15.75" thickBot="1">
      <c r="A581" s="121">
        <f t="shared" ca="1" si="18"/>
        <v>44652</v>
      </c>
      <c r="B581" t="e">
        <f>VLOOKUP($J581,PRACTICE!$A$2:$E$41,5,0)</f>
        <v>#N/A</v>
      </c>
    </row>
    <row r="582" spans="1:2" ht="15.75" thickBot="1">
      <c r="A582" s="121">
        <f t="shared" ca="1" si="18"/>
        <v>44652</v>
      </c>
      <c r="B582" t="e">
        <f>VLOOKUP($J582,PRACTICE!$A$2:$E$41,5,0)</f>
        <v>#N/A</v>
      </c>
    </row>
    <row r="583" spans="1:2" ht="15.75" thickBot="1">
      <c r="A583" s="121">
        <f t="shared" ca="1" si="18"/>
        <v>44652</v>
      </c>
      <c r="B583" t="e">
        <f>VLOOKUP($J583,PRACTICE!$A$2:$E$41,5,0)</f>
        <v>#N/A</v>
      </c>
    </row>
    <row r="584" spans="1:2" ht="15.75" thickBot="1">
      <c r="A584" s="121">
        <f t="shared" ca="1" si="18"/>
        <v>44652</v>
      </c>
      <c r="B584" t="e">
        <f>VLOOKUP($J584,PRACTICE!$A$2:$E$41,5,0)</f>
        <v>#N/A</v>
      </c>
    </row>
    <row r="585" spans="1:2" ht="15.75" thickBot="1">
      <c r="A585" s="121">
        <f t="shared" ca="1" si="18"/>
        <v>44652</v>
      </c>
      <c r="B585" t="e">
        <f>VLOOKUP($J585,PRACTICE!$A$2:$E$41,5,0)</f>
        <v>#N/A</v>
      </c>
    </row>
    <row r="586" spans="1:2" ht="15.75" thickBot="1">
      <c r="A586" s="121">
        <f t="shared" ca="1" si="18"/>
        <v>44652</v>
      </c>
      <c r="B586" t="e">
        <f>VLOOKUP($J586,PRACTICE!$A$2:$E$41,5,0)</f>
        <v>#N/A</v>
      </c>
    </row>
    <row r="587" spans="1:2" ht="15.75" thickBot="1">
      <c r="A587" s="121">
        <f t="shared" ca="1" si="18"/>
        <v>44652</v>
      </c>
      <c r="B587" t="e">
        <f>VLOOKUP($J587,PRACTICE!$A$2:$E$41,5,0)</f>
        <v>#N/A</v>
      </c>
    </row>
    <row r="588" spans="1:2" ht="15.75" thickBot="1">
      <c r="A588" s="121">
        <f t="shared" ca="1" si="18"/>
        <v>44652</v>
      </c>
      <c r="B588" t="e">
        <f>VLOOKUP($J588,PRACTICE!$A$2:$E$41,5,0)</f>
        <v>#N/A</v>
      </c>
    </row>
    <row r="589" spans="1:2" ht="15.75" thickBot="1">
      <c r="A589" s="121">
        <f t="shared" ca="1" si="18"/>
        <v>44652</v>
      </c>
      <c r="B589" t="e">
        <f>VLOOKUP($J589,PRACTICE!$A$2:$E$41,5,0)</f>
        <v>#N/A</v>
      </c>
    </row>
    <row r="590" spans="1:2" ht="15.75" thickBot="1">
      <c r="A590" s="121">
        <f t="shared" ca="1" si="18"/>
        <v>44652</v>
      </c>
      <c r="B590" t="e">
        <f>VLOOKUP($J590,PRACTICE!$A$2:$E$41,5,0)</f>
        <v>#N/A</v>
      </c>
    </row>
    <row r="591" spans="1:2" ht="15.75" thickBot="1">
      <c r="A591" s="121">
        <f t="shared" ca="1" si="18"/>
        <v>44652</v>
      </c>
      <c r="B591" t="e">
        <f>VLOOKUP($J591,PRACTICE!$A$2:$E$41,5,0)</f>
        <v>#N/A</v>
      </c>
    </row>
    <row r="592" spans="1:2" ht="15.75" thickBot="1">
      <c r="A592" s="121">
        <f t="shared" ca="1" si="18"/>
        <v>44652</v>
      </c>
      <c r="B592" t="e">
        <f>VLOOKUP($J592,PRACTICE!$A$2:$E$41,5,0)</f>
        <v>#N/A</v>
      </c>
    </row>
    <row r="593" spans="1:2" ht="15.75" thickBot="1">
      <c r="A593" s="121">
        <f t="shared" ca="1" si="18"/>
        <v>44652</v>
      </c>
      <c r="B593" t="e">
        <f>VLOOKUP($J593,PRACTICE!$A$2:$E$41,5,0)</f>
        <v>#N/A</v>
      </c>
    </row>
    <row r="594" spans="1:2" ht="15.75" thickBot="1">
      <c r="A594" s="121">
        <f t="shared" ref="A594:A657" ca="1" si="19">IF(E594="Last Run:", OFFSET(E594,3,0),A593)</f>
        <v>44652</v>
      </c>
      <c r="B594" t="e">
        <f>VLOOKUP($J594,PRACTICE!$A$2:$E$41,5,0)</f>
        <v>#N/A</v>
      </c>
    </row>
    <row r="595" spans="1:2" ht="15.75" thickBot="1">
      <c r="A595" s="121">
        <f t="shared" ca="1" si="19"/>
        <v>44652</v>
      </c>
      <c r="B595" t="e">
        <f>VLOOKUP($J595,PRACTICE!$A$2:$E$41,5,0)</f>
        <v>#N/A</v>
      </c>
    </row>
    <row r="596" spans="1:2" ht="15.75" thickBot="1">
      <c r="A596" s="121">
        <f t="shared" ca="1" si="19"/>
        <v>44652</v>
      </c>
      <c r="B596" t="e">
        <f>VLOOKUP($J596,PRACTICE!$A$2:$E$41,5,0)</f>
        <v>#N/A</v>
      </c>
    </row>
    <row r="597" spans="1:2" ht="15.75" thickBot="1">
      <c r="A597" s="121">
        <f t="shared" ca="1" si="19"/>
        <v>44652</v>
      </c>
      <c r="B597" t="e">
        <f>VLOOKUP($J597,PRACTICE!$A$2:$E$41,5,0)</f>
        <v>#N/A</v>
      </c>
    </row>
    <row r="598" spans="1:2" ht="15.75" thickBot="1">
      <c r="A598" s="121">
        <f t="shared" ca="1" si="19"/>
        <v>44652</v>
      </c>
      <c r="B598" t="e">
        <f>VLOOKUP($J598,PRACTICE!$A$2:$E$41,5,0)</f>
        <v>#N/A</v>
      </c>
    </row>
    <row r="599" spans="1:2" ht="15.75" thickBot="1">
      <c r="A599" s="121">
        <f t="shared" ca="1" si="19"/>
        <v>44652</v>
      </c>
      <c r="B599" t="e">
        <f>VLOOKUP($J599,PRACTICE!$A$2:$E$41,5,0)</f>
        <v>#N/A</v>
      </c>
    </row>
    <row r="600" spans="1:2" ht="15.75" thickBot="1">
      <c r="A600" s="121">
        <f t="shared" ca="1" si="19"/>
        <v>44652</v>
      </c>
      <c r="B600" t="e">
        <f>VLOOKUP($J600,PRACTICE!$A$2:$E$41,5,0)</f>
        <v>#N/A</v>
      </c>
    </row>
    <row r="601" spans="1:2" ht="15.75" thickBot="1">
      <c r="A601" s="121">
        <f t="shared" ca="1" si="19"/>
        <v>44652</v>
      </c>
      <c r="B601" t="e">
        <f>VLOOKUP($J601,PRACTICE!$A$2:$E$41,5,0)</f>
        <v>#N/A</v>
      </c>
    </row>
    <row r="602" spans="1:2" ht="15.75" thickBot="1">
      <c r="A602" s="121">
        <f t="shared" ca="1" si="19"/>
        <v>44652</v>
      </c>
      <c r="B602" t="e">
        <f>VLOOKUP($J602,PRACTICE!$A$2:$E$41,5,0)</f>
        <v>#N/A</v>
      </c>
    </row>
    <row r="603" spans="1:2" ht="15.75" thickBot="1">
      <c r="A603" s="121">
        <f t="shared" ca="1" si="19"/>
        <v>44652</v>
      </c>
      <c r="B603" t="e">
        <f>VLOOKUP($J603,PRACTICE!$A$2:$E$41,5,0)</f>
        <v>#N/A</v>
      </c>
    </row>
    <row r="604" spans="1:2" ht="15.75" thickBot="1">
      <c r="A604" s="121">
        <f t="shared" ca="1" si="19"/>
        <v>44652</v>
      </c>
      <c r="B604" t="e">
        <f>VLOOKUP($J604,PRACTICE!$A$2:$E$41,5,0)</f>
        <v>#N/A</v>
      </c>
    </row>
    <row r="605" spans="1:2" ht="15.75" thickBot="1">
      <c r="A605" s="121">
        <f t="shared" ca="1" si="19"/>
        <v>44652</v>
      </c>
      <c r="B605" t="e">
        <f>VLOOKUP($J605,PRACTICE!$A$2:$E$41,5,0)</f>
        <v>#N/A</v>
      </c>
    </row>
    <row r="606" spans="1:2" ht="15.75" thickBot="1">
      <c r="A606" s="121">
        <f t="shared" ca="1" si="19"/>
        <v>44652</v>
      </c>
      <c r="B606" t="e">
        <f>VLOOKUP($J606,PRACTICE!$A$2:$E$41,5,0)</f>
        <v>#N/A</v>
      </c>
    </row>
    <row r="607" spans="1:2" ht="15.75" thickBot="1">
      <c r="A607" s="121">
        <f t="shared" ca="1" si="19"/>
        <v>44652</v>
      </c>
      <c r="B607" t="e">
        <f>VLOOKUP($J607,PRACTICE!$A$2:$E$41,5,0)</f>
        <v>#N/A</v>
      </c>
    </row>
    <row r="608" spans="1:2" ht="15.75" thickBot="1">
      <c r="A608" s="121">
        <f t="shared" ca="1" si="19"/>
        <v>44652</v>
      </c>
      <c r="B608" t="e">
        <f>VLOOKUP($J608,PRACTICE!$A$2:$E$41,5,0)</f>
        <v>#N/A</v>
      </c>
    </row>
    <row r="609" spans="1:2" ht="15.75" thickBot="1">
      <c r="A609" s="121">
        <f t="shared" ca="1" si="19"/>
        <v>44652</v>
      </c>
      <c r="B609" t="e">
        <f>VLOOKUP($J609,PRACTICE!$A$2:$E$41,5,0)</f>
        <v>#N/A</v>
      </c>
    </row>
    <row r="610" spans="1:2" ht="15.75" thickBot="1">
      <c r="A610" s="121">
        <f t="shared" ca="1" si="19"/>
        <v>44652</v>
      </c>
      <c r="B610" t="e">
        <f>VLOOKUP($J610,PRACTICE!$A$2:$E$41,5,0)</f>
        <v>#N/A</v>
      </c>
    </row>
    <row r="611" spans="1:2" ht="15.75" thickBot="1">
      <c r="A611" s="121">
        <f t="shared" ca="1" si="19"/>
        <v>44652</v>
      </c>
      <c r="B611" t="e">
        <f>VLOOKUP($J611,PRACTICE!$A$2:$E$41,5,0)</f>
        <v>#N/A</v>
      </c>
    </row>
    <row r="612" spans="1:2" ht="15.75" thickBot="1">
      <c r="A612" s="121">
        <f t="shared" ca="1" si="19"/>
        <v>44652</v>
      </c>
      <c r="B612" t="e">
        <f>VLOOKUP($J612,PRACTICE!$A$2:$E$41,5,0)</f>
        <v>#N/A</v>
      </c>
    </row>
    <row r="613" spans="1:2" ht="15.75" thickBot="1">
      <c r="A613" s="121">
        <f t="shared" ca="1" si="19"/>
        <v>44652</v>
      </c>
      <c r="B613" t="e">
        <f>VLOOKUP($J613,PRACTICE!$A$2:$E$41,5,0)</f>
        <v>#N/A</v>
      </c>
    </row>
    <row r="614" spans="1:2" ht="15.75" thickBot="1">
      <c r="A614" s="121">
        <f t="shared" ca="1" si="19"/>
        <v>44652</v>
      </c>
      <c r="B614" t="e">
        <f>VLOOKUP($J614,PRACTICE!$A$2:$E$41,5,0)</f>
        <v>#N/A</v>
      </c>
    </row>
    <row r="615" spans="1:2" ht="15.75" thickBot="1">
      <c r="A615" s="121">
        <f t="shared" ca="1" si="19"/>
        <v>44652</v>
      </c>
      <c r="B615" t="e">
        <f>VLOOKUP($J615,PRACTICE!$A$2:$E$41,5,0)</f>
        <v>#N/A</v>
      </c>
    </row>
    <row r="616" spans="1:2" ht="15.75" thickBot="1">
      <c r="A616" s="121">
        <f t="shared" ca="1" si="19"/>
        <v>44652</v>
      </c>
      <c r="B616" t="e">
        <f>VLOOKUP($J616,PRACTICE!$A$2:$E$41,5,0)</f>
        <v>#N/A</v>
      </c>
    </row>
    <row r="617" spans="1:2" ht="15.75" thickBot="1">
      <c r="A617" s="121">
        <f t="shared" ca="1" si="19"/>
        <v>44652</v>
      </c>
      <c r="B617" t="e">
        <f>VLOOKUP($J617,PRACTICE!$A$2:$E$41,5,0)</f>
        <v>#N/A</v>
      </c>
    </row>
    <row r="618" spans="1:2" ht="15.75" thickBot="1">
      <c r="A618" s="121">
        <f t="shared" ca="1" si="19"/>
        <v>44652</v>
      </c>
      <c r="B618" t="e">
        <f>VLOOKUP($J618,PRACTICE!$A$2:$E$41,5,0)</f>
        <v>#N/A</v>
      </c>
    </row>
    <row r="619" spans="1:2" ht="15.75" thickBot="1">
      <c r="A619" s="121">
        <f t="shared" ca="1" si="19"/>
        <v>44652</v>
      </c>
      <c r="B619" t="e">
        <f>VLOOKUP($J619,PRACTICE!$A$2:$E$41,5,0)</f>
        <v>#N/A</v>
      </c>
    </row>
    <row r="620" spans="1:2" ht="15.75" thickBot="1">
      <c r="A620" s="121">
        <f t="shared" ca="1" si="19"/>
        <v>44652</v>
      </c>
      <c r="B620" t="e">
        <f>VLOOKUP($J620,PRACTICE!$A$2:$E$41,5,0)</f>
        <v>#N/A</v>
      </c>
    </row>
    <row r="621" spans="1:2" ht="15.75" thickBot="1">
      <c r="A621" s="121">
        <f t="shared" ca="1" si="19"/>
        <v>44652</v>
      </c>
      <c r="B621" t="e">
        <f>VLOOKUP($J621,PRACTICE!$A$2:$E$41,5,0)</f>
        <v>#N/A</v>
      </c>
    </row>
    <row r="622" spans="1:2" ht="15.75" thickBot="1">
      <c r="A622" s="121">
        <f t="shared" ca="1" si="19"/>
        <v>44652</v>
      </c>
      <c r="B622" t="e">
        <f>VLOOKUP($J622,PRACTICE!$A$2:$E$41,5,0)</f>
        <v>#N/A</v>
      </c>
    </row>
    <row r="623" spans="1:2" ht="15.75" thickBot="1">
      <c r="A623" s="121">
        <f t="shared" ca="1" si="19"/>
        <v>44652</v>
      </c>
      <c r="B623" t="e">
        <f>VLOOKUP($J623,PRACTICE!$A$2:$E$41,5,0)</f>
        <v>#N/A</v>
      </c>
    </row>
    <row r="624" spans="1:2" ht="15.75" thickBot="1">
      <c r="A624" s="121">
        <f t="shared" ca="1" si="19"/>
        <v>44652</v>
      </c>
      <c r="B624" t="e">
        <f>VLOOKUP($J624,PRACTICE!$A$2:$E$41,5,0)</f>
        <v>#N/A</v>
      </c>
    </row>
    <row r="625" spans="1:2" ht="15.75" thickBot="1">
      <c r="A625" s="121">
        <f t="shared" ca="1" si="19"/>
        <v>44652</v>
      </c>
      <c r="B625" t="e">
        <f>VLOOKUP($J625,PRACTICE!$A$2:$E$41,5,0)</f>
        <v>#N/A</v>
      </c>
    </row>
    <row r="626" spans="1:2" ht="15.75" thickBot="1">
      <c r="A626" s="121">
        <f t="shared" ca="1" si="19"/>
        <v>44652</v>
      </c>
      <c r="B626" t="e">
        <f>VLOOKUP($J626,PRACTICE!$A$2:$E$41,5,0)</f>
        <v>#N/A</v>
      </c>
    </row>
    <row r="627" spans="1:2" ht="15.75" thickBot="1">
      <c r="A627" s="121">
        <f t="shared" ca="1" si="19"/>
        <v>44652</v>
      </c>
      <c r="B627" t="e">
        <f>VLOOKUP($J627,PRACTICE!$A$2:$E$41,5,0)</f>
        <v>#N/A</v>
      </c>
    </row>
    <row r="628" spans="1:2" ht="15.75" thickBot="1">
      <c r="A628" s="121">
        <f t="shared" ca="1" si="19"/>
        <v>44652</v>
      </c>
      <c r="B628" t="e">
        <f>VLOOKUP($J628,PRACTICE!$A$2:$E$41,5,0)</f>
        <v>#N/A</v>
      </c>
    </row>
    <row r="629" spans="1:2" ht="15.75" thickBot="1">
      <c r="A629" s="121">
        <f t="shared" ca="1" si="19"/>
        <v>44652</v>
      </c>
      <c r="B629" t="e">
        <f>VLOOKUP($J629,PRACTICE!$A$2:$E$41,5,0)</f>
        <v>#N/A</v>
      </c>
    </row>
    <row r="630" spans="1:2" ht="15.75" thickBot="1">
      <c r="A630" s="121">
        <f t="shared" ca="1" si="19"/>
        <v>44652</v>
      </c>
      <c r="B630" t="e">
        <f>VLOOKUP($J630,PRACTICE!$A$2:$E$41,5,0)</f>
        <v>#N/A</v>
      </c>
    </row>
    <row r="631" spans="1:2" ht="15.75" thickBot="1">
      <c r="A631" s="121">
        <f t="shared" ca="1" si="19"/>
        <v>44652</v>
      </c>
      <c r="B631" t="e">
        <f>VLOOKUP($J631,PRACTICE!$A$2:$E$41,5,0)</f>
        <v>#N/A</v>
      </c>
    </row>
    <row r="632" spans="1:2" ht="15.75" thickBot="1">
      <c r="A632" s="121">
        <f t="shared" ca="1" si="19"/>
        <v>44652</v>
      </c>
      <c r="B632" t="e">
        <f>VLOOKUP($J632,PRACTICE!$A$2:$E$41,5,0)</f>
        <v>#N/A</v>
      </c>
    </row>
    <row r="633" spans="1:2" ht="15.75" thickBot="1">
      <c r="A633" s="121">
        <f t="shared" ca="1" si="19"/>
        <v>44652</v>
      </c>
      <c r="B633" t="e">
        <f>VLOOKUP($J633,PRACTICE!$A$2:$E$41,5,0)</f>
        <v>#N/A</v>
      </c>
    </row>
    <row r="634" spans="1:2" ht="15.75" thickBot="1">
      <c r="A634" s="121">
        <f t="shared" ca="1" si="19"/>
        <v>44652</v>
      </c>
      <c r="B634" t="e">
        <f>VLOOKUP($J634,PRACTICE!$A$2:$E$41,5,0)</f>
        <v>#N/A</v>
      </c>
    </row>
    <row r="635" spans="1:2" ht="15.75" thickBot="1">
      <c r="A635" s="121">
        <f t="shared" ca="1" si="19"/>
        <v>44652</v>
      </c>
      <c r="B635" t="e">
        <f>VLOOKUP($J635,PRACTICE!$A$2:$E$41,5,0)</f>
        <v>#N/A</v>
      </c>
    </row>
    <row r="636" spans="1:2" ht="15.75" thickBot="1">
      <c r="A636" s="121">
        <f t="shared" ca="1" si="19"/>
        <v>44652</v>
      </c>
      <c r="B636" t="e">
        <f>VLOOKUP($J636,PRACTICE!$A$2:$E$41,5,0)</f>
        <v>#N/A</v>
      </c>
    </row>
    <row r="637" spans="1:2" ht="15.75" thickBot="1">
      <c r="A637" s="121">
        <f t="shared" ca="1" si="19"/>
        <v>44652</v>
      </c>
      <c r="B637" t="e">
        <f>VLOOKUP($J637,PRACTICE!$A$2:$E$41,5,0)</f>
        <v>#N/A</v>
      </c>
    </row>
    <row r="638" spans="1:2" ht="15.75" thickBot="1">
      <c r="A638" s="121">
        <f t="shared" ca="1" si="19"/>
        <v>44652</v>
      </c>
      <c r="B638" t="e">
        <f>VLOOKUP($J638,PRACTICE!$A$2:$E$41,5,0)</f>
        <v>#N/A</v>
      </c>
    </row>
    <row r="639" spans="1:2" ht="15.75" thickBot="1">
      <c r="A639" s="121">
        <f t="shared" ca="1" si="19"/>
        <v>44652</v>
      </c>
      <c r="B639" t="e">
        <f>VLOOKUP($J639,PRACTICE!$A$2:$E$41,5,0)</f>
        <v>#N/A</v>
      </c>
    </row>
    <row r="640" spans="1:2" ht="15.75" thickBot="1">
      <c r="A640" s="121">
        <f t="shared" ca="1" si="19"/>
        <v>44652</v>
      </c>
      <c r="B640" t="e">
        <f>VLOOKUP($J640,PRACTICE!$A$2:$E$41,5,0)</f>
        <v>#N/A</v>
      </c>
    </row>
    <row r="641" spans="1:2" ht="15.75" thickBot="1">
      <c r="A641" s="121">
        <f t="shared" ca="1" si="19"/>
        <v>44652</v>
      </c>
      <c r="B641" t="e">
        <f>VLOOKUP($J641,PRACTICE!$A$2:$E$41,5,0)</f>
        <v>#N/A</v>
      </c>
    </row>
    <row r="642" spans="1:2" ht="15.75" thickBot="1">
      <c r="A642" s="121">
        <f t="shared" ca="1" si="19"/>
        <v>44652</v>
      </c>
      <c r="B642" t="e">
        <f>VLOOKUP($J642,PRACTICE!$A$2:$E$41,5,0)</f>
        <v>#N/A</v>
      </c>
    </row>
    <row r="643" spans="1:2" ht="15.75" thickBot="1">
      <c r="A643" s="121">
        <f t="shared" ca="1" si="19"/>
        <v>44652</v>
      </c>
      <c r="B643" t="e">
        <f>VLOOKUP($J643,PRACTICE!$A$2:$E$41,5,0)</f>
        <v>#N/A</v>
      </c>
    </row>
    <row r="644" spans="1:2" ht="15.75" thickBot="1">
      <c r="A644" s="121">
        <f t="shared" ca="1" si="19"/>
        <v>44652</v>
      </c>
      <c r="B644" t="e">
        <f>VLOOKUP($J644,PRACTICE!$A$2:$E$41,5,0)</f>
        <v>#N/A</v>
      </c>
    </row>
    <row r="645" spans="1:2" ht="15.75" thickBot="1">
      <c r="A645" s="121">
        <f t="shared" ca="1" si="19"/>
        <v>44652</v>
      </c>
      <c r="B645" t="e">
        <f>VLOOKUP($J645,PRACTICE!$A$2:$E$41,5,0)</f>
        <v>#N/A</v>
      </c>
    </row>
    <row r="646" spans="1:2" ht="15.75" thickBot="1">
      <c r="A646" s="121">
        <f t="shared" ca="1" si="19"/>
        <v>44652</v>
      </c>
      <c r="B646" t="e">
        <f>VLOOKUP($J646,PRACTICE!$A$2:$E$41,5,0)</f>
        <v>#N/A</v>
      </c>
    </row>
    <row r="647" spans="1:2" ht="15.75" thickBot="1">
      <c r="A647" s="121">
        <f t="shared" ca="1" si="19"/>
        <v>44652</v>
      </c>
      <c r="B647" t="e">
        <f>VLOOKUP($J647,PRACTICE!$A$2:$E$41,5,0)</f>
        <v>#N/A</v>
      </c>
    </row>
    <row r="648" spans="1:2" ht="15.75" thickBot="1">
      <c r="A648" s="121">
        <f t="shared" ca="1" si="19"/>
        <v>44652</v>
      </c>
      <c r="B648" t="e">
        <f>VLOOKUP($J648,PRACTICE!$A$2:$E$41,5,0)</f>
        <v>#N/A</v>
      </c>
    </row>
    <row r="649" spans="1:2" ht="15.75" thickBot="1">
      <c r="A649" s="121">
        <f t="shared" ca="1" si="19"/>
        <v>44652</v>
      </c>
      <c r="B649" t="e">
        <f>VLOOKUP($J649,PRACTICE!$A$2:$E$41,5,0)</f>
        <v>#N/A</v>
      </c>
    </row>
    <row r="650" spans="1:2" ht="15.75" thickBot="1">
      <c r="A650" s="121">
        <f t="shared" ca="1" si="19"/>
        <v>44652</v>
      </c>
      <c r="B650" t="e">
        <f>VLOOKUP($J650,PRACTICE!$A$2:$E$41,5,0)</f>
        <v>#N/A</v>
      </c>
    </row>
    <row r="651" spans="1:2" ht="15.75" thickBot="1">
      <c r="A651" s="121">
        <f t="shared" ca="1" si="19"/>
        <v>44652</v>
      </c>
      <c r="B651" t="e">
        <f>VLOOKUP($J651,PRACTICE!$A$2:$E$41,5,0)</f>
        <v>#N/A</v>
      </c>
    </row>
    <row r="652" spans="1:2" ht="15.75" thickBot="1">
      <c r="A652" s="121">
        <f t="shared" ca="1" si="19"/>
        <v>44652</v>
      </c>
      <c r="B652" t="e">
        <f>VLOOKUP($J652,PRACTICE!$A$2:$E$41,5,0)</f>
        <v>#N/A</v>
      </c>
    </row>
    <row r="653" spans="1:2" ht="15.75" thickBot="1">
      <c r="A653" s="121">
        <f t="shared" ca="1" si="19"/>
        <v>44652</v>
      </c>
      <c r="B653" t="e">
        <f>VLOOKUP($J653,PRACTICE!$A$2:$E$41,5,0)</f>
        <v>#N/A</v>
      </c>
    </row>
    <row r="654" spans="1:2" ht="15.75" thickBot="1">
      <c r="A654" s="121">
        <f t="shared" ca="1" si="19"/>
        <v>44652</v>
      </c>
      <c r="B654" t="e">
        <f>VLOOKUP($J654,PRACTICE!$A$2:$E$41,5,0)</f>
        <v>#N/A</v>
      </c>
    </row>
    <row r="655" spans="1:2" ht="15.75" thickBot="1">
      <c r="A655" s="121">
        <f t="shared" ca="1" si="19"/>
        <v>44652</v>
      </c>
      <c r="B655" t="e">
        <f>VLOOKUP($J655,PRACTICE!$A$2:$E$41,5,0)</f>
        <v>#N/A</v>
      </c>
    </row>
    <row r="656" spans="1:2" ht="15.75" thickBot="1">
      <c r="A656" s="121">
        <f t="shared" ca="1" si="19"/>
        <v>44652</v>
      </c>
      <c r="B656" t="e">
        <f>VLOOKUP($J656,PRACTICE!$A$2:$E$41,5,0)</f>
        <v>#N/A</v>
      </c>
    </row>
    <row r="657" spans="1:2" ht="15.75" thickBot="1">
      <c r="A657" s="121">
        <f t="shared" ca="1" si="19"/>
        <v>44652</v>
      </c>
      <c r="B657" t="e">
        <f>VLOOKUP($J657,PRACTICE!$A$2:$E$41,5,0)</f>
        <v>#N/A</v>
      </c>
    </row>
    <row r="658" spans="1:2" ht="15.75" thickBot="1">
      <c r="A658" s="121">
        <f t="shared" ref="A658:A716" ca="1" si="20">IF(E658="Last Run:", OFFSET(E658,3,0),A657)</f>
        <v>44652</v>
      </c>
      <c r="B658" t="e">
        <f>VLOOKUP($J658,PRACTICE!$A$2:$E$41,5,0)</f>
        <v>#N/A</v>
      </c>
    </row>
    <row r="659" spans="1:2" ht="15.75" thickBot="1">
      <c r="A659" s="121">
        <f t="shared" ca="1" si="20"/>
        <v>44652</v>
      </c>
      <c r="B659" t="e">
        <f>VLOOKUP($J659,PRACTICE!$A$2:$E$41,5,0)</f>
        <v>#N/A</v>
      </c>
    </row>
    <row r="660" spans="1:2" ht="15.75" thickBot="1">
      <c r="A660" s="121">
        <f t="shared" ca="1" si="20"/>
        <v>44652</v>
      </c>
      <c r="B660" t="e">
        <f>VLOOKUP($J660,PRACTICE!$A$2:$E$41,5,0)</f>
        <v>#N/A</v>
      </c>
    </row>
    <row r="661" spans="1:2" ht="15.75" thickBot="1">
      <c r="A661" s="121">
        <f t="shared" ca="1" si="20"/>
        <v>44652</v>
      </c>
      <c r="B661" t="e">
        <f>VLOOKUP($J661,PRACTICE!$A$2:$E$41,5,0)</f>
        <v>#N/A</v>
      </c>
    </row>
    <row r="662" spans="1:2" ht="15.75" thickBot="1">
      <c r="A662" s="121">
        <f t="shared" ca="1" si="20"/>
        <v>44652</v>
      </c>
      <c r="B662" t="e">
        <f>VLOOKUP($J662,PRACTICE!$A$2:$E$41,5,0)</f>
        <v>#N/A</v>
      </c>
    </row>
    <row r="663" spans="1:2" ht="15.75" thickBot="1">
      <c r="A663" s="121">
        <f t="shared" ca="1" si="20"/>
        <v>44652</v>
      </c>
      <c r="B663" t="e">
        <f>VLOOKUP($J663,PRACTICE!$A$2:$E$41,5,0)</f>
        <v>#N/A</v>
      </c>
    </row>
    <row r="664" spans="1:2" ht="15.75" thickBot="1">
      <c r="A664" s="121">
        <f t="shared" ca="1" si="20"/>
        <v>44652</v>
      </c>
      <c r="B664" t="e">
        <f>VLOOKUP($J664,PRACTICE!$A$2:$E$41,5,0)</f>
        <v>#N/A</v>
      </c>
    </row>
    <row r="665" spans="1:2" ht="15.75" thickBot="1">
      <c r="A665" s="121">
        <f t="shared" ca="1" si="20"/>
        <v>44652</v>
      </c>
      <c r="B665" t="e">
        <f>VLOOKUP($J665,PRACTICE!$A$2:$E$41,5,0)</f>
        <v>#N/A</v>
      </c>
    </row>
    <row r="666" spans="1:2" ht="15.75" thickBot="1">
      <c r="A666" s="121">
        <f t="shared" ca="1" si="20"/>
        <v>44652</v>
      </c>
      <c r="B666" t="e">
        <f>VLOOKUP($J666,PRACTICE!$A$2:$E$41,5,0)</f>
        <v>#N/A</v>
      </c>
    </row>
    <row r="667" spans="1:2" ht="15.75" thickBot="1">
      <c r="A667" s="121">
        <f t="shared" ca="1" si="20"/>
        <v>44652</v>
      </c>
      <c r="B667" t="e">
        <f>VLOOKUP($J667,PRACTICE!$A$2:$E$41,5,0)</f>
        <v>#N/A</v>
      </c>
    </row>
    <row r="668" spans="1:2" ht="15.75" thickBot="1">
      <c r="A668" s="121">
        <f t="shared" ca="1" si="20"/>
        <v>44652</v>
      </c>
      <c r="B668" t="e">
        <f>VLOOKUP($J668,PRACTICE!$A$2:$E$41,5,0)</f>
        <v>#N/A</v>
      </c>
    </row>
    <row r="669" spans="1:2" ht="15.75" thickBot="1">
      <c r="A669" s="121">
        <f t="shared" ca="1" si="20"/>
        <v>44652</v>
      </c>
      <c r="B669" t="e">
        <f>VLOOKUP($J669,PRACTICE!$A$2:$E$41,5,0)</f>
        <v>#N/A</v>
      </c>
    </row>
    <row r="670" spans="1:2" ht="15.75" thickBot="1">
      <c r="A670" s="121">
        <f t="shared" ca="1" si="20"/>
        <v>44652</v>
      </c>
      <c r="B670" t="e">
        <f>VLOOKUP($J670,PRACTICE!$A$2:$E$41,5,0)</f>
        <v>#N/A</v>
      </c>
    </row>
    <row r="671" spans="1:2" ht="15.75" thickBot="1">
      <c r="A671" s="121">
        <f t="shared" ca="1" si="20"/>
        <v>44652</v>
      </c>
      <c r="B671" t="e">
        <f>VLOOKUP($J671,PRACTICE!$A$2:$E$41,5,0)</f>
        <v>#N/A</v>
      </c>
    </row>
    <row r="672" spans="1:2" ht="15.75" thickBot="1">
      <c r="A672" s="121">
        <f t="shared" ca="1" si="20"/>
        <v>44652</v>
      </c>
      <c r="B672" t="e">
        <f>VLOOKUP($J672,PRACTICE!$A$2:$E$41,5,0)</f>
        <v>#N/A</v>
      </c>
    </row>
    <row r="673" spans="1:2" ht="15.75" thickBot="1">
      <c r="A673" s="121">
        <f t="shared" ca="1" si="20"/>
        <v>44652</v>
      </c>
      <c r="B673" t="e">
        <f>VLOOKUP($J673,PRACTICE!$A$2:$E$41,5,0)</f>
        <v>#N/A</v>
      </c>
    </row>
    <row r="674" spans="1:2" ht="15.75" thickBot="1">
      <c r="A674" s="121">
        <f t="shared" ca="1" si="20"/>
        <v>44652</v>
      </c>
      <c r="B674" t="e">
        <f>VLOOKUP($J674,PRACTICE!$A$2:$E$41,5,0)</f>
        <v>#N/A</v>
      </c>
    </row>
    <row r="675" spans="1:2" ht="15.75" thickBot="1">
      <c r="A675" s="121">
        <f t="shared" ca="1" si="20"/>
        <v>44652</v>
      </c>
      <c r="B675" t="e">
        <f>VLOOKUP($J675,PRACTICE!$A$2:$E$41,5,0)</f>
        <v>#N/A</v>
      </c>
    </row>
    <row r="676" spans="1:2" ht="15.75" thickBot="1">
      <c r="A676" s="121">
        <f t="shared" ca="1" si="20"/>
        <v>44652</v>
      </c>
      <c r="B676" t="e">
        <f>VLOOKUP($J676,PRACTICE!$A$2:$E$41,5,0)</f>
        <v>#N/A</v>
      </c>
    </row>
    <row r="677" spans="1:2" ht="15.75" thickBot="1">
      <c r="A677" s="121">
        <f t="shared" ca="1" si="20"/>
        <v>44652</v>
      </c>
      <c r="B677" t="e">
        <f>VLOOKUP($J677,PRACTICE!$A$2:$E$41,5,0)</f>
        <v>#N/A</v>
      </c>
    </row>
    <row r="678" spans="1:2" ht="15.75" thickBot="1">
      <c r="A678" s="121">
        <f t="shared" ca="1" si="20"/>
        <v>44652</v>
      </c>
      <c r="B678" t="e">
        <f>VLOOKUP($J678,PRACTICE!$A$2:$E$41,5,0)</f>
        <v>#N/A</v>
      </c>
    </row>
    <row r="679" spans="1:2" ht="15.75" thickBot="1">
      <c r="A679" s="121">
        <f t="shared" ca="1" si="20"/>
        <v>44652</v>
      </c>
      <c r="B679" t="e">
        <f>VLOOKUP($J679,PRACTICE!$A$2:$E$41,5,0)</f>
        <v>#N/A</v>
      </c>
    </row>
    <row r="680" spans="1:2" ht="15.75" thickBot="1">
      <c r="A680" s="121">
        <f t="shared" ca="1" si="20"/>
        <v>44652</v>
      </c>
      <c r="B680" t="e">
        <f>VLOOKUP($J680,PRACTICE!$A$2:$E$41,5,0)</f>
        <v>#N/A</v>
      </c>
    </row>
    <row r="681" spans="1:2" ht="15.75" thickBot="1">
      <c r="A681" s="121">
        <f t="shared" ca="1" si="20"/>
        <v>44652</v>
      </c>
      <c r="B681" t="e">
        <f>VLOOKUP($J681,PRACTICE!$A$2:$E$41,5,0)</f>
        <v>#N/A</v>
      </c>
    </row>
    <row r="682" spans="1:2" ht="15.75" thickBot="1">
      <c r="A682" s="121">
        <f t="shared" ca="1" si="20"/>
        <v>44652</v>
      </c>
      <c r="B682" t="e">
        <f>VLOOKUP($J682,PRACTICE!$A$2:$E$41,5,0)</f>
        <v>#N/A</v>
      </c>
    </row>
    <row r="683" spans="1:2" ht="15.75" thickBot="1">
      <c r="A683" s="121">
        <f t="shared" ca="1" si="20"/>
        <v>44652</v>
      </c>
      <c r="B683" t="e">
        <f>VLOOKUP($J683,PRACTICE!$A$2:$E$41,5,0)</f>
        <v>#N/A</v>
      </c>
    </row>
    <row r="684" spans="1:2" ht="15.75" thickBot="1">
      <c r="A684" s="121">
        <f t="shared" ca="1" si="20"/>
        <v>44652</v>
      </c>
      <c r="B684" t="e">
        <f>VLOOKUP($J684,PRACTICE!$A$2:$E$41,5,0)</f>
        <v>#N/A</v>
      </c>
    </row>
    <row r="685" spans="1:2" ht="15.75" thickBot="1">
      <c r="A685" s="121">
        <f t="shared" ca="1" si="20"/>
        <v>44652</v>
      </c>
      <c r="B685" t="e">
        <f>VLOOKUP($J685,PRACTICE!$A$2:$E$41,5,0)</f>
        <v>#N/A</v>
      </c>
    </row>
    <row r="686" spans="1:2" ht="15.75" thickBot="1">
      <c r="A686" s="121">
        <f t="shared" ca="1" si="20"/>
        <v>44652</v>
      </c>
      <c r="B686" t="e">
        <f>VLOOKUP($J686,PRACTICE!$A$2:$E$41,5,0)</f>
        <v>#N/A</v>
      </c>
    </row>
    <row r="687" spans="1:2" ht="15.75" thickBot="1">
      <c r="A687" s="121">
        <f t="shared" ca="1" si="20"/>
        <v>44652</v>
      </c>
      <c r="B687" t="e">
        <f>VLOOKUP($J687,PRACTICE!$A$2:$E$41,5,0)</f>
        <v>#N/A</v>
      </c>
    </row>
    <row r="688" spans="1:2" ht="15.75" thickBot="1">
      <c r="A688" s="121">
        <f t="shared" ca="1" si="20"/>
        <v>44652</v>
      </c>
      <c r="B688" t="e">
        <f>VLOOKUP($J688,PRACTICE!$A$2:$E$41,5,0)</f>
        <v>#N/A</v>
      </c>
    </row>
    <row r="689" spans="1:2" ht="15.75" thickBot="1">
      <c r="A689" s="121">
        <f t="shared" ca="1" si="20"/>
        <v>44652</v>
      </c>
      <c r="B689" t="e">
        <f>VLOOKUP($J689,PRACTICE!$A$2:$E$41,5,0)</f>
        <v>#N/A</v>
      </c>
    </row>
    <row r="690" spans="1:2" ht="15.75" thickBot="1">
      <c r="A690" s="121">
        <f t="shared" ca="1" si="20"/>
        <v>44652</v>
      </c>
      <c r="B690" t="e">
        <f>VLOOKUP($J690,PRACTICE!$A$2:$E$41,5,0)</f>
        <v>#N/A</v>
      </c>
    </row>
    <row r="691" spans="1:2" ht="15.75" thickBot="1">
      <c r="A691" s="121">
        <f t="shared" ca="1" si="20"/>
        <v>44652</v>
      </c>
      <c r="B691" t="e">
        <f>VLOOKUP($J691,PRACTICE!$A$2:$E$41,5,0)</f>
        <v>#N/A</v>
      </c>
    </row>
    <row r="692" spans="1:2" ht="15.75" thickBot="1">
      <c r="A692" s="121">
        <f t="shared" ca="1" si="20"/>
        <v>44652</v>
      </c>
      <c r="B692" t="e">
        <f>VLOOKUP($J692,PRACTICE!$A$2:$E$41,5,0)</f>
        <v>#N/A</v>
      </c>
    </row>
    <row r="693" spans="1:2" ht="15.75" thickBot="1">
      <c r="A693" s="121">
        <f t="shared" ca="1" si="20"/>
        <v>44652</v>
      </c>
      <c r="B693" t="e">
        <f>VLOOKUP($J693,PRACTICE!$A$2:$E$41,5,0)</f>
        <v>#N/A</v>
      </c>
    </row>
    <row r="694" spans="1:2" ht="15.75" thickBot="1">
      <c r="A694" s="121">
        <f t="shared" ca="1" si="20"/>
        <v>44652</v>
      </c>
      <c r="B694" t="e">
        <f>VLOOKUP($J694,PRACTICE!$A$2:$E$41,5,0)</f>
        <v>#N/A</v>
      </c>
    </row>
    <row r="695" spans="1:2" ht="15.75" thickBot="1">
      <c r="A695" s="121">
        <f t="shared" ca="1" si="20"/>
        <v>44652</v>
      </c>
      <c r="B695" t="e">
        <f>VLOOKUP($J695,PRACTICE!$A$2:$E$41,5,0)</f>
        <v>#N/A</v>
      </c>
    </row>
    <row r="696" spans="1:2" ht="15.75" thickBot="1">
      <c r="A696" s="121">
        <f t="shared" ca="1" si="20"/>
        <v>44652</v>
      </c>
      <c r="B696" t="e">
        <f>VLOOKUP($J696,PRACTICE!$A$2:$E$41,5,0)</f>
        <v>#N/A</v>
      </c>
    </row>
    <row r="697" spans="1:2" ht="15.75" thickBot="1">
      <c r="A697" s="121">
        <f t="shared" ca="1" si="20"/>
        <v>44652</v>
      </c>
      <c r="B697" t="e">
        <f>VLOOKUP($J697,PRACTICE!$A$2:$E$41,5,0)</f>
        <v>#N/A</v>
      </c>
    </row>
    <row r="698" spans="1:2" ht="15.75" thickBot="1">
      <c r="A698" s="121">
        <f t="shared" ca="1" si="20"/>
        <v>44652</v>
      </c>
      <c r="B698" t="e">
        <f>VLOOKUP($J698,PRACTICE!$A$2:$E$41,5,0)</f>
        <v>#N/A</v>
      </c>
    </row>
    <row r="699" spans="1:2" ht="15.75" thickBot="1">
      <c r="A699" s="121">
        <f t="shared" ca="1" si="20"/>
        <v>44652</v>
      </c>
      <c r="B699" t="e">
        <f>VLOOKUP($J699,PRACTICE!$A$2:$E$41,5,0)</f>
        <v>#N/A</v>
      </c>
    </row>
    <row r="700" spans="1:2" ht="15.75" thickBot="1">
      <c r="A700" s="121">
        <f t="shared" ca="1" si="20"/>
        <v>44652</v>
      </c>
      <c r="B700" t="e">
        <f>VLOOKUP($J700,PRACTICE!$A$2:$E$41,5,0)</f>
        <v>#N/A</v>
      </c>
    </row>
    <row r="701" spans="1:2" ht="15.75" thickBot="1">
      <c r="A701" s="121">
        <f t="shared" ca="1" si="20"/>
        <v>44652</v>
      </c>
      <c r="B701" t="e">
        <f>VLOOKUP($J701,PRACTICE!$A$2:$E$41,5,0)</f>
        <v>#N/A</v>
      </c>
    </row>
    <row r="702" spans="1:2" ht="15.75" thickBot="1">
      <c r="A702" s="121">
        <f t="shared" ca="1" si="20"/>
        <v>44652</v>
      </c>
      <c r="B702" t="e">
        <f>VLOOKUP($J702,PRACTICE!$A$2:$E$41,5,0)</f>
        <v>#N/A</v>
      </c>
    </row>
    <row r="703" spans="1:2" ht="15.75" thickBot="1">
      <c r="A703" s="121">
        <f t="shared" ca="1" si="20"/>
        <v>44652</v>
      </c>
      <c r="B703" t="e">
        <f>VLOOKUP($J703,PRACTICE!$A$2:$E$41,5,0)</f>
        <v>#N/A</v>
      </c>
    </row>
    <row r="704" spans="1:2" ht="15.75" thickBot="1">
      <c r="A704" s="121">
        <f t="shared" ca="1" si="20"/>
        <v>44652</v>
      </c>
      <c r="B704" t="e">
        <f>VLOOKUP($J704,PRACTICE!$A$2:$E$41,5,0)</f>
        <v>#N/A</v>
      </c>
    </row>
    <row r="705" spans="1:2" ht="15.75" thickBot="1">
      <c r="A705" s="121">
        <f t="shared" ca="1" si="20"/>
        <v>44652</v>
      </c>
      <c r="B705" t="e">
        <f>VLOOKUP($J705,PRACTICE!$A$2:$E$41,5,0)</f>
        <v>#N/A</v>
      </c>
    </row>
    <row r="706" spans="1:2" ht="15.75" thickBot="1">
      <c r="A706" s="121">
        <f t="shared" ca="1" si="20"/>
        <v>44652</v>
      </c>
      <c r="B706" t="e">
        <f>VLOOKUP($J706,PRACTICE!$A$2:$E$41,5,0)</f>
        <v>#N/A</v>
      </c>
    </row>
    <row r="707" spans="1:2" ht="15.75" thickBot="1">
      <c r="A707" s="121">
        <f t="shared" ca="1" si="20"/>
        <v>44652</v>
      </c>
      <c r="B707" t="e">
        <f>VLOOKUP($J707,PRACTICE!$A$2:$E$41,5,0)</f>
        <v>#N/A</v>
      </c>
    </row>
    <row r="708" spans="1:2" ht="15.75" thickBot="1">
      <c r="A708" s="121">
        <f t="shared" ca="1" si="20"/>
        <v>44652</v>
      </c>
      <c r="B708" t="e">
        <f>VLOOKUP($J708,PRACTICE!$A$2:$E$41,5,0)</f>
        <v>#N/A</v>
      </c>
    </row>
    <row r="709" spans="1:2" ht="15.75" thickBot="1">
      <c r="A709" s="121">
        <f t="shared" ca="1" si="20"/>
        <v>44652</v>
      </c>
      <c r="B709" t="e">
        <f>VLOOKUP($J709,PRACTICE!$A$2:$E$41,5,0)</f>
        <v>#N/A</v>
      </c>
    </row>
    <row r="710" spans="1:2" ht="15.75" thickBot="1">
      <c r="A710" s="121">
        <f t="shared" ca="1" si="20"/>
        <v>44652</v>
      </c>
      <c r="B710" t="e">
        <f>VLOOKUP($J710,PRACTICE!$A$2:$E$41,5,0)</f>
        <v>#N/A</v>
      </c>
    </row>
    <row r="711" spans="1:2" ht="15.75" thickBot="1">
      <c r="A711" s="121">
        <f t="shared" ca="1" si="20"/>
        <v>44652</v>
      </c>
      <c r="B711" t="e">
        <f>VLOOKUP($J711,PRACTICE!$A$2:$E$41,5,0)</f>
        <v>#N/A</v>
      </c>
    </row>
    <row r="712" spans="1:2" ht="15.75" thickBot="1">
      <c r="A712" s="121">
        <f t="shared" ca="1" si="20"/>
        <v>44652</v>
      </c>
      <c r="B712" t="e">
        <f>VLOOKUP($J712,PRACTICE!$A$2:$E$41,5,0)</f>
        <v>#N/A</v>
      </c>
    </row>
    <row r="713" spans="1:2" ht="15.75" thickBot="1">
      <c r="A713" s="121">
        <f t="shared" ca="1" si="20"/>
        <v>44652</v>
      </c>
      <c r="B713" t="e">
        <f>VLOOKUP($J713,PRACTICE!$A$2:$E$41,5,0)</f>
        <v>#N/A</v>
      </c>
    </row>
    <row r="714" spans="1:2" ht="15.75" thickBot="1">
      <c r="A714" s="121">
        <f t="shared" ca="1" si="20"/>
        <v>44652</v>
      </c>
      <c r="B714" t="e">
        <f>VLOOKUP($J714,PRACTICE!$A$2:$E$41,5,0)</f>
        <v>#N/A</v>
      </c>
    </row>
    <row r="715" spans="1:2" ht="15.75" thickBot="1">
      <c r="A715" s="121">
        <f t="shared" ca="1" si="20"/>
        <v>44652</v>
      </c>
      <c r="B715" t="e">
        <f>VLOOKUP($J715,PRACTICE!$A$2:$E$41,5,0)</f>
        <v>#N/A</v>
      </c>
    </row>
    <row r="716" spans="1:2">
      <c r="A716" s="121">
        <f t="shared" ca="1" si="20"/>
        <v>44652</v>
      </c>
      <c r="B716" t="e">
        <f>VLOOKUP($J716,PRACTICE!$A$2:$E$41,5,0)</f>
        <v>#N/A</v>
      </c>
    </row>
  </sheetData>
  <conditionalFormatting sqref="L1:L3">
    <cfRule type="expression" dxfId="1" priority="17">
      <formula>COUNTIF(L$4:L$40,"*")&gt;COUNTIF(L$4:L$40,L$4)</formula>
    </cfRule>
  </conditionalFormatting>
  <conditionalFormatting sqref="M1:P3">
    <cfRule type="expression" dxfId="0" priority="20">
      <formula>COUNTIF(M$4:M$40,"*")&gt;COUNTIF(M$4:M$40,"{"&amp;M$2&amp;"}*")</formula>
    </cfRule>
  </conditionalFormatting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9" tint="0.39997558519241921"/>
  </sheetPr>
  <dimension ref="A1:I13"/>
  <sheetViews>
    <sheetView workbookViewId="0">
      <selection activeCell="E10" sqref="E10:E13"/>
    </sheetView>
  </sheetViews>
  <sheetFormatPr defaultRowHeight="15"/>
  <cols>
    <col min="1" max="1" width="13.42578125" bestFit="1" customWidth="1"/>
    <col min="2" max="2" width="6.5703125" bestFit="1" customWidth="1"/>
    <col min="3" max="3" width="18.140625" bestFit="1" customWidth="1"/>
    <col min="5" max="5" width="13.5703125" bestFit="1" customWidth="1"/>
    <col min="6" max="6" width="6.5703125" bestFit="1" customWidth="1"/>
    <col min="8" max="8" width="7.85546875" bestFit="1" customWidth="1"/>
    <col min="9" max="9" width="3.5703125" bestFit="1" customWidth="1"/>
  </cols>
  <sheetData>
    <row r="1" spans="1:9" ht="15.75" thickBot="1">
      <c r="A1" s="2"/>
      <c r="B1" s="2" t="s">
        <v>182</v>
      </c>
      <c r="C1" s="30" t="s">
        <v>183</v>
      </c>
      <c r="E1" s="2" t="s">
        <v>184</v>
      </c>
      <c r="F1" s="2" t="s">
        <v>185</v>
      </c>
      <c r="H1" s="3" t="s">
        <v>186</v>
      </c>
      <c r="I1" s="31">
        <v>6</v>
      </c>
    </row>
    <row r="2" spans="1:9" ht="15.75" thickBot="1">
      <c r="A2" s="2" t="s">
        <v>187</v>
      </c>
      <c r="B2" s="64" t="s">
        <v>188</v>
      </c>
      <c r="C2" s="32"/>
      <c r="E2" s="33">
        <v>44317</v>
      </c>
      <c r="F2" s="34"/>
    </row>
    <row r="3" spans="1:9" ht="15.75" thickBot="1">
      <c r="A3" s="3" t="s">
        <v>189</v>
      </c>
      <c r="B3" s="64" t="s">
        <v>182</v>
      </c>
      <c r="C3" s="32"/>
      <c r="E3" s="33">
        <v>44348</v>
      </c>
      <c r="F3" s="34"/>
    </row>
    <row r="4" spans="1:9" ht="15.75" thickBot="1">
      <c r="A4" s="3" t="s">
        <v>190</v>
      </c>
      <c r="B4" s="35">
        <v>1</v>
      </c>
      <c r="C4" s="32"/>
      <c r="D4" s="4"/>
      <c r="E4" s="33">
        <v>44378</v>
      </c>
      <c r="F4" s="34"/>
    </row>
    <row r="5" spans="1:9" ht="15.75" thickBot="1">
      <c r="A5" s="5" t="s">
        <v>182</v>
      </c>
      <c r="B5" s="6" t="str">
        <f>IF(B2="N","BLANK!","'"&amp;B3&amp;"'!")</f>
        <v>'Data'!</v>
      </c>
      <c r="C5" s="36" t="str">
        <f>$B$5&amp;ADDRESS(1,1)&amp;":"&amp;ADDRESS(B6,B7)</f>
        <v>'Data'!$A$1:$P$509</v>
      </c>
      <c r="E5" s="33">
        <v>44409</v>
      </c>
      <c r="F5" s="34"/>
    </row>
    <row r="6" spans="1:9" ht="15.75" thickBot="1">
      <c r="A6" s="5" t="s">
        <v>191</v>
      </c>
      <c r="B6" s="4">
        <v>509</v>
      </c>
      <c r="C6" s="32"/>
      <c r="D6" s="4"/>
      <c r="E6" s="33">
        <v>44440</v>
      </c>
      <c r="F6" s="34"/>
    </row>
    <row r="7" spans="1:9" ht="15.75" thickBot="1">
      <c r="A7" s="5" t="s">
        <v>192</v>
      </c>
      <c r="B7" s="4">
        <v>16</v>
      </c>
      <c r="C7" s="32"/>
      <c r="D7" s="4"/>
      <c r="E7" s="33">
        <v>44470</v>
      </c>
      <c r="F7" s="37"/>
    </row>
    <row r="8" spans="1:9" ht="15.75" thickBot="1">
      <c r="A8" s="7" t="s">
        <v>154</v>
      </c>
      <c r="B8" s="35">
        <v>10</v>
      </c>
      <c r="C8" s="36" t="str">
        <f>$B$5&amp;ADDRESS(1,B8)&amp;":"&amp;ADDRESS($B$6,B8)</f>
        <v>'Data'!$J$1:$J$509</v>
      </c>
      <c r="E8" s="33">
        <v>44501</v>
      </c>
      <c r="F8" s="37"/>
    </row>
    <row r="9" spans="1:9" ht="15.75" thickBot="1">
      <c r="A9" s="38" t="s">
        <v>148</v>
      </c>
      <c r="B9" s="35">
        <v>1</v>
      </c>
      <c r="C9" s="36" t="str">
        <f>$B$5&amp;ADDRESS(1,B9)&amp;":"&amp;ADDRESS($B$6,B9)</f>
        <v>'Data'!$A$1:$A$509</v>
      </c>
      <c r="E9" s="33">
        <v>44531</v>
      </c>
      <c r="F9" s="37"/>
    </row>
    <row r="10" spans="1:9" ht="15.75" thickBot="1">
      <c r="A10" s="7" t="s">
        <v>155</v>
      </c>
      <c r="B10" s="6" t="s">
        <v>143</v>
      </c>
      <c r="C10" s="36" t="str">
        <f>$B$5&amp;ADDRESS(B4,1)&amp;":"&amp;ADDRESS(B4,B7)</f>
        <v>'Data'!$A$1:$P$1</v>
      </c>
      <c r="E10" s="33">
        <v>44562</v>
      </c>
      <c r="F10" s="37"/>
    </row>
    <row r="11" spans="1:9" ht="15.75" thickBot="1">
      <c r="A11" s="38" t="s">
        <v>149</v>
      </c>
      <c r="B11" s="6">
        <v>2</v>
      </c>
      <c r="C11" s="36" t="str">
        <f>$B$5&amp;ADDRESS(1,B11)&amp;":"&amp;ADDRESS(B6,B11)</f>
        <v>'Data'!$B$1:$B$509</v>
      </c>
      <c r="E11" s="33">
        <v>44593</v>
      </c>
      <c r="F11" s="37"/>
    </row>
    <row r="12" spans="1:9" ht="15.75" thickBot="1">
      <c r="B12" s="6"/>
      <c r="C12" s="36"/>
      <c r="E12" s="33">
        <v>44621</v>
      </c>
      <c r="F12" s="37"/>
    </row>
    <row r="13" spans="1:9" ht="15.75" thickBot="1">
      <c r="C13" s="32"/>
      <c r="E13" s="33">
        <v>44652</v>
      </c>
      <c r="F13" s="37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F553BF34473073438DF49462F72B571E" ma:contentTypeVersion="29" ma:contentTypeDescription="" ma:contentTypeScope="" ma:versionID="dae64be7dbe978c25200ba8eefe331b3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f995a362-f1ea-4f36-a838-e742602ff8dc" xmlns:ns4="97028615-ed06-4374-97e7-2451ae5b7b94" targetNamespace="http://schemas.microsoft.com/office/2006/metadata/properties" ma:root="true" ma:fieldsID="5391e764273d9f8e1121cc67f54bbb77" ns1:_="" ns2:_="" ns3:_="" ns4:_="">
    <xsd:import namespace="http://schemas.microsoft.com/sharepoint/v3"/>
    <xsd:import namespace="d5efd484-15aa-41a0-83f6-0646502cb6d6"/>
    <xsd:import namespace="f995a362-f1ea-4f36-a838-e742602ff8dc"/>
    <xsd:import namespace="97028615-ed06-4374-97e7-2451ae5b7b94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0113816-2fcb-4fe8-a08a-70a0f04fce54}" ma:internalName="TaxCatchAll" ma:showField="CatchAllData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0113816-2fcb-4fe8-a08a-70a0f04fce54}" ma:internalName="TaxCatchAllLabel" ma:readOnly="true" ma:showField="CatchAllDataLabel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5a362-f1ea-4f36-a838-e742602ff8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028615-ed06-4374-97e7-2451ae5b7b94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651866C0-9DFB-41E9-905C-10091D2CBB70}"/>
</file>

<file path=customXml/itemProps2.xml><?xml version="1.0" encoding="utf-8"?>
<ds:datastoreItem xmlns:ds="http://schemas.openxmlformats.org/officeDocument/2006/customXml" ds:itemID="{353F0E63-FC42-41D3-AF92-EF0E23B962FF}"/>
</file>

<file path=customXml/itemProps3.xml><?xml version="1.0" encoding="utf-8"?>
<ds:datastoreItem xmlns:ds="http://schemas.openxmlformats.org/officeDocument/2006/customXml" ds:itemID="{9054E2BF-3BDF-48AA-BE9C-341833F8BA86}"/>
</file>

<file path=customXml/itemProps4.xml><?xml version="1.0" encoding="utf-8"?>
<ds:datastoreItem xmlns:ds="http://schemas.openxmlformats.org/officeDocument/2006/customXml" ds:itemID="{80FA5550-4872-40AC-A054-4F635683051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setup</dc:creator>
  <cp:keywords/>
  <dc:description/>
  <cp:lastModifiedBy>Charlotte Yeo</cp:lastModifiedBy>
  <cp:revision/>
  <dcterms:created xsi:type="dcterms:W3CDTF">2017-01-31T09:46:12Z</dcterms:created>
  <dcterms:modified xsi:type="dcterms:W3CDTF">2022-04-19T11:26:05Z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49e4c25b-8707-4d35-81b8-b68457ce3165</vt:lpwstr>
  </property>
  <property fmtid="{D5CDD505-2E9C-101B-9397-08002B2CF9AE}" pid="3" name="ContentTypeId">
    <vt:lpwstr>0x0101005EA864BF41DF8A41860E925F5B29BCF500F553BF34473073438DF49462F72B571E</vt:lpwstr>
  </property>
  <property fmtid="{D5CDD505-2E9C-101B-9397-08002B2CF9AE}" pid="4" name="QMULInformationClassification">
    <vt:lpwstr>1;#Protect|9124d8d9-0c1c-41e9-aa14-aba001e9a028</vt:lpwstr>
  </property>
  <property fmtid="{D5CDD505-2E9C-101B-9397-08002B2CF9AE}" pid="5" name="TaxKeyword">
    <vt:lpwstr/>
  </property>
  <property fmtid="{D5CDD505-2E9C-101B-9397-08002B2CF9AE}" pid="6" name="QMULSchool">
    <vt:lpwstr/>
  </property>
  <property fmtid="{D5CDD505-2E9C-101B-9397-08002B2CF9AE}" pid="7" name="QMULDocumentStatus">
    <vt:lpwstr/>
  </property>
  <property fmtid="{D5CDD505-2E9C-101B-9397-08002B2CF9AE}" pid="8" name="QMULLocation">
    <vt:lpwstr/>
  </property>
  <property fmtid="{D5CDD505-2E9C-101B-9397-08002B2CF9AE}" pid="9" name="QMULDepartment">
    <vt:lpwstr/>
  </property>
  <property fmtid="{D5CDD505-2E9C-101B-9397-08002B2CF9AE}" pid="10" name="QMULDocumentType">
    <vt:lpwstr/>
  </property>
</Properties>
</file>