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xl/activeX/activeX1.xml" ContentType="application/vnd.ms-office.activeX+xml"/>
  <Override PartName="/xl/activeX/activeX2.xml" ContentType="application/vnd.ms-office.activeX+xml"/>
  <Override PartName="/xl/activeX/activeX1.bin" ContentType="application/vnd.ms-office.activeX"/>
  <Override PartName="/xl/activeX/activeX2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17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WF LTC COPD - Asthma/"/>
    </mc:Choice>
  </mc:AlternateContent>
  <xr:revisionPtr revIDLastSave="72" documentId="11_08D4284A8A59578501830CA52B468647BD95F65D" xr6:coauthVersionLast="47" xr6:coauthVersionMax="47" xr10:uidLastSave="{AA185933-DA0D-4303-B6C3-FF99788C9FE1}"/>
  <bookViews>
    <workbookView xWindow="-120" yWindow="-120" windowWidth="29040" windowHeight="15840" xr2:uid="{00000000-000D-0000-FFFF-FFFF00000000}"/>
  </bookViews>
  <sheets>
    <sheet name="Summary" sheetId="7" r:id="rId1"/>
    <sheet name="REPORT" sheetId="1" r:id="rId2"/>
    <sheet name="WF HEADERS" sheetId="2" state="hidden" r:id="rId3"/>
    <sheet name="Practice Table" sheetId="3" state="hidden" r:id="rId4"/>
    <sheet name="Practice" sheetId="8" state="hidden" r:id="rId5"/>
    <sheet name="WF LTC COPD-ASTHMA DATA" sheetId="4" state="hidden" r:id="rId6"/>
    <sheet name="Control" sheetId="5" state="hidden" r:id="rId7"/>
    <sheet name="Graph" sheetId="9" state="hidden" r:id="rId8"/>
  </sheets>
  <definedNames>
    <definedName name="ExternalData_1" localSheetId="3" hidden="1">'Practice Table'!$A$1:$O$275</definedName>
    <definedName name="ExternalData_1" localSheetId="2" hidden="1">'WF HEADERS'!$A$1:$J$5</definedName>
    <definedName name="ExternalData_1" localSheetId="5" hidden="1">'WF LTC COPD-ASTHMA DATA'!$A$1:$O$313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" i="7" l="1"/>
  <c r="L6" i="1"/>
  <c r="O31" i="1" l="1"/>
  <c r="O23" i="1"/>
  <c r="O17" i="1"/>
  <c r="O13" i="1"/>
  <c r="O8" i="1"/>
  <c r="L31" i="1"/>
  <c r="L23" i="1"/>
  <c r="L17" i="1"/>
  <c r="L13" i="1"/>
  <c r="L8" i="1"/>
  <c r="I31" i="1"/>
  <c r="I23" i="1"/>
  <c r="I17" i="1"/>
  <c r="I13" i="1"/>
  <c r="I8" i="1"/>
  <c r="F31" i="1"/>
  <c r="F23" i="1"/>
  <c r="F17" i="1"/>
  <c r="F13" i="1"/>
  <c r="F8" i="1"/>
  <c r="O50" i="1" l="1"/>
  <c r="O49" i="1"/>
  <c r="O48" i="1"/>
  <c r="O47" i="1"/>
  <c r="O46" i="1"/>
  <c r="O44" i="1"/>
  <c r="O43" i="1"/>
  <c r="O42" i="1"/>
  <c r="O41" i="1"/>
  <c r="O40" i="1"/>
  <c r="O38" i="1"/>
  <c r="O37" i="1"/>
  <c r="O36" i="1"/>
  <c r="O35" i="1"/>
  <c r="O34" i="1"/>
  <c r="O33" i="1"/>
  <c r="O30" i="1"/>
  <c r="O29" i="1"/>
  <c r="O28" i="1"/>
  <c r="O27" i="1"/>
  <c r="O26" i="1"/>
  <c r="O25" i="1"/>
  <c r="O22" i="1"/>
  <c r="O21" i="1"/>
  <c r="O19" i="1"/>
  <c r="O18" i="1"/>
  <c r="O16" i="1"/>
  <c r="O15" i="1"/>
  <c r="O12" i="1"/>
  <c r="O11" i="1"/>
  <c r="O10" i="1"/>
  <c r="O9" i="1"/>
  <c r="O7" i="1"/>
  <c r="O6" i="1"/>
  <c r="L50" i="1"/>
  <c r="L49" i="1"/>
  <c r="L48" i="1"/>
  <c r="L47" i="1"/>
  <c r="L46" i="1"/>
  <c r="L44" i="1"/>
  <c r="L43" i="1"/>
  <c r="L42" i="1"/>
  <c r="L41" i="1"/>
  <c r="L40" i="1"/>
  <c r="L38" i="1"/>
  <c r="L37" i="1"/>
  <c r="L36" i="1"/>
  <c r="L35" i="1"/>
  <c r="L34" i="1"/>
  <c r="L33" i="1"/>
  <c r="L30" i="1"/>
  <c r="L29" i="1"/>
  <c r="L28" i="1"/>
  <c r="L27" i="1"/>
  <c r="L26" i="1"/>
  <c r="L25" i="1"/>
  <c r="L22" i="1"/>
  <c r="L21" i="1"/>
  <c r="L19" i="1"/>
  <c r="L18" i="1"/>
  <c r="L16" i="1"/>
  <c r="L15" i="1"/>
  <c r="L12" i="1"/>
  <c r="L11" i="1"/>
  <c r="L10" i="1"/>
  <c r="L9" i="1"/>
  <c r="L7" i="1"/>
  <c r="I50" i="1"/>
  <c r="I49" i="1"/>
  <c r="I48" i="1"/>
  <c r="I47" i="1"/>
  <c r="I46" i="1"/>
  <c r="I44" i="1"/>
  <c r="I43" i="1"/>
  <c r="I42" i="1"/>
  <c r="I41" i="1"/>
  <c r="I40" i="1"/>
  <c r="I38" i="1"/>
  <c r="I37" i="1"/>
  <c r="I36" i="1"/>
  <c r="I35" i="1"/>
  <c r="I34" i="1"/>
  <c r="I33" i="1"/>
  <c r="I30" i="1"/>
  <c r="I29" i="1"/>
  <c r="I28" i="1"/>
  <c r="I27" i="1"/>
  <c r="I26" i="1"/>
  <c r="I25" i="1"/>
  <c r="I22" i="1"/>
  <c r="I21" i="1"/>
  <c r="I19" i="1"/>
  <c r="I18" i="1"/>
  <c r="I15" i="1"/>
  <c r="I12" i="1"/>
  <c r="I11" i="1"/>
  <c r="I10" i="1"/>
  <c r="I9" i="1"/>
  <c r="I7" i="1"/>
  <c r="I16" i="1"/>
  <c r="I6" i="1"/>
  <c r="F50" i="1"/>
  <c r="F49" i="1"/>
  <c r="F48" i="1"/>
  <c r="F47" i="1"/>
  <c r="F46" i="1"/>
  <c r="F44" i="1"/>
  <c r="F43" i="1"/>
  <c r="F42" i="1"/>
  <c r="F41" i="1"/>
  <c r="F40" i="1"/>
  <c r="F38" i="1"/>
  <c r="F37" i="1"/>
  <c r="F36" i="1"/>
  <c r="F35" i="1"/>
  <c r="F34" i="1"/>
  <c r="F33" i="1"/>
  <c r="F30" i="1"/>
  <c r="F29" i="1"/>
  <c r="F28" i="1"/>
  <c r="F27" i="1"/>
  <c r="F26" i="1"/>
  <c r="F25" i="1"/>
  <c r="F22" i="1"/>
  <c r="F21" i="1"/>
  <c r="F19" i="1"/>
  <c r="F18" i="1"/>
  <c r="F16" i="1"/>
  <c r="F15" i="1"/>
  <c r="F12" i="1"/>
  <c r="F11" i="1"/>
  <c r="F10" i="1"/>
  <c r="F9" i="1"/>
  <c r="F7" i="1"/>
  <c r="F6" i="1"/>
  <c r="F14" i="1" l="1"/>
  <c r="F32" i="1"/>
  <c r="F45" i="1"/>
  <c r="F20" i="1"/>
  <c r="F24" i="1"/>
  <c r="F39" i="1"/>
  <c r="I10" i="7"/>
  <c r="E10" i="7"/>
  <c r="D10" i="7"/>
  <c r="D4" i="5"/>
  <c r="C37" i="7" l="1"/>
  <c r="K5" i="5" l="1"/>
  <c r="E6" i="7" s="1"/>
  <c r="H6" i="7" l="1"/>
  <c r="D6" i="7"/>
  <c r="I6" i="7"/>
  <c r="J6" i="7"/>
  <c r="F6" i="7"/>
  <c r="B8" i="7"/>
  <c r="K6" i="7" l="1"/>
  <c r="E8" i="7"/>
  <c r="I8" i="7"/>
  <c r="H8" i="7"/>
  <c r="D8" i="7"/>
  <c r="J10" i="7"/>
  <c r="F10" i="7"/>
  <c r="J8" i="7"/>
  <c r="F8" i="7"/>
  <c r="C55" i="1"/>
  <c r="G8" i="1" l="1"/>
  <c r="E8" i="1"/>
  <c r="L24" i="1"/>
  <c r="O24" i="1"/>
  <c r="L14" i="1"/>
  <c r="M31" i="1"/>
  <c r="N31" i="1" s="1"/>
  <c r="P31" i="1"/>
  <c r="M13" i="1"/>
  <c r="M23" i="1"/>
  <c r="P8" i="1"/>
  <c r="J23" i="1"/>
  <c r="P17" i="1"/>
  <c r="G17" i="1"/>
  <c r="J13" i="1"/>
  <c r="J8" i="1"/>
  <c r="J17" i="1"/>
  <c r="G31" i="1"/>
  <c r="M8" i="1"/>
  <c r="J31" i="1"/>
  <c r="G23" i="1"/>
  <c r="P23" i="1"/>
  <c r="M17" i="1"/>
  <c r="P13" i="1"/>
  <c r="G13" i="1"/>
  <c r="E31" i="1"/>
  <c r="E23" i="1"/>
  <c r="E17" i="1"/>
  <c r="E35" i="1"/>
  <c r="E43" i="1"/>
  <c r="E18" i="1"/>
  <c r="E42" i="1"/>
  <c r="E49" i="1"/>
  <c r="E40" i="1"/>
  <c r="E50" i="1"/>
  <c r="E34" i="1"/>
  <c r="J11" i="1"/>
  <c r="E38" i="1"/>
  <c r="J43" i="1"/>
  <c r="E6" i="1"/>
  <c r="E46" i="1"/>
  <c r="J36" i="1"/>
  <c r="E36" i="1"/>
  <c r="E19" i="1"/>
  <c r="E28" i="1"/>
  <c r="E11" i="1"/>
  <c r="E30" i="1"/>
  <c r="E21" i="1"/>
  <c r="E25" i="1"/>
  <c r="E7" i="1"/>
  <c r="J22" i="1"/>
  <c r="E13" i="1"/>
  <c r="J25" i="1"/>
  <c r="E22" i="1"/>
  <c r="E26" i="1"/>
  <c r="E9" i="1"/>
  <c r="J34" i="1"/>
  <c r="J28" i="1"/>
  <c r="E27" i="1"/>
  <c r="E29" i="1"/>
  <c r="E16" i="1"/>
  <c r="J12" i="1"/>
  <c r="J40" i="1"/>
  <c r="J27" i="1"/>
  <c r="E44" i="1"/>
  <c r="E12" i="1"/>
  <c r="E41" i="1"/>
  <c r="E37" i="1"/>
  <c r="J37" i="1"/>
  <c r="J49" i="1"/>
  <c r="J6" i="1"/>
  <c r="J33" i="1"/>
  <c r="J50" i="1"/>
  <c r="J10" i="1"/>
  <c r="J26" i="1"/>
  <c r="J46" i="1"/>
  <c r="J38" i="1"/>
  <c r="E10" i="1"/>
  <c r="E48" i="1"/>
  <c r="J44" i="1"/>
  <c r="J35" i="1"/>
  <c r="K35" i="1" s="1"/>
  <c r="J42" i="1"/>
  <c r="J18" i="1"/>
  <c r="J21" i="1"/>
  <c r="J19" i="1"/>
  <c r="J29" i="1"/>
  <c r="J48" i="1"/>
  <c r="J47" i="1"/>
  <c r="J30" i="1"/>
  <c r="J16" i="1"/>
  <c r="J15" i="1"/>
  <c r="E33" i="1"/>
  <c r="E47" i="1"/>
  <c r="E15" i="1"/>
  <c r="J41" i="1"/>
  <c r="J9" i="1"/>
  <c r="J7" i="1"/>
  <c r="G10" i="7"/>
  <c r="B43" i="9" s="1"/>
  <c r="B45" i="9" s="1"/>
  <c r="D45" i="9" s="1"/>
  <c r="K10" i="7"/>
  <c r="P43" i="9" s="1"/>
  <c r="P45" i="9" s="1"/>
  <c r="R45" i="9" s="1"/>
  <c r="G8" i="7"/>
  <c r="B23" i="9" s="1"/>
  <c r="B25" i="9" s="1"/>
  <c r="D25" i="9" s="1"/>
  <c r="K8" i="7"/>
  <c r="P23" i="9" s="1"/>
  <c r="P25" i="9" s="1"/>
  <c r="R25" i="9" s="1"/>
  <c r="P49" i="1"/>
  <c r="P34" i="1"/>
  <c r="P28" i="1"/>
  <c r="P21" i="1"/>
  <c r="P9" i="1"/>
  <c r="G38" i="1"/>
  <c r="G15" i="1"/>
  <c r="G7" i="1"/>
  <c r="P50" i="1"/>
  <c r="P35" i="1"/>
  <c r="P16" i="1"/>
  <c r="G10" i="1"/>
  <c r="P46" i="1"/>
  <c r="P36" i="1"/>
  <c r="P30" i="1"/>
  <c r="P11" i="1"/>
  <c r="G47" i="1"/>
  <c r="G44" i="1"/>
  <c r="G22" i="1"/>
  <c r="G9" i="1"/>
  <c r="P37" i="1"/>
  <c r="P18" i="1"/>
  <c r="P12" i="1"/>
  <c r="G40" i="1"/>
  <c r="P41" i="1"/>
  <c r="P42" i="1"/>
  <c r="P38" i="1"/>
  <c r="P25" i="1"/>
  <c r="P19" i="1"/>
  <c r="G34" i="1"/>
  <c r="G49" i="1"/>
  <c r="G26" i="1"/>
  <c r="G21" i="1"/>
  <c r="G11" i="1"/>
  <c r="G48" i="1"/>
  <c r="P43" i="1"/>
  <c r="P33" i="1"/>
  <c r="P22" i="1"/>
  <c r="P15" i="1"/>
  <c r="P6" i="1"/>
  <c r="G35" i="1"/>
  <c r="G50" i="1"/>
  <c r="G27" i="1"/>
  <c r="G16" i="1"/>
  <c r="G12" i="1"/>
  <c r="G30" i="1"/>
  <c r="H30" i="1" s="1"/>
  <c r="G43" i="1"/>
  <c r="P47" i="1"/>
  <c r="P44" i="1"/>
  <c r="P26" i="1"/>
  <c r="P7" i="1"/>
  <c r="G36" i="1"/>
  <c r="G46" i="1"/>
  <c r="G28" i="1"/>
  <c r="G18" i="1"/>
  <c r="G6" i="1"/>
  <c r="P29" i="1"/>
  <c r="G25" i="1"/>
  <c r="P48" i="1"/>
  <c r="P40" i="1"/>
  <c r="P27" i="1"/>
  <c r="G37" i="1"/>
  <c r="H37" i="1" s="1"/>
  <c r="G41" i="1"/>
  <c r="G29" i="1"/>
  <c r="G19" i="1"/>
  <c r="G42" i="1"/>
  <c r="P10" i="1"/>
  <c r="G33" i="1"/>
  <c r="M46" i="1"/>
  <c r="M36" i="1"/>
  <c r="M30" i="1"/>
  <c r="M15" i="1"/>
  <c r="M41" i="1"/>
  <c r="M37" i="1"/>
  <c r="N37" i="1" s="1"/>
  <c r="M25" i="1"/>
  <c r="M7" i="1"/>
  <c r="M10" i="1"/>
  <c r="M42" i="1"/>
  <c r="N42" i="1" s="1"/>
  <c r="M38" i="1"/>
  <c r="M22" i="1"/>
  <c r="M9" i="1"/>
  <c r="M43" i="1"/>
  <c r="N43" i="1" s="1"/>
  <c r="M33" i="1"/>
  <c r="M29" i="1"/>
  <c r="M47" i="1"/>
  <c r="M44" i="1"/>
  <c r="M26" i="1"/>
  <c r="M21" i="1"/>
  <c r="M11" i="1"/>
  <c r="M40" i="1"/>
  <c r="M16" i="1"/>
  <c r="M12" i="1"/>
  <c r="M19" i="1"/>
  <c r="M48" i="1"/>
  <c r="M27" i="1"/>
  <c r="M18" i="1"/>
  <c r="M50" i="1"/>
  <c r="M49" i="1"/>
  <c r="M34" i="1"/>
  <c r="M28" i="1"/>
  <c r="M6" i="1"/>
  <c r="M35" i="1"/>
  <c r="G6" i="7"/>
  <c r="B4" i="9" s="1"/>
  <c r="B6" i="9" s="1"/>
  <c r="D6" i="9" s="1"/>
  <c r="P4" i="9"/>
  <c r="P6" i="9" s="1"/>
  <c r="R6" i="9" s="1"/>
  <c r="I45" i="1" l="1"/>
  <c r="L51" i="1"/>
  <c r="O45" i="1"/>
  <c r="I51" i="1"/>
  <c r="I14" i="1"/>
  <c r="N22" i="1"/>
  <c r="N7" i="1"/>
  <c r="O20" i="1"/>
  <c r="I32" i="1"/>
  <c r="L32" i="1"/>
  <c r="I20" i="1"/>
  <c r="L39" i="1"/>
  <c r="O14" i="1"/>
  <c r="O51" i="1"/>
  <c r="K36" i="1"/>
  <c r="O39" i="1"/>
  <c r="I39" i="1"/>
  <c r="O32" i="1"/>
  <c r="N38" i="1"/>
  <c r="K33" i="1"/>
  <c r="F51" i="1"/>
  <c r="F52" i="1" s="1"/>
  <c r="L45" i="1"/>
  <c r="I24" i="1"/>
  <c r="L20" i="1"/>
  <c r="N17" i="1"/>
  <c r="N26" i="1"/>
  <c r="K11" i="1"/>
  <c r="Q13" i="1"/>
  <c r="H11" i="1"/>
  <c r="H44" i="1"/>
  <c r="K27" i="1"/>
  <c r="K44" i="1"/>
  <c r="N41" i="1"/>
  <c r="N9" i="1"/>
  <c r="Q31" i="1"/>
  <c r="Q10" i="1"/>
  <c r="K18" i="1"/>
  <c r="N16" i="1"/>
  <c r="H28" i="1"/>
  <c r="H9" i="1"/>
  <c r="N36" i="1"/>
  <c r="H50" i="1"/>
  <c r="H13" i="1"/>
  <c r="H47" i="1"/>
  <c r="K26" i="1"/>
  <c r="K30" i="1"/>
  <c r="H22" i="1"/>
  <c r="H49" i="1"/>
  <c r="E51" i="1"/>
  <c r="N8" i="1"/>
  <c r="H8" i="1"/>
  <c r="N29" i="1"/>
  <c r="Q6" i="1"/>
  <c r="P24" i="1"/>
  <c r="K49" i="1"/>
  <c r="K13" i="1"/>
  <c r="K28" i="1"/>
  <c r="H31" i="1"/>
  <c r="K37" i="1"/>
  <c r="E24" i="1"/>
  <c r="K43" i="1"/>
  <c r="K50" i="1"/>
  <c r="K38" i="1"/>
  <c r="H17" i="1"/>
  <c r="Q23" i="1"/>
  <c r="H23" i="1"/>
  <c r="Q8" i="1"/>
  <c r="Q17" i="1"/>
  <c r="N23" i="1"/>
  <c r="N13" i="1"/>
  <c r="K10" i="1"/>
  <c r="K8" i="1"/>
  <c r="H25" i="1"/>
  <c r="K16" i="1"/>
  <c r="K40" i="1"/>
  <c r="H12" i="1"/>
  <c r="K31" i="1"/>
  <c r="K25" i="1"/>
  <c r="K17" i="1"/>
  <c r="K23" i="1"/>
  <c r="K9" i="1"/>
  <c r="N27" i="1"/>
  <c r="H48" i="1"/>
  <c r="E39" i="1"/>
  <c r="H43" i="1"/>
  <c r="H26" i="1"/>
  <c r="E32" i="1"/>
  <c r="K22" i="1"/>
  <c r="P20" i="1"/>
  <c r="K21" i="1"/>
  <c r="K34" i="1"/>
  <c r="E45" i="1"/>
  <c r="H27" i="1"/>
  <c r="K42" i="1"/>
  <c r="E14" i="1"/>
  <c r="E20" i="1"/>
  <c r="K12" i="1"/>
  <c r="H19" i="1"/>
  <c r="H36" i="1"/>
  <c r="K46" i="1"/>
  <c r="H34" i="1"/>
  <c r="H16" i="1"/>
  <c r="H42" i="1"/>
  <c r="H18" i="1"/>
  <c r="H35" i="1"/>
  <c r="K6" i="1"/>
  <c r="N12" i="1"/>
  <c r="N49" i="1"/>
  <c r="N11" i="1"/>
  <c r="K41" i="1"/>
  <c r="K48" i="1"/>
  <c r="N30" i="1"/>
  <c r="J14" i="1"/>
  <c r="K19" i="1"/>
  <c r="J45" i="1"/>
  <c r="H41" i="1"/>
  <c r="J20" i="1"/>
  <c r="J51" i="1"/>
  <c r="H10" i="1"/>
  <c r="J24" i="1"/>
  <c r="H38" i="1"/>
  <c r="K47" i="1"/>
  <c r="J39" i="1"/>
  <c r="K15" i="1"/>
  <c r="K29" i="1"/>
  <c r="K7" i="1"/>
  <c r="J32" i="1"/>
  <c r="H29" i="1"/>
  <c r="Q7" i="1"/>
  <c r="Q29" i="1"/>
  <c r="N18" i="1"/>
  <c r="P14" i="1"/>
  <c r="N44" i="1"/>
  <c r="G24" i="1"/>
  <c r="N28" i="1"/>
  <c r="N10" i="1"/>
  <c r="Q15" i="1"/>
  <c r="N50" i="1"/>
  <c r="N34" i="1"/>
  <c r="Q33" i="1"/>
  <c r="Q30" i="1"/>
  <c r="Q28" i="1"/>
  <c r="Q27" i="1"/>
  <c r="Q44" i="1"/>
  <c r="Q38" i="1"/>
  <c r="Q46" i="1"/>
  <c r="Q49" i="1"/>
  <c r="Q35" i="1"/>
  <c r="N19" i="1"/>
  <c r="Q22" i="1"/>
  <c r="Q26" i="1"/>
  <c r="Q43" i="1"/>
  <c r="N35" i="1"/>
  <c r="N48" i="1"/>
  <c r="Q40" i="1"/>
  <c r="Q47" i="1"/>
  <c r="Q42" i="1"/>
  <c r="M20" i="1"/>
  <c r="N15" i="1"/>
  <c r="M14" i="1"/>
  <c r="N6" i="1"/>
  <c r="N47" i="1"/>
  <c r="Q48" i="1"/>
  <c r="G51" i="1"/>
  <c r="G20" i="1"/>
  <c r="H46" i="1"/>
  <c r="M51" i="1"/>
  <c r="N46" i="1"/>
  <c r="G32" i="1"/>
  <c r="Q16" i="1"/>
  <c r="Q9" i="1"/>
  <c r="G45" i="1"/>
  <c r="P45" i="1"/>
  <c r="H40" i="1"/>
  <c r="P32" i="1"/>
  <c r="P39" i="1"/>
  <c r="P51" i="1"/>
  <c r="M45" i="1"/>
  <c r="N40" i="1"/>
  <c r="M39" i="1"/>
  <c r="N33" i="1"/>
  <c r="M32" i="1"/>
  <c r="N25" i="1"/>
  <c r="G39" i="1"/>
  <c r="Q12" i="1"/>
  <c r="Q11" i="1"/>
  <c r="Q21" i="1"/>
  <c r="Q19" i="1"/>
  <c r="Q18" i="1"/>
  <c r="Q50" i="1"/>
  <c r="H15" i="1"/>
  <c r="M24" i="1"/>
  <c r="N21" i="1"/>
  <c r="G14" i="1"/>
  <c r="Q25" i="1"/>
  <c r="Q41" i="1"/>
  <c r="Q37" i="1"/>
  <c r="Q36" i="1"/>
  <c r="H7" i="1"/>
  <c r="Q34" i="1"/>
  <c r="H21" i="1"/>
  <c r="H33" i="1"/>
  <c r="H6" i="1"/>
  <c r="L52" i="1" l="1"/>
  <c r="I52" i="1"/>
  <c r="N20" i="1"/>
  <c r="O52" i="1"/>
  <c r="H45" i="1"/>
  <c r="H51" i="1"/>
  <c r="Q24" i="1"/>
  <c r="N39" i="1"/>
  <c r="H24" i="1"/>
  <c r="E52" i="1"/>
  <c r="K24" i="1"/>
  <c r="H20" i="1"/>
  <c r="K20" i="1"/>
  <c r="Q20" i="1"/>
  <c r="H32" i="1"/>
  <c r="K45" i="1"/>
  <c r="H39" i="1"/>
  <c r="K51" i="1"/>
  <c r="G52" i="1"/>
  <c r="K32" i="1"/>
  <c r="Q51" i="1"/>
  <c r="K14" i="1"/>
  <c r="N45" i="1"/>
  <c r="J52" i="1"/>
  <c r="Q14" i="1"/>
  <c r="Q39" i="1"/>
  <c r="Q45" i="1"/>
  <c r="Q32" i="1"/>
  <c r="N32" i="1"/>
  <c r="N24" i="1"/>
  <c r="P52" i="1"/>
  <c r="M52" i="1"/>
  <c r="N14" i="1"/>
  <c r="K39" i="1"/>
  <c r="H14" i="1"/>
  <c r="H52" i="1" l="1"/>
  <c r="K52" i="1"/>
  <c r="N52" i="1"/>
  <c r="Q5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CEG Admin</author>
  </authors>
  <commentList>
    <comment ref="F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CEG Admin
Currently Registered patinets on the COPD register as at 01/04/2020.
Run once, leave static all year
</t>
        </r>
      </text>
    </comment>
    <comment ref="G5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 xml:space="preserve">COPD Care Plans given to all patients including L&amp;D who were eligible at the time of being given the care plan.
Rerun at each run date to show cumulative activity over the course of the year
</t>
        </r>
      </text>
    </comment>
    <comment ref="H5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Column G divided by column F.
Searches are totally separate, calculation does not include genuine population/subpopulation relationship.
As a result this may exceed 100% the year progresses.</t>
        </r>
      </text>
    </comment>
    <comment ref="I5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Currently Registered patinets on the COPD register at high risk as at 01/04/2020.
Run once, leave static all year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racticeTABLE" description="Connection to the 'PracticeTABLE' query in the workbook." type="5" refreshedVersion="7" background="1" saveData="1">
    <dbPr connection="provider=Microsoft.Mashup.OleDb.1;data source=$Workbook$;location=PracticeTABLE;extended properties=" command="SELECT * FROM [PracticeTABLE]"/>
  </connection>
  <connection id="2" xr16:uid="{00000000-0015-0000-FFFF-FFFF01000000}" keepAlive="1" name="Query - WF LTC COPD-ASTHMA DATA" description="Connection to the 'WF LTC COPD-ASTHMA DATA' query in the workbook." type="5" refreshedVersion="7" background="1" saveData="1">
    <dbPr connection="provider=Microsoft.Mashup.OleDb.1;data source=$Workbook$;location=&quot;WF LTC COPD-ASTHMA DATA&quot;;extended properties=" command="SELECT * FROM [WF LTC COPD-ASTHMA DATA]"/>
  </connection>
  <connection id="3" xr16:uid="{00000000-0015-0000-FFFF-FFFF02000000}" keepAlive="1" name="Query - WF LTC COPD-ASTHMA HEADERS" description="Connection to the 'WF LTC COPD-ASTHMA HEADERS' query in the workbook." type="5" refreshedVersion="7" background="1" saveData="1">
    <dbPr connection="provider=Microsoft.Mashup.OleDb.1;data source=$Workbook$;location=&quot;WF LTC COPD-ASTHMA HEADERS&quot;;extended properties=" command="SELECT * FROM [WF LTC COPD-ASTHMA HEADERS]"/>
  </connection>
</connections>
</file>

<file path=xl/sharedStrings.xml><?xml version="1.0" encoding="utf-8"?>
<sst xmlns="http://schemas.openxmlformats.org/spreadsheetml/2006/main" count="4933" uniqueCount="1570">
  <si>
    <t>Waltham Forest: Long Term Conditions - COPD &amp; Asthma  (April 2021 - March 2022)</t>
  </si>
  <si>
    <t>COPD001</t>
  </si>
  <si>
    <t>COPD002</t>
  </si>
  <si>
    <t>COPD003</t>
  </si>
  <si>
    <t>AST001</t>
  </si>
  <si>
    <t>AST002</t>
  </si>
  <si>
    <t>AST003</t>
  </si>
  <si>
    <r>
      <t>Patients on the COPD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01/04/2021 (Static figure)</t>
    </r>
  </si>
  <si>
    <r>
      <t>COPD high risk register on</t>
    </r>
    <r>
      <rPr>
        <b/>
        <sz val="10"/>
        <color theme="1" tint="0.34998626667073579"/>
        <rFont val="Calibri"/>
        <family val="2"/>
        <scheme val="minor"/>
      </rPr>
      <t xml:space="preserve"> 01/04/2021 (Static figure)</t>
    </r>
  </si>
  <si>
    <t>Care plan (COPD high risk) 12m</t>
  </si>
  <si>
    <t>% Care plan (COPD high risk) 12m</t>
  </si>
  <si>
    <r>
      <t>Patients on the asthma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01/04/2021 (Static figure)</t>
    </r>
  </si>
  <si>
    <r>
      <t>Asthma high risk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01/04/2021 (Static figure)</t>
    </r>
  </si>
  <si>
    <t>Asthma care plans (high risk patients) 12 m</t>
  </si>
  <si>
    <t>% Asthma care plans (high risk patients) 12 m</t>
  </si>
  <si>
    <t>Select a Practice &gt;&gt;&gt;</t>
  </si>
  <si>
    <t>The Ecclesbourne Practice **</t>
  </si>
  <si>
    <t>Select a Network</t>
  </si>
  <si>
    <t xml:space="preserve">Waltham Forest Total </t>
  </si>
  <si>
    <t>Total</t>
  </si>
  <si>
    <t>Data Date:</t>
  </si>
  <si>
    <t xml:space="preserve">Achievement : </t>
  </si>
  <si>
    <t xml:space="preserve">70% - 100% = 100% payment </t>
  </si>
  <si>
    <t xml:space="preserve">60% - 69% = 75% payment </t>
  </si>
  <si>
    <t>**</t>
  </si>
  <si>
    <t xml:space="preserve">SystmOne practices </t>
  </si>
  <si>
    <t>45% - 59% = 50% payment</t>
  </si>
  <si>
    <t xml:space="preserve">&lt;=44 = 0% payment </t>
  </si>
  <si>
    <t>Waltham Forest:  Long Term Conditions - COPD &amp; Asthma  (April 2021 - March 2022)</t>
  </si>
  <si>
    <t>00-00</t>
  </si>
  <si>
    <t>C0PD004</t>
  </si>
  <si>
    <t>AST004</t>
  </si>
  <si>
    <t>Practice</t>
  </si>
  <si>
    <t>NACS</t>
  </si>
  <si>
    <t>Locality</t>
  </si>
  <si>
    <t>Listsize</t>
  </si>
  <si>
    <r>
      <t>Patients on the COPD register on</t>
    </r>
    <r>
      <rPr>
        <b/>
        <sz val="11"/>
        <color theme="1" tint="0.34998626667073579"/>
        <rFont val="Calibri"/>
        <family val="2"/>
        <scheme val="minor"/>
      </rPr>
      <t xml:space="preserve">  01/04/2021 (Static figure)</t>
    </r>
  </si>
  <si>
    <t>COPD Care plan given 01/04/2021 - 31/03/2022 inc patients who have since left or died</t>
  </si>
  <si>
    <t>% COPD Care plan(12m)</t>
  </si>
  <si>
    <r>
      <t>COPD high risk register on</t>
    </r>
    <r>
      <rPr>
        <b/>
        <sz val="11"/>
        <color theme="7" tint="-0.249977111117893"/>
        <rFont val="Calibri"/>
        <family val="2"/>
        <scheme val="minor"/>
      </rPr>
      <t xml:space="preserve"> </t>
    </r>
    <r>
      <rPr>
        <b/>
        <sz val="11"/>
        <color theme="1" tint="0.34998626667073579"/>
        <rFont val="Calibri"/>
        <family val="2"/>
        <scheme val="minor"/>
      </rPr>
      <t>01/04/2021 (Static figure)</t>
    </r>
  </si>
  <si>
    <r>
      <t>Patients on the asthma register  on</t>
    </r>
    <r>
      <rPr>
        <b/>
        <sz val="11"/>
        <color theme="1" tint="0.34998626667073579"/>
        <rFont val="Calibri"/>
        <family val="2"/>
        <scheme val="minor"/>
      </rPr>
      <t xml:space="preserve"> 01/04/2021 (Static figure)</t>
    </r>
  </si>
  <si>
    <t>Asthma Care plan (12m)</t>
  </si>
  <si>
    <t>% Asthma Care plan (12m)</t>
  </si>
  <si>
    <r>
      <t>Asthma high risk register  on</t>
    </r>
    <r>
      <rPr>
        <b/>
        <sz val="11"/>
        <color theme="1" tint="0.34998626667073579"/>
        <rFont val="Calibri"/>
        <family val="2"/>
        <scheme val="minor"/>
      </rPr>
      <t xml:space="preserve"> 01/04/2021 (Static figure)</t>
    </r>
  </si>
  <si>
    <t>Kings Head Medical Practice</t>
  </si>
  <si>
    <t>F86700</t>
  </si>
  <si>
    <t>WF-1</t>
  </si>
  <si>
    <t>Larkshall Medical Centre</t>
  </si>
  <si>
    <t>F86664</t>
  </si>
  <si>
    <t>The Microfaculty **</t>
  </si>
  <si>
    <t>F86638</t>
  </si>
  <si>
    <t xml:space="preserve"> The Penryhn Surgery</t>
  </si>
  <si>
    <t>F86005</t>
  </si>
  <si>
    <t>Dr Shantir Practice</t>
  </si>
  <si>
    <t>F86626</t>
  </si>
  <si>
    <t>Lime Tree &amp; Sinnott Healthcare Ltd</t>
  </si>
  <si>
    <t>Y01839</t>
  </si>
  <si>
    <t>The Bailey Practice</t>
  </si>
  <si>
    <t>F86689</t>
  </si>
  <si>
    <t>Forest Surgery **</t>
  </si>
  <si>
    <t>F86026</t>
  </si>
  <si>
    <t>Chingford/ Walthamstow</t>
  </si>
  <si>
    <t>Chingford Medical Practice</t>
  </si>
  <si>
    <t>Y01291</t>
  </si>
  <si>
    <t>WF-2</t>
  </si>
  <si>
    <t>Churchill Medical Centre</t>
  </si>
  <si>
    <t>F86627</t>
  </si>
  <si>
    <t>Handsworth Medical Centre **</t>
  </si>
  <si>
    <t>F86004</t>
  </si>
  <si>
    <t>The Ridgeway Surgery</t>
  </si>
  <si>
    <t>F86078</t>
  </si>
  <si>
    <t>Old Church Surgery</t>
  </si>
  <si>
    <t>F86616</t>
  </si>
  <si>
    <t>Chingford E4</t>
  </si>
  <si>
    <t>The Manor Practice</t>
  </si>
  <si>
    <t>F86011</t>
  </si>
  <si>
    <t>WF-3</t>
  </si>
  <si>
    <t>Sma Medical Centre</t>
  </si>
  <si>
    <t>F86038</t>
  </si>
  <si>
    <t>Leyton Healthcare (Oliver Road) **</t>
  </si>
  <si>
    <t>F86074</t>
  </si>
  <si>
    <t>Leyton Collaborative</t>
  </si>
  <si>
    <t>The Allum Medical Centre</t>
  </si>
  <si>
    <t>F86036</t>
  </si>
  <si>
    <t>WF-4</t>
  </si>
  <si>
    <t xml:space="preserve"> Crawley Road Medical Centre</t>
  </si>
  <si>
    <t>F86044</t>
  </si>
  <si>
    <t>Francis Road Medical Centre</t>
  </si>
  <si>
    <t>F86696</t>
  </si>
  <si>
    <t>Hampton Medical Centre</t>
  </si>
  <si>
    <t>F86712</t>
  </si>
  <si>
    <t>Lime Tree Surgery</t>
  </si>
  <si>
    <t>F86650</t>
  </si>
  <si>
    <t>The Lyndhurst Surgery</t>
  </si>
  <si>
    <t>F86088</t>
  </si>
  <si>
    <t>F86018</t>
  </si>
  <si>
    <t>Forest Integrated Health</t>
  </si>
  <si>
    <t>Green Man Medical Centre</t>
  </si>
  <si>
    <t>F86621</t>
  </si>
  <si>
    <t>WF-5</t>
  </si>
  <si>
    <t>High Road Surgery</t>
  </si>
  <si>
    <t>F86045</t>
  </si>
  <si>
    <t>Kiyani Medical Practice</t>
  </si>
  <si>
    <t>F86701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</si>
  <si>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</si>
  <si>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</si>
  <si>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</si>
  <si>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</si>
  <si>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</si>
  <si>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</si>
  <si>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South Leytonstone</t>
  </si>
  <si>
    <t>Addison Road Medical Practice</t>
  </si>
  <si>
    <t>F86607</t>
  </si>
  <si>
    <t>WF-6</t>
  </si>
  <si>
    <t>Claremont Medical Centre</t>
  </si>
  <si>
    <t>F86708</t>
  </si>
  <si>
    <t xml:space="preserve"> The Firs</t>
  </si>
  <si>
    <t>F86001</t>
  </si>
  <si>
    <t>Dr Dhital Practice</t>
  </si>
  <si>
    <t>F86086</t>
  </si>
  <si>
    <t>Waltham Forest Community &amp; Family Health Services Ltd</t>
  </si>
  <si>
    <t>F86644</t>
  </si>
  <si>
    <t>Central Walthamstow</t>
  </si>
  <si>
    <t>Seymour Medical Centre</t>
  </si>
  <si>
    <t>F86006</t>
  </si>
  <si>
    <t>WF-7</t>
  </si>
  <si>
    <t xml:space="preserve"> Queens Road Medical Centre</t>
  </si>
  <si>
    <t>F86030</t>
  </si>
  <si>
    <t>Grove Surgery</t>
  </si>
  <si>
    <t>F86062</t>
  </si>
  <si>
    <t>Higham Hill Medical Centre</t>
  </si>
  <si>
    <t>F86679</t>
  </si>
  <si>
    <t>St James Medical Practice Ltd</t>
  </si>
  <si>
    <t>F86058</t>
  </si>
  <si>
    <t>Walthamstow West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</si>
  <si>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</si>
  <si>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</si>
  <si>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</si>
  <si>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</si>
  <si>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</si>
  <si>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</si>
  <si>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</si>
  <si>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</si>
  <si>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</si>
  <si>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</si>
  <si>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</si>
  <si>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</si>
  <si>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</si>
  <si>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</si>
  <si>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</si>
  <si>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</si>
  <si>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</si>
  <si>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</si>
  <si>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Search</t>
  </si>
  <si>
    <t>{00-00} Listsize</t>
  </si>
  <si>
    <t>{COPD001} Patients on the COPD register</t>
  </si>
  <si>
    <t>{COPD002} COPD high risk register</t>
  </si>
  <si>
    <t>{COPD003} Care plan (COPD high risk) 12m</t>
  </si>
  <si>
    <t>{COPD004} COPD Care plan given</t>
  </si>
  <si>
    <t>{AST001} Patients on the asthma register</t>
  </si>
  <si>
    <t>{AST002} Asthma high risk register</t>
  </si>
  <si>
    <t>{AST003} Asthma care plans (high risk patients) 12 m</t>
  </si>
  <si>
    <t>{AST004} Asthma care plans</t>
  </si>
  <si>
    <t>OrgID</t>
  </si>
  <si>
    <t>COPD004</t>
  </si>
  <si>
    <t>Patients on the COPD register</t>
  </si>
  <si>
    <t>COPD high risk register</t>
  </si>
  <si>
    <t>COPD Care plan given</t>
  </si>
  <si>
    <t>Patients on the asthma register</t>
  </si>
  <si>
    <t>Asthma high risk register</t>
  </si>
  <si>
    <t xml:space="preserve"> Asthma care plans (high risk patients) 12 m</t>
  </si>
  <si>
    <t>Asthma care plans</t>
  </si>
  <si>
    <t>Practice ID</t>
  </si>
  <si>
    <t>Locality ID</t>
  </si>
  <si>
    <t>SubLocality ID</t>
  </si>
  <si>
    <t>SubLocality</t>
  </si>
  <si>
    <t>Clinical System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</si>
  <si>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</si>
  <si>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</si>
  <si>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</si>
  <si>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</si>
  <si>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</si>
  <si>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</si>
  <si>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</si>
  <si>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</si>
  <si>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</si>
  <si>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</si>
  <si>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</si>
  <si>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 and Dagenham</t>
  </si>
  <si>
    <t>BK-1</t>
  </si>
  <si>
    <t>East</t>
  </si>
  <si>
    <t>EMISweb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</si>
  <si>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</si>
  <si>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</si>
  <si>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</si>
  <si>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</si>
  <si>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</si>
  <si>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</si>
  <si>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</si>
  <si>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</si>
  <si>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</si>
  <si>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</si>
  <si>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</si>
  <si>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</si>
  <si>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</si>
  <si>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</si>
  <si>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</si>
  <si>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</si>
  <si>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</si>
  <si>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</si>
  <si>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</si>
  <si>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</si>
  <si>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</si>
  <si>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</si>
  <si>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</si>
  <si>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</si>
  <si>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</si>
  <si>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</si>
  <si>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</si>
  <si>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</si>
  <si>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</si>
  <si>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</si>
  <si>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</si>
  <si>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</si>
  <si>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</si>
  <si>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</si>
  <si>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</si>
  <si>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</si>
  <si>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</si>
  <si>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The Surgery (Dr Ola)</t>
  </si>
  <si>
    <t>36 Dewey Road</t>
  </si>
  <si>
    <t>RM10 8AR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</si>
  <si>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</si>
  <si>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</si>
  <si>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</si>
  <si>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</si>
  <si>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</si>
  <si>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</si>
  <si>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</si>
  <si>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</si>
  <si>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</si>
  <si>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</si>
  <si>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</si>
  <si>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</si>
  <si>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</si>
  <si>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</si>
  <si>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West</t>
  </si>
  <si>
    <t>1 Queens Road</t>
  </si>
  <si>
    <t>Barking</t>
  </si>
  <si>
    <t>IG11 8GD</t>
  </si>
  <si>
    <t>TQ 44085 84494</t>
  </si>
  <si>
    <t>F82042</t>
  </si>
  <si>
    <t>Aurora Medcare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</si>
  <si>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</si>
  <si>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</si>
  <si>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</si>
  <si>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</si>
  <si>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</si>
  <si>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</si>
  <si>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</si>
  <si>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</si>
  <si>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</si>
  <si>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</si>
  <si>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</si>
  <si>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</si>
  <si>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</si>
  <si>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</si>
  <si>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</si>
  <si>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</si>
  <si>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</si>
  <si>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</si>
  <si>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</si>
  <si>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</si>
  <si>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</si>
  <si>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</si>
  <si>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</si>
  <si>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</si>
  <si>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</si>
  <si>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</si>
  <si>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</si>
  <si>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</si>
  <si>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</si>
  <si>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</si>
  <si>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</si>
  <si>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</si>
  <si>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</si>
  <si>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</si>
  <si>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</si>
  <si>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</si>
  <si>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</si>
  <si>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</si>
  <si>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</si>
  <si>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</si>
  <si>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</si>
  <si>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</si>
  <si>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>SystmOne</t>
  </si>
  <si>
    <t xml:space="preserve">Upney Lane </t>
  </si>
  <si>
    <t>IG11 9LX</t>
  </si>
  <si>
    <t>TQ 45644 84306</t>
  </si>
  <si>
    <t>F82027</t>
  </si>
  <si>
    <t>Faircross Health Centre</t>
  </si>
  <si>
    <t>BK-5</t>
  </si>
  <si>
    <t>North</t>
  </si>
  <si>
    <t>51 Upney Lane</t>
  </si>
  <si>
    <t>IG11 9LP</t>
  </si>
  <si>
    <t>TQ 45367 84850</t>
  </si>
  <si>
    <t>F82012</t>
  </si>
  <si>
    <t>Five Elms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</si>
  <si>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</si>
  <si>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</si>
  <si>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</si>
  <si>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</si>
  <si>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</si>
  <si>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</si>
  <si>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</si>
  <si>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</si>
  <si>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</si>
  <si>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</si>
  <si>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</si>
  <si>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</si>
  <si>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</si>
  <si>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</si>
  <si>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</si>
  <si>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</si>
  <si>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</si>
  <si>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</si>
  <si>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</si>
  <si>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</si>
  <si>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</si>
  <si>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</si>
  <si>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</si>
  <si>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</si>
  <si>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</si>
  <si>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</si>
  <si>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</si>
  <si>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</si>
  <si>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</si>
  <si>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Oval Road Practice</t>
  </si>
  <si>
    <t>69 Oval Road North</t>
  </si>
  <si>
    <t>RM10 9ET</t>
  </si>
  <si>
    <t>TQ 49697 83763</t>
  </si>
  <si>
    <t>F82038</t>
  </si>
  <si>
    <t>Valence Medical Centre</t>
  </si>
  <si>
    <t>563 Valence Avenue</t>
  </si>
  <si>
    <t>RM8 3RH</t>
  </si>
  <si>
    <t>TQ 47822 85951</t>
  </si>
  <si>
    <t>F82604</t>
  </si>
  <si>
    <t>Marks Gate Medical Practice</t>
  </si>
  <si>
    <t>BK-6</t>
  </si>
  <si>
    <t>Central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</si>
  <si>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</si>
  <si>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</si>
  <si>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</si>
  <si>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</si>
  <si>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</si>
  <si>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</si>
  <si>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</si>
  <si>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</si>
  <si>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</si>
  <si>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</si>
  <si>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</si>
  <si>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</si>
  <si>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</si>
  <si>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</si>
  <si>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</si>
  <si>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</si>
  <si>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</si>
  <si>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</si>
  <si>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</si>
  <si>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</si>
  <si>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</si>
  <si>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</si>
  <si>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</si>
  <si>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</si>
  <si>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</si>
  <si>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</si>
  <si>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</si>
  <si>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</si>
  <si>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</si>
  <si>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</si>
  <si>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</si>
  <si>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</si>
  <si>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</si>
  <si>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</si>
  <si>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</si>
  <si>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</si>
  <si>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</si>
  <si>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</si>
  <si>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</si>
  <si>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</si>
  <si>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</si>
  <si>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</si>
  <si>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</si>
  <si>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</si>
  <si>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</si>
  <si>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</si>
  <si>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</si>
  <si>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</si>
  <si>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</si>
  <si>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</si>
  <si>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</si>
  <si>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</si>
  <si>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</si>
  <si>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</si>
  <si>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</si>
  <si>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</si>
  <si>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</si>
  <si>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</si>
  <si>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</si>
  <si>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</si>
  <si>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</si>
  <si>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</si>
  <si>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</si>
  <si>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</si>
  <si>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</si>
  <si>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</si>
  <si>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</si>
  <si>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</si>
  <si>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</si>
  <si>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</si>
  <si>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</si>
  <si>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</si>
  <si>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</si>
  <si>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</si>
  <si>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</si>
  <si>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</si>
  <si>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</si>
  <si>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</si>
  <si>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</si>
  <si>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</si>
  <si>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</si>
  <si>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</si>
  <si>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</si>
  <si>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</si>
  <si>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</si>
  <si>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</si>
  <si>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</si>
  <si>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</si>
  <si>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</si>
  <si>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</si>
  <si>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</si>
  <si>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</si>
  <si>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</si>
  <si>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</si>
  <si>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</si>
  <si>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</si>
  <si>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</si>
  <si>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</si>
  <si>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</si>
  <si>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</si>
  <si>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</si>
  <si>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</si>
  <si>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</si>
  <si>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</si>
  <si>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</si>
  <si>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</si>
  <si>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</si>
  <si>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</si>
  <si>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</si>
  <si>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</si>
  <si>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</si>
  <si>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</si>
  <si>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</si>
  <si>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</si>
  <si>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</si>
  <si>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</si>
  <si>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</si>
  <si>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</si>
  <si>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</si>
  <si>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</si>
  <si>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</si>
  <si>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</si>
  <si>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</si>
  <si>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</si>
  <si>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</si>
  <si>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</si>
  <si>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</si>
  <si>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</si>
  <si>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</si>
  <si>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</si>
  <si>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</si>
  <si>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</si>
  <si>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</si>
  <si>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</si>
  <si>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</si>
  <si>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</si>
  <si>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</si>
  <si>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</si>
  <si>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</si>
  <si>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</si>
  <si>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</si>
  <si>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</si>
  <si>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</si>
  <si>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</si>
  <si>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</si>
  <si>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</si>
  <si>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</si>
  <si>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</si>
  <si>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</si>
  <si>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</si>
  <si>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</si>
  <si>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</si>
  <si>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</si>
  <si>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</si>
  <si>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</si>
  <si>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</si>
  <si>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</si>
  <si>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</si>
  <si>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</si>
  <si>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</si>
  <si>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</si>
  <si>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</si>
  <si>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</si>
  <si>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</si>
  <si>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</si>
  <si>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</si>
  <si>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</si>
  <si>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</si>
  <si>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</si>
  <si>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</si>
  <si>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</si>
  <si>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</si>
  <si>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</si>
  <si>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</si>
  <si>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</si>
  <si>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</si>
  <si>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</si>
  <si>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</si>
  <si>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</si>
  <si>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</si>
  <si>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</si>
  <si>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</si>
  <si>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</si>
  <si>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</si>
  <si>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</si>
  <si>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</si>
  <si>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</si>
  <si>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</si>
  <si>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</si>
  <si>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</si>
  <si>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</si>
  <si>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</si>
  <si>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</si>
  <si>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</si>
  <si>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</si>
  <si>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</si>
  <si>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</si>
  <si>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F84041</t>
  </si>
  <si>
    <t>Southgate &amp; Whiston Road Surgery</t>
  </si>
  <si>
    <t>101 - 103 Southgate Road</t>
  </si>
  <si>
    <t>N1 3JS</t>
  </si>
  <si>
    <t>TQ 32865 84163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</si>
  <si>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</si>
  <si>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</si>
  <si>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</si>
  <si>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</si>
  <si>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</si>
  <si>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</si>
  <si>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</si>
  <si>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</si>
  <si>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</si>
  <si>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</si>
  <si>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</si>
  <si>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</si>
  <si>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</si>
  <si>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</si>
  <si>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</si>
  <si>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</si>
  <si>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</si>
  <si>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</si>
  <si>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</si>
  <si>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</si>
  <si>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</si>
  <si>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</si>
  <si>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</si>
  <si>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</si>
  <si>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</si>
  <si>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</si>
  <si>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</si>
  <si>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</si>
  <si>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</si>
  <si>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</si>
  <si>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</si>
  <si>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</si>
  <si>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</si>
  <si>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</si>
  <si>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</si>
  <si>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</si>
  <si>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</si>
  <si>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</si>
  <si>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</si>
  <si>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</si>
  <si>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</si>
  <si>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</si>
  <si>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</si>
  <si>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</si>
  <si>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</si>
  <si>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</si>
  <si>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</si>
  <si>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</si>
  <si>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</si>
  <si>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</si>
  <si>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</si>
  <si>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</si>
  <si>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</si>
  <si>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</si>
  <si>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</si>
  <si>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</si>
  <si>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</si>
  <si>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</si>
  <si>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</si>
  <si>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F82663</t>
  </si>
  <si>
    <t>Brentwood Road Surgery (Dr Marks)</t>
  </si>
  <si>
    <t>107 Brentwood Road</t>
  </si>
  <si>
    <t>RM1 2SB</t>
  </si>
  <si>
    <t>TQ 52030 88243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</si>
  <si>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</si>
  <si>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</si>
  <si>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</si>
  <si>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</si>
  <si>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</si>
  <si>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</si>
  <si>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</si>
  <si>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</si>
  <si>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</si>
  <si>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</si>
  <si>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</si>
  <si>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</si>
  <si>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</si>
  <si>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</si>
  <si>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</si>
  <si>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</si>
  <si>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</si>
  <si>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</si>
  <si>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Chadwell Heath Health Centre (Dr A Patel)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</si>
  <si>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</si>
  <si>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</si>
  <si>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</si>
  <si>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</si>
  <si>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</si>
  <si>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</si>
  <si>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</si>
  <si>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</si>
  <si>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</si>
  <si>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</si>
  <si>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</si>
  <si>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</si>
  <si>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</si>
  <si>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</si>
  <si>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</si>
  <si>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</si>
  <si>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</si>
  <si>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</si>
  <si>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AbbaMoor Surgery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</si>
  <si>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</si>
  <si>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</si>
  <si>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</si>
  <si>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</si>
  <si>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</si>
  <si>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</si>
  <si>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</si>
  <si>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</si>
  <si>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</si>
  <si>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</si>
  <si>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</si>
  <si>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</si>
  <si>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</si>
  <si>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</si>
  <si>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</si>
  <si>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</si>
  <si>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</si>
  <si>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</si>
  <si>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</si>
  <si>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</si>
  <si>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</si>
  <si>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Kings Park Surgery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</si>
  <si>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</si>
  <si>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</si>
  <si>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</si>
  <si>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</si>
  <si>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</si>
  <si>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</si>
  <si>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</si>
  <si>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</si>
  <si>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</si>
  <si>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</si>
  <si>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</si>
  <si>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</si>
  <si>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</si>
  <si>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</si>
  <si>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</si>
  <si>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</si>
  <si>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</si>
  <si>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</si>
  <si>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</si>
  <si>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F82055</t>
  </si>
  <si>
    <t>Hornchurch Healthcare</t>
  </si>
  <si>
    <t>HV-4</t>
  </si>
  <si>
    <t>Havering South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</si>
  <si>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</si>
  <si>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</si>
  <si>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</si>
  <si>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</si>
  <si>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</si>
  <si>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</si>
  <si>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</si>
  <si>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</si>
  <si>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</si>
  <si>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</si>
  <si>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</si>
  <si>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</si>
  <si>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</si>
  <si>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</si>
  <si>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</si>
  <si>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</si>
  <si>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</si>
  <si>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</si>
  <si>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Wood Lane Medical Centre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</si>
  <si>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</si>
  <si>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</si>
  <si>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</si>
  <si>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</si>
  <si>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</si>
  <si>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</si>
  <si>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</si>
  <si>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</si>
  <si>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</si>
  <si>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</si>
  <si>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</si>
  <si>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</si>
  <si>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</si>
  <si>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F82619</t>
  </si>
  <si>
    <t>Harlow Road Surgery (Dr N Tariq)</t>
  </si>
  <si>
    <t>1 Harlow Road</t>
  </si>
  <si>
    <t>Rainham</t>
  </si>
  <si>
    <t>RM13 7UP</t>
  </si>
  <si>
    <t>TQ 51752 83712</t>
  </si>
  <si>
    <t>F82627</t>
  </si>
  <si>
    <t>Rainham Health Centre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</si>
  <si>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</si>
  <si>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</si>
  <si>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</si>
  <si>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</si>
  <si>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</si>
  <si>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</si>
  <si>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</si>
  <si>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</si>
  <si>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</si>
  <si>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South Hornchurch Medical Practice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</si>
  <si>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</si>
  <si>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</si>
  <si>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</si>
  <si>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</si>
  <si>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</si>
  <si>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</si>
  <si>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</si>
  <si>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</si>
  <si>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</si>
  <si>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</si>
  <si>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</si>
  <si>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</si>
  <si>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</si>
  <si>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</si>
  <si>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</si>
  <si>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</si>
  <si>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</si>
  <si>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</si>
  <si>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</si>
  <si>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</si>
  <si>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</si>
  <si>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</si>
  <si>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</si>
  <si>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</si>
  <si>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</si>
  <si>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F82033</t>
  </si>
  <si>
    <t>Dr V M Patel Surgery</t>
  </si>
  <si>
    <t>VISION</t>
  </si>
  <si>
    <t>9 Glanville Drive</t>
  </si>
  <si>
    <t>RM11 3SZ</t>
  </si>
  <si>
    <t>TQ 54586 87037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</si>
  <si>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</si>
  <si>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</si>
  <si>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</si>
  <si>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</si>
  <si>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</si>
  <si>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</si>
  <si>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</si>
  <si>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</si>
  <si>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</si>
  <si>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</si>
  <si>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</si>
  <si>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</si>
  <si>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</si>
  <si>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</si>
  <si>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F84657</t>
  </si>
  <si>
    <t xml:space="preserve">Cumberland Road Medical Practice </t>
  </si>
  <si>
    <t>179 Cumberland Rd</t>
  </si>
  <si>
    <t>E13 8LS</t>
  </si>
  <si>
    <t>TQ 40666 82033</t>
  </si>
  <si>
    <t>F84092</t>
  </si>
  <si>
    <t xml:space="preserve">Glen Road Medical Centre </t>
  </si>
  <si>
    <t>1-9 Glen Rd</t>
  </si>
  <si>
    <t>E13 8RU</t>
  </si>
  <si>
    <t>TQ 41109 82327</t>
  </si>
  <si>
    <t>F84673</t>
  </si>
  <si>
    <t xml:space="preserve">Esk Road Medical Practice </t>
  </si>
  <si>
    <t>12 Esk Rd</t>
  </si>
  <si>
    <t>E13 8LJ</t>
  </si>
  <si>
    <t>TQ 40534 82337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</si>
  <si>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</si>
  <si>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</si>
  <si>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</si>
  <si>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</si>
  <si>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</si>
  <si>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</si>
  <si>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</si>
  <si>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</si>
  <si>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</si>
  <si>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</si>
  <si>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</si>
  <si>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</si>
  <si>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</si>
  <si>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</si>
  <si>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</si>
  <si>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</si>
  <si>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</si>
  <si>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</si>
  <si>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E16 Health</t>
  </si>
  <si>
    <t>76 Albert Rd</t>
  </si>
  <si>
    <t>E16 2DY</t>
  </si>
  <si>
    <t>TQ 42593 80059</t>
  </si>
  <si>
    <t>F84735</t>
  </si>
  <si>
    <t xml:space="preserve">The Azad Practice </t>
  </si>
  <si>
    <t>NH-PCN2</t>
  </si>
  <si>
    <t>Central 1</t>
  </si>
  <si>
    <t>152 Barking Road</t>
  </si>
  <si>
    <t>E6 3BD</t>
  </si>
  <si>
    <t>TQ 41930 83350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</si>
  <si>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</si>
  <si>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</si>
  <si>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</si>
  <si>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</si>
  <si>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</si>
  <si>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</si>
  <si>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</si>
  <si>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</si>
  <si>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</si>
  <si>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</si>
  <si>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</si>
  <si>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</si>
  <si>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</si>
  <si>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</si>
  <si>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</si>
  <si>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</si>
  <si>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</si>
  <si>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</si>
  <si>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</si>
  <si>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</si>
  <si>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</si>
  <si>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</si>
  <si>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</si>
  <si>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</si>
  <si>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</si>
  <si>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F84050</t>
  </si>
  <si>
    <t xml:space="preserve">Boleyn Medical Centre </t>
  </si>
  <si>
    <t>F84052</t>
  </si>
  <si>
    <t xml:space="preserve">Essex Lodge </t>
  </si>
  <si>
    <t>NH-PCN3</t>
  </si>
  <si>
    <t>Newham Central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</si>
  <si>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</si>
  <si>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</si>
  <si>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</si>
  <si>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</si>
  <si>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</si>
  <si>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</si>
  <si>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</si>
  <si>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</si>
  <si>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</si>
  <si>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</si>
  <si>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</si>
  <si>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</si>
  <si>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F84749</t>
  </si>
  <si>
    <t>Carpenter's Practice</t>
  </si>
  <si>
    <t>236-252 High St</t>
  </si>
  <si>
    <t>E15 2JA</t>
  </si>
  <si>
    <t>TQ 38568 83938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</si>
  <si>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</si>
  <si>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</si>
  <si>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</si>
  <si>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</si>
  <si>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</si>
  <si>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</si>
  <si>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</si>
  <si>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</si>
  <si>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</si>
  <si>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</si>
  <si>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</si>
  <si>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</si>
  <si>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</si>
  <si>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</si>
  <si>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</si>
  <si>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</si>
  <si>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</si>
  <si>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</si>
  <si>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</si>
  <si>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</si>
  <si>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</si>
  <si>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</si>
  <si>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</si>
  <si>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</si>
  <si>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</si>
  <si>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</si>
  <si>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</si>
  <si>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</si>
  <si>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</si>
  <si>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</si>
  <si>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</si>
  <si>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</si>
  <si>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</si>
  <si>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</si>
  <si>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</si>
  <si>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</si>
  <si>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</si>
  <si>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</si>
  <si>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</si>
  <si>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</si>
  <si>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</si>
  <si>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</si>
  <si>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</si>
  <si>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</si>
  <si>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</si>
  <si>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</si>
  <si>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</si>
  <si>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</si>
  <si>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</si>
  <si>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</si>
  <si>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Dr Sathyajith Surgery</t>
  </si>
  <si>
    <t>Eastham Memorial Hospital</t>
  </si>
  <si>
    <t>F84742</t>
  </si>
  <si>
    <t xml:space="preserve">The Summit Practice </t>
  </si>
  <si>
    <t>Old East Ham Memorial Hospital</t>
  </si>
  <si>
    <t>E7 8PP</t>
  </si>
  <si>
    <t>TQ 41670 84155</t>
  </si>
  <si>
    <t>F84070</t>
  </si>
  <si>
    <t xml:space="preserve">Lathom Medical Centre </t>
  </si>
  <si>
    <t>2A Lathom Rd</t>
  </si>
  <si>
    <t>E6 2DU</t>
  </si>
  <si>
    <t>TQ 42458 84130</t>
  </si>
  <si>
    <t>F84672</t>
  </si>
  <si>
    <t>E7 Health - First 4 Health Group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</si>
  <si>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</si>
  <si>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</si>
  <si>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</si>
  <si>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</si>
  <si>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</si>
  <si>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</si>
  <si>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</si>
  <si>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</si>
  <si>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</si>
  <si>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</si>
  <si>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</si>
  <si>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</si>
  <si>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</si>
  <si>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</si>
  <si>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</si>
  <si>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</si>
  <si>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</si>
  <si>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NH-PCN8</t>
  </si>
  <si>
    <t>Stratford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</si>
  <si>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</si>
  <si>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</si>
  <si>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</si>
  <si>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</si>
  <si>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</si>
  <si>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</si>
  <si>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</si>
  <si>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</si>
  <si>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F84730</t>
  </si>
  <si>
    <t>The Vicarage Lane Surgery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</si>
  <si>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</si>
  <si>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</si>
  <si>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</si>
  <si>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</si>
  <si>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</si>
  <si>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</si>
  <si>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</si>
  <si>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</si>
  <si>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</si>
  <si>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</si>
  <si>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</si>
  <si>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</si>
  <si>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</si>
  <si>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F84740</t>
  </si>
  <si>
    <t xml:space="preserve">Newham Transitional Team </t>
  </si>
  <si>
    <t>30 Church Rd</t>
  </si>
  <si>
    <t>F84077</t>
  </si>
  <si>
    <t>Dr Samuel &amp; Dr Khan's Practice</t>
  </si>
  <si>
    <t>NH-PCN9</t>
  </si>
  <si>
    <t>North West 2</t>
  </si>
  <si>
    <t>E15 4ES</t>
  </si>
  <si>
    <t>TQ 39491 84416</t>
  </si>
  <si>
    <t>F84677</t>
  </si>
  <si>
    <t xml:space="preserve">East End Medical Centre 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</si>
  <si>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</si>
  <si>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</si>
  <si>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</si>
  <si>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</si>
  <si>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</si>
  <si>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</si>
  <si>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</si>
  <si>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</si>
  <si>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F84086</t>
  </si>
  <si>
    <t>The Forest Practice</t>
  </si>
  <si>
    <t>121 Woodgrange Rd</t>
  </si>
  <si>
    <t>E7 0EP</t>
  </si>
  <si>
    <t>TQ 40492 85464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</si>
  <si>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</si>
  <si>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</si>
  <si>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</si>
  <si>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</si>
  <si>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</si>
  <si>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</si>
  <si>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</si>
  <si>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</si>
  <si>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</si>
  <si>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</si>
  <si>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</si>
  <si>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</si>
  <si>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</si>
  <si>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</si>
  <si>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</si>
  <si>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</si>
  <si>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</si>
  <si>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</si>
  <si>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</si>
  <si>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</si>
  <si>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</si>
  <si>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</si>
  <si>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</si>
  <si>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</si>
  <si>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</si>
  <si>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</si>
  <si>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</si>
  <si>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</si>
  <si>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</si>
  <si>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</si>
  <si>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</si>
  <si>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</si>
  <si>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</si>
  <si>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</si>
  <si>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</si>
  <si>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</si>
  <si>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</si>
  <si>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</si>
  <si>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</si>
  <si>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</si>
  <si>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</si>
  <si>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</si>
  <si>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</si>
  <si>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</si>
  <si>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</si>
  <si>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</si>
  <si>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F86657</t>
  </si>
  <si>
    <t>York Road Surgery</t>
  </si>
  <si>
    <t>55 York Road</t>
  </si>
  <si>
    <t>IG1 3AF</t>
  </si>
  <si>
    <t>TQ 43305 86498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</si>
  <si>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</si>
  <si>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</si>
  <si>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</si>
  <si>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</si>
  <si>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</si>
  <si>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</si>
  <si>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</si>
  <si>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</si>
  <si>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</si>
  <si>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</si>
  <si>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</si>
  <si>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</si>
  <si>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</si>
  <si>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</si>
  <si>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</si>
  <si>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</si>
  <si>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</si>
  <si>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</si>
  <si>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</si>
  <si>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</si>
  <si>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</si>
  <si>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</si>
  <si>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</si>
  <si>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</si>
  <si>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</si>
  <si>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</si>
  <si>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</si>
  <si>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</si>
  <si>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</si>
  <si>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</si>
  <si>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</si>
  <si>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</si>
  <si>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</si>
  <si>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</si>
  <si>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</si>
  <si>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</si>
  <si>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</si>
  <si>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</si>
  <si>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</si>
  <si>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</si>
  <si>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</si>
  <si>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</si>
  <si>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</si>
  <si>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</si>
  <si>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</si>
  <si>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</si>
  <si>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</si>
  <si>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</si>
  <si>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</si>
  <si>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</si>
  <si>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</si>
  <si>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</si>
  <si>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</si>
  <si>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</si>
  <si>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</si>
  <si>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</si>
  <si>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</si>
  <si>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</si>
  <si>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</si>
  <si>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</si>
  <si>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</si>
  <si>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</si>
  <si>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</si>
  <si>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</si>
  <si>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</si>
  <si>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</si>
  <si>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</si>
  <si>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</si>
  <si>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</si>
  <si>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</si>
  <si>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</si>
  <si>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</si>
  <si>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</si>
  <si>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</si>
  <si>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</si>
  <si>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</si>
  <si>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</si>
  <si>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200-202 Chadwell Heath Lane</t>
  </si>
  <si>
    <t>RM6 4YU</t>
  </si>
  <si>
    <t>TQ 47178 88535</t>
  </si>
  <si>
    <t>F86013</t>
  </si>
  <si>
    <t>Broadway Surgery</t>
  </si>
  <si>
    <t>RB-4</t>
  </si>
  <si>
    <t>Wanstead &amp; Woodford</t>
  </si>
  <si>
    <t>3 The Broadway</t>
  </si>
  <si>
    <t>Woodford Green</t>
  </si>
  <si>
    <t>IG8 0HF</t>
  </si>
  <si>
    <t>TQ 40897 91927</t>
  </si>
  <si>
    <t>F86023</t>
  </si>
  <si>
    <t>The Evergreen Practice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</si>
  <si>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</si>
  <si>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</si>
  <si>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</si>
  <si>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</si>
  <si>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</si>
  <si>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</si>
  <si>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</si>
  <si>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</si>
  <si>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</si>
  <si>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</si>
  <si>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</si>
  <si>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</si>
  <si>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</si>
  <si>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</si>
  <si>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</si>
  <si>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</si>
  <si>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</si>
  <si>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</si>
  <si>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</si>
  <si>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</si>
  <si>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</si>
  <si>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</si>
  <si>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</si>
  <si>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</si>
  <si>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</si>
  <si>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</si>
  <si>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</si>
  <si>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</si>
  <si>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</si>
  <si>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</si>
  <si>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</si>
  <si>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</si>
  <si>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</si>
  <si>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</si>
  <si>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F86691</t>
  </si>
  <si>
    <t>Clayhall Clinic</t>
  </si>
  <si>
    <t>14 Clayhall Avenue</t>
  </si>
  <si>
    <t>IG5 0LG</t>
  </si>
  <si>
    <t>TQ 42206 90038</t>
  </si>
  <si>
    <t>F86012</t>
  </si>
  <si>
    <t>Rydal Practice</t>
  </si>
  <si>
    <t>375 High Road</t>
  </si>
  <si>
    <t>IG8 9QJ</t>
  </si>
  <si>
    <t>TQ 39982 91888</t>
  </si>
  <si>
    <t>F86658</t>
  </si>
  <si>
    <t>Queen Mary Practice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</si>
  <si>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</si>
  <si>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</si>
  <si>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</si>
  <si>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</si>
  <si>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</si>
  <si>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</si>
  <si>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</si>
  <si>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Y02987</t>
  </si>
  <si>
    <t>The Practice Loxford</t>
  </si>
  <si>
    <t>417 Ilford Lane</t>
  </si>
  <si>
    <t>IG1 2SN</t>
  </si>
  <si>
    <t>TQ 44106 85110</t>
  </si>
  <si>
    <t>F86692</t>
  </si>
  <si>
    <t>Mathukias Surgery</t>
  </si>
  <si>
    <t>281 Ilford Lane</t>
  </si>
  <si>
    <t>IG1 2SF</t>
  </si>
  <si>
    <t>TQ 43991 85477</t>
  </si>
  <si>
    <t>F86082</t>
  </si>
  <si>
    <t>Ilford Lane Surgery</t>
  </si>
  <si>
    <t>F86025</t>
  </si>
  <si>
    <t>Oak Tree Medical Practice</t>
  </si>
  <si>
    <t>273-275 Green Lane</t>
  </si>
  <si>
    <t>IG3 9TJ</t>
  </si>
  <si>
    <t>TQ 45422 86734</t>
  </si>
  <si>
    <t>F86085</t>
  </si>
  <si>
    <t>Hainault Surgery</t>
  </si>
  <si>
    <t>RB-6</t>
  </si>
  <si>
    <t>NewCross Alliance</t>
  </si>
  <si>
    <t>34 New North Road</t>
  </si>
  <si>
    <t>Hainault</t>
  </si>
  <si>
    <t>IG6 2XG</t>
  </si>
  <si>
    <t>TQ 44572 91321</t>
  </si>
  <si>
    <t>F86010</t>
  </si>
  <si>
    <t>Fullwell Cross Medical Centre</t>
  </si>
  <si>
    <t>1 Tomswood Hill</t>
  </si>
  <si>
    <t>IG6 2HG</t>
  </si>
  <si>
    <t>TQ 44435 90476</t>
  </si>
  <si>
    <t>F86060</t>
  </si>
  <si>
    <t>Newbury Group Practice</t>
  </si>
  <si>
    <t>40 Perrymans Farm Road</t>
  </si>
  <si>
    <t>IG2 7LE</t>
  </si>
  <si>
    <t>TQ 44654 88447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</si>
  <si>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</si>
  <si>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</si>
  <si>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</si>
  <si>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</si>
  <si>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</si>
  <si>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</si>
  <si>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</si>
  <si>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</si>
  <si>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</si>
  <si>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</si>
  <si>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</si>
  <si>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</si>
  <si>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</si>
  <si>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</si>
  <si>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</si>
  <si>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</si>
  <si>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</si>
  <si>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</si>
  <si>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</si>
  <si>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</si>
  <si>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</si>
  <si>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</si>
  <si>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</si>
  <si>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</si>
  <si>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</si>
  <si>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</si>
  <si>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</si>
  <si>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</si>
  <si>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</si>
  <si>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</si>
  <si>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</si>
  <si>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</si>
  <si>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</si>
  <si>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</si>
  <si>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</si>
  <si>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</si>
  <si>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</si>
  <si>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</si>
  <si>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</si>
  <si>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</si>
  <si>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</si>
  <si>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</si>
  <si>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</si>
  <si>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</si>
  <si>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</si>
  <si>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</si>
  <si>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</si>
  <si>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</si>
  <si>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</si>
  <si>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Tower Network</t>
  </si>
  <si>
    <t>79 Ben Jonson Road</t>
  </si>
  <si>
    <t>E1 4SA</t>
  </si>
  <si>
    <t>TQ 35898 81752</t>
  </si>
  <si>
    <t>F84039</t>
  </si>
  <si>
    <t>Goodman’s Field Health Centre</t>
  </si>
  <si>
    <t>44-56 Hessel Street</t>
  </si>
  <si>
    <t>E1 2LP</t>
  </si>
  <si>
    <t>TQ 34537 81246</t>
  </si>
  <si>
    <t>F84114</t>
  </si>
  <si>
    <t>City Square Medical Group</t>
  </si>
  <si>
    <t>129 Cannon Street Road</t>
  </si>
  <si>
    <t>E1 2LX</t>
  </si>
  <si>
    <t>TQ 34595 81156</t>
  </si>
  <si>
    <t>F84079</t>
  </si>
  <si>
    <t>Wapping Group Practice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</si>
  <si>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</si>
  <si>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</si>
  <si>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</si>
  <si>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</si>
  <si>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</si>
  <si>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</si>
  <si>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</si>
  <si>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</si>
  <si>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</si>
  <si>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</si>
  <si>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</si>
  <si>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</si>
  <si>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</si>
  <si>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</si>
  <si>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</si>
  <si>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TH-NW4</t>
  </si>
  <si>
    <t xml:space="preserve">Bow Health 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</si>
  <si>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</si>
  <si>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</si>
  <si>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</si>
  <si>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</si>
  <si>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</si>
  <si>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</si>
  <si>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</si>
  <si>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</si>
  <si>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</si>
  <si>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</si>
  <si>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</si>
  <si>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</si>
  <si>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</si>
  <si>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</si>
  <si>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</si>
  <si>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</si>
  <si>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</si>
  <si>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</si>
  <si>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</si>
  <si>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</si>
  <si>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</si>
  <si>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</si>
  <si>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</si>
  <si>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F84676</t>
  </si>
  <si>
    <t>Stroudley Walk Centre</t>
  </si>
  <si>
    <t>TH-NW5</t>
  </si>
  <si>
    <t>Mile End East and Bromley by Bow Network</t>
  </si>
  <si>
    <t>38 Stroudley Walk, Bow</t>
  </si>
  <si>
    <t>E3 3EW</t>
  </si>
  <si>
    <t>TQ 37650 82725</t>
  </si>
  <si>
    <t>Y03023</t>
  </si>
  <si>
    <t>St Andrews Health Centre</t>
  </si>
  <si>
    <t>2 Hannaford Way</t>
  </si>
  <si>
    <t>E3 3FF</t>
  </si>
  <si>
    <t>TQ 37837 82418</t>
  </si>
  <si>
    <t>F84118</t>
  </si>
  <si>
    <t>Merchant Street (Dr Rana)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</si>
  <si>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</si>
  <si>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</si>
  <si>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</si>
  <si>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</si>
  <si>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</si>
  <si>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</si>
  <si>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</si>
  <si>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</si>
  <si>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</si>
  <si>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XXP/BBB</t>
  </si>
  <si>
    <t>St Leonard’s Street</t>
  </si>
  <si>
    <t>E3 3BT</t>
  </si>
  <si>
    <t>TQ 37975 82706</t>
  </si>
  <si>
    <t>F84054</t>
  </si>
  <si>
    <t>Limehouse Practice (Gill Street)</t>
  </si>
  <si>
    <t>TH-NW6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</si>
  <si>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</si>
  <si>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</si>
  <si>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</si>
  <si>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</si>
  <si>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</si>
  <si>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</si>
  <si>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</si>
  <si>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</si>
  <si>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</si>
  <si>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</si>
  <si>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</si>
  <si>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</si>
  <si>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</si>
  <si>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</si>
  <si>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</si>
  <si>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</si>
  <si>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</si>
  <si>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</si>
  <si>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</si>
  <si>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</si>
  <si>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</si>
  <si>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TH-NW7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</si>
  <si>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</si>
  <si>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</si>
  <si>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</si>
  <si>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</si>
  <si>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</si>
  <si>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</si>
  <si>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</si>
  <si>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</si>
  <si>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</si>
  <si>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</si>
  <si>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</si>
  <si>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</si>
  <si>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</si>
  <si>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</si>
  <si>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</si>
  <si>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</si>
  <si>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</si>
  <si>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</si>
  <si>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</si>
  <si>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Forest Surgery</t>
  </si>
  <si>
    <t>WF</t>
  </si>
  <si>
    <t>Waltham Forest</t>
  </si>
  <si>
    <t>2 Macdonald Road</t>
  </si>
  <si>
    <t>Walthamstow</t>
  </si>
  <si>
    <t>E17 4BA</t>
  </si>
  <si>
    <t>TQ 38283 90316</t>
  </si>
  <si>
    <t>178 Kings Head Hill</t>
  </si>
  <si>
    <t>Chingford</t>
  </si>
  <si>
    <t>E4 7NX</t>
  </si>
  <si>
    <t>TQ 37715 94859</t>
  </si>
  <si>
    <t>1 Larkshall Road</t>
  </si>
  <si>
    <t>E4 7HS</t>
  </si>
  <si>
    <t>TQ 38739 93914</t>
  </si>
  <si>
    <t>2a Penryn Avenue</t>
  </si>
  <si>
    <t>E17 5DB</t>
  </si>
  <si>
    <t>TQ 36985 90544</t>
  </si>
  <si>
    <t>354-358 Forest Rd</t>
  </si>
  <si>
    <t>E17 5JG</t>
  </si>
  <si>
    <t>TQ 36694 89687</t>
  </si>
  <si>
    <t>12b Sinnott Road</t>
  </si>
  <si>
    <t>E17 5QB</t>
  </si>
  <si>
    <t>TQ 35891 90652</t>
  </si>
  <si>
    <t>107 Shernhall Street</t>
  </si>
  <si>
    <t>E17 9HS</t>
  </si>
  <si>
    <t>TQ 38167 89081</t>
  </si>
  <si>
    <t>The Microfaculty</t>
  </si>
  <si>
    <t>107 Chingford Mount Road</t>
  </si>
  <si>
    <t>E4 8LT</t>
  </si>
  <si>
    <t>TQ 37307 92314</t>
  </si>
  <si>
    <t>Handsworth Medical Centre</t>
  </si>
  <si>
    <t>Highams Park, Handsworth Avenue</t>
  </si>
  <si>
    <t>E4 9PD</t>
  </si>
  <si>
    <t>109 York Road</t>
  </si>
  <si>
    <t>E4 8LF</t>
  </si>
  <si>
    <t>TQ 37006 92657</t>
  </si>
  <si>
    <t>1 Churchill Terrace</t>
  </si>
  <si>
    <t>E4 8DG</t>
  </si>
  <si>
    <t>TQ 37293 92913</t>
  </si>
  <si>
    <t>1 Mount Echo Avenue</t>
  </si>
  <si>
    <t>E4 7JX</t>
  </si>
  <si>
    <t>TQ 37765 94083</t>
  </si>
  <si>
    <t>99 Chingford Avenue</t>
  </si>
  <si>
    <t>E4 6RG</t>
  </si>
  <si>
    <t>TQ 37534 93450</t>
  </si>
  <si>
    <t>Leyton Healthcare (Oliver Road)</t>
  </si>
  <si>
    <t>Leyton Orient Football Club (West Stand), 75 Oliver Road</t>
  </si>
  <si>
    <t>Leyton</t>
  </si>
  <si>
    <t>E10 5LG</t>
  </si>
  <si>
    <t>TQ 37815 86429</t>
  </si>
  <si>
    <t>454 Lea Bridge Road</t>
  </si>
  <si>
    <t>E10 7DY</t>
  </si>
  <si>
    <t>TQ 37179 87682</t>
  </si>
  <si>
    <t>693-695 High Road</t>
  </si>
  <si>
    <t>E10 6RA</t>
  </si>
  <si>
    <t>TQ 38108 87688</t>
  </si>
  <si>
    <t>The Ecclesbourne Practice</t>
  </si>
  <si>
    <t>Ecclesbourne Warwick Terrace, Leabridge Rd</t>
  </si>
  <si>
    <t>E17 9DP</t>
  </si>
  <si>
    <t>TQ 38574 88755</t>
  </si>
  <si>
    <t>Fairlop Road</t>
  </si>
  <si>
    <t>Leytonstone</t>
  </si>
  <si>
    <t>E11 1BN</t>
  </si>
  <si>
    <t>TQ 38947 87574</t>
  </si>
  <si>
    <t>479 High Road</t>
  </si>
  <si>
    <t>E10 5EL</t>
  </si>
  <si>
    <t>TQ 37940 86918</t>
  </si>
  <si>
    <t>94 Francis Road</t>
  </si>
  <si>
    <t>E10 6PP</t>
  </si>
  <si>
    <t>TQ 38466 86672</t>
  </si>
  <si>
    <t>1 Pretoria Road</t>
  </si>
  <si>
    <t>E11 4BB</t>
  </si>
  <si>
    <t>TQ 38721 87186</t>
  </si>
  <si>
    <t>38 Cann Hall Road</t>
  </si>
  <si>
    <t>E11 3HZ</t>
  </si>
  <si>
    <t>TQ 39258 85734</t>
  </si>
  <si>
    <t>53 Lyndhurst Drive</t>
  </si>
  <si>
    <t>E10 6JB</t>
  </si>
  <si>
    <t>TQ 38433 87787</t>
  </si>
  <si>
    <t>1 Hanbury Drive</t>
  </si>
  <si>
    <t>E11 1HR</t>
  </si>
  <si>
    <t>TQ 39685 87696</t>
  </si>
  <si>
    <t>287 High Road</t>
  </si>
  <si>
    <t>E11 4HH</t>
  </si>
  <si>
    <t>TQ 39101 85749</t>
  </si>
  <si>
    <t>13 Langthorne Rd</t>
  </si>
  <si>
    <t>E11 4HX</t>
  </si>
  <si>
    <t>TQ 38897 85957</t>
  </si>
  <si>
    <t>2-8 Harrow Road</t>
  </si>
  <si>
    <t>E11 3QF</t>
  </si>
  <si>
    <t>TQ 39369 86366</t>
  </si>
  <si>
    <t>Comely Bank Clinic</t>
  </si>
  <si>
    <t>E17 9LY</t>
  </si>
  <si>
    <t>TQ 38040 89024</t>
  </si>
  <si>
    <t>29-31 Claremont Medical Centre</t>
  </si>
  <si>
    <t>E17 5RJ</t>
  </si>
  <si>
    <t>TQ 36291 90221</t>
  </si>
  <si>
    <t>26 Stephenson Road</t>
  </si>
  <si>
    <t>E17 7JT</t>
  </si>
  <si>
    <t>TQ 36241 88655</t>
  </si>
  <si>
    <t>6 Linford Rd</t>
  </si>
  <si>
    <t>E17 3LA</t>
  </si>
  <si>
    <t>TQ 38444 89544</t>
  </si>
  <si>
    <t>266 Lea Bridge Road</t>
  </si>
  <si>
    <t>E10 7LD</t>
  </si>
  <si>
    <t>TQ 36763 87420</t>
  </si>
  <si>
    <t>Queens Road Medical Centre</t>
  </si>
  <si>
    <t>48 Queens Road</t>
  </si>
  <si>
    <t>E17 8PX</t>
  </si>
  <si>
    <t>TQ 37259 88627</t>
  </si>
  <si>
    <t>103-105 Grove Road</t>
  </si>
  <si>
    <t>E17 9BU</t>
  </si>
  <si>
    <t>TQ 37919 88578</t>
  </si>
  <si>
    <t>258-260 Higham Hill Road</t>
  </si>
  <si>
    <t>E17 5RQ</t>
  </si>
  <si>
    <t>TQ 36234 90272</t>
  </si>
  <si>
    <t>47 St James St</t>
  </si>
  <si>
    <t>E17 7NH</t>
  </si>
  <si>
    <t>TQ 36455 88670</t>
  </si>
  <si>
    <t>Y06760</t>
  </si>
  <si>
    <t>City &amp; Hackney GP Confederation</t>
  </si>
  <si>
    <t>ProjectID</t>
  </si>
  <si>
    <t>Rel_D</t>
  </si>
  <si>
    <t>WF LTC_COPD_ASTHMA</t>
  </si>
  <si>
    <t>01/04/2021</t>
  </si>
  <si>
    <t>01/05/2021</t>
  </si>
  <si>
    <t>01/06/2021</t>
  </si>
  <si>
    <t>OrgID link</t>
  </si>
  <si>
    <t>Network ID</t>
  </si>
  <si>
    <t>01/07/2021</t>
  </si>
  <si>
    <t>01/08/2021</t>
  </si>
  <si>
    <t>01/04/2022</t>
  </si>
  <si>
    <t>01/09/2021</t>
  </si>
  <si>
    <t>01/10/2021</t>
  </si>
  <si>
    <t>01/11/2021</t>
  </si>
  <si>
    <t>01/12/2021</t>
  </si>
  <si>
    <t>01/01/2022</t>
  </si>
  <si>
    <t>01/02/2022</t>
  </si>
  <si>
    <t>01/03/2022</t>
  </si>
  <si>
    <t>Date control for static figures</t>
  </si>
  <si>
    <t xml:space="preserve">Practice COPD Care plan </t>
  </si>
  <si>
    <t xml:space="preserve">Practice Asthma Care plan </t>
  </si>
  <si>
    <t>care plan</t>
  </si>
  <si>
    <t xml:space="preserve">Asthma care plan </t>
  </si>
  <si>
    <t>slices</t>
  </si>
  <si>
    <t>indicator</t>
  </si>
  <si>
    <t xml:space="preserve">Network </t>
  </si>
  <si>
    <t>COPD</t>
  </si>
  <si>
    <t>% Asthma care plans (high risk patients) 12m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</si>
</sst>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sz val="24"/>
      <color theme="0"/>
      <name val="Microsoft Sans Serif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595959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5145BF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5" tint="0.3999755851924192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indexed="81"/>
      <name val="Tahoma"/>
      <family val="2"/>
    </font>
    <font>
      <b/>
      <sz val="10"/>
      <color theme="8" tint="-0.49998474074526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b/>
      <sz val="10"/>
      <color theme="7" tint="-0.249977111117893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E7F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FFEFF"/>
        <bgColor indexed="64"/>
      </patternFill>
    </fill>
    <fill>
      <patternFill patternType="solid">
        <fgColor rgb="FFE5F8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1C1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E"/>
        <bgColor indexed="64"/>
      </patternFill>
    </fill>
    <fill>
      <patternFill patternType="solid">
        <fgColor rgb="FF19C3FF"/>
        <bgColor indexed="64"/>
      </patternFill>
    </fill>
    <fill>
      <patternFill patternType="solid">
        <fgColor theme="2" tint="-0.249977111117893"/>
        <bgColor indexed="64"/>
      </patternFill>
    </fill>
  </fills>
  <borders count="62">
    <border>
      <left/>
      <right/>
      <top/>
      <bottom/>
      <diagonal/>
    </border>
    <border>
      <left style="hair">
        <color rgb="FF00E7F9"/>
      </left>
      <right style="hair">
        <color rgb="FF00E7F9"/>
      </right>
      <top/>
      <bottom style="hair">
        <color rgb="FF00E7F9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rgb="FF0086EA"/>
      </right>
      <top/>
      <bottom style="hair">
        <color rgb="FF0086EA"/>
      </bottom>
      <diagonal/>
    </border>
    <border>
      <left style="hair">
        <color rgb="FF0086EA"/>
      </left>
      <right style="hair">
        <color rgb="FF0086EA"/>
      </right>
      <top/>
      <bottom style="hair">
        <color rgb="FF0086EA"/>
      </bottom>
      <diagonal/>
    </border>
    <border>
      <left/>
      <right style="hair">
        <color rgb="FF0086EA"/>
      </right>
      <top style="hair">
        <color rgb="FF0086EA"/>
      </top>
      <bottom style="hair">
        <color rgb="FF0086EA"/>
      </bottom>
      <diagonal/>
    </border>
    <border>
      <left style="hair">
        <color rgb="FF0086EA"/>
      </left>
      <right style="hair">
        <color rgb="FF0086EA"/>
      </right>
      <top style="hair">
        <color rgb="FF0086EA"/>
      </top>
      <bottom style="hair">
        <color rgb="FF0086EA"/>
      </bottom>
      <diagonal/>
    </border>
    <border>
      <left/>
      <right style="hair">
        <color rgb="FF0086EA"/>
      </right>
      <top style="hair">
        <color rgb="FF0086EA"/>
      </top>
      <bottom/>
      <diagonal/>
    </border>
    <border>
      <left style="hair">
        <color rgb="FF0086EA"/>
      </left>
      <right style="hair">
        <color rgb="FF0086EA"/>
      </right>
      <top style="hair">
        <color rgb="FF0086EA"/>
      </top>
      <bottom/>
      <diagonal/>
    </border>
    <border>
      <left/>
      <right style="hair">
        <color auto="1"/>
      </right>
      <top style="thin">
        <color rgb="FF00B0F0"/>
      </top>
      <bottom style="thin">
        <color rgb="FF00B0F0"/>
      </bottom>
      <diagonal/>
    </border>
    <border>
      <left style="hair">
        <color auto="1"/>
      </left>
      <right style="hair">
        <color auto="1"/>
      </right>
      <top style="thin">
        <color rgb="FF00B0F0"/>
      </top>
      <bottom style="thin">
        <color rgb="FF00B0F0"/>
      </bottom>
      <diagonal/>
    </border>
    <border>
      <left style="hair">
        <color rgb="FF00E7F9"/>
      </left>
      <right style="hair">
        <color rgb="FF00E7F9"/>
      </right>
      <top style="thin">
        <color rgb="FF00B0F0"/>
      </top>
      <bottom style="thin">
        <color rgb="FF00B0F0"/>
      </bottom>
      <diagonal/>
    </border>
    <border>
      <left/>
      <right style="hair">
        <color rgb="FF0086EA"/>
      </right>
      <top/>
      <bottom/>
      <diagonal/>
    </border>
    <border>
      <left style="hair">
        <color rgb="FF0086EA"/>
      </left>
      <right style="hair">
        <color rgb="FF0086EA"/>
      </right>
      <top/>
      <bottom/>
      <diagonal/>
    </border>
    <border>
      <left/>
      <right style="hair">
        <color auto="1"/>
      </right>
      <top/>
      <bottom/>
      <diagonal/>
    </border>
    <border>
      <left style="hair">
        <color rgb="FF00E7F9"/>
      </left>
      <right/>
      <top/>
      <bottom style="hair">
        <color rgb="FF00E7F9"/>
      </bottom>
      <diagonal/>
    </border>
    <border>
      <left style="hair">
        <color rgb="FF00E7F9"/>
      </left>
      <right/>
      <top style="hair">
        <color rgb="FF00E7F9"/>
      </top>
      <bottom style="hair">
        <color rgb="FF00E7F9"/>
      </bottom>
      <diagonal/>
    </border>
    <border>
      <left style="hair">
        <color rgb="FF00E7F9"/>
      </left>
      <right/>
      <top style="hair">
        <color rgb="FF00E7F9"/>
      </top>
      <bottom/>
      <diagonal/>
    </border>
    <border>
      <left style="hair">
        <color rgb="FF00E7F9"/>
      </left>
      <right/>
      <top style="thin">
        <color rgb="FF00B0F0"/>
      </top>
      <bottom style="thin">
        <color rgb="FF00B0F0"/>
      </bottom>
      <diagonal/>
    </border>
    <border>
      <left/>
      <right style="hair">
        <color rgb="FF00B0F0"/>
      </right>
      <top/>
      <bottom style="hair">
        <color rgb="FF00B0F0"/>
      </bottom>
      <diagonal/>
    </border>
    <border>
      <left/>
      <right style="hair">
        <color rgb="FF00B0F0"/>
      </right>
      <top style="thin">
        <color rgb="FF00B0F0"/>
      </top>
      <bottom style="thin">
        <color rgb="FF00B0F0"/>
      </bottom>
      <diagonal/>
    </border>
    <border>
      <left style="hair">
        <color rgb="FF00B0F0"/>
      </left>
      <right/>
      <top/>
      <bottom style="hair">
        <color rgb="FF00B0F0"/>
      </bottom>
      <diagonal/>
    </border>
    <border>
      <left style="hair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/>
      <top style="hair">
        <color rgb="FF5145BF"/>
      </top>
      <bottom style="hair">
        <color rgb="FF5145BF"/>
      </bottom>
      <diagonal/>
    </border>
    <border>
      <left/>
      <right/>
      <top style="hair">
        <color rgb="FF0070C0"/>
      </top>
      <bottom style="hair">
        <color rgb="FF0070C0"/>
      </bottom>
      <diagonal/>
    </border>
    <border>
      <left/>
      <right/>
      <top style="hair">
        <color rgb="FFFFC000"/>
      </top>
      <bottom style="hair">
        <color rgb="FFFFC000"/>
      </bottom>
      <diagonal/>
    </border>
    <border>
      <left/>
      <right style="hair">
        <color rgb="FF5145BF"/>
      </right>
      <top/>
      <bottom/>
      <diagonal/>
    </border>
    <border>
      <left style="hair">
        <color rgb="FF5145BF"/>
      </left>
      <right style="hair">
        <color rgb="FF5145BF"/>
      </right>
      <top/>
      <bottom/>
      <diagonal/>
    </border>
    <border>
      <left style="hair">
        <color rgb="FF5145BF"/>
      </left>
      <right/>
      <top/>
      <bottom/>
      <diagonal/>
    </border>
    <border>
      <left/>
      <right style="hair">
        <color rgb="FF5145BF"/>
      </right>
      <top/>
      <bottom style="hair">
        <color rgb="FFFFC000"/>
      </bottom>
      <diagonal/>
    </border>
    <border>
      <left style="hair">
        <color rgb="FF5145BF"/>
      </left>
      <right style="hair">
        <color rgb="FF5145BF"/>
      </right>
      <top/>
      <bottom style="hair">
        <color rgb="FFFFC000"/>
      </bottom>
      <diagonal/>
    </border>
    <border>
      <left style="hair">
        <color rgb="FF5145BF"/>
      </left>
      <right/>
      <top/>
      <bottom style="hair">
        <color rgb="FFFFC000"/>
      </bottom>
      <diagonal/>
    </border>
    <border>
      <left/>
      <right style="hair">
        <color rgb="FF5145BF"/>
      </right>
      <top style="hair">
        <color rgb="FF5145BF"/>
      </top>
      <bottom style="hair">
        <color rgb="FF5145BF"/>
      </bottom>
      <diagonal/>
    </border>
    <border>
      <left/>
      <right style="hair">
        <color rgb="FF5145BF"/>
      </right>
      <top style="hair">
        <color rgb="FF0070C0"/>
      </top>
      <bottom style="hair">
        <color rgb="FF0070C0"/>
      </bottom>
      <diagonal/>
    </border>
    <border>
      <left style="hair">
        <color rgb="FF5145BF"/>
      </left>
      <right style="hair">
        <color rgb="FF5145BF"/>
      </right>
      <top style="hair">
        <color rgb="FF0070C0"/>
      </top>
      <bottom style="hair">
        <color rgb="FF0070C0"/>
      </bottom>
      <diagonal/>
    </border>
    <border>
      <left style="hair">
        <color rgb="FF5145BF"/>
      </left>
      <right/>
      <top style="hair">
        <color rgb="FF0070C0"/>
      </top>
      <bottom style="hair">
        <color rgb="FF0070C0"/>
      </bottom>
      <diagonal/>
    </border>
    <border>
      <left/>
      <right style="hair">
        <color rgb="FF5145BF"/>
      </right>
      <top style="hair">
        <color rgb="FFFFC000"/>
      </top>
      <bottom style="hair">
        <color rgb="FFFFC000"/>
      </bottom>
      <diagonal/>
    </border>
    <border>
      <left style="hair">
        <color rgb="FF5145BF"/>
      </left>
      <right style="hair">
        <color rgb="FF5145BF"/>
      </right>
      <top style="hair">
        <color rgb="FFFFC000"/>
      </top>
      <bottom style="hair">
        <color rgb="FFFFC000"/>
      </bottom>
      <diagonal/>
    </border>
    <border>
      <left style="hair">
        <color rgb="FF5145BF"/>
      </left>
      <right/>
      <top style="hair">
        <color rgb="FFFFC000"/>
      </top>
      <bottom style="hair">
        <color rgb="FFFFC000"/>
      </bottom>
      <diagonal/>
    </border>
    <border>
      <left/>
      <right style="medium">
        <color rgb="FF00B0F0"/>
      </right>
      <top/>
      <bottom/>
      <diagonal/>
    </border>
    <border>
      <left style="thin">
        <color rgb="FF00B0F0"/>
      </left>
      <right style="medium">
        <color rgb="FF00B0F0"/>
      </right>
      <top/>
      <bottom style="hair">
        <color rgb="FF00B0F0"/>
      </bottom>
      <diagonal/>
    </border>
    <border>
      <left style="thin">
        <color rgb="FF00B0F0"/>
      </left>
      <right style="medium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medium">
        <color rgb="FF00B0F0"/>
      </right>
      <top/>
      <bottom/>
      <diagonal/>
    </border>
    <border>
      <left/>
      <right/>
      <top/>
      <bottom style="hair">
        <color rgb="FF00B0F0"/>
      </bottom>
      <diagonal/>
    </border>
    <border>
      <left/>
      <right/>
      <top style="thin">
        <color rgb="FF00B0F0"/>
      </top>
      <bottom style="thin">
        <color rgb="FF00B0F0"/>
      </bottom>
      <diagonal/>
    </border>
    <border>
      <left style="hair">
        <color auto="1"/>
      </left>
      <right style="thin">
        <color rgb="FF00B0F0"/>
      </right>
      <top style="thin">
        <color rgb="FF00B0F0"/>
      </top>
      <bottom/>
      <diagonal/>
    </border>
    <border>
      <left style="mediumDashed">
        <color rgb="FF00E7F9"/>
      </left>
      <right style="hair">
        <color rgb="FF00E7F9"/>
      </right>
      <top/>
      <bottom style="hair">
        <color rgb="FF00E7F9"/>
      </bottom>
      <diagonal/>
    </border>
    <border>
      <left style="mediumDashed">
        <color rgb="FF00E7F9"/>
      </left>
      <right style="hair">
        <color rgb="FF00E7F9"/>
      </right>
      <top style="thin">
        <color rgb="FF00B0F0"/>
      </top>
      <bottom style="thin">
        <color rgb="FF00B0F0"/>
      </bottom>
      <diagonal/>
    </border>
    <border>
      <left style="mediumDashed">
        <color rgb="FF00E7F9"/>
      </left>
      <right style="hair">
        <color auto="1"/>
      </right>
      <top/>
      <bottom/>
      <diagonal/>
    </border>
    <border>
      <left style="mediumDashed">
        <color rgb="FF00B0F0"/>
      </left>
      <right style="hair">
        <color rgb="FF00B0F0"/>
      </right>
      <top/>
      <bottom style="hair">
        <color rgb="FF00B0F0"/>
      </bottom>
      <diagonal/>
    </border>
    <border>
      <left style="mediumDashed">
        <color rgb="FF00B0F0"/>
      </left>
      <right style="hair">
        <color rgb="FF00B0F0"/>
      </right>
      <top style="thin">
        <color rgb="FF00B0F0"/>
      </top>
      <bottom style="thin">
        <color rgb="FF00B0F0"/>
      </bottom>
      <diagonal/>
    </border>
    <border>
      <left style="mediumDashed">
        <color rgb="FF00B0F0"/>
      </left>
      <right style="hair">
        <color auto="1"/>
      </right>
      <top/>
      <bottom/>
      <diagonal/>
    </border>
    <border>
      <left/>
      <right style="hair">
        <color rgb="FF00E7F9"/>
      </right>
      <top/>
      <bottom style="hair">
        <color rgb="FF00E7F9"/>
      </bottom>
      <diagonal/>
    </border>
    <border>
      <left/>
      <right style="hair">
        <color rgb="FF00E7F9"/>
      </right>
      <top style="hair">
        <color rgb="FF00E7F9"/>
      </top>
      <bottom style="hair">
        <color rgb="FF00E7F9"/>
      </bottom>
      <diagonal/>
    </border>
    <border>
      <left/>
      <right style="hair">
        <color rgb="FF00E7F9"/>
      </right>
      <top style="hair">
        <color rgb="FF00E7F9"/>
      </top>
      <bottom/>
      <diagonal/>
    </border>
    <border>
      <left/>
      <right style="hair">
        <color rgb="FF00E7F9"/>
      </right>
      <top style="thin">
        <color rgb="FF00B0F0"/>
      </top>
      <bottom style="thin">
        <color rgb="FF00B0F0"/>
      </bottom>
      <diagonal/>
    </border>
    <border>
      <left style="hair">
        <color rgb="FF0086EA"/>
      </left>
      <right style="medium">
        <color rgb="FF00E7F9"/>
      </right>
      <top/>
      <bottom style="hair">
        <color rgb="FF0086EA"/>
      </bottom>
      <diagonal/>
    </border>
    <border>
      <left style="hair">
        <color rgb="FF0086EA"/>
      </left>
      <right style="medium">
        <color rgb="FF00E7F9"/>
      </right>
      <top style="hair">
        <color rgb="FF0086EA"/>
      </top>
      <bottom style="hair">
        <color rgb="FF0086EA"/>
      </bottom>
      <diagonal/>
    </border>
    <border>
      <left style="hair">
        <color rgb="FF0086EA"/>
      </left>
      <right style="medium">
        <color rgb="FF00E7F9"/>
      </right>
      <top style="hair">
        <color rgb="FF0086EA"/>
      </top>
      <bottom/>
      <diagonal/>
    </border>
    <border>
      <left style="hair">
        <color auto="1"/>
      </left>
      <right style="medium">
        <color rgb="FF00E7F9"/>
      </right>
      <top style="thin">
        <color rgb="FF00B0F0"/>
      </top>
      <bottom style="thin">
        <color rgb="FF00B0F0"/>
      </bottom>
      <diagonal/>
    </border>
    <border>
      <left style="hair">
        <color rgb="FF0086EA"/>
      </left>
      <right style="medium">
        <color rgb="FF00E7F9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0">
    <xf numFmtId="0" fontId="0" fillId="0" borderId="0" xfId="0"/>
    <xf numFmtId="14" fontId="0" fillId="0" borderId="0" xfId="0" applyNumberFormat="1"/>
    <xf numFmtId="0" fontId="0" fillId="0" borderId="0" xfId="0" quotePrefix="1"/>
    <xf numFmtId="0" fontId="5" fillId="3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0" fillId="6" borderId="0" xfId="0" applyFill="1"/>
    <xf numFmtId="0" fontId="0" fillId="6" borderId="0" xfId="0" applyFill="1" applyAlignment="1">
      <alignment horizontal="right"/>
    </xf>
    <xf numFmtId="0" fontId="0" fillId="5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7" borderId="0" xfId="0" applyFill="1"/>
    <xf numFmtId="0" fontId="0" fillId="7" borderId="0" xfId="0" applyFill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3" fillId="3" borderId="10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0" fillId="2" borderId="13" xfId="0" applyFill="1" applyBorder="1"/>
    <xf numFmtId="0" fontId="0" fillId="2" borderId="14" xfId="0" applyFill="1" applyBorder="1"/>
    <xf numFmtId="0" fontId="0" fillId="8" borderId="0" xfId="0" applyFill="1"/>
    <xf numFmtId="9" fontId="0" fillId="0" borderId="0" xfId="0" applyNumberFormat="1"/>
    <xf numFmtId="0" fontId="6" fillId="9" borderId="0" xfId="0" applyFont="1" applyFill="1"/>
    <xf numFmtId="0" fontId="4" fillId="9" borderId="0" xfId="0" applyFont="1" applyFill="1"/>
    <xf numFmtId="0" fontId="9" fillId="0" borderId="0" xfId="0" applyFont="1" applyAlignment="1">
      <alignment horizontal="center" vertical="center" readingOrder="1"/>
    </xf>
    <xf numFmtId="0" fontId="0" fillId="10" borderId="0" xfId="0" applyFill="1"/>
    <xf numFmtId="0" fontId="3" fillId="10" borderId="0" xfId="0" applyFont="1" applyFill="1"/>
    <xf numFmtId="0" fontId="2" fillId="9" borderId="0" xfId="0" applyFont="1" applyFill="1" applyAlignment="1">
      <alignment horizontal="center"/>
    </xf>
    <xf numFmtId="0" fontId="2" fillId="9" borderId="0" xfId="0" applyFont="1" applyFill="1"/>
    <xf numFmtId="0" fontId="8" fillId="6" borderId="0" xfId="0" applyFont="1" applyFill="1"/>
    <xf numFmtId="0" fontId="3" fillId="6" borderId="0" xfId="0" applyFont="1" applyFill="1"/>
    <xf numFmtId="0" fontId="10" fillId="6" borderId="0" xfId="0" applyFont="1" applyFill="1"/>
    <xf numFmtId="0" fontId="11" fillId="6" borderId="0" xfId="0" applyFont="1" applyFill="1"/>
    <xf numFmtId="0" fontId="12" fillId="6" borderId="0" xfId="0" applyFont="1" applyFill="1"/>
    <xf numFmtId="0" fontId="10" fillId="10" borderId="0" xfId="0" applyFont="1" applyFill="1"/>
    <xf numFmtId="0" fontId="11" fillId="10" borderId="0" xfId="0" applyFont="1" applyFill="1"/>
    <xf numFmtId="0" fontId="12" fillId="10" borderId="0" xfId="0" applyFont="1" applyFill="1"/>
    <xf numFmtId="0" fontId="0" fillId="10" borderId="0" xfId="0" applyFill="1" applyAlignment="1">
      <alignment horizontal="center" vertical="center"/>
    </xf>
    <xf numFmtId="0" fontId="0" fillId="5" borderId="16" xfId="0" applyFill="1" applyBorder="1"/>
    <xf numFmtId="0" fontId="0" fillId="5" borderId="17" xfId="0" applyFill="1" applyBorder="1"/>
    <xf numFmtId="0" fontId="0" fillId="5" borderId="18" xfId="0" applyFill="1" applyBorder="1"/>
    <xf numFmtId="0" fontId="3" fillId="3" borderId="19" xfId="0" applyFont="1" applyFill="1" applyBorder="1"/>
    <xf numFmtId="0" fontId="0" fillId="6" borderId="20" xfId="0" applyFill="1" applyBorder="1"/>
    <xf numFmtId="0" fontId="0" fillId="6" borderId="22" xfId="0" applyFill="1" applyBorder="1"/>
    <xf numFmtId="0" fontId="0" fillId="10" borderId="0" xfId="0" applyFill="1" applyAlignment="1">
      <alignment horizontal="right"/>
    </xf>
    <xf numFmtId="0" fontId="3" fillId="10" borderId="0" xfId="0" applyFont="1" applyFill="1" applyAlignment="1">
      <alignment horizontal="right"/>
    </xf>
    <xf numFmtId="0" fontId="0" fillId="11" borderId="0" xfId="0" applyFill="1"/>
    <xf numFmtId="0" fontId="0" fillId="0" borderId="27" xfId="0" applyBorder="1"/>
    <xf numFmtId="0" fontId="0" fillId="0" borderId="30" xfId="0" applyBorder="1"/>
    <xf numFmtId="0" fontId="0" fillId="0" borderId="33" xfId="0" applyBorder="1"/>
    <xf numFmtId="0" fontId="0" fillId="0" borderId="34" xfId="0" applyBorder="1"/>
    <xf numFmtId="0" fontId="0" fillId="0" borderId="37" xfId="0" applyBorder="1"/>
    <xf numFmtId="0" fontId="3" fillId="0" borderId="26" xfId="0" applyFont="1" applyBorder="1"/>
    <xf numFmtId="0" fontId="14" fillId="0" borderId="25" xfId="0" applyFont="1" applyBorder="1" applyAlignment="1">
      <alignment vertical="center"/>
    </xf>
    <xf numFmtId="0" fontId="13" fillId="0" borderId="24" xfId="0" applyFont="1" applyBorder="1"/>
    <xf numFmtId="0" fontId="3" fillId="0" borderId="28" xfId="0" applyFont="1" applyBorder="1"/>
    <xf numFmtId="0" fontId="3" fillId="0" borderId="29" xfId="0" applyFont="1" applyBorder="1"/>
    <xf numFmtId="0" fontId="3" fillId="0" borderId="31" xfId="0" applyFont="1" applyBorder="1"/>
    <xf numFmtId="0" fontId="3" fillId="0" borderId="32" xfId="0" applyFont="1" applyBorder="1"/>
    <xf numFmtId="0" fontId="3" fillId="0" borderId="38" xfId="1" applyNumberFormat="1" applyFont="1" applyBorder="1"/>
    <xf numFmtId="9" fontId="3" fillId="0" borderId="38" xfId="1" applyFont="1" applyBorder="1"/>
    <xf numFmtId="0" fontId="13" fillId="0" borderId="33" xfId="0" applyFont="1" applyBorder="1"/>
    <xf numFmtId="9" fontId="13" fillId="0" borderId="33" xfId="1" applyFont="1" applyBorder="1"/>
    <xf numFmtId="0" fontId="14" fillId="0" borderId="33" xfId="0" applyFont="1" applyBorder="1"/>
    <xf numFmtId="9" fontId="14" fillId="0" borderId="35" xfId="1" applyFont="1" applyBorder="1"/>
    <xf numFmtId="9" fontId="14" fillId="0" borderId="36" xfId="1" applyFont="1" applyBorder="1"/>
    <xf numFmtId="0" fontId="3" fillId="12" borderId="0" xfId="0" applyFont="1" applyFill="1"/>
    <xf numFmtId="0" fontId="3" fillId="13" borderId="0" xfId="0" applyFont="1" applyFill="1"/>
    <xf numFmtId="0" fontId="3" fillId="14" borderId="0" xfId="0" applyFont="1" applyFill="1"/>
    <xf numFmtId="0" fontId="2" fillId="4" borderId="40" xfId="0" applyFont="1" applyFill="1" applyBorder="1" applyAlignment="1">
      <alignment horizontal="center" vertical="center" wrapText="1"/>
    </xf>
    <xf numFmtId="164" fontId="0" fillId="6" borderId="41" xfId="1" applyNumberFormat="1" applyFont="1" applyFill="1" applyBorder="1"/>
    <xf numFmtId="9" fontId="0" fillId="5" borderId="16" xfId="1" applyFont="1" applyFill="1" applyBorder="1"/>
    <xf numFmtId="9" fontId="3" fillId="3" borderId="19" xfId="1" applyFont="1" applyFill="1" applyBorder="1"/>
    <xf numFmtId="0" fontId="0" fillId="5" borderId="47" xfId="0" applyFill="1" applyBorder="1"/>
    <xf numFmtId="0" fontId="3" fillId="3" borderId="48" xfId="0" applyFont="1" applyFill="1" applyBorder="1"/>
    <xf numFmtId="0" fontId="0" fillId="6" borderId="50" xfId="0" applyFill="1" applyBorder="1"/>
    <xf numFmtId="9" fontId="0" fillId="6" borderId="44" xfId="1" applyFont="1" applyFill="1" applyBorder="1"/>
    <xf numFmtId="9" fontId="3" fillId="0" borderId="39" xfId="1" applyFont="1" applyBorder="1"/>
    <xf numFmtId="0" fontId="3" fillId="15" borderId="21" xfId="0" applyFont="1" applyFill="1" applyBorder="1"/>
    <xf numFmtId="9" fontId="3" fillId="15" borderId="45" xfId="1" applyFont="1" applyFill="1" applyBorder="1"/>
    <xf numFmtId="0" fontId="3" fillId="15" borderId="51" xfId="0" applyFont="1" applyFill="1" applyBorder="1"/>
    <xf numFmtId="0" fontId="3" fillId="15" borderId="23" xfId="0" applyFont="1" applyFill="1" applyBorder="1"/>
    <xf numFmtId="164" fontId="3" fillId="15" borderId="42" xfId="1" applyNumberFormat="1" applyFont="1" applyFill="1" applyBorder="1"/>
    <xf numFmtId="0" fontId="0" fillId="5" borderId="53" xfId="0" applyFill="1" applyBorder="1"/>
    <xf numFmtId="0" fontId="0" fillId="5" borderId="54" xfId="0" applyFill="1" applyBorder="1"/>
    <xf numFmtId="0" fontId="0" fillId="5" borderId="55" xfId="0" applyFill="1" applyBorder="1"/>
    <xf numFmtId="0" fontId="3" fillId="3" borderId="56" xfId="0" applyFont="1" applyFill="1" applyBorder="1"/>
    <xf numFmtId="0" fontId="0" fillId="2" borderId="57" xfId="0" applyFill="1" applyBorder="1"/>
    <xf numFmtId="0" fontId="0" fillId="2" borderId="58" xfId="0" applyFill="1" applyBorder="1"/>
    <xf numFmtId="0" fontId="0" fillId="2" borderId="59" xfId="0" applyFill="1" applyBorder="1"/>
    <xf numFmtId="0" fontId="3" fillId="3" borderId="60" xfId="0" applyFont="1" applyFill="1" applyBorder="1"/>
    <xf numFmtId="0" fontId="0" fillId="2" borderId="61" xfId="0" applyFill="1" applyBorder="1"/>
    <xf numFmtId="0" fontId="7" fillId="16" borderId="15" xfId="0" applyFont="1" applyFill="1" applyBorder="1"/>
    <xf numFmtId="0" fontId="7" fillId="16" borderId="2" xfId="0" applyFont="1" applyFill="1" applyBorder="1"/>
    <xf numFmtId="9" fontId="7" fillId="16" borderId="3" xfId="1" applyFont="1" applyFill="1" applyBorder="1"/>
    <xf numFmtId="0" fontId="7" fillId="16" borderId="49" xfId="0" applyFont="1" applyFill="1" applyBorder="1"/>
    <xf numFmtId="0" fontId="7" fillId="16" borderId="46" xfId="0" applyFont="1" applyFill="1" applyBorder="1"/>
    <xf numFmtId="9" fontId="7" fillId="16" borderId="0" xfId="1" applyFont="1" applyFill="1" applyBorder="1"/>
    <xf numFmtId="0" fontId="7" fillId="16" borderId="52" xfId="0" applyFont="1" applyFill="1" applyBorder="1"/>
    <xf numFmtId="0" fontId="7" fillId="16" borderId="3" xfId="0" applyFont="1" applyFill="1" applyBorder="1"/>
    <xf numFmtId="164" fontId="7" fillId="16" borderId="43" xfId="1" applyNumberFormat="1" applyFont="1" applyFill="1" applyBorder="1"/>
    <xf numFmtId="14" fontId="0" fillId="0" borderId="0" xfId="0" quotePrefix="1" applyNumberFormat="1"/>
    <xf numFmtId="0" fontId="15" fillId="6" borderId="0" xfId="0" applyFont="1" applyFill="1"/>
    <xf numFmtId="0" fontId="15" fillId="10" borderId="0" xfId="0" applyFont="1" applyFill="1"/>
    <xf numFmtId="0" fontId="16" fillId="10" borderId="0" xfId="0" applyFont="1" applyFill="1" applyAlignment="1">
      <alignment horizontal="right"/>
    </xf>
    <xf numFmtId="0" fontId="16" fillId="10" borderId="0" xfId="0" applyFont="1" applyFill="1"/>
    <xf numFmtId="0" fontId="0" fillId="6" borderId="0" xfId="0" applyFill="1" applyAlignment="1">
      <alignment horizontal="right" vertical="top"/>
    </xf>
    <xf numFmtId="0" fontId="20" fillId="3" borderId="0" xfId="0" applyFont="1" applyFill="1" applyAlignment="1">
      <alignment horizontal="center" vertical="center" wrapText="1"/>
    </xf>
    <xf numFmtId="0" fontId="21" fillId="4" borderId="0" xfId="0" applyFont="1" applyFill="1" applyAlignment="1">
      <alignment horizontal="center" vertical="center" wrapText="1"/>
    </xf>
    <xf numFmtId="0" fontId="22" fillId="10" borderId="0" xfId="0" applyFont="1" applyFill="1"/>
    <xf numFmtId="0" fontId="22" fillId="0" borderId="0" xfId="0" applyFont="1"/>
    <xf numFmtId="0" fontId="3" fillId="6" borderId="0" xfId="0" applyFont="1" applyFill="1" applyAlignment="1">
      <alignment horizontal="right"/>
    </xf>
    <xf numFmtId="0" fontId="13" fillId="10" borderId="33" xfId="0" applyFont="1" applyFill="1" applyBorder="1"/>
    <xf numFmtId="0" fontId="3" fillId="10" borderId="27" xfId="0" applyFont="1" applyFill="1" applyBorder="1"/>
    <xf numFmtId="0" fontId="3" fillId="10" borderId="28" xfId="0" applyFont="1" applyFill="1" applyBorder="1"/>
    <xf numFmtId="0" fontId="14" fillId="10" borderId="33" xfId="0" applyFont="1" applyFill="1" applyBorder="1"/>
    <xf numFmtId="0" fontId="3" fillId="10" borderId="30" xfId="0" applyFont="1" applyFill="1" applyBorder="1"/>
    <xf numFmtId="0" fontId="3" fillId="10" borderId="31" xfId="0" applyFont="1" applyFill="1" applyBorder="1"/>
    <xf numFmtId="0" fontId="3" fillId="10" borderId="38" xfId="1" applyNumberFormat="1" applyFont="1" applyFill="1" applyBorder="1"/>
  </cellXfs>
  <cellStyles count="2">
    <cellStyle name="Normal" xfId="0" builtinId="0"/>
    <cellStyle name="Per cent" xfId="1" builtinId="5"/>
  </cellStyles>
  <dxfs count="2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colors>
    <mruColors>
      <color rgb="FFC8C300"/>
      <color rgb="FFFF9933"/>
      <color rgb="FFE7E200"/>
      <color rgb="FFF5B68B"/>
      <color rgb="FFF0EA00"/>
      <color rgb="FFFFFF00"/>
      <color rgb="FF00E7F9"/>
      <color rgb="FF19C3FF"/>
      <color rgb="FF00B0F0"/>
      <color rgb="FF5145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18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00B0F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 m</a:t>
            </a:r>
          </a:p>
        </c:rich>
      </c:tx>
      <c:layout>
        <c:manualLayout>
          <c:xMode val="edge"/>
          <c:yMode val="edge"/>
          <c:x val="0.21039209968035044"/>
          <c:y val="3.13725877691372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00B0F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466110853790331E-2"/>
          <c:y val="0.29668055555555556"/>
          <c:w val="0.80968941382327209"/>
          <c:h val="0.48655208333333333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05E-46F0-954D-81669075C07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05E-46F0-954D-81669075C074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Graph!$B$5:$B$6</c:f>
              <c:numCache>
                <c:formatCode>0%</c:formatCode>
                <c:ptCount val="2"/>
                <c:pt idx="0">
                  <c:v>0.1</c:v>
                </c:pt>
                <c:pt idx="1">
                  <c:v>3.0454545454545456E-2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05E-46F0-954D-81669075C074}"/>
            </c:ext>
          </c:extLst>
        </c:ser>
        <c:ser>
          <c:idx val="1"/>
          <c:order val="1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05E-46F0-954D-81669075C074}"/>
              </c:ext>
            </c:extLst>
          </c:dPt>
          <c:dLbls>
            <c:dLbl>
              <c:idx val="1"/>
              <c:layout>
                <c:manualLayout>
                  <c:x val="2.0334173914535195E-2"/>
                  <c:y val="-0.15998414925842275"/>
                </c:manualLayout>
              </c:layout>
              <c:tx>
                <c:strRef>
                  <c:f>Graph!$B$4</c:f>
                  <c:strCache>
                    <c:ptCount val="1"/>
                    <c:pt idx="0">
                      <c:v>5%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5145BF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165565905568993"/>
                      <c:h val="0.24059814814814812"/>
                    </c:manualLayout>
                  </c15:layout>
                  <c15:dlblFieldTable>
                    <c15:dlblFTEntry>
                      <c15:txfldGUID>{56F0A2FB-FA03-4C11-BED4-5E3C9A42E52E}</c15:txfldGUID>
                      <c15:f>Graph!$B$4</c15:f>
                      <c15:dlblFieldTableCache>
                        <c:ptCount val="1"/>
                        <c:pt idx="0">
                          <c:v>5%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6-005E-46F0-954D-81669075C0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Graph!$C$5:$C$6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05E-46F0-954D-81669075C074}"/>
            </c:ext>
          </c:extLst>
        </c:ser>
        <c:ser>
          <c:idx val="2"/>
          <c:order val="2"/>
          <c:spPr>
            <a:solidFill>
              <a:srgbClr val="F17A59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005E-46F0-954D-81669075C07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005E-46F0-954D-81669075C074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Graph!$D$5:$D$6</c:f>
              <c:numCache>
                <c:formatCode>0%</c:formatCode>
                <c:ptCount val="2"/>
                <c:pt idx="0">
                  <c:v>0.1</c:v>
                </c:pt>
                <c:pt idx="1">
                  <c:v>0.93954545454545457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05E-46F0-954D-81669075C074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Graph!$E$5:$E$6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05E-46F0-954D-81669075C074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Graph!$F$5:$F$6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05E-46F0-954D-81669075C074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Graph!$G$5:$G$6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05E-46F0-954D-81669075C074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Graph!$H$5:$H$6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05E-46F0-954D-81669075C074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Graph!$I$5:$I$6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05E-46F0-954D-81669075C074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Graph!$J$5:$J$6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05E-46F0-954D-81669075C074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Graph!$K$5:$K$6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05E-46F0-954D-81669075C074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Graph!$L$5:$L$6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05E-46F0-954D-81669075C074}"/>
            </c:ext>
          </c:extLst>
        </c:ser>
        <c:ser>
          <c:idx val="11"/>
          <c:order val="11"/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Graph!$M$5:$M$6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13-005E-46F0-954D-81669075C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1296"/>
        <c:axId val="188680120"/>
      </c:barChart>
      <c:catAx>
        <c:axId val="1886812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0120"/>
        <c:crosses val="autoZero"/>
        <c:auto val="1"/>
        <c:lblAlgn val="ctr"/>
        <c:lblOffset val="100"/>
        <c:noMultiLvlLbl val="0"/>
      </c:catAx>
      <c:valAx>
        <c:axId val="188680120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1296"/>
        <c:crosses val="autoZero"/>
        <c:crossBetween val="between"/>
        <c:majorUnit val="0.1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rgbClr val="00E7F9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00E7F9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B0F0"/>
                </a:solidFill>
              </a:rPr>
              <a:t>% Asthma care plans (high</a:t>
            </a:r>
            <a:r>
              <a:rPr lang="en-US" b="1" baseline="0">
                <a:solidFill>
                  <a:srgbClr val="00B0F0"/>
                </a:solidFill>
              </a:rPr>
              <a:t> risk patients) 12m</a:t>
            </a:r>
            <a:endParaRPr lang="en-US" b="1">
              <a:solidFill>
                <a:srgbClr val="00B0F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00E7F9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2972725608639937E-2"/>
          <c:y val="0.39950671457089737"/>
          <c:w val="0.80968941382327209"/>
          <c:h val="0.4590101111881763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A3-4C53-9175-31F16179AF0F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Graph!$P$5:$P$6</c:f>
              <c:numCache>
                <c:formatCode>0%</c:formatCode>
                <c:ptCount val="2"/>
                <c:pt idx="0">
                  <c:v>0.1</c:v>
                </c:pt>
                <c:pt idx="1">
                  <c:v>9.5000000000000001E-2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8A3-4C53-9175-31F16179AF0F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A3-4C53-9175-31F16179AF0F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18A3-4C53-9175-31F16179AF0F}"/>
              </c:ext>
            </c:extLst>
          </c:dPt>
          <c:dLbls>
            <c:dLbl>
              <c:idx val="1"/>
              <c:layout>
                <c:manualLayout>
                  <c:x val="1.1623650009152374E-2"/>
                  <c:y val="-0.13994173379605118"/>
                </c:manualLayout>
              </c:layout>
              <c:tx>
                <c:strRef>
                  <c:f>Graph!$P$4</c:f>
                  <c:strCache>
                    <c:ptCount val="1"/>
                    <c:pt idx="0">
                      <c:v>11%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5145BF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{3DFEF8A5-2E06-4434-8328-FC85A8E81BBD}</c15:txfldGUID>
                      <c15:f>Graph!$P$4</c15:f>
                      <c15:dlblFieldTableCache>
                        <c:ptCount val="1"/>
                        <c:pt idx="0">
                          <c:v>11%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18A3-4C53-9175-31F16179AF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Graph!$Q$5:$Q$6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8A3-4C53-9175-31F16179AF0F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18A3-4C53-9175-31F16179AF0F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Graph!$R$5:$R$6</c:f>
              <c:numCache>
                <c:formatCode>0%</c:formatCode>
                <c:ptCount val="2"/>
                <c:pt idx="0">
                  <c:v>0.1</c:v>
                </c:pt>
                <c:pt idx="1">
                  <c:v>0.875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18A3-4C53-9175-31F16179AF0F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Graph!$S$5:$S$6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18A3-4C53-9175-31F16179AF0F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Graph!$T$5:$T$6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18A3-4C53-9175-31F16179AF0F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Graph!$U$5:$U$6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8A3-4C53-9175-31F16179AF0F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Graph!$V$5:$V$6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18A3-4C53-9175-31F16179AF0F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Graph!$W$5:$W$6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18A3-4C53-9175-31F16179AF0F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Graph!$X$5:$X$6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18A3-4C53-9175-31F16179AF0F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Graph!$Y$5:$Y$6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18A3-4C53-9175-31F16179AF0F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Graph!$Z$5:$Z$6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18A3-4C53-9175-31F16179AF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6000"/>
        <c:axId val="188683256"/>
      </c:barChart>
      <c:catAx>
        <c:axId val="18868600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3256"/>
        <c:crosses val="autoZero"/>
        <c:auto val="1"/>
        <c:lblAlgn val="ctr"/>
        <c:lblOffset val="100"/>
        <c:noMultiLvlLbl val="0"/>
      </c:catAx>
      <c:valAx>
        <c:axId val="188683256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600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12m</a:t>
            </a:r>
          </a:p>
        </c:rich>
      </c:tx>
      <c:layout>
        <c:manualLayout>
          <c:xMode val="edge"/>
          <c:yMode val="edge"/>
          <c:x val="0.21488628043199706"/>
          <c:y val="4.70370370370370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3EF-4CF2-8631-FCDA3204695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Graph!$B$24:$B$25</c:f>
              <c:numCache>
                <c:formatCode>0%</c:formatCode>
                <c:ptCount val="2"/>
                <c:pt idx="0">
                  <c:v>0.1</c:v>
                </c:pt>
                <c:pt idx="1">
                  <c:v>0.95051724137931037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EF-4CF2-8631-FCDA32046956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3EF-4CF2-8631-FCDA32046956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3EF-4CF2-8631-FCDA32046956}"/>
              </c:ext>
            </c:extLst>
          </c:dPt>
          <c:dLbls>
            <c:dLbl>
              <c:idx val="1"/>
              <c:layout>
                <c:manualLayout>
                  <c:x val="2.90591250228812E-3"/>
                  <c:y val="-0.14993055555555557"/>
                </c:manualLayout>
              </c:layout>
              <c:tx>
                <c:strRef>
                  <c:f>Graph!$B$23</c:f>
                  <c:strCache>
                    <c:ptCount val="1"/>
                    <c:pt idx="0">
                      <c:v>97%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accent5">
                          <a:lumMod val="7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{521FC2CD-EC7E-4608-A2D5-04CE1104C32E}</c15:txfldGUID>
                      <c15:f>Graph!$B$23</c15:f>
                      <c15:dlblFieldTableCache>
                        <c:ptCount val="1"/>
                        <c:pt idx="0">
                          <c:v>97%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83EF-4CF2-8631-FCDA320469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Graph!$C$24:$C$25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3EF-4CF2-8631-FCDA32046956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3EF-4CF2-8631-FCDA3204695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Graph!$D$24:$D$25</c:f>
              <c:numCache>
                <c:formatCode>0%</c:formatCode>
                <c:ptCount val="2"/>
                <c:pt idx="0">
                  <c:v>0.1</c:v>
                </c:pt>
                <c:pt idx="1">
                  <c:v>1.94827586206896E-2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3EF-4CF2-8631-FCDA32046956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Graph!$E$24:$E$25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83EF-4CF2-8631-FCDA32046956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Graph!$F$24:$F$25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83EF-4CF2-8631-FCDA32046956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Graph!$G$24:$G$25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83EF-4CF2-8631-FCDA32046956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Graph!$H$24:$H$25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83EF-4CF2-8631-FCDA32046956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Graph!$I$24:$I$25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83EF-4CF2-8631-FCDA32046956}"/>
            </c:ext>
          </c:extLst>
        </c:ser>
        <c:ser>
          <c:idx val="8"/>
          <c:order val="8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Graph!$J$24:$J$25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83EF-4CF2-8631-FCDA32046956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54823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Graph!$K$24:$K$25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83EF-4CF2-8631-FCDA32046956}"/>
            </c:ext>
          </c:extLst>
        </c:ser>
        <c:ser>
          <c:idx val="10"/>
          <c:order val="1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Graph!$L$24:$L$25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83EF-4CF2-8631-FCDA32046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4432"/>
        <c:axId val="188684824"/>
      </c:barChart>
      <c:catAx>
        <c:axId val="18868443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4824"/>
        <c:crosses val="autoZero"/>
        <c:auto val="1"/>
        <c:lblAlgn val="ctr"/>
        <c:lblOffset val="100"/>
        <c:noMultiLvlLbl val="0"/>
      </c:catAx>
      <c:valAx>
        <c:axId val="188684824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443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rgbClr val="00B0F0"/>
                </a:solidFill>
                <a:latin typeface="+mn-lt"/>
                <a:ea typeface="+mn-ea"/>
                <a:cs typeface="+mn-cs"/>
              </a:rPr>
              <a:t>% Asthma care plans (high risk patients)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3183-44B3-BD52-61370106BE3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Graph!$P$24:$P$25</c:f>
              <c:numCache>
                <c:formatCode>0%</c:formatCode>
                <c:ptCount val="2"/>
                <c:pt idx="0">
                  <c:v>0.1</c:v>
                </c:pt>
                <c:pt idx="1">
                  <c:v>1.1498590021691975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83-44B3-BD52-61370106BE34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3183-44B3-BD52-61370106BE34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183-44B3-BD52-61370106BE34}"/>
              </c:ext>
            </c:extLst>
          </c:dPt>
          <c:dLbls>
            <c:dLbl>
              <c:idx val="1"/>
              <c:layout>
                <c:manualLayout>
                  <c:x val="8.717737506864361E-3"/>
                  <c:y val="-0.19402777777777777"/>
                </c:manualLayout>
              </c:layout>
              <c:tx>
                <c:strRef>
                  <c:f>Graph!$P$23</c:f>
                  <c:strCache>
                    <c:ptCount val="1"/>
                    <c:pt idx="0">
                      <c:v>116%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{4DB27F50-94C4-4426-A041-BB1E206158DA}</c15:txfldGUID>
                      <c15:f>Graph!$P$23</c15:f>
                      <c15:dlblFieldTableCache>
                        <c:ptCount val="1"/>
                        <c:pt idx="0">
                          <c:v>116%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4-3183-44B3-BD52-61370106BE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Graph!$Q$24:$Q$25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183-44B3-BD52-61370106BE34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3183-44B3-BD52-61370106BE34}"/>
              </c:ext>
            </c:extLst>
          </c:dPt>
          <c:dPt>
            <c:idx val="1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Graph!$R$24:$R$25</c:f>
              <c:numCache>
                <c:formatCode>0%</c:formatCode>
                <c:ptCount val="2"/>
                <c:pt idx="0">
                  <c:v>0.1</c:v>
                </c:pt>
                <c:pt idx="1">
                  <c:v>-0.17985900216919748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183-44B3-BD52-61370106BE34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Graph!$S$24:$S$25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183-44B3-BD52-61370106BE34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Graph!$T$24:$T$25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183-44B3-BD52-61370106BE34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Graph!$U$24:$U$25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183-44B3-BD52-61370106BE34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Graph!$V$24:$V$25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183-44B3-BD52-61370106BE34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Graph!$W$24:$W$25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3183-44B3-BD52-61370106BE34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Graph!$X$24:$X$25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183-44B3-BD52-61370106BE34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Graph!$Y$24:$Y$25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183-44B3-BD52-61370106BE34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Graph!$Z$24:$Z$25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183-44B3-BD52-61370106BE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5216"/>
        <c:axId val="187424728"/>
      </c:barChart>
      <c:catAx>
        <c:axId val="18868521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7424728"/>
        <c:crosses val="autoZero"/>
        <c:auto val="1"/>
        <c:lblAlgn val="ctr"/>
        <c:lblOffset val="100"/>
        <c:noMultiLvlLbl val="0"/>
      </c:catAx>
      <c:valAx>
        <c:axId val="187424728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5216"/>
        <c:crosses val="autoZero"/>
        <c:crossBetween val="between"/>
        <c:majorUnit val="0.1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AFA-4A13-9BF3-CEB975C92A33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Graph!$B$44:$B$45</c:f>
              <c:numCache>
                <c:formatCode>0%</c:formatCode>
                <c:ptCount val="2"/>
                <c:pt idx="0">
                  <c:v>0.1</c:v>
                </c:pt>
                <c:pt idx="1">
                  <c:v>0.84637071651090345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FA-4A13-9BF3-CEB975C92A33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AAFA-4A13-9BF3-CEB975C92A33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AAFA-4A13-9BF3-CEB975C92A33}"/>
              </c:ext>
            </c:extLst>
          </c:dPt>
          <c:dLbls>
            <c:dLbl>
              <c:idx val="1"/>
              <c:layout>
                <c:manualLayout>
                  <c:x val="-5.8118250045762531E-3"/>
                  <c:y val="-0.18814814814814815"/>
                </c:manualLayout>
              </c:layout>
              <c:tx>
                <c:strRef>
                  <c:f>Graph!$B$43</c:f>
                  <c:strCache>
                    <c:ptCount val="1"/>
                    <c:pt idx="0">
                      <c:v>86%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{D08AD37B-1F70-4381-9B09-C8588B815A49}</c15:txfldGUID>
                      <c15:f>Graph!$B$43</c15:f>
                      <c15:dlblFieldTableCache>
                        <c:ptCount val="1"/>
                        <c:pt idx="0">
                          <c:v>86%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AAFA-4A13-9BF3-CEB975C92A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Graph!$C$44:$C$45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AFA-4A13-9BF3-CEB975C92A33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AAFA-4A13-9BF3-CEB975C92A33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Graph!$D$44:$D$45</c:f>
              <c:numCache>
                <c:formatCode>0%</c:formatCode>
                <c:ptCount val="2"/>
                <c:pt idx="0">
                  <c:v>0.1</c:v>
                </c:pt>
                <c:pt idx="1">
                  <c:v>0.12362928348909652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FA-4A13-9BF3-CEB975C92A33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Graph!$E$44:$E$45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AFA-4A13-9BF3-CEB975C92A33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Graph!$F$44:$F$45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AFA-4A13-9BF3-CEB975C92A33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Graph!$G$44:$G$45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AFA-4A13-9BF3-CEB975C92A33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Graph!$H$44:$H$45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AAFA-4A13-9BF3-CEB975C92A33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Graph!$I$44:$I$45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AAFA-4A13-9BF3-CEB975C92A33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Graph!$J$44:$J$45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AFA-4A13-9BF3-CEB975C92A33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Graph!$K$44:$K$45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AAFA-4A13-9BF3-CEB975C92A33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Graph!$L$44:$L$45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AAFA-4A13-9BF3-CEB975C92A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1161904"/>
        <c:axId val="521166608"/>
      </c:barChart>
      <c:catAx>
        <c:axId val="5211619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6608"/>
        <c:crosses val="autoZero"/>
        <c:auto val="1"/>
        <c:lblAlgn val="ctr"/>
        <c:lblOffset val="100"/>
        <c:noMultiLvlLbl val="0"/>
      </c:catAx>
      <c:valAx>
        <c:axId val="521166608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190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B0F0"/>
                </a:solidFill>
              </a:rPr>
              <a:t>%</a:t>
            </a:r>
            <a:r>
              <a:rPr lang="en-US" b="1" baseline="0">
                <a:solidFill>
                  <a:srgbClr val="00B0F0"/>
                </a:solidFill>
              </a:rPr>
              <a:t> Asthma care plans (high risk patients) 12m</a:t>
            </a:r>
            <a:endParaRPr lang="en-US" b="1">
              <a:solidFill>
                <a:srgbClr val="00B0F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7FF-4EA5-BD2F-EA038CCBBF60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7FF-4EA5-BD2F-EA038CCBBF60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Graph!$P$44:$P$45</c:f>
              <c:numCache>
                <c:formatCode>0%</c:formatCode>
                <c:ptCount val="2"/>
                <c:pt idx="0">
                  <c:v>0.1</c:v>
                </c:pt>
                <c:pt idx="1">
                  <c:v>0.99345964046528012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FF-4EA5-BD2F-EA038CCBBF60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97FF-4EA5-BD2F-EA038CCBBF60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97FF-4EA5-BD2F-EA038CCBBF60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FF-4EA5-BD2F-EA038CCBBF60}"/>
                </c:ext>
              </c:extLst>
            </c:dLbl>
            <c:dLbl>
              <c:idx val="1"/>
              <c:layout>
                <c:manualLayout>
                  <c:x val="1.7435475013728722E-2"/>
                  <c:y val="-0.18030864197530863"/>
                </c:manualLayout>
              </c:layout>
              <c:tx>
                <c:strRef>
                  <c:f>Graph!$P$43</c:f>
                  <c:strCache>
                    <c:ptCount val="1"/>
                    <c:pt idx="0">
                      <c:v>101%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{3AD853E3-E0A2-4F1C-BAB3-924004611F82}</c15:txfldGUID>
                      <c15:f>Graph!$P$43</c15:f>
                      <c15:dlblFieldTableCache>
                        <c:ptCount val="1"/>
                        <c:pt idx="0">
                          <c:v>101%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97FF-4EA5-BD2F-EA038CCBB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Graph!$Q$44:$Q$45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7FF-4EA5-BD2F-EA038CCBBF60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7FF-4EA5-BD2F-EA038CCBBF60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7FF-4EA5-BD2F-EA038CCBBF60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Graph!$R$44:$R$45</c:f>
              <c:numCache>
                <c:formatCode>0%</c:formatCode>
                <c:ptCount val="2"/>
                <c:pt idx="0">
                  <c:v>0.1</c:v>
                </c:pt>
                <c:pt idx="1">
                  <c:v>-2.3459640465280041E-2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7FF-4EA5-BD2F-EA038CCBBF60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Graph!$S$44:$S$45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7FF-4EA5-BD2F-EA038CCBBF60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Graph!$T$44:$T$45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7FF-4EA5-BD2F-EA038CCBBF60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Graph!$U$44:$U$45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7FF-4EA5-BD2F-EA038CCBBF60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Graph!$V$44:$V$45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97FF-4EA5-BD2F-EA038CCBBF60}"/>
            </c:ext>
          </c:extLst>
        </c:ser>
        <c:ser>
          <c:idx val="7"/>
          <c:order val="7"/>
          <c:spPr>
            <a:solidFill>
              <a:srgbClr val="FFC00E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Graph!$W$44:$W$45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97FF-4EA5-BD2F-EA038CCBBF60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Graph!$X$44:$X$45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97FF-4EA5-BD2F-EA038CCBBF60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Graph!$Y$44:$Y$45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97FF-4EA5-BD2F-EA038CCBBF60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Graph!$Z$44:$Z$45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97FF-4EA5-BD2F-EA038CCBB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1163864"/>
        <c:axId val="521167000"/>
      </c:barChart>
      <c:catAx>
        <c:axId val="52116386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7000"/>
        <c:crosses val="autoZero"/>
        <c:auto val="1"/>
        <c:lblAlgn val="ctr"/>
        <c:lblOffset val="100"/>
        <c:noMultiLvlLbl val="0"/>
      </c:catAx>
      <c:valAx>
        <c:axId val="521167000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38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737314085739283"/>
          <c:y val="0.43236050457553371"/>
          <c:w val="0.80968941382327209"/>
          <c:h val="0.4523691309419655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BD94-49D0-834A-30193603954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D94-49D0-834A-301936039546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Graph!$B$5:$B$6</c:f>
              <c:numCache>
                <c:formatCode>0%</c:formatCode>
                <c:ptCount val="2"/>
                <c:pt idx="0">
                  <c:v>0.1</c:v>
                </c:pt>
                <c:pt idx="1">
                  <c:v>3.0454545454545456E-2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94-49D0-834A-301936039546}"/>
            </c:ext>
          </c:extLst>
        </c:ser>
        <c:ser>
          <c:idx val="1"/>
          <c:order val="1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D94-49D0-834A-301936039546}"/>
              </c:ext>
            </c:extLst>
          </c:dPt>
          <c:dLbls>
            <c:dLbl>
              <c:idx val="1"/>
              <c:layout>
                <c:manualLayout>
                  <c:x val="2.9049800147530579E-3"/>
                  <c:y val="-0.119806799743406"/>
                </c:manualLayout>
              </c:layout>
              <c:tx>
                <c:strRef>
                  <c:f>Graph!$B$4</c:f>
                  <c:strCache>
                    <c:ptCount val="1"/>
                    <c:pt idx="0">
                      <c:v>5%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607002556053027E-2"/>
                      <c:h val="0.16220325222054915"/>
                    </c:manualLayout>
                  </c15:layout>
                  <c15:dlblFieldTable>
                    <c15:dlblFTEntry>
                      <c15:txfldGUID>{A788ACB6-4B3F-4623-BB03-713680F283F5}</c15:txfldGUID>
                      <c15:f>Graph!$B$4</c15:f>
                      <c15:dlblFieldTableCache>
                        <c:ptCount val="1"/>
                        <c:pt idx="0">
                          <c:v>5%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F-BD94-49D0-834A-3019360395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Graph!$C$5:$C$6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94-49D0-834A-301936039546}"/>
            </c:ext>
          </c:extLst>
        </c:ser>
        <c:ser>
          <c:idx val="2"/>
          <c:order val="2"/>
          <c:spPr>
            <a:solidFill>
              <a:srgbClr val="F17A59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BD94-49D0-834A-301936039546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Graph!$D$5:$D$6</c:f>
              <c:numCache>
                <c:formatCode>0%</c:formatCode>
                <c:ptCount val="2"/>
                <c:pt idx="0">
                  <c:v>0.1</c:v>
                </c:pt>
                <c:pt idx="1">
                  <c:v>0.93954545454545457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94-49D0-834A-301936039546}"/>
            </c:ext>
          </c:extLst>
        </c:ser>
        <c:ser>
          <c:idx val="3"/>
          <c:order val="3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Graph!$E$5:$E$6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94-49D0-834A-301936039546}"/>
            </c:ext>
          </c:extLst>
        </c:ser>
        <c:ser>
          <c:idx val="4"/>
          <c:order val="4"/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Graph!$F$5:$F$6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D94-49D0-834A-301936039546}"/>
            </c:ext>
          </c:extLst>
        </c:ser>
        <c:ser>
          <c:idx val="5"/>
          <c:order val="5"/>
          <c:spPr>
            <a:solidFill>
              <a:srgbClr val="FFE089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Graph!$G$5:$G$6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D94-49D0-834A-301936039546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Graph!$H$5:$H$6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D94-49D0-834A-301936039546}"/>
            </c:ext>
          </c:extLst>
        </c:ser>
        <c:ser>
          <c:idx val="7"/>
          <c:order val="7"/>
          <c:spPr>
            <a:solidFill>
              <a:srgbClr val="F0EA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Graph!$I$5:$I$6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94-49D0-834A-301936039546}"/>
            </c:ext>
          </c:extLst>
        </c:ser>
        <c:ser>
          <c:idx val="8"/>
          <c:order val="8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Graph!$J$5:$J$6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D94-49D0-834A-301936039546}"/>
            </c:ext>
          </c:extLst>
        </c:ser>
        <c:ser>
          <c:idx val="9"/>
          <c:order val="9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Graph!$K$5:$K$6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D94-49D0-834A-301936039546}"/>
            </c:ext>
          </c:extLst>
        </c:ser>
        <c:ser>
          <c:idx val="10"/>
          <c:order val="10"/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Graph!$L$5:$L$6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D94-49D0-834A-301936039546}"/>
            </c:ext>
          </c:extLst>
        </c:ser>
        <c:ser>
          <c:idx val="11"/>
          <c:order val="11"/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Graph!$M$5:$M$6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B-BD94-49D0-834A-301936039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0336"/>
        <c:axId val="521162688"/>
      </c:barChart>
      <c:catAx>
        <c:axId val="52116033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2688"/>
        <c:crosses val="autoZero"/>
        <c:auto val="1"/>
        <c:lblAlgn val="ctr"/>
        <c:lblOffset val="100"/>
        <c:noMultiLvlLbl val="0"/>
      </c:catAx>
      <c:valAx>
        <c:axId val="521162688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0336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 Asthma care plans (high</a:t>
            </a:r>
            <a:r>
              <a:rPr lang="en-US" baseline="0"/>
              <a:t> risk patients) 12m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181758530183726"/>
          <c:y val="0.39950671457089737"/>
          <c:w val="0.80968941382327209"/>
          <c:h val="0.4590101111881763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Graph!$P$5:$P$6</c:f>
              <c:numCache>
                <c:formatCode>0%</c:formatCode>
                <c:ptCount val="2"/>
                <c:pt idx="0">
                  <c:v>0.1</c:v>
                </c:pt>
                <c:pt idx="1">
                  <c:v>9.5000000000000001E-2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20-4C4B-A974-BAB87082C24E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Graph!$Q$5:$Q$6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020-4C4B-A974-BAB87082C24E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Graph!$R$5:$R$6</c:f>
              <c:numCache>
                <c:formatCode>0%</c:formatCode>
                <c:ptCount val="2"/>
                <c:pt idx="0">
                  <c:v>0.1</c:v>
                </c:pt>
                <c:pt idx="1">
                  <c:v>0.875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020-4C4B-A974-BAB87082C24E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Graph!$S$5:$S$6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020-4C4B-A974-BAB87082C24E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Graph!$T$5:$T$6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020-4C4B-A974-BAB87082C24E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Graph!$U$5:$U$6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20-4C4B-A974-BAB87082C24E}"/>
            </c:ext>
          </c:extLst>
        </c:ser>
        <c:ser>
          <c:idx val="6"/>
          <c:order val="6"/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Graph!$V$5:$V$6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020-4C4B-A974-BAB87082C24E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Graph!$W$5:$W$6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020-4C4B-A974-BAB87082C24E}"/>
            </c:ext>
          </c:extLst>
        </c:ser>
        <c:ser>
          <c:idx val="8"/>
          <c:order val="8"/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Graph!$X$5:$X$6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020-4C4B-A974-BAB87082C24E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Graph!$Y$5:$Y$6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020-4C4B-A974-BAB87082C24E}"/>
            </c:ext>
          </c:extLst>
        </c:ser>
        <c:ser>
          <c:idx val="10"/>
          <c:order val="10"/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Graph!$Z$5:$Z$6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020-4C4B-A974-BAB87082C2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4648"/>
        <c:axId val="521165432"/>
      </c:barChart>
      <c:catAx>
        <c:axId val="52116464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5432"/>
        <c:crosses val="autoZero"/>
        <c:auto val="1"/>
        <c:lblAlgn val="ctr"/>
        <c:lblOffset val="100"/>
        <c:noMultiLvlLbl val="0"/>
      </c:catAx>
      <c:valAx>
        <c:axId val="521165432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4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B39A-4C7B-A073-C4B38AE9A54A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Graph!$B$24:$B$25</c:f>
              <c:numCache>
                <c:formatCode>0%</c:formatCode>
                <c:ptCount val="2"/>
                <c:pt idx="0">
                  <c:v>0.1</c:v>
                </c:pt>
                <c:pt idx="1">
                  <c:v>0.95051724137931037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C7B-A073-C4B38AE9A54A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39A-4C7B-A073-C4B38AE9A54A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39A-4C7B-A073-C4B38AE9A54A}"/>
              </c:ext>
            </c:extLst>
          </c:dPt>
          <c:dLbls>
            <c:dLbl>
              <c:idx val="1"/>
              <c:layout>
                <c:manualLayout>
                  <c:x val="2.90591250228812E-3"/>
                  <c:y val="-0.14993055555555557"/>
                </c:manualLayout>
              </c:layout>
              <c:tx>
                <c:strRef>
                  <c:f>Graph!$B$23</c:f>
                  <c:strCache>
                    <c:ptCount val="1"/>
                    <c:pt idx="0">
                      <c:v>97%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{E0C791AD-5F30-41FF-998C-C2E01F8D6066}</c15:txfldGUID>
                      <c15:f>Graph!$B$23</c15:f>
                      <c15:dlblFieldTableCache>
                        <c:ptCount val="1"/>
                        <c:pt idx="0">
                          <c:v>97%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B39A-4C7B-A073-C4B38AE9A5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Graph!$C$24:$C$25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9A-4C7B-A073-C4B38AE9A54A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17A5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B39A-4C7B-A073-C4B38AE9A54A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Graph!$D$24:$D$25</c:f>
              <c:numCache>
                <c:formatCode>0%</c:formatCode>
                <c:ptCount val="2"/>
                <c:pt idx="0">
                  <c:v>0.1</c:v>
                </c:pt>
                <c:pt idx="1">
                  <c:v>1.94827586206896E-2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9A-4C7B-A073-C4B38AE9A54A}"/>
            </c:ext>
          </c:extLst>
        </c:ser>
        <c:ser>
          <c:idx val="3"/>
          <c:order val="3"/>
          <c:spPr>
            <a:solidFill>
              <a:srgbClr val="F4B183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Graph!$E$24:$E$25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9A-4C7B-A073-C4B38AE9A54A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Graph!$F$24:$F$25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9A-4C7B-A073-C4B38AE9A54A}"/>
            </c:ext>
          </c:extLst>
        </c:ser>
        <c:ser>
          <c:idx val="5"/>
          <c:order val="5"/>
          <c:spPr>
            <a:solidFill>
              <a:srgbClr val="FFE089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Graph!$G$24:$G$25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39A-4C7B-A073-C4B38AE9A54A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Graph!$H$24:$H$25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39A-4C7B-A073-C4B38AE9A54A}"/>
            </c:ext>
          </c:extLst>
        </c:ser>
        <c:ser>
          <c:idx val="7"/>
          <c:order val="7"/>
          <c:spPr>
            <a:solidFill>
              <a:srgbClr val="F0EA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Graph!$I$24:$I$25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9A-4C7B-A073-C4B38AE9A54A}"/>
            </c:ext>
          </c:extLst>
        </c:ser>
        <c:ser>
          <c:idx val="8"/>
          <c:order val="8"/>
          <c:spPr>
            <a:solidFill>
              <a:srgbClr val="70AD47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Graph!$J$24:$J$25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9A-4C7B-A073-C4B38AE9A54A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54823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Graph!$K$24:$K$25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39A-4C7B-A073-C4B38AE9A54A}"/>
            </c:ext>
          </c:extLst>
        </c:ser>
        <c:ser>
          <c:idx val="10"/>
          <c:order val="10"/>
          <c:spPr>
            <a:solidFill>
              <a:srgbClr val="385723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Graph!$L$24:$L$25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39A-4C7B-A073-C4B38AE9A5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3472"/>
        <c:axId val="521165824"/>
      </c:barChart>
      <c:catAx>
        <c:axId val="52116347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5824"/>
        <c:crosses val="autoZero"/>
        <c:auto val="1"/>
        <c:lblAlgn val="ctr"/>
        <c:lblOffset val="100"/>
        <c:noMultiLvlLbl val="0"/>
      </c:catAx>
      <c:valAx>
        <c:axId val="521165824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34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00E7F9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5A9-4275-BDF9-9799EF4B7928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Graph!$P$24:$P$25</c:f>
              <c:numCache>
                <c:formatCode>0%</c:formatCode>
                <c:ptCount val="2"/>
                <c:pt idx="0">
                  <c:v>0.1</c:v>
                </c:pt>
                <c:pt idx="1">
                  <c:v>1.1498590021691975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A9-4275-BDF9-9799EF4B7928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35A9-4275-BDF9-9799EF4B7928}"/>
              </c:ext>
            </c:extLst>
          </c:dPt>
          <c:dLbls>
            <c:dLbl>
              <c:idx val="1"/>
              <c:layout>
                <c:manualLayout>
                  <c:x val="8.717737506864361E-3"/>
                  <c:y val="-0.21166666666666667"/>
                </c:manualLayout>
              </c:layout>
              <c:tx>
                <c:strRef>
                  <c:f>Graph!$P$23</c:f>
                  <c:strCache>
                    <c:ptCount val="1"/>
                    <c:pt idx="0">
                      <c:v>116%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{1E3148E9-A25A-46E9-AFEF-1126ACB93F99}</c15:txfldGUID>
                      <c15:f>Graph!$P$23</c15:f>
                      <c15:dlblFieldTableCache>
                        <c:ptCount val="1"/>
                        <c:pt idx="0">
                          <c:v>116%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35A9-4275-BDF9-9799EF4B79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Graph!$Q$24:$Q$25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A9-4275-BDF9-9799EF4B7928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35A9-4275-BDF9-9799EF4B7928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Graph!$R$24:$R$25</c:f>
              <c:numCache>
                <c:formatCode>0%</c:formatCode>
                <c:ptCount val="2"/>
                <c:pt idx="0">
                  <c:v>0.1</c:v>
                </c:pt>
                <c:pt idx="1">
                  <c:v>-0.17985900216919748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A9-4275-BDF9-9799EF4B7928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Graph!$S$24:$S$25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A9-4275-BDF9-9799EF4B7928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Graph!$T$24:$T$25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5A9-4275-BDF9-9799EF4B7928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Graph!$U$24:$U$25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5A9-4275-BDF9-9799EF4B7928}"/>
            </c:ext>
          </c:extLst>
        </c:ser>
        <c:ser>
          <c:idx val="6"/>
          <c:order val="6"/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Graph!$V$24:$V$25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5A9-4275-BDF9-9799EF4B7928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Graph!$W$24:$W$25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5A9-4275-BDF9-9799EF4B7928}"/>
            </c:ext>
          </c:extLst>
        </c:ser>
        <c:ser>
          <c:idx val="8"/>
          <c:order val="8"/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Graph!$X$24:$X$25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5A9-4275-BDF9-9799EF4B7928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Graph!$Y$24:$Y$25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5A9-4275-BDF9-9799EF4B7928}"/>
            </c:ext>
          </c:extLst>
        </c:ser>
        <c:ser>
          <c:idx val="10"/>
          <c:order val="10"/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Graph!$Z$24:$Z$25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5A9-4275-BDF9-9799EF4B79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87428648"/>
        <c:axId val="522744848"/>
      </c:barChart>
      <c:catAx>
        <c:axId val="18742864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4848"/>
        <c:crosses val="autoZero"/>
        <c:auto val="1"/>
        <c:lblAlgn val="ctr"/>
        <c:lblOffset val="100"/>
        <c:noMultiLvlLbl val="0"/>
      </c:catAx>
      <c:valAx>
        <c:axId val="522744848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7428648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8E91-49E8-A01E-AB34493A5F0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Graph!$B$44:$B$45</c:f>
              <c:numCache>
                <c:formatCode>0%</c:formatCode>
                <c:ptCount val="2"/>
                <c:pt idx="0">
                  <c:v>0.1</c:v>
                </c:pt>
                <c:pt idx="1">
                  <c:v>0.84637071651090345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91-49E8-A01E-AB34493A5F06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8E91-49E8-A01E-AB34493A5F06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E91-49E8-A01E-AB34493A5F06}"/>
              </c:ext>
            </c:extLst>
          </c:dPt>
          <c:dLbls>
            <c:dLbl>
              <c:idx val="1"/>
              <c:layout>
                <c:manualLayout>
                  <c:x val="-5.8118250045762531E-3"/>
                  <c:y val="-0.18814814814814815"/>
                </c:manualLayout>
              </c:layout>
              <c:tx>
                <c:strRef>
                  <c:f>Graph!$B$43</c:f>
                  <c:strCache>
                    <c:ptCount val="1"/>
                    <c:pt idx="0">
                      <c:v>86%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{26EEF6E8-1D45-4AFD-8FA7-EB4ECE607DEF}</c15:txfldGUID>
                      <c15:f>Graph!$B$43</c15:f>
                      <c15:dlblFieldTableCache>
                        <c:ptCount val="1"/>
                        <c:pt idx="0">
                          <c:v>86%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8E91-49E8-A01E-AB34493A5F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Graph!$C$44:$C$45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91-49E8-A01E-AB34493A5F06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8E91-49E8-A01E-AB34493A5F0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Graph!$D$44:$D$45</c:f>
              <c:numCache>
                <c:formatCode>0%</c:formatCode>
                <c:ptCount val="2"/>
                <c:pt idx="0">
                  <c:v>0.1</c:v>
                </c:pt>
                <c:pt idx="1">
                  <c:v>0.12362928348909652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91-49E8-A01E-AB34493A5F06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Graph!$E$44:$E$45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91-49E8-A01E-AB34493A5F06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Graph!$F$44:$F$45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E91-49E8-A01E-AB34493A5F06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Graph!$G$44:$G$45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E91-49E8-A01E-AB34493A5F06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Graph!$H$44:$H$45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E91-49E8-A01E-AB34493A5F06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Graph!$I$44:$I$45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E91-49E8-A01E-AB34493A5F06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Graph!$J$44:$J$45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E91-49E8-A01E-AB34493A5F06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Graph!$K$44:$K$45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91-49E8-A01E-AB34493A5F06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Graph!$L$44:$L$45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E91-49E8-A01E-AB34493A5F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2742104"/>
        <c:axId val="522744064"/>
      </c:barChart>
      <c:catAx>
        <c:axId val="5227421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4064"/>
        <c:crosses val="autoZero"/>
        <c:auto val="1"/>
        <c:lblAlgn val="ctr"/>
        <c:lblOffset val="100"/>
        <c:noMultiLvlLbl val="0"/>
      </c:catAx>
      <c:valAx>
        <c:axId val="522744064"/>
        <c:scaling>
          <c:orientation val="minMax"/>
          <c:max val="1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742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</a:t>
            </a:r>
            <a:r>
              <a:rPr lang="en-US" baseline="0"/>
              <a:t> Asthma care plans (high risk patients) 12m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9FE7-4F2B-A30F-041F6461DD65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FE7-4F2B-A30F-041F6461DD65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Graph!$P$44:$P$45</c:f>
              <c:numCache>
                <c:formatCode>0%</c:formatCode>
                <c:ptCount val="2"/>
                <c:pt idx="0">
                  <c:v>0.1</c:v>
                </c:pt>
                <c:pt idx="1">
                  <c:v>0.99345964046528012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E7-4F2B-A30F-041F6461DD65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9FE7-4F2B-A30F-041F6461DD65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FE7-4F2B-A30F-041F6461DD65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E7-4F2B-A30F-041F6461DD65}"/>
                </c:ext>
              </c:extLst>
            </c:dLbl>
            <c:dLbl>
              <c:idx val="1"/>
              <c:layout>
                <c:manualLayout>
                  <c:x val="1.7435475013728722E-2"/>
                  <c:y val="-0.18030864197530863"/>
                </c:manualLayout>
              </c:layout>
              <c:tx>
                <c:strRef>
                  <c:f>Graph!$P$43</c:f>
                  <c:strCache>
                    <c:ptCount val="1"/>
                    <c:pt idx="0">
                      <c:v>101%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{EBA09F9D-6C13-4EBB-A646-59A611CB7D9B}</c15:txfldGUID>
                      <c15:f>Graph!$P$43</c15:f>
                      <c15:dlblFieldTableCache>
                        <c:ptCount val="1"/>
                        <c:pt idx="0">
                          <c:v>101%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9FE7-4F2B-A30F-041F6461DD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Graph!$Q$44:$Q$45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E7-4F2B-A30F-041F6461DD65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9FE7-4F2B-A30F-041F6461DD65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9FE7-4F2B-A30F-041F6461DD65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Graph!$R$44:$R$45</c:f>
              <c:numCache>
                <c:formatCode>0%</c:formatCode>
                <c:ptCount val="2"/>
                <c:pt idx="0">
                  <c:v>0.1</c:v>
                </c:pt>
                <c:pt idx="1">
                  <c:v>-2.3459640465280041E-2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E7-4F2B-A30F-041F6461DD65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Graph!$S$44:$S$45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E7-4F2B-A30F-041F6461DD65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Graph!$T$44:$T$45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E7-4F2B-A30F-041F6461DD65}"/>
            </c:ext>
          </c:extLst>
        </c:ser>
        <c:ser>
          <c:idx val="5"/>
          <c:order val="5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Graph!$U$44:$U$45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E7-4F2B-A30F-041F6461DD65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Graph!$V$44:$V$45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E7-4F2B-A30F-041F6461DD65}"/>
            </c:ext>
          </c:extLst>
        </c:ser>
        <c:ser>
          <c:idx val="7"/>
          <c:order val="7"/>
          <c:spPr>
            <a:solidFill>
              <a:srgbClr val="FFC00E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Graph!$W$44:$W$45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E7-4F2B-A30F-041F6461DD65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Graph!$X$44:$X$45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FE7-4F2B-A30F-041F6461DD65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Graph!$Y$44:$Y$45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FE7-4F2B-A30F-041F6461DD65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Graph!$Z$44:$Z$45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FE7-4F2B-A30F-041F6461D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2738576"/>
        <c:axId val="522742496"/>
      </c:barChart>
      <c:catAx>
        <c:axId val="5227385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2496"/>
        <c:crosses val="autoZero"/>
        <c:auto val="1"/>
        <c:lblAlgn val="ctr"/>
        <c:lblOffset val="100"/>
        <c:noMultiLvlLbl val="0"/>
      </c:catAx>
      <c:valAx>
        <c:axId val="522742496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738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image" Target="../media/image3.jp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4</xdr:row>
      <xdr:rowOff>133350</xdr:rowOff>
    </xdr:from>
    <xdr:to>
      <xdr:col>1</xdr:col>
      <xdr:colOff>704850</xdr:colOff>
      <xdr:row>4</xdr:row>
      <xdr:rowOff>457200</xdr:rowOff>
    </xdr:to>
    <xdr:sp macro="" textlink="">
      <xdr:nvSpPr>
        <xdr:cNvPr id="7175" name="ComboBox1" hidden="1">
          <a:extLst>
            <a:ext uri="{63B3BB69-23CF-44E3-9099-C40C66FF867C}">
              <a14:compatExt xmlns:a14="http://schemas.microsoft.com/office/drawing/2010/main" spid="_x0000_s7175"/>
            </a:ext>
            <a:ext uri="{FF2B5EF4-FFF2-40B4-BE49-F238E27FC236}">
              <a16:creationId xmlns:a16="http://schemas.microsoft.com/office/drawing/2014/main" id="{00000000-0008-0000-0000-0000071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66675</xdr:colOff>
      <xdr:row>11</xdr:row>
      <xdr:rowOff>76200</xdr:rowOff>
    </xdr:from>
    <xdr:to>
      <xdr:col>2</xdr:col>
      <xdr:colOff>133350</xdr:colOff>
      <xdr:row>35</xdr:row>
      <xdr:rowOff>57150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6675" y="2962275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219075</xdr:colOff>
      <xdr:row>16</xdr:row>
      <xdr:rowOff>85726</xdr:rowOff>
    </xdr:from>
    <xdr:to>
      <xdr:col>1</xdr:col>
      <xdr:colOff>2809875</xdr:colOff>
      <xdr:row>24</xdr:row>
      <xdr:rowOff>181726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11</xdr:row>
      <xdr:rowOff>85725</xdr:rowOff>
    </xdr:from>
    <xdr:to>
      <xdr:col>2</xdr:col>
      <xdr:colOff>123825</xdr:colOff>
      <xdr:row>15</xdr:row>
      <xdr:rowOff>76200</xdr:rowOff>
    </xdr:to>
    <xdr:sp macro="" textlink="$B$6">
      <xdr:nvSpPr>
        <xdr:cNvPr id="3" name="Flowchart: Multidocumen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6675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633898D6-BF40-4EB8-8677-D27EE7742FDB}" type="TxLink">
            <a:rPr lang="en-US" sz="1400" b="1" i="0" u="none" strike="noStrike">
              <a:solidFill>
                <a:srgbClr val="5145BF"/>
              </a:solidFill>
              <a:latin typeface="Calibri"/>
              <a:cs typeface="Calibri"/>
            </a:rPr>
            <a:pPr algn="l"/>
            <a:t>The Ecclesbourne Practice **</a:t>
          </a:fld>
          <a:endParaRPr lang="en-US" sz="1400" b="1">
            <a:solidFill>
              <a:srgbClr val="5145BF"/>
            </a:solidFill>
          </a:endParaRPr>
        </a:p>
      </xdr:txBody>
    </xdr:sp>
    <xdr:clientData/>
  </xdr:twoCellAnchor>
  <xdr:twoCellAnchor>
    <xdr:from>
      <xdr:col>2</xdr:col>
      <xdr:colOff>200025</xdr:colOff>
      <xdr:row>11</xdr:row>
      <xdr:rowOff>85725</xdr:rowOff>
    </xdr:from>
    <xdr:to>
      <xdr:col>6</xdr:col>
      <xdr:colOff>885825</xdr:colOff>
      <xdr:row>35</xdr:row>
      <xdr:rowOff>66675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914900" y="2971800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981075</xdr:colOff>
      <xdr:row>11</xdr:row>
      <xdr:rowOff>85725</xdr:rowOff>
    </xdr:from>
    <xdr:to>
      <xdr:col>10</xdr:col>
      <xdr:colOff>1114425</xdr:colOff>
      <xdr:row>35</xdr:row>
      <xdr:rowOff>66675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9791700" y="2971800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200025</xdr:colOff>
      <xdr:row>11</xdr:row>
      <xdr:rowOff>85725</xdr:rowOff>
    </xdr:from>
    <xdr:to>
      <xdr:col>6</xdr:col>
      <xdr:colOff>876300</xdr:colOff>
      <xdr:row>15</xdr:row>
      <xdr:rowOff>76200</xdr:rowOff>
    </xdr:to>
    <xdr:sp macro="" textlink="$B$8">
      <xdr:nvSpPr>
        <xdr:cNvPr id="19" name="Flowchart: Multidocumen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914900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12BB3361-99E5-4669-9245-58D58D6DACE3}" type="TxLink">
            <a:rPr lang="en-US" sz="1400" b="1" i="0" u="none" strike="noStrike">
              <a:solidFill>
                <a:srgbClr val="0070C0"/>
              </a:solidFill>
              <a:latin typeface="Calibri"/>
              <a:cs typeface="Calibri"/>
            </a:rPr>
            <a:pPr algn="l"/>
            <a:t>Forest Integrated Health</a:t>
          </a:fld>
          <a:endParaRPr lang="en-US" sz="1400" b="1">
            <a:solidFill>
              <a:srgbClr val="0070C0"/>
            </a:solidFill>
          </a:endParaRPr>
        </a:p>
      </xdr:txBody>
    </xdr:sp>
    <xdr:clientData/>
  </xdr:twoCellAnchor>
  <xdr:twoCellAnchor>
    <xdr:from>
      <xdr:col>6</xdr:col>
      <xdr:colOff>981075</xdr:colOff>
      <xdr:row>11</xdr:row>
      <xdr:rowOff>85725</xdr:rowOff>
    </xdr:from>
    <xdr:to>
      <xdr:col>10</xdr:col>
      <xdr:colOff>1104900</xdr:colOff>
      <xdr:row>15</xdr:row>
      <xdr:rowOff>76200</xdr:rowOff>
    </xdr:to>
    <xdr:sp macro="" textlink="$A$10">
      <xdr:nvSpPr>
        <xdr:cNvPr id="20" name="Flowchart: Multidocumen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9791700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03C00A95-B8E0-4432-9E90-2553EE8B40B6}" type="TxLink">
            <a:rPr lang="en-US" sz="1400" b="1" i="0" u="none" strike="noStrike">
              <a:solidFill>
                <a:srgbClr val="000000"/>
              </a:solidFill>
              <a:latin typeface="Calibri"/>
              <a:cs typeface="Calibri"/>
            </a:rPr>
            <a:pPr algn="l"/>
            <a:t>Waltham Forest Total </a:t>
          </a:fld>
          <a:endParaRPr lang="en-US" sz="1400" b="1"/>
        </a:p>
      </xdr:txBody>
    </xdr:sp>
    <xdr:clientData/>
  </xdr:twoCellAnchor>
  <xdr:twoCellAnchor>
    <xdr:from>
      <xdr:col>0</xdr:col>
      <xdr:colOff>219075</xdr:colOff>
      <xdr:row>25</xdr:row>
      <xdr:rowOff>57150</xdr:rowOff>
    </xdr:from>
    <xdr:to>
      <xdr:col>1</xdr:col>
      <xdr:colOff>2808300</xdr:colOff>
      <xdr:row>33</xdr:row>
      <xdr:rowOff>166687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352425</xdr:colOff>
      <xdr:row>16</xdr:row>
      <xdr:rowOff>123825</xdr:rowOff>
    </xdr:from>
    <xdr:to>
      <xdr:col>6</xdr:col>
      <xdr:colOff>627075</xdr:colOff>
      <xdr:row>25</xdr:row>
      <xdr:rowOff>29325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361950</xdr:colOff>
      <xdr:row>25</xdr:row>
      <xdr:rowOff>85725</xdr:rowOff>
    </xdr:from>
    <xdr:to>
      <xdr:col>6</xdr:col>
      <xdr:colOff>636600</xdr:colOff>
      <xdr:row>33</xdr:row>
      <xdr:rowOff>181725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1047750</xdr:colOff>
      <xdr:row>16</xdr:row>
      <xdr:rowOff>152400</xdr:rowOff>
    </xdr:from>
    <xdr:to>
      <xdr:col>10</xdr:col>
      <xdr:colOff>769950</xdr:colOff>
      <xdr:row>25</xdr:row>
      <xdr:rowOff>57900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1047750</xdr:colOff>
      <xdr:row>25</xdr:row>
      <xdr:rowOff>114300</xdr:rowOff>
    </xdr:from>
    <xdr:to>
      <xdr:col>10</xdr:col>
      <xdr:colOff>769950</xdr:colOff>
      <xdr:row>34</xdr:row>
      <xdr:rowOff>19800</xdr:rowOff>
    </xdr:to>
    <xdr:graphicFrame macro="">
      <xdr:nvGraphicFramePr>
        <xdr:cNvPr id="28" name="Chart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9</xdr:col>
      <xdr:colOff>400050</xdr:colOff>
      <xdr:row>35</xdr:row>
      <xdr:rowOff>171450</xdr:rowOff>
    </xdr:from>
    <xdr:to>
      <xdr:col>10</xdr:col>
      <xdr:colOff>1076740</xdr:colOff>
      <xdr:row>40</xdr:row>
      <xdr:rowOff>31595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96825" y="7629525"/>
          <a:ext cx="1838740" cy="81264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323850</xdr:colOff>
          <xdr:row>4</xdr:row>
          <xdr:rowOff>123825</xdr:rowOff>
        </xdr:from>
        <xdr:to>
          <xdr:col>1</xdr:col>
          <xdr:colOff>752475</xdr:colOff>
          <xdr:row>4</xdr:row>
          <xdr:rowOff>409575</xdr:rowOff>
        </xdr:to>
        <xdr:sp macro="" textlink="">
          <xdr:nvSpPr>
            <xdr:cNvPr id="7177" name="ComboBox1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0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4</xdr:row>
      <xdr:rowOff>95250</xdr:rowOff>
    </xdr:from>
    <xdr:to>
      <xdr:col>1</xdr:col>
      <xdr:colOff>2419350</xdr:colOff>
      <xdr:row>4</xdr:row>
      <xdr:rowOff>419100</xdr:rowOff>
    </xdr:to>
    <xdr:sp macro="" textlink="">
      <xdr:nvSpPr>
        <xdr:cNvPr id="1025" name="ComboBox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923925</xdr:colOff>
      <xdr:row>53</xdr:row>
      <xdr:rowOff>152400</xdr:rowOff>
    </xdr:from>
    <xdr:to>
      <xdr:col>16</xdr:col>
      <xdr:colOff>1305340</xdr:colOff>
      <xdr:row>58</xdr:row>
      <xdr:rowOff>12545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63925" y="10829925"/>
          <a:ext cx="1838740" cy="81264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142875</xdr:colOff>
          <xdr:row>4</xdr:row>
          <xdr:rowOff>266700</xdr:rowOff>
        </xdr:from>
        <xdr:to>
          <xdr:col>1</xdr:col>
          <xdr:colOff>2514600</xdr:colOff>
          <xdr:row>4</xdr:row>
          <xdr:rowOff>619125</xdr:rowOff>
        </xdr:to>
        <xdr:sp macro="" textlink="">
          <xdr:nvSpPr>
            <xdr:cNvPr id="1030" name="ComboBox1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7</xdr:row>
      <xdr:rowOff>19050</xdr:rowOff>
    </xdr:from>
    <xdr:to>
      <xdr:col>10</xdr:col>
      <xdr:colOff>342900</xdr:colOff>
      <xdr:row>15</xdr:row>
      <xdr:rowOff>138112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76200</xdr:colOff>
      <xdr:row>10</xdr:row>
      <xdr:rowOff>47625</xdr:rowOff>
    </xdr:from>
    <xdr:to>
      <xdr:col>12</xdr:col>
      <xdr:colOff>171450</xdr:colOff>
      <xdr:row>12</xdr:row>
      <xdr:rowOff>161925</xdr:rowOff>
    </xdr:to>
    <xdr:sp macro="" textlink="">
      <xdr:nvSpPr>
        <xdr:cNvPr id="6" name="Isosceles Triangle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 rot="10800000">
          <a:off x="7391400" y="1952625"/>
          <a:ext cx="95250" cy="495300"/>
        </a:xfrm>
        <a:prstGeom prst="triangle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604837</xdr:colOff>
      <xdr:row>7</xdr:row>
      <xdr:rowOff>28574</xdr:rowOff>
    </xdr:from>
    <xdr:to>
      <xdr:col>21</xdr:col>
      <xdr:colOff>300037</xdr:colOff>
      <xdr:row>15</xdr:row>
      <xdr:rowOff>138111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423862</xdr:colOff>
      <xdr:row>30</xdr:row>
      <xdr:rowOff>33337</xdr:rowOff>
    </xdr:from>
    <xdr:to>
      <xdr:col>8</xdr:col>
      <xdr:colOff>527062</xdr:colOff>
      <xdr:row>37</xdr:row>
      <xdr:rowOff>139837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595312</xdr:colOff>
      <xdr:row>28</xdr:row>
      <xdr:rowOff>80962</xdr:rowOff>
    </xdr:from>
    <xdr:to>
      <xdr:col>21</xdr:col>
      <xdr:colOff>88912</xdr:colOff>
      <xdr:row>35</xdr:row>
      <xdr:rowOff>187462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223837</xdr:colOff>
      <xdr:row>47</xdr:row>
      <xdr:rowOff>33337</xdr:rowOff>
    </xdr:from>
    <xdr:to>
      <xdr:col>8</xdr:col>
      <xdr:colOff>327037</xdr:colOff>
      <xdr:row>55</xdr:row>
      <xdr:rowOff>129337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15</xdr:col>
      <xdr:colOff>109537</xdr:colOff>
      <xdr:row>45</xdr:row>
      <xdr:rowOff>109537</xdr:rowOff>
    </xdr:from>
    <xdr:to>
      <xdr:col>22</xdr:col>
      <xdr:colOff>212737</xdr:colOff>
      <xdr:row>54</xdr:row>
      <xdr:rowOff>15037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200-000000000000}" autoFormatId="0" applyNumberFormats="0" applyBorderFormats="0" applyFontFormats="1" applyPatternFormats="1" applyAlignmentFormats="0" applyWidthHeightFormats="0">
  <queryTableRefresh preserveSortFilterLayout="0" nextId="11">
    <queryTableFields count="10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8" name="Column8" tableColumnId="8"/>
      <queryTableField id="9" name="Column9" tableColumnId="9"/>
      <queryTableField id="10" name="Column10" tableColumnId="10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1000000}" autoFormatId="0" applyNumberFormats="0" applyBorderFormats="0" applyFontFormats="1" applyPatternFormats="1" applyAlignmentFormats="0" applyWidthHeightFormats="0">
  <queryTableRefresh preserveSortFilterLayout="0" nextId="16">
    <queryTableFields count="15">
      <queryTableField id="1" name="Practice ID" tableColumnId="1"/>
      <queryTableField id="2" name="Practice" tableColumnId="2"/>
      <queryTableField id="3" name="Locality ID" tableColumnId="3"/>
      <queryTableField id="4" name="Locality" tableColumnId="4"/>
      <queryTableField id="5" name="SubLocality ID" tableColumnId="5"/>
      <queryTableField id="6" name="SubLocality" tableColumnId="6"/>
      <queryTableField id="7" name="Clinical System" tableColumnId="7"/>
      <queryTableField id="8" name="Address 1" tableColumnId="8"/>
      <queryTableField id="9" name="Address 2" tableColumnId="9"/>
      <queryTableField id="10" name="Postcode" tableColumnId="10"/>
      <queryTableField id="11" name="Grid Reference" tableColumnId="11"/>
      <queryTableField id="12" name="X (easting)" tableColumnId="12"/>
      <queryTableField id="13" name="Y (northing)" tableColumnId="13"/>
      <queryTableField id="14" name="Latitude" tableColumnId="14"/>
      <queryTableField id="15" name="Longitude" tableColumnId="15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500-000002000000}" autoFormatId="0" applyNumberFormats="0" applyBorderFormats="0" applyFontFormats="1" applyPatternFormats="1" applyAlignmentFormats="0" applyWidthHeightFormats="0">
  <queryTableRefresh preserveSortFilterLayout="0" nextId="16">
    <queryTableFields count="15">
      <queryTableField id="1" name="ProjectID" tableColumnId="16"/>
      <queryTableField id="2" name="Rel_D" tableColumnId="17"/>
      <queryTableField id="3" name="OrgID" tableColumnId="18"/>
      <queryTableField id="4" name="00-00" tableColumnId="19"/>
      <queryTableField id="5" name="COPD001" tableColumnId="20"/>
      <queryTableField id="6" name="COPD002" tableColumnId="21"/>
      <queryTableField id="7" name="COPD003" tableColumnId="22"/>
      <queryTableField id="8" name="COPD004" tableColumnId="23"/>
      <queryTableField id="9" name="AST001" tableColumnId="24"/>
      <queryTableField id="10" name="AST002" tableColumnId="25"/>
      <queryTableField id="11" name="AST003" tableColumnId="26"/>
      <queryTableField id="12" name="AST004" tableColumnId="27"/>
      <queryTableField id="13" name="Practice" tableColumnId="28"/>
      <queryTableField id="14" name="SubLocality ID" tableColumnId="29"/>
      <queryTableField id="15" name="SubLocality" tableColumnId="3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WF_LTC_COPD_ASTHMA_HEADERS" displayName="WF_LTC_COPD_ASTHMA_HEADERS" ref="A1:J5" tableType="queryTable" totalsRowShown="0">
  <autoFilter ref="A1:J5" xr:uid="{00000000-000C-0000-FFFF-FFFF00000000}"/>
  <tableColumns count="10">
    <tableColumn id="1" xr3:uid="{9913E365-0417-447F-A711-1DF50C91BBE9}" uniqueName="1" name="Column1" queryTableFieldId="1" dataDxfId="24"/>
    <tableColumn id="2" xr3:uid="{7975B47F-E785-4655-BFE5-7E4DBE166CFB}" uniqueName="2" name="Column2" queryTableFieldId="2" dataDxfId="23"/>
    <tableColumn id="3" xr3:uid="{44D07558-6385-47BF-A28E-7E8D2941FC4A}" uniqueName="3" name="Column3" queryTableFieldId="3" dataDxfId="22"/>
    <tableColumn id="4" xr3:uid="{F6467573-2DC6-4B00-8963-EDDA4E37ADB3}" uniqueName="4" name="Column4" queryTableFieldId="4" dataDxfId="21"/>
    <tableColumn id="5" xr3:uid="{CAB8DE90-8D2E-4C20-A168-61DFB407347C}" uniqueName="5" name="Column5" queryTableFieldId="5" dataDxfId="20"/>
    <tableColumn id="6" xr3:uid="{7108413E-8A50-4500-9615-2AF39785F67F}" uniqueName="6" name="Column6" queryTableFieldId="6" dataDxfId="19"/>
    <tableColumn id="7" xr3:uid="{AE90B93D-E2A5-4C75-891D-DF73B7F78517}" uniqueName="7" name="Column7" queryTableFieldId="7" dataDxfId="18"/>
    <tableColumn id="8" xr3:uid="{E35C854D-38D3-4FD5-A23E-D5C3B4729DDB}" uniqueName="8" name="Column8" queryTableFieldId="8" dataDxfId="17"/>
    <tableColumn id="9" xr3:uid="{7C4BB71F-FB28-41F6-8F62-6AFCEBCD67AD}" uniqueName="9" name="Column9" queryTableFieldId="9" dataDxfId="16"/>
    <tableColumn id="10" xr3:uid="{FA103502-F37B-4698-BAA4-E22608F504ED}" uniqueName="10" name="Column10" queryTableFieldId="10" dataDxfId="1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PracticeTABLE" displayName="PracticeTABLE" ref="A1:O275" tableType="queryTable" totalsRowShown="0">
  <autoFilter ref="A1:O275" xr:uid="{00000000-000C-0000-FFFF-FFFF01000000}"/>
  <tableColumns count="15">
    <tableColumn id="1" xr3:uid="{752A7E0E-0BD3-4EBC-B74C-4A4D258347A0}" uniqueName="1" name="Practice ID" queryTableFieldId="1" dataDxfId="14"/>
    <tableColumn id="2" xr3:uid="{19BEEAAE-6BE6-4D4A-91A5-68E643C7566D}" uniqueName="2" name="Practice" queryTableFieldId="2" dataDxfId="13"/>
    <tableColumn id="3" xr3:uid="{BC35C3A7-7DCF-4089-B597-3064318CCDDE}" uniqueName="3" name="Locality ID" queryTableFieldId="3" dataDxfId="12"/>
    <tableColumn id="4" xr3:uid="{154CB1AB-2648-4D56-83E4-6FFFD3C691F1}" uniqueName="4" name="Locality" queryTableFieldId="4" dataDxfId="11"/>
    <tableColumn id="5" xr3:uid="{31A5E288-978C-4FBB-806B-8404680BA562}" uniqueName="5" name="SubLocality ID" queryTableFieldId="5" dataDxfId="10"/>
    <tableColumn id="6" xr3:uid="{391E3050-DEDA-4E69-BA0D-CE4E7CB4102F}" uniqueName="6" name="SubLocality" queryTableFieldId="6" dataDxfId="9"/>
    <tableColumn id="7" xr3:uid="{D9EC6F18-416C-4FC9-BFC8-9C6C1A2F18F1}" uniqueName="7" name="Clinical System" queryTableFieldId="7" dataDxfId="8"/>
    <tableColumn id="8" xr3:uid="{F87BD3FD-DA4A-4929-B9BD-5202A2F1F03C}" uniqueName="8" name="Address 1" queryTableFieldId="8" dataDxfId="7"/>
    <tableColumn id="9" xr3:uid="{3AFF4EE5-2AF1-45F1-95AF-1AB535261B72}" uniqueName="9" name="Address 2" queryTableFieldId="9" dataDxfId="6"/>
    <tableColumn id="10" xr3:uid="{6EB3E543-D3A6-4435-B99D-23BDE4F34D7F}" uniqueName="10" name="Postcode" queryTableFieldId="10" dataDxfId="5"/>
    <tableColumn id="11" xr3:uid="{D3CBEABB-3C8D-4DE6-8FFB-98AF173B347F}" uniqueName="11" name="Grid Reference" queryTableFieldId="11" dataDxfId="4"/>
    <tableColumn id="12" xr3:uid="{3A298FE5-6E87-4BE1-B5C5-3BD746DC3D6F}" uniqueName="12" name="X (easting)" queryTableFieldId="12" dataDxfId="3"/>
    <tableColumn id="13" xr3:uid="{38110B17-3D46-43B1-A9DD-1809E10DC7BD}" uniqueName="13" name="Y (northing)" queryTableFieldId="13" dataDxfId="2"/>
    <tableColumn id="14" xr3:uid="{6E178F7D-0F2D-4BE3-86AF-8E731D8B60A5}" uniqueName="14" name="Latitude" queryTableFieldId="14" dataDxfId="1"/>
    <tableColumn id="15" xr3:uid="{B5BDC3FB-1392-4492-88AD-428FAE9F0703}" uniqueName="15" name="Longitude" queryTableFieldId="15" dataDxfId="0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LTC_COPD_ASTHMA_DATA" displayName="WF_LTC_COPD_ASTHMA_DATA" ref="A1:O313" tableType="queryTable" totalsRowShown="0">
  <autoFilter ref="A1:O313" xr:uid="{00000000-000C-0000-FFFF-FFFF02000000}"/>
  <tableColumns count="15">
    <tableColumn id="16" xr3:uid="{E94D2415-C6C8-49A0-B0DD-B4093B5AA85B}" uniqueName="16" name="ProjectID" queryTableFieldId="1"/>
    <tableColumn id="17" xr3:uid="{4417CB9C-3884-4A30-9362-4ED3B91365E8}" uniqueName="17" name="Rel_D" queryTableFieldId="2"/>
    <tableColumn id="18" xr3:uid="{D6316D3D-E2F9-4DAD-BE0F-90D426FB5A8C}" uniqueName="18" name="OrgID" queryTableFieldId="3"/>
    <tableColumn id="19" xr3:uid="{4557AD87-C8F4-42A1-9760-58590DA42E5B}" uniqueName="19" name="00-00" queryTableFieldId="4"/>
    <tableColumn id="20" xr3:uid="{A792DBED-2EA4-4778-8544-02EBEF2133C7}" uniqueName="20" name="COPD001" queryTableFieldId="5"/>
    <tableColumn id="21" xr3:uid="{5E9FD13E-8D93-49E5-BA5F-9ED451CADBB3}" uniqueName="21" name="COPD002" queryTableFieldId="6"/>
    <tableColumn id="22" xr3:uid="{6086ACB2-08CC-41C6-8619-592988BF6D6F}" uniqueName="22" name="COPD003" queryTableFieldId="7"/>
    <tableColumn id="23" xr3:uid="{969F3B4C-E5FF-44A6-91DA-1E711414AB5D}" uniqueName="23" name="COPD004" queryTableFieldId="8"/>
    <tableColumn id="24" xr3:uid="{95D02F02-CE93-4CF8-B688-B7B14E7B58EB}" uniqueName="24" name="AST001" queryTableFieldId="9"/>
    <tableColumn id="25" xr3:uid="{B8ABE403-E0C4-4451-8968-C1ACDB0B5BDB}" uniqueName="25" name="AST002" queryTableFieldId="10"/>
    <tableColumn id="26" xr3:uid="{7465E485-060F-485E-8E8E-A7C80AAC1975}" uniqueName="26" name="AST003" queryTableFieldId="11"/>
    <tableColumn id="27" xr3:uid="{37358469-AEE2-4202-A0CF-1DB91E1D834A}" uniqueName="27" name="AST004" queryTableFieldId="12"/>
    <tableColumn id="28" xr3:uid="{E76788CE-20DE-4DF7-80DE-8F26EF22F239}" uniqueName="28" name="Practice" queryTableFieldId="13"/>
    <tableColumn id="29" xr3:uid="{D619BDB6-E923-4095-848C-68BB1AC40E66}" uniqueName="29" name="SubLocality ID" queryTableFieldId="14"/>
    <tableColumn id="30" xr3:uid="{253910A1-C4E6-48E0-8790-8763BCA62E7C}" uniqueName="30" name="SubLocality" queryTableFieldId="1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1.xml"/><Relationship Id="rId5" Type="http://schemas.openxmlformats.org/officeDocument/2006/relationships/image" Target="../media/image5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M42"/>
  <sheetViews>
    <sheetView showGridLines="0" tabSelected="1" zoomScale="57" zoomScaleNormal="77" workbookViewId="0">
      <selection activeCell="B5" sqref="B5"/>
    </sheetView>
  </sheetViews>
  <sheetFormatPr defaultColWidth="0" defaultRowHeight="15" zeroHeight="1"/>
  <cols>
    <col min="1" max="1" width="26.7109375" style="47" customWidth="1"/>
    <col min="2" max="2" width="44" style="47" customWidth="1"/>
    <col min="3" max="3" width="9.140625" style="47" customWidth="1"/>
    <col min="4" max="11" width="17.42578125" style="47" customWidth="1"/>
    <col min="12" max="12" width="1.5703125" style="47" hidden="1" customWidth="1"/>
    <col min="13" max="13" width="0" style="47" hidden="1" customWidth="1"/>
    <col min="14" max="16384" width="9.140625" style="47" hidden="1"/>
  </cols>
  <sheetData>
    <row r="1" spans="1:12" customFormat="1" ht="30.7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6"/>
    </row>
    <row r="2" spans="1:12" customForma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6"/>
    </row>
    <row r="3" spans="1:12" customFormat="1">
      <c r="L3" s="26"/>
    </row>
    <row r="4" spans="1:12" customFormat="1" hidden="1">
      <c r="D4" t="s">
        <v>1</v>
      </c>
      <c r="E4" t="s">
        <v>2</v>
      </c>
      <c r="F4" t="s">
        <v>3</v>
      </c>
      <c r="H4" t="s">
        <v>4</v>
      </c>
      <c r="I4" t="s">
        <v>5</v>
      </c>
      <c r="J4" t="s">
        <v>6</v>
      </c>
      <c r="L4" s="26"/>
    </row>
    <row r="5" spans="1:12" s="111" customFormat="1" ht="51">
      <c r="A5"/>
      <c r="B5"/>
      <c r="C5"/>
      <c r="D5" s="108" t="s">
        <v>7</v>
      </c>
      <c r="E5" s="108" t="s">
        <v>8</v>
      </c>
      <c r="F5" s="108" t="s">
        <v>9</v>
      </c>
      <c r="G5" s="108" t="s">
        <v>10</v>
      </c>
      <c r="H5" s="109" t="s">
        <v>11</v>
      </c>
      <c r="I5" s="109" t="s">
        <v>12</v>
      </c>
      <c r="J5" s="109" t="s">
        <v>13</v>
      </c>
      <c r="K5" s="109" t="s">
        <v>14</v>
      </c>
      <c r="L5" s="110"/>
    </row>
    <row r="6" spans="1:12" customFormat="1">
      <c r="A6" s="67" t="s">
        <v>15</v>
      </c>
      <c r="B6" s="55" t="s">
        <v>16</v>
      </c>
      <c r="C6" s="50"/>
      <c r="D6" s="113">
        <f>IF(COUNTIFS(WF_LTC_COPD_ASTHMA_DATA[[#All],[OrgID]],Control!$K$5,WF_LTC_COPD_ASTHMA_DATA[[#All],[Rel_D]],Summary!$C$37)=0,"-",((SUMIFS(WF_LTC_COPD_ASTHMA_DATA[[#All],[COPD001]],WF_LTC_COPD_ASTHMA_DATA[[#All],[OrgID]],Control!$K$5,WF_LTC_COPD_ASTHMA_DATA[[#All],[Rel_D]],Control!$E$16))))</f>
        <v>107</v>
      </c>
      <c r="E6" s="113">
        <f>IF(COUNTIFS(WF_LTC_COPD_ASTHMA_DATA[[#All],[OrgID]],Control!$K$5,WF_LTC_COPD_ASTHMA_DATA[[#All],[Rel_D]],Summary!$C$37)=0,"-",((SUMIFS(WF_LTC_COPD_ASTHMA_DATA[[#All],[COPD002]],WF_LTC_COPD_ASTHMA_DATA[[#All],[OrgID]],Control!$K$5,WF_LTC_COPD_ASTHMA_DATA[[#All],[Rel_D]],Control!$E$16))))</f>
        <v>22</v>
      </c>
      <c r="F6" s="62">
        <f>IF(COUNTIFS(WF_LTC_COPD_ASTHMA_DATA[[#All],[OrgID]],Control!$K$5,WF_LTC_COPD_ASTHMA_DATA[[#All],[Rel_D]],Summary!$C$37)=0,"-",((SUMIFS(WF_LTC_COPD_ASTHMA_DATA[[#All],[COPD003]],WF_LTC_COPD_ASTHMA_DATA[[#All],[OrgID]],Control!$K$5,WF_LTC_COPD_ASTHMA_DATA[[#All],[Rel_D]],Summary!$C$37))))</f>
        <v>1</v>
      </c>
      <c r="G6" s="63">
        <f>IFERROR(F6/E6, "-")</f>
        <v>4.5454545454545456E-2</v>
      </c>
      <c r="H6" s="113">
        <f>IF(COUNTIFS(WF_LTC_COPD_ASTHMA_DATA[[#All],[OrgID]],Control!$K$5,WF_LTC_COPD_ASTHMA_DATA[[#All],[Rel_D]],Summary!$C$37)=0,"-",((SUMIFS(WF_LTC_COPD_ASTHMA_DATA[[#All],[AST001]],WF_LTC_COPD_ASTHMA_DATA[[#All],[OrgID]],Control!$K$5,WF_LTC_COPD_ASTHMA_DATA[[#All],[Rel_D]],Control!$E$16))))</f>
        <v>454</v>
      </c>
      <c r="I6" s="113">
        <f>IF(COUNTIFS(WF_LTC_COPD_ASTHMA_DATA[[#All],[OrgID]],Control!$K$5,WF_LTC_COPD_ASTHMA_DATA[[#All],[Rel_D]],Summary!$C$37)=0,"-",((SUMIFS(WF_LTC_COPD_ASTHMA_DATA[[#All],[AST002]],WF_LTC_COPD_ASTHMA_DATA[[#All],[OrgID]],Control!$K$5,WF_LTC_COPD_ASTHMA_DATA[[#All],[Rel_D]],Control!$E$16))))</f>
        <v>100</v>
      </c>
      <c r="J6" s="62">
        <f>IF(COUNTIFS(WF_LTC_COPD_ASTHMA_DATA[[#All],[OrgID]],Control!$K$5,WF_LTC_COPD_ASTHMA_DATA[[#All],[Rel_D]],Summary!$C$37)=0,"-",((SUMIFS(WF_LTC_COPD_ASTHMA_DATA[[#All],[AST003]],WF_LTC_COPD_ASTHMA_DATA[[#All],[OrgID]],Control!$K$5,WF_LTC_COPD_ASTHMA_DATA[[#All],[Rel_D]],Summary!$C$37))))</f>
        <v>11</v>
      </c>
      <c r="K6" s="63">
        <f>IFERROR(J6/I6, "-")</f>
        <v>0.11</v>
      </c>
      <c r="L6" s="26"/>
    </row>
    <row r="7" spans="1:12" customFormat="1">
      <c r="C7" s="48"/>
      <c r="D7" s="114"/>
      <c r="E7" s="115"/>
      <c r="F7" s="56"/>
      <c r="G7" s="56"/>
      <c r="H7" s="115"/>
      <c r="I7" s="115"/>
      <c r="J7" s="56"/>
      <c r="K7" s="57"/>
      <c r="L7" s="26"/>
    </row>
    <row r="8" spans="1:12" customFormat="1">
      <c r="A8" s="68" t="s">
        <v>17</v>
      </c>
      <c r="B8" s="54" t="str">
        <f>VLOOKUP(Control!$K$5,Practice!$A$2:$F$40,4,0)</f>
        <v>Forest Integrated Health</v>
      </c>
      <c r="C8" s="51"/>
      <c r="D8" s="116">
        <f>SUMIFS(WF_LTC_COPD_ASTHMA_DATA[[#All],[COPD001]],WF_LTC_COPD_ASTHMA_DATA[[#All],[SubLocality]],$B$8,WF_LTC_COPD_ASTHMA_DATA[[#All],[Rel_D]], Control!$E$16)</f>
        <v>391</v>
      </c>
      <c r="E8" s="116">
        <f>SUMIFS(WF_LTC_COPD_ASTHMA_DATA[[#All],[COPD002]],WF_LTC_COPD_ASTHMA_DATA[[#All],[SubLocality]],$B$8,WF_LTC_COPD_ASTHMA_DATA[[#All],[Rel_D]],Control!$E$16)</f>
        <v>87</v>
      </c>
      <c r="F8" s="64">
        <f>SUMIFS(WF_LTC_COPD_ASTHMA_DATA[[#All],[COPD003]],WF_LTC_COPD_ASTHMA_DATA[[#All],[SubLocality]],$B$8,WF_LTC_COPD_ASTHMA_DATA[[#All],[Rel_D]],Summary!$C$37)</f>
        <v>84</v>
      </c>
      <c r="G8" s="65">
        <f>IFERROR(F8/E8, "-")</f>
        <v>0.96551724137931039</v>
      </c>
      <c r="H8" s="116">
        <f>SUMIFS(WF_LTC_COPD_ASTHMA_DATA[[#All],[AST001]],WF_LTC_COPD_ASTHMA_DATA[[#All],[SubLocality]],$B$8,WF_LTC_COPD_ASTHMA_DATA[[#All],[Rel_D]],Control!$E$16)</f>
        <v>2486</v>
      </c>
      <c r="I8" s="116">
        <f>SUMIFS(WF_LTC_COPD_ASTHMA_DATA[[#All],[AST002]],WF_LTC_COPD_ASTHMA_DATA[[#All],[SubLocality]],$B$8,WF_LTC_COPD_ASTHMA_DATA[[#All],[Rel_D]],Control!$E$16)</f>
        <v>461</v>
      </c>
      <c r="J8" s="64">
        <f>SUMIFS(WF_LTC_COPD_ASTHMA_DATA[[#All],[AST003]],WF_LTC_COPD_ASTHMA_DATA[[#All],[SubLocality]],$B$8,WF_LTC_COPD_ASTHMA_DATA[[#All],[Rel_D]],Summary!$C$37)</f>
        <v>537</v>
      </c>
      <c r="K8" s="66">
        <f>IFERROR(J8/I8, "-")</f>
        <v>1.1648590021691974</v>
      </c>
      <c r="L8" s="26"/>
    </row>
    <row r="9" spans="1:12" customFormat="1">
      <c r="C9" s="49"/>
      <c r="D9" s="117"/>
      <c r="E9" s="118"/>
      <c r="F9" s="58"/>
      <c r="G9" s="58"/>
      <c r="H9" s="118"/>
      <c r="I9" s="118"/>
      <c r="J9" s="58"/>
      <c r="K9" s="59"/>
      <c r="L9" s="26"/>
    </row>
    <row r="10" spans="1:12" customFormat="1">
      <c r="A10" s="69" t="s">
        <v>18</v>
      </c>
      <c r="B10" s="53" t="s">
        <v>19</v>
      </c>
      <c r="C10" s="52"/>
      <c r="D10" s="119">
        <f>SUMIFS(WF_LTC_COPD_ASTHMA_DATA[[#All],[COPD001]],WF_LTC_COPD_ASTHMA_DATA[[#All],[Rel_D]],Control!$E$16)</f>
        <v>2803</v>
      </c>
      <c r="E10" s="119">
        <f>SUMIFS(WF_LTC_COPD_ASTHMA_DATA[[#All],[COPD002]],WF_LTC_COPD_ASTHMA_DATA[[#All],[Rel_D]],Control!$E$16)</f>
        <v>642</v>
      </c>
      <c r="F10" s="60">
        <f>SUMIFS(WF_LTC_COPD_ASTHMA_DATA[[#All],[COPD003]],WF_LTC_COPD_ASTHMA_DATA[[#All],[Rel_D]],Summary!$C$37)</f>
        <v>553</v>
      </c>
      <c r="G10" s="61">
        <f>IFERROR(F10/E10, "-")</f>
        <v>0.86137071651090347</v>
      </c>
      <c r="H10" s="119">
        <f>SUMIFS(WF_LTC_COPD_ASTHMA_DATA[[#All],[AST001]],WF_LTC_COPD_ASTHMA_DATA[[#All],[Rel_D]],Control!$E$16)</f>
        <v>14886</v>
      </c>
      <c r="I10" s="119">
        <f>SUMIFS(WF_LTC_COPD_ASTHMA_DATA[[#All],[AST002]],WF_LTC_COPD_ASTHMA_DATA[[#All],[Rel_D]],Control!$E$16)</f>
        <v>2837</v>
      </c>
      <c r="J10" s="60">
        <f>SUMIFS(WF_LTC_COPD_ASTHMA_DATA[[#All],[AST003]],WF_LTC_COPD_ASTHMA_DATA[[#All],[Rel_D]],Summary!$C$37)</f>
        <v>2861</v>
      </c>
      <c r="K10" s="78">
        <f>IFERROR(J10/I10, "-")</f>
        <v>1.0084596404652801</v>
      </c>
      <c r="L10" s="26"/>
    </row>
    <row r="11" spans="1:12" customFormat="1" ht="9.75" customHeight="1">
      <c r="A11" s="2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6"/>
    </row>
    <row r="12" spans="1:12" customFormat="1">
      <c r="L12" s="26"/>
    </row>
    <row r="13" spans="1:12" customFormat="1">
      <c r="L13" s="26"/>
    </row>
    <row r="14" spans="1:12" customFormat="1">
      <c r="L14" s="26"/>
    </row>
    <row r="15" spans="1:12" customFormat="1">
      <c r="L15" s="26"/>
    </row>
    <row r="16" spans="1:12" customFormat="1">
      <c r="L16" s="26"/>
    </row>
    <row r="17" spans="12:12" customFormat="1">
      <c r="L17" s="26"/>
    </row>
    <row r="18" spans="12:12" customFormat="1">
      <c r="L18" s="26"/>
    </row>
    <row r="19" spans="12:12" customFormat="1">
      <c r="L19" s="26"/>
    </row>
    <row r="20" spans="12:12" customFormat="1">
      <c r="L20" s="26"/>
    </row>
    <row r="21" spans="12:12" customFormat="1">
      <c r="L21" s="26"/>
    </row>
    <row r="22" spans="12:12" customFormat="1">
      <c r="L22" s="26"/>
    </row>
    <row r="23" spans="12:12" customFormat="1">
      <c r="L23" s="26"/>
    </row>
    <row r="24" spans="12:12" customFormat="1">
      <c r="L24" s="26"/>
    </row>
    <row r="25" spans="12:12" customFormat="1">
      <c r="L25" s="26"/>
    </row>
    <row r="26" spans="12:12" customFormat="1">
      <c r="L26" s="26"/>
    </row>
    <row r="27" spans="12:12" customFormat="1">
      <c r="L27" s="26"/>
    </row>
    <row r="28" spans="12:12" customFormat="1">
      <c r="L28" s="26"/>
    </row>
    <row r="29" spans="12:12" customFormat="1">
      <c r="L29" s="26"/>
    </row>
    <row r="30" spans="12:12" customFormat="1">
      <c r="L30" s="26"/>
    </row>
    <row r="31" spans="12:12" customFormat="1">
      <c r="L31" s="26"/>
    </row>
    <row r="32" spans="12:12" customFormat="1">
      <c r="L32" s="26"/>
    </row>
    <row r="33" spans="1:12" customFormat="1">
      <c r="L33" s="26"/>
    </row>
    <row r="34" spans="1:12" customFormat="1">
      <c r="L34" s="26"/>
    </row>
    <row r="35" spans="1:12" customFormat="1">
      <c r="L35" s="26"/>
    </row>
    <row r="36" spans="1:12" customFormat="1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</row>
    <row r="37" spans="1:12" customFormat="1">
      <c r="A37" s="26"/>
      <c r="B37" s="46" t="s">
        <v>20</v>
      </c>
      <c r="C37" s="26" t="str">
        <f>Control!D4</f>
        <v>01/04/2022</v>
      </c>
      <c r="D37" s="26"/>
      <c r="E37" s="26"/>
      <c r="F37" s="27" t="s">
        <v>21</v>
      </c>
      <c r="G37" s="26"/>
      <c r="H37" s="26"/>
      <c r="I37" s="26"/>
      <c r="J37" s="26"/>
      <c r="K37" s="26"/>
      <c r="L37" s="26"/>
    </row>
    <row r="38" spans="1:12" customFormat="1">
      <c r="A38" s="26"/>
      <c r="B38" s="26"/>
      <c r="C38" s="26"/>
      <c r="D38" s="26"/>
      <c r="E38" s="26"/>
      <c r="F38" s="35" t="s">
        <v>22</v>
      </c>
      <c r="G38" s="26"/>
      <c r="H38" s="26"/>
      <c r="I38" s="26"/>
      <c r="J38" s="26"/>
      <c r="K38" s="26"/>
      <c r="L38" s="26"/>
    </row>
    <row r="39" spans="1:12" customFormat="1">
      <c r="A39" s="45"/>
      <c r="B39" s="26"/>
      <c r="C39" s="26"/>
      <c r="D39" s="26"/>
      <c r="E39" s="26"/>
      <c r="F39" s="36" t="s">
        <v>23</v>
      </c>
      <c r="G39" s="26"/>
      <c r="H39" s="26"/>
      <c r="I39" s="26"/>
      <c r="J39" s="26"/>
      <c r="K39" s="26"/>
      <c r="L39" s="26"/>
    </row>
    <row r="40" spans="1:12" customFormat="1">
      <c r="A40" s="45"/>
      <c r="B40" s="105" t="s">
        <v>24</v>
      </c>
      <c r="C40" s="106" t="s">
        <v>25</v>
      </c>
      <c r="D40" s="106"/>
      <c r="E40" s="26"/>
      <c r="F40" s="104" t="s">
        <v>26</v>
      </c>
      <c r="G40" s="26"/>
      <c r="H40" s="26"/>
      <c r="I40" s="26"/>
      <c r="J40" s="26"/>
      <c r="K40" s="26"/>
      <c r="L40" s="26"/>
    </row>
    <row r="41" spans="1:12" customFormat="1">
      <c r="A41" s="26"/>
      <c r="B41" s="26"/>
      <c r="C41" s="26"/>
      <c r="D41" s="26"/>
      <c r="E41" s="26"/>
      <c r="F41" s="37" t="s">
        <v>27</v>
      </c>
      <c r="G41" s="26"/>
      <c r="H41" s="26"/>
      <c r="I41" s="26"/>
      <c r="J41" s="26"/>
      <c r="K41" s="26"/>
      <c r="L41" s="26"/>
    </row>
    <row r="42" spans="1:12" ht="6.75" hidden="1" customHeight="1"/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7177" r:id="rId4" name="ComboBox1">
          <controlPr defaultSize="0" autoLine="0" autoPict="0" linkedCell="Control!D6" listFillRange="Control!A8:B14" r:id="rId5">
            <anchor moveWithCells="1">
              <from>
                <xdr:col>0</xdr:col>
                <xdr:colOff>323850</xdr:colOff>
                <xdr:row>4</xdr:row>
                <xdr:rowOff>123825</xdr:rowOff>
              </from>
              <to>
                <xdr:col>1</xdr:col>
                <xdr:colOff>752475</xdr:colOff>
                <xdr:row>4</xdr:row>
                <xdr:rowOff>409575</xdr:rowOff>
              </to>
            </anchor>
          </controlPr>
        </control>
      </mc:Choice>
      <mc:Fallback>
        <control shapeId="7177" r:id="rId4" name="ComboBox1"/>
      </mc:Fallback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Practice!$B$2:$B$40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R60"/>
  <sheetViews>
    <sheetView zoomScale="92" zoomScaleNormal="91" workbookViewId="0">
      <selection activeCell="C5" sqref="C5"/>
    </sheetView>
  </sheetViews>
  <sheetFormatPr defaultColWidth="0" defaultRowHeight="15" zeroHeight="1"/>
  <cols>
    <col min="1" max="1" width="1.42578125" style="26" customWidth="1"/>
    <col min="2" max="2" width="52.42578125" customWidth="1"/>
    <col min="3" max="3" width="31.42578125" bestFit="1" customWidth="1"/>
    <col min="4" max="4" width="9.140625" customWidth="1"/>
    <col min="5" max="5" width="9.85546875" bestFit="1" customWidth="1"/>
    <col min="6" max="15" width="20.7109375" customWidth="1"/>
    <col min="16" max="17" width="21.85546875" customWidth="1"/>
    <col min="18" max="18" width="2.140625" style="26" customWidth="1"/>
    <col min="19" max="16384" width="9.140625" hidden="1"/>
  </cols>
  <sheetData>
    <row r="1" spans="2:18" ht="7.5" customHeight="1"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</row>
    <row r="2" spans="2:18" ht="30.75">
      <c r="B2" s="23" t="s">
        <v>28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2:18">
      <c r="B3" s="24"/>
      <c r="C3" s="24"/>
      <c r="D3" s="24"/>
      <c r="E3" s="24" t="s">
        <v>29</v>
      </c>
      <c r="F3" s="24" t="s">
        <v>1</v>
      </c>
      <c r="G3" s="24" t="s">
        <v>30</v>
      </c>
      <c r="H3" s="24"/>
      <c r="I3" s="24" t="s">
        <v>2</v>
      </c>
      <c r="J3" s="24" t="s">
        <v>3</v>
      </c>
      <c r="K3" s="24"/>
      <c r="L3" s="24" t="s">
        <v>4</v>
      </c>
      <c r="M3" s="24" t="s">
        <v>31</v>
      </c>
      <c r="N3" s="24"/>
      <c r="O3" s="24" t="s">
        <v>5</v>
      </c>
      <c r="P3" s="24" t="s">
        <v>6</v>
      </c>
      <c r="Q3" s="24"/>
    </row>
    <row r="4" spans="2:18">
      <c r="B4" s="28" t="s">
        <v>32</v>
      </c>
      <c r="C4" s="29" t="s">
        <v>33</v>
      </c>
      <c r="D4" s="29" t="s">
        <v>34</v>
      </c>
      <c r="E4" s="29" t="s">
        <v>35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5" spans="2:18" ht="75">
      <c r="B5" s="12"/>
      <c r="C5" s="12"/>
      <c r="D5" s="12"/>
      <c r="E5" s="13"/>
      <c r="F5" s="3" t="s">
        <v>36</v>
      </c>
      <c r="G5" s="3" t="s">
        <v>37</v>
      </c>
      <c r="H5" s="3" t="s">
        <v>38</v>
      </c>
      <c r="I5" s="3" t="s">
        <v>39</v>
      </c>
      <c r="J5" s="3" t="s">
        <v>9</v>
      </c>
      <c r="K5" s="3" t="s">
        <v>10</v>
      </c>
      <c r="L5" s="4" t="s">
        <v>40</v>
      </c>
      <c r="M5" s="4" t="s">
        <v>41</v>
      </c>
      <c r="N5" s="4" t="s">
        <v>42</v>
      </c>
      <c r="O5" s="4" t="s">
        <v>43</v>
      </c>
      <c r="P5" s="4" t="s">
        <v>13</v>
      </c>
      <c r="Q5" s="70" t="s">
        <v>14</v>
      </c>
      <c r="R5" s="38"/>
    </row>
    <row r="6" spans="2:18">
      <c r="B6" s="8" t="s">
        <v>44</v>
      </c>
      <c r="C6" s="9" t="s">
        <v>45</v>
      </c>
      <c r="D6" s="9" t="s">
        <v>46</v>
      </c>
      <c r="E6" s="88">
        <f>SUMIFS(WF_LTC_COPD_ASTHMA_DATA[[#All],[00-00]],WF_LTC_COPD_ASTHMA_DATA[[#All],[OrgID]],REPORT!$C6,WF_LTC_COPD_ASTHMA_DATA[[#All],[Rel_D]],REPORT!$C$55)</f>
        <v>3901</v>
      </c>
      <c r="F6" s="7">
        <f>SUMIFS(WF_LTC_COPD_ASTHMA_DATA[[#All],[COPD001]],WF_LTC_COPD_ASTHMA_DATA[[#All],[OrgID]],REPORT!$C6,WF_LTC_COPD_ASTHMA_DATA[[#All],[Rel_D]],Control!$E$16)</f>
        <v>113</v>
      </c>
      <c r="G6" s="7">
        <f>SUMIFS(WF_LTC_COPD_ASTHMA_DATA[[#All],[COPD004]],WF_LTC_COPD_ASTHMA_DATA[[#All],[OrgID]],REPORT!$C6,WF_LTC_COPD_ASTHMA_DATA[[#All],[Rel_D]],REPORT!$C$55)</f>
        <v>109</v>
      </c>
      <c r="H6" s="72">
        <f>IFERROR(G6/F6,"-")</f>
        <v>0.96460176991150437</v>
      </c>
      <c r="I6" s="74">
        <f>SUMIFS(WF_LTC_COPD_ASTHMA_DATA[[#All],[COPD002]],WF_LTC_COPD_ASTHMA_DATA[[#All],[OrgID]],REPORT!$C6,WF_LTC_COPD_ASTHMA_DATA[[#All],[Rel_D]],Control!$E$16)</f>
        <v>14</v>
      </c>
      <c r="J6" s="39">
        <f>SUMIFS(WF_LTC_COPD_ASTHMA_DATA[[#All],[COPD003]],WF_LTC_COPD_ASTHMA_DATA[[#All],[OrgID]],REPORT!$C6,WF_LTC_COPD_ASTHMA_DATA[[#All],[Rel_D]],REPORT!$C$55)</f>
        <v>23</v>
      </c>
      <c r="K6" s="71">
        <f>IFERROR(ROUND(J6/I6,2),"-")</f>
        <v>1.64</v>
      </c>
      <c r="L6" s="43">
        <f>SUMIFS(WF_LTC_COPD_ASTHMA_DATA[[#All],[AST001]],WF_LTC_COPD_ASTHMA_DATA[[#All],[OrgID]],REPORT!$C6,WF_LTC_COPD_ASTHMA_DATA[[#All],[Rel_D]],Control!$E$16)</f>
        <v>239</v>
      </c>
      <c r="M6" s="43">
        <f>SUMIFS(WF_LTC_COPD_ASTHMA_DATA[[#All],[AST004]],WF_LTC_COPD_ASTHMA_DATA[[#All],[OrgID]],REPORT!$C6,WF_LTC_COPD_ASTHMA_DATA[[#All],[Rel_D]],REPORT!$C$55)</f>
        <v>235</v>
      </c>
      <c r="N6" s="77">
        <f>IFERROR(M6/L6, "-")</f>
        <v>0.98326359832635979</v>
      </c>
      <c r="O6" s="76">
        <f>SUMIFS(WF_LTC_COPD_ASTHMA_DATA[[#All],[AST002]],WF_LTC_COPD_ASTHMA_DATA[[#All],[OrgID]],REPORT!$C6,WF_LTC_COPD_ASTHMA_DATA[[#All],[Rel_D]],Control!$E$16)</f>
        <v>10</v>
      </c>
      <c r="P6" s="44">
        <f>SUMIFS(WF_LTC_COPD_ASTHMA_DATA[[#All],[AST003]],WF_LTC_COPD_ASTHMA_DATA[[#All],[OrgID]],REPORT!$C6,WF_LTC_COPD_ASTHMA_DATA[[#All],[Rel_D]],REPORT!$C$55)</f>
        <v>22</v>
      </c>
      <c r="Q6" s="71">
        <f>IFERROR(ROUND(P6/O6,2),"-")</f>
        <v>2.2000000000000002</v>
      </c>
    </row>
    <row r="7" spans="2:18">
      <c r="B7" s="10" t="s">
        <v>47</v>
      </c>
      <c r="C7" s="11" t="s">
        <v>48</v>
      </c>
      <c r="D7" s="11" t="s">
        <v>46</v>
      </c>
      <c r="E7" s="89">
        <f>SUMIFS(WF_LTC_COPD_ASTHMA_DATA[[#All],[00-00]],WF_LTC_COPD_ASTHMA_DATA[[#All],[OrgID]],REPORT!$C7,WF_LTC_COPD_ASTHMA_DATA[[#All],[Rel_D]],REPORT!$C$55)</f>
        <v>8471</v>
      </c>
      <c r="F7" s="7">
        <f>SUMIFS(WF_LTC_COPD_ASTHMA_DATA[[#All],[COPD001]],WF_LTC_COPD_ASTHMA_DATA[[#All],[OrgID]],REPORT!$C7,WF_LTC_COPD_ASTHMA_DATA[[#All],[Rel_D]],Control!$E$16)</f>
        <v>99</v>
      </c>
      <c r="G7" s="7">
        <f>SUMIFS(WF_LTC_COPD_ASTHMA_DATA[[#All],[COPD004]],WF_LTC_COPD_ASTHMA_DATA[[#All],[OrgID]],REPORT!$C7,WF_LTC_COPD_ASTHMA_DATA[[#All],[Rel_D]],REPORT!$C$55)</f>
        <v>84</v>
      </c>
      <c r="H7" s="72">
        <f t="shared" ref="H7:H13" si="0">IFERROR(G7/F7,"-")</f>
        <v>0.84848484848484851</v>
      </c>
      <c r="I7" s="74">
        <f>SUMIFS(WF_LTC_COPD_ASTHMA_DATA[[#All],[COPD002]],WF_LTC_COPD_ASTHMA_DATA[[#All],[OrgID]],REPORT!$C7,WF_LTC_COPD_ASTHMA_DATA[[#All],[Rel_D]],Control!$E$16)</f>
        <v>23</v>
      </c>
      <c r="J7" s="40">
        <f>SUMIFS(WF_LTC_COPD_ASTHMA_DATA[[#All],[COPD003]],WF_LTC_COPD_ASTHMA_DATA[[#All],[OrgID]],REPORT!$C7,WF_LTC_COPD_ASTHMA_DATA[[#All],[Rel_D]],REPORT!$C$55)</f>
        <v>29</v>
      </c>
      <c r="K7" s="71">
        <f t="shared" ref="K7:K13" si="1">IFERROR(ROUND(J7/I7,2),"-")</f>
        <v>1.26</v>
      </c>
      <c r="L7" s="43">
        <f>SUMIFS(WF_LTC_COPD_ASTHMA_DATA[[#All],[AST001]],WF_LTC_COPD_ASTHMA_DATA[[#All],[OrgID]],REPORT!$C7,WF_LTC_COPD_ASTHMA_DATA[[#All],[Rel_D]],Control!$E$16)</f>
        <v>361</v>
      </c>
      <c r="M7" s="43">
        <f>SUMIFS(WF_LTC_COPD_ASTHMA_DATA[[#All],[AST004]],WF_LTC_COPD_ASTHMA_DATA[[#All],[OrgID]],REPORT!$C7,WF_LTC_COPD_ASTHMA_DATA[[#All],[Rel_D]],REPORT!$C$55)</f>
        <v>310</v>
      </c>
      <c r="N7" s="77">
        <f t="shared" ref="N7:N13" si="2">IFERROR(M7/L7, "-")</f>
        <v>0.8587257617728532</v>
      </c>
      <c r="O7" s="76">
        <f>SUMIFS(WF_LTC_COPD_ASTHMA_DATA[[#All],[AST002]],WF_LTC_COPD_ASTHMA_DATA[[#All],[OrgID]],REPORT!$C7,WF_LTC_COPD_ASTHMA_DATA[[#All],[Rel_D]],Control!$E$16)</f>
        <v>94</v>
      </c>
      <c r="P7" s="44">
        <f>SUMIFS(WF_LTC_COPD_ASTHMA_DATA[[#All],[AST003]],WF_LTC_COPD_ASTHMA_DATA[[#All],[OrgID]],REPORT!$C7,WF_LTC_COPD_ASTHMA_DATA[[#All],[Rel_D]],REPORT!$C$55)</f>
        <v>123</v>
      </c>
      <c r="Q7" s="71">
        <f t="shared" ref="Q7:Q13" si="3">IFERROR(ROUND(P7/O7,2),"-")</f>
        <v>1.31</v>
      </c>
    </row>
    <row r="8" spans="2:18">
      <c r="B8" s="10" t="s">
        <v>49</v>
      </c>
      <c r="C8" s="11" t="s">
        <v>50</v>
      </c>
      <c r="D8" s="11" t="s">
        <v>46</v>
      </c>
      <c r="E8" s="89">
        <f>IF(COUNTIFS(WF_LTC_COPD_ASTHMA_DATA[[#All],[OrgID]],REPORT!$C8,WF_LTC_COPD_ASTHMA_DATA[[#All],[Rel_D]],REPORT!$C$55)=0, "-",(SUMIFS(WF_LTC_COPD_ASTHMA_DATA[[#All],[00-00]],WF_LTC_COPD_ASTHMA_DATA[[#All],[OrgID]],REPORT!$C8,WF_LTC_COPD_ASTHMA_DATA[[#All],[Rel_D]],REPORT!$C$55)))</f>
        <v>5205</v>
      </c>
      <c r="F8" s="7">
        <f>SUMIFS(WF_LTC_COPD_ASTHMA_DATA[[#All],[COPD001]],WF_LTC_COPD_ASTHMA_DATA[[#All],[OrgID]],REPORT!$C8,WF_LTC_COPD_ASTHMA_DATA[[#All],[Rel_D]],Control!$E$16)</f>
        <v>61</v>
      </c>
      <c r="G8" s="7">
        <f>IF(COUNTIFS(WF_LTC_COPD_ASTHMA_DATA[[#All],[OrgID]],REPORT!$C8,WF_LTC_COPD_ASTHMA_DATA[[#All],[Rel_D]],REPORT!$C$55)=0, "-",(SUMIFS(WF_LTC_COPD_ASTHMA_DATA[[#All],[COPD004]],WF_LTC_COPD_ASTHMA_DATA[[#All],[OrgID]],REPORT!$C8,WF_LTC_COPD_ASTHMA_DATA[[#All],[Rel_D]],REPORT!$C$55)))</f>
        <v>4</v>
      </c>
      <c r="H8" s="72">
        <f t="shared" si="0"/>
        <v>6.5573770491803282E-2</v>
      </c>
      <c r="I8" s="74">
        <f>SUMIFS(WF_LTC_COPD_ASTHMA_DATA[[#All],[COPD002]],WF_LTC_COPD_ASTHMA_DATA[[#All],[OrgID]],REPORT!$C8,WF_LTC_COPD_ASTHMA_DATA[[#All],[Rel_D]],Control!$E$16)</f>
        <v>11</v>
      </c>
      <c r="J8" s="40">
        <f>IF(COUNTIFS(WF_LTC_COPD_ASTHMA_DATA[[#All],[OrgID]],REPORT!$C8,WF_LTC_COPD_ASTHMA_DATA[[#All],[Rel_D]],REPORT!$C$55)=0, "-",(SUMIFS(WF_LTC_COPD_ASTHMA_DATA[[#All],[COPD003]],WF_LTC_COPD_ASTHMA_DATA[[#All],[OrgID]],REPORT!$C8,WF_LTC_COPD_ASTHMA_DATA[[#All],[Rel_D]],REPORT!$C$55)))</f>
        <v>2</v>
      </c>
      <c r="K8" s="71">
        <f t="shared" si="1"/>
        <v>0.18</v>
      </c>
      <c r="L8" s="43">
        <f>SUMIFS(WF_LTC_COPD_ASTHMA_DATA[[#All],[AST001]],WF_LTC_COPD_ASTHMA_DATA[[#All],[OrgID]],REPORT!$C8,WF_LTC_COPD_ASTHMA_DATA[[#All],[Rel_D]],Control!$E$16)</f>
        <v>237</v>
      </c>
      <c r="M8" s="43">
        <f>IF(COUNTIFS(WF_LTC_COPD_ASTHMA_DATA[[#All],[OrgID]],REPORT!$C8,WF_LTC_COPD_ASTHMA_DATA[[#All],[Rel_D]],REPORT!$C$55)=0, "-",(SUMIFS(WF_LTC_COPD_ASTHMA_DATA[[#All],[AST004]],WF_LTC_COPD_ASTHMA_DATA[[#All],[OrgID]],REPORT!$C8,WF_LTC_COPD_ASTHMA_DATA[[#All],[Rel_D]],REPORT!$C$55)))</f>
        <v>22</v>
      </c>
      <c r="N8" s="77">
        <f t="shared" si="2"/>
        <v>9.2827004219409287E-2</v>
      </c>
      <c r="O8" s="76">
        <f>SUMIFS(WF_LTC_COPD_ASTHMA_DATA[[#All],[AST002]],WF_LTC_COPD_ASTHMA_DATA[[#All],[OrgID]],REPORT!$C8,WF_LTC_COPD_ASTHMA_DATA[[#All],[Rel_D]],Control!$E$16)</f>
        <v>9</v>
      </c>
      <c r="P8" s="44">
        <f>IF(COUNTIFS(WF_LTC_COPD_ASTHMA_DATA[[#All],[OrgID]],REPORT!$C8,WF_LTC_COPD_ASTHMA_DATA[[#All],[Rel_D]],REPORT!$C$55)=0, "-",(SUMIFS(WF_LTC_COPD_ASTHMA_DATA[[#All],[AST003]],WF_LTC_COPD_ASTHMA_DATA[[#All],[OrgID]],REPORT!$C8,WF_LTC_COPD_ASTHMA_DATA[[#All],[Rel_D]],REPORT!$C$55)))</f>
        <v>0</v>
      </c>
      <c r="Q8" s="71">
        <f t="shared" si="3"/>
        <v>0</v>
      </c>
    </row>
    <row r="9" spans="2:18">
      <c r="B9" s="10" t="s">
        <v>51</v>
      </c>
      <c r="C9" s="11" t="s">
        <v>52</v>
      </c>
      <c r="D9" s="11" t="s">
        <v>46</v>
      </c>
      <c r="E9" s="89">
        <f>SUMIFS(WF_LTC_COPD_ASTHMA_DATA[[#All],[00-00]],WF_LTC_COPD_ASTHMA_DATA[[#All],[OrgID]],REPORT!$C9,WF_LTC_COPD_ASTHMA_DATA[[#All],[Rel_D]],REPORT!$C$55)</f>
        <v>9502</v>
      </c>
      <c r="F9" s="85">
        <f>SUMIFS(WF_LTC_COPD_ASTHMA_DATA[[#All],[COPD001]],WF_LTC_COPD_ASTHMA_DATA[[#All],[OrgID]],REPORT!$C9,WF_LTC_COPD_ASTHMA_DATA[[#All],[Rel_D]],Control!$E$16)</f>
        <v>111</v>
      </c>
      <c r="G9" s="7">
        <f>SUMIFS(WF_LTC_COPD_ASTHMA_DATA[[#All],[COPD004]],WF_LTC_COPD_ASTHMA_DATA[[#All],[OrgID]],REPORT!$C9,WF_LTC_COPD_ASTHMA_DATA[[#All],[Rel_D]],REPORT!$C$55)</f>
        <v>84</v>
      </c>
      <c r="H9" s="72">
        <f t="shared" si="0"/>
        <v>0.7567567567567568</v>
      </c>
      <c r="I9" s="74">
        <f>SUMIFS(WF_LTC_COPD_ASTHMA_DATA[[#All],[COPD002]],WF_LTC_COPD_ASTHMA_DATA[[#All],[OrgID]],REPORT!$C9,WF_LTC_COPD_ASTHMA_DATA[[#All],[Rel_D]],Control!$E$16)</f>
        <v>19</v>
      </c>
      <c r="J9" s="40">
        <f>SUMIFS(WF_LTC_COPD_ASTHMA_DATA[[#All],[COPD003]],WF_LTC_COPD_ASTHMA_DATA[[#All],[OrgID]],REPORT!$C9,WF_LTC_COPD_ASTHMA_DATA[[#All],[Rel_D]],REPORT!$C$55)</f>
        <v>24</v>
      </c>
      <c r="K9" s="71">
        <f t="shared" si="1"/>
        <v>1.26</v>
      </c>
      <c r="L9" s="43">
        <f>SUMIFS(WF_LTC_COPD_ASTHMA_DATA[[#All],[AST001]],WF_LTC_COPD_ASTHMA_DATA[[#All],[OrgID]],REPORT!$C9,WF_LTC_COPD_ASTHMA_DATA[[#All],[Rel_D]],Control!$E$16)</f>
        <v>401</v>
      </c>
      <c r="M9" s="43">
        <f>SUMIFS(WF_LTC_COPD_ASTHMA_DATA[[#All],[AST004]],WF_LTC_COPD_ASTHMA_DATA[[#All],[OrgID]],REPORT!$C9,WF_LTC_COPD_ASTHMA_DATA[[#All],[Rel_D]],REPORT!$C$55)</f>
        <v>303</v>
      </c>
      <c r="N9" s="77">
        <f t="shared" si="2"/>
        <v>0.75561097256857856</v>
      </c>
      <c r="O9" s="76">
        <f>SUMIFS(WF_LTC_COPD_ASTHMA_DATA[[#All],[AST002]],WF_LTC_COPD_ASTHMA_DATA[[#All],[OrgID]],REPORT!$C9,WF_LTC_COPD_ASTHMA_DATA[[#All],[Rel_D]],Control!$E$16)</f>
        <v>41</v>
      </c>
      <c r="P9" s="44">
        <f>SUMIFS(WF_LTC_COPD_ASTHMA_DATA[[#All],[AST003]],WF_LTC_COPD_ASTHMA_DATA[[#All],[OrgID]],REPORT!$C9,WF_LTC_COPD_ASTHMA_DATA[[#All],[Rel_D]],REPORT!$C$55)</f>
        <v>54</v>
      </c>
      <c r="Q9" s="71">
        <f t="shared" si="3"/>
        <v>1.32</v>
      </c>
    </row>
    <row r="10" spans="2:18">
      <c r="B10" s="10" t="s">
        <v>53</v>
      </c>
      <c r="C10" s="11" t="s">
        <v>54</v>
      </c>
      <c r="D10" s="11" t="s">
        <v>46</v>
      </c>
      <c r="E10" s="89">
        <f>SUMIFS(WF_LTC_COPD_ASTHMA_DATA[[#All],[00-00]],WF_LTC_COPD_ASTHMA_DATA[[#All],[OrgID]],REPORT!$C10,WF_LTC_COPD_ASTHMA_DATA[[#All],[Rel_D]],REPORT!$C$55)</f>
        <v>7013</v>
      </c>
      <c r="F10" s="85">
        <f>SUMIFS(WF_LTC_COPD_ASTHMA_DATA[[#All],[COPD001]],WF_LTC_COPD_ASTHMA_DATA[[#All],[OrgID]],REPORT!$C10,WF_LTC_COPD_ASTHMA_DATA[[#All],[Rel_D]],Control!$E$16)</f>
        <v>25</v>
      </c>
      <c r="G10" s="7">
        <f>SUMIFS(WF_LTC_COPD_ASTHMA_DATA[[#All],[COPD004]],WF_LTC_COPD_ASTHMA_DATA[[#All],[OrgID]],REPORT!$C10,WF_LTC_COPD_ASTHMA_DATA[[#All],[Rel_D]],REPORT!$C$55)</f>
        <v>6</v>
      </c>
      <c r="H10" s="72">
        <f t="shared" si="0"/>
        <v>0.24</v>
      </c>
      <c r="I10" s="74">
        <f>SUMIFS(WF_LTC_COPD_ASTHMA_DATA[[#All],[COPD002]],WF_LTC_COPD_ASTHMA_DATA[[#All],[OrgID]],REPORT!$C10,WF_LTC_COPD_ASTHMA_DATA[[#All],[Rel_D]],Control!$E$16)</f>
        <v>6</v>
      </c>
      <c r="J10" s="40">
        <f>SUMIFS(WF_LTC_COPD_ASTHMA_DATA[[#All],[COPD003]],WF_LTC_COPD_ASTHMA_DATA[[#All],[OrgID]],REPORT!$C10,WF_LTC_COPD_ASTHMA_DATA[[#All],[Rel_D]],REPORT!$C$55)</f>
        <v>4</v>
      </c>
      <c r="K10" s="71">
        <f t="shared" si="1"/>
        <v>0.67</v>
      </c>
      <c r="L10" s="43">
        <f>SUMIFS(WF_LTC_COPD_ASTHMA_DATA[[#All],[AST001]],WF_LTC_COPD_ASTHMA_DATA[[#All],[OrgID]],REPORT!$C10,WF_LTC_COPD_ASTHMA_DATA[[#All],[Rel_D]],Control!$E$16)</f>
        <v>220</v>
      </c>
      <c r="M10" s="43">
        <f>SUMIFS(WF_LTC_COPD_ASTHMA_DATA[[#All],[AST004]],WF_LTC_COPD_ASTHMA_DATA[[#All],[OrgID]],REPORT!$C10,WF_LTC_COPD_ASTHMA_DATA[[#All],[Rel_D]],REPORT!$C$55)</f>
        <v>160</v>
      </c>
      <c r="N10" s="77">
        <f t="shared" si="2"/>
        <v>0.72727272727272729</v>
      </c>
      <c r="O10" s="76">
        <f>SUMIFS(WF_LTC_COPD_ASTHMA_DATA[[#All],[AST002]],WF_LTC_COPD_ASTHMA_DATA[[#All],[OrgID]],REPORT!$C10,WF_LTC_COPD_ASTHMA_DATA[[#All],[Rel_D]],Control!$E$16)</f>
        <v>51</v>
      </c>
      <c r="P10" s="44">
        <f>SUMIFS(WF_LTC_COPD_ASTHMA_DATA[[#All],[AST003]],WF_LTC_COPD_ASTHMA_DATA[[#All],[OrgID]],REPORT!$C10,WF_LTC_COPD_ASTHMA_DATA[[#All],[Rel_D]],REPORT!$C$55)</f>
        <v>58</v>
      </c>
      <c r="Q10" s="71">
        <f t="shared" si="3"/>
        <v>1.1399999999999999</v>
      </c>
    </row>
    <row r="11" spans="2:18">
      <c r="B11" s="10" t="s">
        <v>55</v>
      </c>
      <c r="C11" s="11" t="s">
        <v>56</v>
      </c>
      <c r="D11" s="11" t="s">
        <v>46</v>
      </c>
      <c r="E11" s="89">
        <f>SUMIFS(WF_LTC_COPD_ASTHMA_DATA[[#All],[00-00]],WF_LTC_COPD_ASTHMA_DATA[[#All],[OrgID]],REPORT!$C11,WF_LTC_COPD_ASTHMA_DATA[[#All],[Rel_D]],REPORT!$C$55)</f>
        <v>6230</v>
      </c>
      <c r="F11" s="85">
        <f>SUMIFS(WF_LTC_COPD_ASTHMA_DATA[[#All],[COPD001]],WF_LTC_COPD_ASTHMA_DATA[[#All],[OrgID]],REPORT!$C11,WF_LTC_COPD_ASTHMA_DATA[[#All],[Rel_D]],Control!$E$16)</f>
        <v>80</v>
      </c>
      <c r="G11" s="7">
        <f>SUMIFS(WF_LTC_COPD_ASTHMA_DATA[[#All],[COPD004]],WF_LTC_COPD_ASTHMA_DATA[[#All],[OrgID]],REPORT!$C11,WF_LTC_COPD_ASTHMA_DATA[[#All],[Rel_D]],REPORT!$C$55)</f>
        <v>38</v>
      </c>
      <c r="H11" s="72">
        <f t="shared" si="0"/>
        <v>0.47499999999999998</v>
      </c>
      <c r="I11" s="74">
        <f>SUMIFS(WF_LTC_COPD_ASTHMA_DATA[[#All],[COPD002]],WF_LTC_COPD_ASTHMA_DATA[[#All],[OrgID]],REPORT!$C11,WF_LTC_COPD_ASTHMA_DATA[[#All],[Rel_D]],Control!$E$16)</f>
        <v>23</v>
      </c>
      <c r="J11" s="40">
        <f>SUMIFS(WF_LTC_COPD_ASTHMA_DATA[[#All],[COPD003]],WF_LTC_COPD_ASTHMA_DATA[[#All],[OrgID]],REPORT!$C11,WF_LTC_COPD_ASTHMA_DATA[[#All],[Rel_D]],REPORT!$C$55)</f>
        <v>22</v>
      </c>
      <c r="K11" s="71">
        <f t="shared" si="1"/>
        <v>0.96</v>
      </c>
      <c r="L11" s="43">
        <f>SUMIFS(WF_LTC_COPD_ASTHMA_DATA[[#All],[AST001]],WF_LTC_COPD_ASTHMA_DATA[[#All],[OrgID]],REPORT!$C11,WF_LTC_COPD_ASTHMA_DATA[[#All],[Rel_D]],Control!$E$16)</f>
        <v>370</v>
      </c>
      <c r="M11" s="43">
        <f>SUMIFS(WF_LTC_COPD_ASTHMA_DATA[[#All],[AST004]],WF_LTC_COPD_ASTHMA_DATA[[#All],[OrgID]],REPORT!$C11,WF_LTC_COPD_ASTHMA_DATA[[#All],[Rel_D]],REPORT!$C$55)</f>
        <v>211</v>
      </c>
      <c r="N11" s="77">
        <f t="shared" si="2"/>
        <v>0.57027027027027022</v>
      </c>
      <c r="O11" s="76">
        <f>SUMIFS(WF_LTC_COPD_ASTHMA_DATA[[#All],[AST002]],WF_LTC_COPD_ASTHMA_DATA[[#All],[OrgID]],REPORT!$C11,WF_LTC_COPD_ASTHMA_DATA[[#All],[Rel_D]],Control!$E$16)</f>
        <v>71</v>
      </c>
      <c r="P11" s="44">
        <f>SUMIFS(WF_LTC_COPD_ASTHMA_DATA[[#All],[AST003]],WF_LTC_COPD_ASTHMA_DATA[[#All],[OrgID]],REPORT!$C11,WF_LTC_COPD_ASTHMA_DATA[[#All],[Rel_D]],REPORT!$C$55)</f>
        <v>81</v>
      </c>
      <c r="Q11" s="71">
        <f t="shared" si="3"/>
        <v>1.1399999999999999</v>
      </c>
    </row>
    <row r="12" spans="2:18">
      <c r="B12" s="10" t="s">
        <v>57</v>
      </c>
      <c r="C12" s="11" t="s">
        <v>58</v>
      </c>
      <c r="D12" s="11" t="s">
        <v>46</v>
      </c>
      <c r="E12" s="89">
        <f>SUMIFS(WF_LTC_COPD_ASTHMA_DATA[[#All],[00-00]],WF_LTC_COPD_ASTHMA_DATA[[#All],[OrgID]],REPORT!$C12,WF_LTC_COPD_ASTHMA_DATA[[#All],[Rel_D]],REPORT!$C$55)</f>
        <v>4395</v>
      </c>
      <c r="F12" s="85">
        <f>SUMIFS(WF_LTC_COPD_ASTHMA_DATA[[#All],[COPD001]],WF_LTC_COPD_ASTHMA_DATA[[#All],[OrgID]],REPORT!$C12,WF_LTC_COPD_ASTHMA_DATA[[#All],[Rel_D]],Control!$E$16)</f>
        <v>41</v>
      </c>
      <c r="G12" s="7">
        <f>SUMIFS(WF_LTC_COPD_ASTHMA_DATA[[#All],[COPD004]],WF_LTC_COPD_ASTHMA_DATA[[#All],[OrgID]],REPORT!$C12,WF_LTC_COPD_ASTHMA_DATA[[#All],[Rel_D]],REPORT!$C$55)</f>
        <v>39</v>
      </c>
      <c r="H12" s="72">
        <f t="shared" si="0"/>
        <v>0.95121951219512191</v>
      </c>
      <c r="I12" s="74">
        <f>SUMIFS(WF_LTC_COPD_ASTHMA_DATA[[#All],[COPD002]],WF_LTC_COPD_ASTHMA_DATA[[#All],[OrgID]],REPORT!$C12,WF_LTC_COPD_ASTHMA_DATA[[#All],[Rel_D]],Control!$E$16)</f>
        <v>7</v>
      </c>
      <c r="J12" s="40">
        <f>SUMIFS(WF_LTC_COPD_ASTHMA_DATA[[#All],[COPD003]],WF_LTC_COPD_ASTHMA_DATA[[#All],[OrgID]],REPORT!$C12,WF_LTC_COPD_ASTHMA_DATA[[#All],[Rel_D]],REPORT!$C$55)</f>
        <v>9</v>
      </c>
      <c r="K12" s="71">
        <f t="shared" si="1"/>
        <v>1.29</v>
      </c>
      <c r="L12" s="43">
        <f>SUMIFS(WF_LTC_COPD_ASTHMA_DATA[[#All],[AST001]],WF_LTC_COPD_ASTHMA_DATA[[#All],[OrgID]],REPORT!$C12,WF_LTC_COPD_ASTHMA_DATA[[#All],[Rel_D]],Control!$E$16)</f>
        <v>206</v>
      </c>
      <c r="M12" s="43">
        <f>SUMIFS(WF_LTC_COPD_ASTHMA_DATA[[#All],[AST004]],WF_LTC_COPD_ASTHMA_DATA[[#All],[OrgID]],REPORT!$C12,WF_LTC_COPD_ASTHMA_DATA[[#All],[Rel_D]],REPORT!$C$55)</f>
        <v>169</v>
      </c>
      <c r="N12" s="77">
        <f t="shared" si="2"/>
        <v>0.82038834951456308</v>
      </c>
      <c r="O12" s="76">
        <f>SUMIFS(WF_LTC_COPD_ASTHMA_DATA[[#All],[AST002]],WF_LTC_COPD_ASTHMA_DATA[[#All],[OrgID]],REPORT!$C12,WF_LTC_COPD_ASTHMA_DATA[[#All],[Rel_D]],Control!$E$16)</f>
        <v>28</v>
      </c>
      <c r="P12" s="44">
        <f>SUMIFS(WF_LTC_COPD_ASTHMA_DATA[[#All],[AST003]],WF_LTC_COPD_ASTHMA_DATA[[#All],[OrgID]],REPORT!$C12,WF_LTC_COPD_ASTHMA_DATA[[#All],[Rel_D]],REPORT!$C$55)</f>
        <v>25</v>
      </c>
      <c r="Q12" s="71">
        <f t="shared" si="3"/>
        <v>0.89</v>
      </c>
    </row>
    <row r="13" spans="2:18">
      <c r="B13" s="14" t="s">
        <v>59</v>
      </c>
      <c r="C13" s="15" t="s">
        <v>60</v>
      </c>
      <c r="D13" s="15" t="s">
        <v>46</v>
      </c>
      <c r="E13" s="89">
        <f>IF(COUNTIFS(WF_LTC_COPD_ASTHMA_DATA[[#All],[OrgID]],REPORT!$C13,WF_LTC_COPD_ASTHMA_DATA[[#All],[Rel_D]],REPORT!$C$55)=0, "-",(SUMIFS(WF_LTC_COPD_ASTHMA_DATA[[#All],[00-00]],WF_LTC_COPD_ASTHMA_DATA[[#All],[OrgID]],REPORT!$C13,WF_LTC_COPD_ASTHMA_DATA[[#All],[Rel_D]],REPORT!$C$55)))</f>
        <v>7225</v>
      </c>
      <c r="F13" s="85">
        <f>SUMIFS(WF_LTC_COPD_ASTHMA_DATA[[#All],[COPD001]],WF_LTC_COPD_ASTHMA_DATA[[#All],[OrgID]],REPORT!$C13,WF_LTC_COPD_ASTHMA_DATA[[#All],[Rel_D]],Control!$E$16)</f>
        <v>76</v>
      </c>
      <c r="G13" s="7">
        <f>IF(COUNTIFS(WF_LTC_COPD_ASTHMA_DATA[[#All],[OrgID]],REPORT!$C13,WF_LTC_COPD_ASTHMA_DATA[[#All],[Rel_D]],REPORT!$C$55)=0, "-",(SUMIFS(WF_LTC_COPD_ASTHMA_DATA[[#All],[COPD004]],WF_LTC_COPD_ASTHMA_DATA[[#All],[OrgID]],REPORT!$C13,WF_LTC_COPD_ASTHMA_DATA[[#All],[Rel_D]],REPORT!$C$55)))</f>
        <v>6</v>
      </c>
      <c r="H13" s="72">
        <f t="shared" si="0"/>
        <v>7.8947368421052627E-2</v>
      </c>
      <c r="I13" s="74">
        <f>SUMIFS(WF_LTC_COPD_ASTHMA_DATA[[#All],[COPD002]],WF_LTC_COPD_ASTHMA_DATA[[#All],[OrgID]],REPORT!$C13,WF_LTC_COPD_ASTHMA_DATA[[#All],[Rel_D]],Control!$E$16)</f>
        <v>17</v>
      </c>
      <c r="J13" s="41">
        <f>IF(COUNTIFS(WF_LTC_COPD_ASTHMA_DATA[[#All],[OrgID]],REPORT!$C13,WF_LTC_COPD_ASTHMA_DATA[[#All],[Rel_D]],REPORT!$C$55)=0, "-",(SUMIFS(WF_LTC_COPD_ASTHMA_DATA[[#All],[COPD003]],WF_LTC_COPD_ASTHMA_DATA[[#All],[OrgID]],REPORT!$C13,WF_LTC_COPD_ASTHMA_DATA[[#All],[Rel_D]],REPORT!$C$55)))</f>
        <v>1</v>
      </c>
      <c r="K13" s="71">
        <f t="shared" si="1"/>
        <v>0.06</v>
      </c>
      <c r="L13" s="43">
        <f>SUMIFS(WF_LTC_COPD_ASTHMA_DATA[[#All],[AST001]],WF_LTC_COPD_ASTHMA_DATA[[#All],[OrgID]],REPORT!$C13,WF_LTC_COPD_ASTHMA_DATA[[#All],[Rel_D]],Control!$E$16)</f>
        <v>419</v>
      </c>
      <c r="M13" s="43">
        <f>IF(COUNTIFS(WF_LTC_COPD_ASTHMA_DATA[[#All],[OrgID]],REPORT!$C13,WF_LTC_COPD_ASTHMA_DATA[[#All],[Rel_D]],REPORT!$C$55)=0, "-",(SUMIFS(WF_LTC_COPD_ASTHMA_DATA[[#All],[AST004]],WF_LTC_COPD_ASTHMA_DATA[[#All],[OrgID]],REPORT!$C13,WF_LTC_COPD_ASTHMA_DATA[[#All],[Rel_D]],REPORT!$C$55)))</f>
        <v>42</v>
      </c>
      <c r="N13" s="77">
        <f t="shared" si="2"/>
        <v>0.10023866348448687</v>
      </c>
      <c r="O13" s="76">
        <f>SUMIFS(WF_LTC_COPD_ASTHMA_DATA[[#All],[AST002]],WF_LTC_COPD_ASTHMA_DATA[[#All],[OrgID]],REPORT!$C13,WF_LTC_COPD_ASTHMA_DATA[[#All],[Rel_D]],Control!$E$16)</f>
        <v>114</v>
      </c>
      <c r="P13" s="44">
        <f>IF(COUNTIFS(WF_LTC_COPD_ASTHMA_DATA[[#All],[OrgID]],REPORT!$C13,WF_LTC_COPD_ASTHMA_DATA[[#All],[Rel_D]],REPORT!$C$55)=0, "-",(SUMIFS(WF_LTC_COPD_ASTHMA_DATA[[#All],[AST003]],WF_LTC_COPD_ASTHMA_DATA[[#All],[OrgID]],REPORT!$C13,WF_LTC_COPD_ASTHMA_DATA[[#All],[Rel_D]],REPORT!$C$55)))</f>
        <v>3</v>
      </c>
      <c r="Q13" s="71">
        <f t="shared" si="3"/>
        <v>0.03</v>
      </c>
    </row>
    <row r="14" spans="2:18">
      <c r="B14" s="16" t="s">
        <v>61</v>
      </c>
      <c r="C14" s="17" t="s">
        <v>46</v>
      </c>
      <c r="D14" s="17" t="s">
        <v>46</v>
      </c>
      <c r="E14" s="91">
        <f>SUM(E6:E13)</f>
        <v>51942</v>
      </c>
      <c r="F14" s="87">
        <f>SUM(F6:F13)</f>
        <v>606</v>
      </c>
      <c r="G14" s="18">
        <f>SUM(G6:G13)</f>
        <v>370</v>
      </c>
      <c r="H14" s="73">
        <f>IFERROR(G14/F14,"-")</f>
        <v>0.61056105610561051</v>
      </c>
      <c r="I14" s="75">
        <f>SUM(I6:I13)</f>
        <v>120</v>
      </c>
      <c r="J14" s="42">
        <f>SUM(J6:J13)</f>
        <v>114</v>
      </c>
      <c r="K14" s="83">
        <f>IFERROR(ROUND(J14/I14,2),"-")</f>
        <v>0.95</v>
      </c>
      <c r="L14" s="79">
        <f>SUM(L6:L13)</f>
        <v>2453</v>
      </c>
      <c r="M14" s="79">
        <f>SUM(M6:M13)</f>
        <v>1452</v>
      </c>
      <c r="N14" s="80">
        <f>IFERROR(M14/L14, "-")</f>
        <v>0.59192825112107628</v>
      </c>
      <c r="O14" s="81">
        <f>SUM(O6:O13)</f>
        <v>418</v>
      </c>
      <c r="P14" s="82">
        <f>SUM(P6:P13)</f>
        <v>366</v>
      </c>
      <c r="Q14" s="83">
        <f>IFERROR(ROUND(P14/O14,2),"-")</f>
        <v>0.88</v>
      </c>
    </row>
    <row r="15" spans="2:18">
      <c r="B15" s="8" t="s">
        <v>62</v>
      </c>
      <c r="C15" s="9" t="s">
        <v>63</v>
      </c>
      <c r="D15" s="9" t="s">
        <v>64</v>
      </c>
      <c r="E15" s="88">
        <f>SUMIFS(WF_LTC_COPD_ASTHMA_DATA[[#All],[00-00]],WF_LTC_COPD_ASTHMA_DATA[[#All],[OrgID]],REPORT!$C15,WF_LTC_COPD_ASTHMA_DATA[[#All],[Rel_D]],REPORT!$C$55)</f>
        <v>9172</v>
      </c>
      <c r="F15" s="84">
        <f>SUMIFS(WF_LTC_COPD_ASTHMA_DATA[[#All],[COPD001]],WF_LTC_COPD_ASTHMA_DATA[[#All],[OrgID]],REPORT!$C15,WF_LTC_COPD_ASTHMA_DATA[[#All],[Rel_D]],Control!$E$16)</f>
        <v>115</v>
      </c>
      <c r="G15" s="7">
        <f>SUMIFS(WF_LTC_COPD_ASTHMA_DATA[[#All],[COPD004]],WF_LTC_COPD_ASTHMA_DATA[[#All],[OrgID]],REPORT!$C15,WF_LTC_COPD_ASTHMA_DATA[[#All],[Rel_D]],REPORT!$C$55)</f>
        <v>86</v>
      </c>
      <c r="H15" s="72">
        <f>IFERROR(G15/F15,"-")</f>
        <v>0.74782608695652175</v>
      </c>
      <c r="I15" s="74">
        <f>SUMIFS(WF_LTC_COPD_ASTHMA_DATA[[#All],[COPD002]],WF_LTC_COPD_ASTHMA_DATA[[#All],[OrgID]],REPORT!$C15,WF_LTC_COPD_ASTHMA_DATA[[#All],[Rel_D]],Control!$E$16)</f>
        <v>24</v>
      </c>
      <c r="J15" s="39">
        <f>SUMIFS(WF_LTC_COPD_ASTHMA_DATA[[#All],[COPD003]],WF_LTC_COPD_ASTHMA_DATA[[#All],[OrgID]],REPORT!$C15,WF_LTC_COPD_ASTHMA_DATA[[#All],[Rel_D]],REPORT!$C$55)</f>
        <v>26</v>
      </c>
      <c r="K15" s="71">
        <f>IFERROR(ROUND(J15/I15,2),"-")</f>
        <v>1.08</v>
      </c>
      <c r="L15" s="43">
        <f>SUMIFS(WF_LTC_COPD_ASTHMA_DATA[[#All],[AST001]],WF_LTC_COPD_ASTHMA_DATA[[#All],[OrgID]],REPORT!$C15,WF_LTC_COPD_ASTHMA_DATA[[#All],[Rel_D]],Control!$E$16)</f>
        <v>500</v>
      </c>
      <c r="M15" s="43">
        <f>SUMIFS(WF_LTC_COPD_ASTHMA_DATA[[#All],[AST004]],WF_LTC_COPD_ASTHMA_DATA[[#All],[OrgID]],REPORT!$C15,WF_LTC_COPD_ASTHMA_DATA[[#All],[Rel_D]],REPORT!$C$55)</f>
        <v>434</v>
      </c>
      <c r="N15" s="77">
        <f>IFERROR(M15/L15, "-")</f>
        <v>0.86799999999999999</v>
      </c>
      <c r="O15" s="76">
        <f>SUMIFS(WF_LTC_COPD_ASTHMA_DATA[[#All],[AST002]],WF_LTC_COPD_ASTHMA_DATA[[#All],[OrgID]],REPORT!$C15,WF_LTC_COPD_ASTHMA_DATA[[#All],[Rel_D]],Control!$E$16)</f>
        <v>55</v>
      </c>
      <c r="P15" s="44">
        <f>SUMIFS(WF_LTC_COPD_ASTHMA_DATA[[#All],[AST003]],WF_LTC_COPD_ASTHMA_DATA[[#All],[OrgID]],REPORT!$C15,WF_LTC_COPD_ASTHMA_DATA[[#All],[Rel_D]],REPORT!$C$55)</f>
        <v>70</v>
      </c>
      <c r="Q15" s="71">
        <f>IFERROR(ROUND(P15/O15,2),"-")</f>
        <v>1.27</v>
      </c>
    </row>
    <row r="16" spans="2:18">
      <c r="B16" s="10" t="s">
        <v>65</v>
      </c>
      <c r="C16" s="11" t="s">
        <v>66</v>
      </c>
      <c r="D16" s="11" t="s">
        <v>64</v>
      </c>
      <c r="E16" s="89">
        <f>SUMIFS(WF_LTC_COPD_ASTHMA_DATA[[#All],[00-00]],WF_LTC_COPD_ASTHMA_DATA[[#All],[OrgID]],REPORT!$C16,WF_LTC_COPD_ASTHMA_DATA[[#All],[Rel_D]],REPORT!$C$55)</f>
        <v>13283</v>
      </c>
      <c r="F16" s="85">
        <f>SUMIFS(WF_LTC_COPD_ASTHMA_DATA[[#All],[COPD001]],WF_LTC_COPD_ASTHMA_DATA[[#All],[OrgID]],REPORT!$C16,WF_LTC_COPD_ASTHMA_DATA[[#All],[Rel_D]],Control!$E$16)</f>
        <v>233</v>
      </c>
      <c r="G16" s="7">
        <f>SUMIFS(WF_LTC_COPD_ASTHMA_DATA[[#All],[COPD004]],WF_LTC_COPD_ASTHMA_DATA[[#All],[OrgID]],REPORT!$C16,WF_LTC_COPD_ASTHMA_DATA[[#All],[Rel_D]],REPORT!$C$55)</f>
        <v>192</v>
      </c>
      <c r="H16" s="72">
        <f t="shared" ref="H16:H19" si="4">IFERROR(G16/F16,"-")</f>
        <v>0.82403433476394849</v>
      </c>
      <c r="I16" s="74">
        <f>SUMIFS(WF_LTC_COPD_ASTHMA_DATA[[#All],[COPD002]],WF_LTC_COPD_ASTHMA_DATA[[#All],[OrgID]],REPORT!$C16,WF_LTC_COPD_ASTHMA_DATA[[#All],[Rel_D]],Control!$E$16)</f>
        <v>46</v>
      </c>
      <c r="J16" s="40">
        <f>SUMIFS(WF_LTC_COPD_ASTHMA_DATA[[#All],[COPD003]],WF_LTC_COPD_ASTHMA_DATA[[#All],[OrgID]],REPORT!$C16,WF_LTC_COPD_ASTHMA_DATA[[#All],[Rel_D]],REPORT!$C$55)</f>
        <v>57</v>
      </c>
      <c r="K16" s="71">
        <f t="shared" ref="K16:K19" si="5">IFERROR(ROUND(J16/I16,2),"-")</f>
        <v>1.24</v>
      </c>
      <c r="L16" s="43">
        <f>SUMIFS(WF_LTC_COPD_ASTHMA_DATA[[#All],[AST001]],WF_LTC_COPD_ASTHMA_DATA[[#All],[OrgID]],REPORT!$C16,WF_LTC_COPD_ASTHMA_DATA[[#All],[Rel_D]],Control!$E$16)</f>
        <v>818</v>
      </c>
      <c r="M16" s="43">
        <f>SUMIFS(WF_LTC_COPD_ASTHMA_DATA[[#All],[AST004]],WF_LTC_COPD_ASTHMA_DATA[[#All],[OrgID]],REPORT!$C16,WF_LTC_COPD_ASTHMA_DATA[[#All],[Rel_D]],REPORT!$C$55)</f>
        <v>682</v>
      </c>
      <c r="N16" s="77">
        <f t="shared" ref="N16:N19" si="6">IFERROR(M16/L16, "-")</f>
        <v>0.83374083129584353</v>
      </c>
      <c r="O16" s="76">
        <f>SUMIFS(WF_LTC_COPD_ASTHMA_DATA[[#All],[AST002]],WF_LTC_COPD_ASTHMA_DATA[[#All],[OrgID]],REPORT!$C16,WF_LTC_COPD_ASTHMA_DATA[[#All],[Rel_D]],Control!$E$16)</f>
        <v>108</v>
      </c>
      <c r="P16" s="44">
        <f>SUMIFS(WF_LTC_COPD_ASTHMA_DATA[[#All],[AST003]],WF_LTC_COPD_ASTHMA_DATA[[#All],[OrgID]],REPORT!$C16,WF_LTC_COPD_ASTHMA_DATA[[#All],[Rel_D]],REPORT!$C$55)</f>
        <v>143</v>
      </c>
      <c r="Q16" s="71">
        <f t="shared" ref="Q16:Q19" si="7">IFERROR(ROUND(P16/O16,2),"-")</f>
        <v>1.32</v>
      </c>
    </row>
    <row r="17" spans="2:17">
      <c r="B17" s="10" t="s">
        <v>67</v>
      </c>
      <c r="C17" s="11" t="s">
        <v>68</v>
      </c>
      <c r="D17" s="11" t="s">
        <v>64</v>
      </c>
      <c r="E17" s="89">
        <f>IF(COUNTIFS(WF_LTC_COPD_ASTHMA_DATA[[#All],[OrgID]],REPORT!$C17,WF_LTC_COPD_ASTHMA_DATA[[#All],[Rel_D]],REPORT!$C$55)=0, "-",(SUMIFS(WF_LTC_COPD_ASTHMA_DATA[[#All],[00-00]],WF_LTC_COPD_ASTHMA_DATA[[#All],[OrgID]],REPORT!$C17,WF_LTC_COPD_ASTHMA_DATA[[#All],[Rel_D]],REPORT!$C$55)))</f>
        <v>15968</v>
      </c>
      <c r="F17" s="85">
        <f>SUMIFS(WF_LTC_COPD_ASTHMA_DATA[[#All],[COPD001]],WF_LTC_COPD_ASTHMA_DATA[[#All],[OrgID]],REPORT!$C17,WF_LTC_COPD_ASTHMA_DATA[[#All],[Rel_D]],Control!$E$16)</f>
        <v>157</v>
      </c>
      <c r="G17" s="7">
        <f>IF(COUNTIFS(WF_LTC_COPD_ASTHMA_DATA[[#All],[OrgID]],REPORT!$C17,WF_LTC_COPD_ASTHMA_DATA[[#All],[Rel_D]],REPORT!$C$55)=0, "-",(SUMIFS(WF_LTC_COPD_ASTHMA_DATA[[#All],[COPD004]],WF_LTC_COPD_ASTHMA_DATA[[#All],[OrgID]],REPORT!$C17,WF_LTC_COPD_ASTHMA_DATA[[#All],[Rel_D]],REPORT!$C$55)))</f>
        <v>14</v>
      </c>
      <c r="H17" s="72">
        <f t="shared" si="4"/>
        <v>8.9171974522292988E-2</v>
      </c>
      <c r="I17" s="74">
        <f>SUMIFS(WF_LTC_COPD_ASTHMA_DATA[[#All],[COPD002]],WF_LTC_COPD_ASTHMA_DATA[[#All],[OrgID]],REPORT!$C17,WF_LTC_COPD_ASTHMA_DATA[[#All],[Rel_D]],Control!$E$16)</f>
        <v>72</v>
      </c>
      <c r="J17" s="40">
        <f>IF(COUNTIFS(WF_LTC_COPD_ASTHMA_DATA[[#All],[OrgID]],REPORT!$C17,WF_LTC_COPD_ASTHMA_DATA[[#All],[Rel_D]],REPORT!$C$55)=0, "-",(SUMIFS(WF_LTC_COPD_ASTHMA_DATA[[#All],[COPD003]],WF_LTC_COPD_ASTHMA_DATA[[#All],[OrgID]],REPORT!$C17,WF_LTC_COPD_ASTHMA_DATA[[#All],[Rel_D]],REPORT!$C$55)))</f>
        <v>6</v>
      </c>
      <c r="K17" s="71">
        <f t="shared" si="5"/>
        <v>0.08</v>
      </c>
      <c r="L17" s="43">
        <f>SUMIFS(WF_LTC_COPD_ASTHMA_DATA[[#All],[AST001]],WF_LTC_COPD_ASTHMA_DATA[[#All],[OrgID]],REPORT!$C17,WF_LTC_COPD_ASTHMA_DATA[[#All],[Rel_D]],Control!$E$16)</f>
        <v>844</v>
      </c>
      <c r="M17" s="43">
        <f>IF(COUNTIFS(WF_LTC_COPD_ASTHMA_DATA[[#All],[OrgID]],REPORT!$C17,WF_LTC_COPD_ASTHMA_DATA[[#All],[Rel_D]],REPORT!$C$55)=0, "-",(SUMIFS(WF_LTC_COPD_ASTHMA_DATA[[#All],[AST004]],WF_LTC_COPD_ASTHMA_DATA[[#All],[OrgID]],REPORT!$C17,WF_LTC_COPD_ASTHMA_DATA[[#All],[Rel_D]],REPORT!$C$55)))</f>
        <v>68</v>
      </c>
      <c r="N17" s="77">
        <f t="shared" si="6"/>
        <v>8.0568720379146919E-2</v>
      </c>
      <c r="O17" s="76">
        <f>SUMIFS(WF_LTC_COPD_ASTHMA_DATA[[#All],[AST002]],WF_LTC_COPD_ASTHMA_DATA[[#All],[OrgID]],REPORT!$C17,WF_LTC_COPD_ASTHMA_DATA[[#All],[Rel_D]],Control!$E$16)</f>
        <v>379</v>
      </c>
      <c r="P17" s="44">
        <f>IF(COUNTIFS(WF_LTC_COPD_ASTHMA_DATA[[#All],[OrgID]],REPORT!$C17,WF_LTC_COPD_ASTHMA_DATA[[#All],[Rel_D]],REPORT!$C$55)=0, "-",(SUMIFS(WF_LTC_COPD_ASTHMA_DATA[[#All],[AST003]],WF_LTC_COPD_ASTHMA_DATA[[#All],[OrgID]],REPORT!$C17,WF_LTC_COPD_ASTHMA_DATA[[#All],[Rel_D]],REPORT!$C$55)))</f>
        <v>19</v>
      </c>
      <c r="Q17" s="71">
        <f t="shared" si="7"/>
        <v>0.05</v>
      </c>
    </row>
    <row r="18" spans="2:17">
      <c r="B18" s="10" t="s">
        <v>69</v>
      </c>
      <c r="C18" s="11" t="s">
        <v>70</v>
      </c>
      <c r="D18" s="11" t="s">
        <v>64</v>
      </c>
      <c r="E18" s="89">
        <f>SUMIFS(WF_LTC_COPD_ASTHMA_DATA[[#All],[00-00]],WF_LTC_COPD_ASTHMA_DATA[[#All],[OrgID]],REPORT!$C18,WF_LTC_COPD_ASTHMA_DATA[[#All],[Rel_D]],REPORT!$C$55)</f>
        <v>6869</v>
      </c>
      <c r="F18" s="85">
        <f>SUMIFS(WF_LTC_COPD_ASTHMA_DATA[[#All],[COPD001]],WF_LTC_COPD_ASTHMA_DATA[[#All],[OrgID]],REPORT!$C18,WF_LTC_COPD_ASTHMA_DATA[[#All],[Rel_D]],Control!$E$16)</f>
        <v>74</v>
      </c>
      <c r="G18" s="7">
        <f>SUMIFS(WF_LTC_COPD_ASTHMA_DATA[[#All],[COPD004]],WF_LTC_COPD_ASTHMA_DATA[[#All],[OrgID]],REPORT!$C18,WF_LTC_COPD_ASTHMA_DATA[[#All],[Rel_D]],REPORT!$C$55)</f>
        <v>36</v>
      </c>
      <c r="H18" s="72">
        <f t="shared" si="4"/>
        <v>0.48648648648648651</v>
      </c>
      <c r="I18" s="74">
        <f>SUMIFS(WF_LTC_COPD_ASTHMA_DATA[[#All],[COPD002]],WF_LTC_COPD_ASTHMA_DATA[[#All],[OrgID]],REPORT!$C18,WF_LTC_COPD_ASTHMA_DATA[[#All],[Rel_D]],Control!$E$16)</f>
        <v>16</v>
      </c>
      <c r="J18" s="40">
        <f>SUMIFS(WF_LTC_COPD_ASTHMA_DATA[[#All],[COPD003]],WF_LTC_COPD_ASTHMA_DATA[[#All],[OrgID]],REPORT!$C18,WF_LTC_COPD_ASTHMA_DATA[[#All],[Rel_D]],REPORT!$C$55)</f>
        <v>10</v>
      </c>
      <c r="K18" s="71">
        <f t="shared" si="5"/>
        <v>0.63</v>
      </c>
      <c r="L18" s="43">
        <f>SUMIFS(WF_LTC_COPD_ASTHMA_DATA[[#All],[AST001]],WF_LTC_COPD_ASTHMA_DATA[[#All],[OrgID]],REPORT!$C18,WF_LTC_COPD_ASTHMA_DATA[[#All],[Rel_D]],Control!$E$16)</f>
        <v>363</v>
      </c>
      <c r="M18" s="43">
        <f>SUMIFS(WF_LTC_COPD_ASTHMA_DATA[[#All],[AST004]],WF_LTC_COPD_ASTHMA_DATA[[#All],[OrgID]],REPORT!$C18,WF_LTC_COPD_ASTHMA_DATA[[#All],[Rel_D]],REPORT!$C$55)</f>
        <v>266</v>
      </c>
      <c r="N18" s="77">
        <f t="shared" si="6"/>
        <v>0.73278236914600547</v>
      </c>
      <c r="O18" s="76">
        <f>SUMIFS(WF_LTC_COPD_ASTHMA_DATA[[#All],[AST002]],WF_LTC_COPD_ASTHMA_DATA[[#All],[OrgID]],REPORT!$C18,WF_LTC_COPD_ASTHMA_DATA[[#All],[Rel_D]],Control!$E$16)</f>
        <v>43</v>
      </c>
      <c r="P18" s="44">
        <f>SUMIFS(WF_LTC_COPD_ASTHMA_DATA[[#All],[AST003]],WF_LTC_COPD_ASTHMA_DATA[[#All],[OrgID]],REPORT!$C18,WF_LTC_COPD_ASTHMA_DATA[[#All],[Rel_D]],REPORT!$C$55)</f>
        <v>59</v>
      </c>
      <c r="Q18" s="71">
        <f t="shared" si="7"/>
        <v>1.37</v>
      </c>
    </row>
    <row r="19" spans="2:17">
      <c r="B19" s="14" t="s">
        <v>71</v>
      </c>
      <c r="C19" s="15" t="s">
        <v>72</v>
      </c>
      <c r="D19" s="15" t="s">
        <v>64</v>
      </c>
      <c r="E19" s="90">
        <f>SUMIFS(WF_LTC_COPD_ASTHMA_DATA[[#All],[00-00]],WF_LTC_COPD_ASTHMA_DATA[[#All],[OrgID]],REPORT!$C19,WF_LTC_COPD_ASTHMA_DATA[[#All],[Rel_D]],REPORT!$C$55)</f>
        <v>7996</v>
      </c>
      <c r="F19" s="86">
        <f>SUMIFS(WF_LTC_COPD_ASTHMA_DATA[[#All],[COPD001]],WF_LTC_COPD_ASTHMA_DATA[[#All],[OrgID]],REPORT!$C19,WF_LTC_COPD_ASTHMA_DATA[[#All],[Rel_D]],Control!$E$16)</f>
        <v>69</v>
      </c>
      <c r="G19" s="7">
        <f>SUMIFS(WF_LTC_COPD_ASTHMA_DATA[[#All],[COPD004]],WF_LTC_COPD_ASTHMA_DATA[[#All],[OrgID]],REPORT!$C19,WF_LTC_COPD_ASTHMA_DATA[[#All],[Rel_D]],REPORT!$C$55)</f>
        <v>46</v>
      </c>
      <c r="H19" s="72">
        <f t="shared" si="4"/>
        <v>0.66666666666666663</v>
      </c>
      <c r="I19" s="74">
        <f>SUMIFS(WF_LTC_COPD_ASTHMA_DATA[[#All],[COPD002]],WF_LTC_COPD_ASTHMA_DATA[[#All],[OrgID]],REPORT!$C19,WF_LTC_COPD_ASTHMA_DATA[[#All],[Rel_D]],Control!$E$16)</f>
        <v>25</v>
      </c>
      <c r="J19" s="41">
        <f>SUMIFS(WF_LTC_COPD_ASTHMA_DATA[[#All],[COPD003]],WF_LTC_COPD_ASTHMA_DATA[[#All],[OrgID]],REPORT!$C19,WF_LTC_COPD_ASTHMA_DATA[[#All],[Rel_D]],REPORT!$C$55)</f>
        <v>21</v>
      </c>
      <c r="K19" s="71">
        <f t="shared" si="5"/>
        <v>0.84</v>
      </c>
      <c r="L19" s="43">
        <f>SUMIFS(WF_LTC_COPD_ASTHMA_DATA[[#All],[AST001]],WF_LTC_COPD_ASTHMA_DATA[[#All],[OrgID]],REPORT!$C19,WF_LTC_COPD_ASTHMA_DATA[[#All],[Rel_D]],Control!$E$16)</f>
        <v>371</v>
      </c>
      <c r="M19" s="43">
        <f>SUMIFS(WF_LTC_COPD_ASTHMA_DATA[[#All],[AST004]],WF_LTC_COPD_ASTHMA_DATA[[#All],[OrgID]],REPORT!$C19,WF_LTC_COPD_ASTHMA_DATA[[#All],[Rel_D]],REPORT!$C$55)</f>
        <v>342</v>
      </c>
      <c r="N19" s="77">
        <f t="shared" si="6"/>
        <v>0.92183288409703501</v>
      </c>
      <c r="O19" s="76">
        <f>SUMIFS(WF_LTC_COPD_ASTHMA_DATA[[#All],[AST002]],WF_LTC_COPD_ASTHMA_DATA[[#All],[OrgID]],REPORT!$C19,WF_LTC_COPD_ASTHMA_DATA[[#All],[Rel_D]],Control!$E$16)</f>
        <v>57</v>
      </c>
      <c r="P19" s="44">
        <f>SUMIFS(WF_LTC_COPD_ASTHMA_DATA[[#All],[AST003]],WF_LTC_COPD_ASTHMA_DATA[[#All],[OrgID]],REPORT!$C19,WF_LTC_COPD_ASTHMA_DATA[[#All],[Rel_D]],REPORT!$C$55)</f>
        <v>73</v>
      </c>
      <c r="Q19" s="71">
        <f t="shared" si="7"/>
        <v>1.28</v>
      </c>
    </row>
    <row r="20" spans="2:17">
      <c r="B20" s="16" t="s">
        <v>73</v>
      </c>
      <c r="C20" s="17" t="s">
        <v>64</v>
      </c>
      <c r="D20" s="17" t="s">
        <v>64</v>
      </c>
      <c r="E20" s="91">
        <f>SUM(E15:E19)</f>
        <v>53288</v>
      </c>
      <c r="F20" s="87">
        <f>SUM(F15:F19)</f>
        <v>648</v>
      </c>
      <c r="G20" s="18">
        <f>SUM(G15:G19)</f>
        <v>374</v>
      </c>
      <c r="H20" s="73">
        <f>IFERROR(G20/F20,"-")</f>
        <v>0.5771604938271605</v>
      </c>
      <c r="I20" s="75">
        <f>SUM(I15:I19)</f>
        <v>183</v>
      </c>
      <c r="J20" s="42">
        <f>SUM(J15:J19)</f>
        <v>120</v>
      </c>
      <c r="K20" s="83">
        <f>IFERROR(ROUND(J20/I20,2),"-")</f>
        <v>0.66</v>
      </c>
      <c r="L20" s="79">
        <f>SUM(L15:L19)</f>
        <v>2896</v>
      </c>
      <c r="M20" s="79">
        <f>SUM(M15:M19)</f>
        <v>1792</v>
      </c>
      <c r="N20" s="80">
        <f>IFERROR(M20/L20, "-")</f>
        <v>0.61878453038674031</v>
      </c>
      <c r="O20" s="81">
        <f>SUM(O15:O19)</f>
        <v>642</v>
      </c>
      <c r="P20" s="82">
        <f>SUM(P15:P19)</f>
        <v>364</v>
      </c>
      <c r="Q20" s="83">
        <f>IFERROR(ROUND(P20/O20,2),"-")</f>
        <v>0.56999999999999995</v>
      </c>
    </row>
    <row r="21" spans="2:17">
      <c r="B21" s="8" t="s">
        <v>74</v>
      </c>
      <c r="C21" s="9" t="s">
        <v>75</v>
      </c>
      <c r="D21" s="9" t="s">
        <v>76</v>
      </c>
      <c r="E21" s="88">
        <f>SUMIFS(WF_LTC_COPD_ASTHMA_DATA[[#All],[00-00]],WF_LTC_COPD_ASTHMA_DATA[[#All],[OrgID]],REPORT!$C21,WF_LTC_COPD_ASTHMA_DATA[[#All],[Rel_D]],REPORT!$C$55)</f>
        <v>9696</v>
      </c>
      <c r="F21" s="84">
        <f>SUMIFS(WF_LTC_COPD_ASTHMA_DATA[[#All],[COPD001]],WF_LTC_COPD_ASTHMA_DATA[[#All],[OrgID]],REPORT!$C21,WF_LTC_COPD_ASTHMA_DATA[[#All],[Rel_D]],Control!$E$16)</f>
        <v>98</v>
      </c>
      <c r="G21" s="7">
        <f>SUMIFS(WF_LTC_COPD_ASTHMA_DATA[[#All],[COPD004]],WF_LTC_COPD_ASTHMA_DATA[[#All],[OrgID]],REPORT!$C21,WF_LTC_COPD_ASTHMA_DATA[[#All],[Rel_D]],REPORT!$C$55)</f>
        <v>89</v>
      </c>
      <c r="H21" s="72">
        <f>IFERROR(G21/F21,"-")</f>
        <v>0.90816326530612246</v>
      </c>
      <c r="I21" s="74">
        <f>SUMIFS(WF_LTC_COPD_ASTHMA_DATA[[#All],[COPD002]],WF_LTC_COPD_ASTHMA_DATA[[#All],[OrgID]],REPORT!$C21,WF_LTC_COPD_ASTHMA_DATA[[#All],[Rel_D]],Control!$E$16)</f>
        <v>26</v>
      </c>
      <c r="J21" s="39">
        <f>SUMIFS(WF_LTC_COPD_ASTHMA_DATA[[#All],[COPD003]],WF_LTC_COPD_ASTHMA_DATA[[#All],[OrgID]],REPORT!$C21,WF_LTC_COPD_ASTHMA_DATA[[#All],[Rel_D]],REPORT!$C$55)</f>
        <v>26</v>
      </c>
      <c r="K21" s="71">
        <f>IFERROR(ROUND(J21/I21,2),"-")</f>
        <v>1</v>
      </c>
      <c r="L21" s="43">
        <f>SUMIFS(WF_LTC_COPD_ASTHMA_DATA[[#All],[AST001]],WF_LTC_COPD_ASTHMA_DATA[[#All],[OrgID]],REPORT!$C21,WF_LTC_COPD_ASTHMA_DATA[[#All],[Rel_D]],Control!$E$16)</f>
        <v>374</v>
      </c>
      <c r="M21" s="43">
        <f>SUMIFS(WF_LTC_COPD_ASTHMA_DATA[[#All],[AST004]],WF_LTC_COPD_ASTHMA_DATA[[#All],[OrgID]],REPORT!$C21,WF_LTC_COPD_ASTHMA_DATA[[#All],[Rel_D]],REPORT!$C$55)</f>
        <v>344</v>
      </c>
      <c r="N21" s="77">
        <f>IFERROR(M21/L21, "-")</f>
        <v>0.9197860962566845</v>
      </c>
      <c r="O21" s="76">
        <f>SUMIFS(WF_LTC_COPD_ASTHMA_DATA[[#All],[AST002]],WF_LTC_COPD_ASTHMA_DATA[[#All],[OrgID]],REPORT!$C21,WF_LTC_COPD_ASTHMA_DATA[[#All],[Rel_D]],Control!$E$16)</f>
        <v>26</v>
      </c>
      <c r="P21" s="44">
        <f>SUMIFS(WF_LTC_COPD_ASTHMA_DATA[[#All],[AST003]],WF_LTC_COPD_ASTHMA_DATA[[#All],[OrgID]],REPORT!$C21,WF_LTC_COPD_ASTHMA_DATA[[#All],[Rel_D]],REPORT!$C$55)</f>
        <v>42</v>
      </c>
      <c r="Q21" s="71">
        <f>IFERROR(ROUND(P21/O21,2),"-")</f>
        <v>1.62</v>
      </c>
    </row>
    <row r="22" spans="2:17">
      <c r="B22" s="10" t="s">
        <v>77</v>
      </c>
      <c r="C22" s="11" t="s">
        <v>78</v>
      </c>
      <c r="D22" s="11" t="s">
        <v>76</v>
      </c>
      <c r="E22" s="89">
        <f>SUMIFS(WF_LTC_COPD_ASTHMA_DATA[[#All],[00-00]],WF_LTC_COPD_ASTHMA_DATA[[#All],[OrgID]],REPORT!$C22,WF_LTC_COPD_ASTHMA_DATA[[#All],[Rel_D]],REPORT!$C$55)</f>
        <v>11103</v>
      </c>
      <c r="F22" s="85">
        <f>SUMIFS(WF_LTC_COPD_ASTHMA_DATA[[#All],[COPD001]],WF_LTC_COPD_ASTHMA_DATA[[#All],[OrgID]],REPORT!$C22,WF_LTC_COPD_ASTHMA_DATA[[#All],[Rel_D]],Control!$E$16)</f>
        <v>48</v>
      </c>
      <c r="G22" s="7">
        <f>SUMIFS(WF_LTC_COPD_ASTHMA_DATA[[#All],[COPD004]],WF_LTC_COPD_ASTHMA_DATA[[#All],[OrgID]],REPORT!$C22,WF_LTC_COPD_ASTHMA_DATA[[#All],[Rel_D]],REPORT!$C$55)</f>
        <v>48</v>
      </c>
      <c r="H22" s="72">
        <f t="shared" ref="H22:H23" si="8">IFERROR(G22/F22,"-")</f>
        <v>1</v>
      </c>
      <c r="I22" s="74">
        <f>SUMIFS(WF_LTC_COPD_ASTHMA_DATA[[#All],[COPD002]],WF_LTC_COPD_ASTHMA_DATA[[#All],[OrgID]],REPORT!$C22,WF_LTC_COPD_ASTHMA_DATA[[#All],[Rel_D]],Control!$E$16)</f>
        <v>12</v>
      </c>
      <c r="J22" s="40">
        <f>SUMIFS(WF_LTC_COPD_ASTHMA_DATA[[#All],[COPD003]],WF_LTC_COPD_ASTHMA_DATA[[#All],[OrgID]],REPORT!$C22,WF_LTC_COPD_ASTHMA_DATA[[#All],[Rel_D]],REPORT!$C$55)</f>
        <v>18</v>
      </c>
      <c r="K22" s="71">
        <f t="shared" ref="K22:K23" si="9">IFERROR(ROUND(J22/I22,2),"-")</f>
        <v>1.5</v>
      </c>
      <c r="L22" s="43">
        <f>SUMIFS(WF_LTC_COPD_ASTHMA_DATA[[#All],[AST001]],WF_LTC_COPD_ASTHMA_DATA[[#All],[OrgID]],REPORT!$C22,WF_LTC_COPD_ASTHMA_DATA[[#All],[Rel_D]],Control!$E$16)</f>
        <v>526</v>
      </c>
      <c r="M22" s="43">
        <f>SUMIFS(WF_LTC_COPD_ASTHMA_DATA[[#All],[AST004]],WF_LTC_COPD_ASTHMA_DATA[[#All],[OrgID]],REPORT!$C22,WF_LTC_COPD_ASTHMA_DATA[[#All],[Rel_D]],REPORT!$C$55)</f>
        <v>534</v>
      </c>
      <c r="N22" s="77">
        <f t="shared" ref="N22:N23" si="10">IFERROR(M22/L22, "-")</f>
        <v>1.0152091254752851</v>
      </c>
      <c r="O22" s="76">
        <f>SUMIFS(WF_LTC_COPD_ASTHMA_DATA[[#All],[AST002]],WF_LTC_COPD_ASTHMA_DATA[[#All],[OrgID]],REPORT!$C22,WF_LTC_COPD_ASTHMA_DATA[[#All],[Rel_D]],Control!$E$16)</f>
        <v>155</v>
      </c>
      <c r="P22" s="44">
        <f>SUMIFS(WF_LTC_COPD_ASTHMA_DATA[[#All],[AST003]],WF_LTC_COPD_ASTHMA_DATA[[#All],[OrgID]],REPORT!$C22,WF_LTC_COPD_ASTHMA_DATA[[#All],[Rel_D]],REPORT!$C$55)</f>
        <v>193</v>
      </c>
      <c r="Q22" s="71">
        <f t="shared" ref="Q22:Q23" si="11">IFERROR(ROUND(P22/O22,2),"-")</f>
        <v>1.25</v>
      </c>
    </row>
    <row r="23" spans="2:17">
      <c r="B23" s="14" t="s">
        <v>79</v>
      </c>
      <c r="C23" s="15" t="s">
        <v>80</v>
      </c>
      <c r="D23" s="15" t="s">
        <v>76</v>
      </c>
      <c r="E23" s="90">
        <f>IF(COUNTIFS(WF_LTC_COPD_ASTHMA_DATA[[#All],[OrgID]],REPORT!$C23,WF_LTC_COPD_ASTHMA_DATA[[#All],[Rel_D]],REPORT!$C$55)=0, "-",(SUMIFS(WF_LTC_COPD_ASTHMA_DATA[[#All],[00-00]],WF_LTC_COPD_ASTHMA_DATA[[#All],[OrgID]],REPORT!$C23,WF_LTC_COPD_ASTHMA_DATA[[#All],[Rel_D]],REPORT!$C$55)))</f>
        <v>15101</v>
      </c>
      <c r="F23" s="85">
        <f>SUMIFS(WF_LTC_COPD_ASTHMA_DATA[[#All],[COPD001]],WF_LTC_COPD_ASTHMA_DATA[[#All],[OrgID]],REPORT!$C23,WF_LTC_COPD_ASTHMA_DATA[[#All],[Rel_D]],Control!$E$16)</f>
        <v>113</v>
      </c>
      <c r="G23" s="7">
        <f>IF(COUNTIFS(WF_LTC_COPD_ASTHMA_DATA[[#All],[OrgID]],REPORT!$C23,WF_LTC_COPD_ASTHMA_DATA[[#All],[Rel_D]],REPORT!$C$55)=0, "-",(SUMIFS(WF_LTC_COPD_ASTHMA_DATA[[#All],[COPD004]],WF_LTC_COPD_ASTHMA_DATA[[#All],[OrgID]],REPORT!$C23,WF_LTC_COPD_ASTHMA_DATA[[#All],[Rel_D]],REPORT!$C$55)))</f>
        <v>6</v>
      </c>
      <c r="H23" s="72">
        <f t="shared" si="8"/>
        <v>5.3097345132743362E-2</v>
      </c>
      <c r="I23" s="74">
        <f>SUMIFS(WF_LTC_COPD_ASTHMA_DATA[[#All],[COPD002]],WF_LTC_COPD_ASTHMA_DATA[[#All],[OrgID]],REPORT!$C23,WF_LTC_COPD_ASTHMA_DATA[[#All],[Rel_D]],Control!$E$16)</f>
        <v>26</v>
      </c>
      <c r="J23" s="41">
        <f>IF(COUNTIFS(WF_LTC_COPD_ASTHMA_DATA[[#All],[OrgID]],REPORT!$C23,WF_LTC_COPD_ASTHMA_DATA[[#All],[Rel_D]],REPORT!$C$55)=0, "-",(SUMIFS(WF_LTC_COPD_ASTHMA_DATA[[#All],[COPD003]],WF_LTC_COPD_ASTHMA_DATA[[#All],[OrgID]],REPORT!$C23,WF_LTC_COPD_ASTHMA_DATA[[#All],[Rel_D]],REPORT!$C$55)))</f>
        <v>0</v>
      </c>
      <c r="K23" s="71">
        <f t="shared" si="9"/>
        <v>0</v>
      </c>
      <c r="L23" s="43">
        <f>SUMIFS(WF_LTC_COPD_ASTHMA_DATA[[#All],[AST001]],WF_LTC_COPD_ASTHMA_DATA[[#All],[OrgID]],REPORT!$C23,WF_LTC_COPD_ASTHMA_DATA[[#All],[Rel_D]],Control!$E$16)</f>
        <v>722</v>
      </c>
      <c r="M23" s="43">
        <f>IF(COUNTIFS(WF_LTC_COPD_ASTHMA_DATA[[#All],[OrgID]],REPORT!$C23,WF_LTC_COPD_ASTHMA_DATA[[#All],[Rel_D]],REPORT!$C$55)=0, "-",(SUMIFS(WF_LTC_COPD_ASTHMA_DATA[[#All],[AST004]],WF_LTC_COPD_ASTHMA_DATA[[#All],[OrgID]],REPORT!$C23,WF_LTC_COPD_ASTHMA_DATA[[#All],[Rel_D]],REPORT!$C$55)))</f>
        <v>138</v>
      </c>
      <c r="N23" s="77">
        <f t="shared" si="10"/>
        <v>0.19113573407202217</v>
      </c>
      <c r="O23" s="76">
        <f>SUMIFS(WF_LTC_COPD_ASTHMA_DATA[[#All],[AST002]],WF_LTC_COPD_ASTHMA_DATA[[#All],[OrgID]],REPORT!$C23,WF_LTC_COPD_ASTHMA_DATA[[#All],[Rel_D]],Control!$E$16)</f>
        <v>31</v>
      </c>
      <c r="P23" s="44">
        <f>IF(COUNTIFS(WF_LTC_COPD_ASTHMA_DATA[[#All],[OrgID]],REPORT!$C23,WF_LTC_COPD_ASTHMA_DATA[[#All],[Rel_D]],REPORT!$C$55)=0, "-",(SUMIFS(WF_LTC_COPD_ASTHMA_DATA[[#All],[AST003]],WF_LTC_COPD_ASTHMA_DATA[[#All],[OrgID]],REPORT!$C23,WF_LTC_COPD_ASTHMA_DATA[[#All],[Rel_D]],REPORT!$C$55)))</f>
        <v>52</v>
      </c>
      <c r="Q23" s="71">
        <f t="shared" si="11"/>
        <v>1.68</v>
      </c>
    </row>
    <row r="24" spans="2:17">
      <c r="B24" s="16" t="s">
        <v>81</v>
      </c>
      <c r="C24" s="17" t="s">
        <v>76</v>
      </c>
      <c r="D24" s="17" t="s">
        <v>76</v>
      </c>
      <c r="E24" s="91">
        <f>SUM(E21:E23)</f>
        <v>35900</v>
      </c>
      <c r="F24" s="87">
        <f>SUM(F21:F23)</f>
        <v>259</v>
      </c>
      <c r="G24" s="18">
        <f>SUM(G21:G23)</f>
        <v>143</v>
      </c>
      <c r="H24" s="73">
        <f>IFERROR(G24/F24,"-")</f>
        <v>0.55212355212355213</v>
      </c>
      <c r="I24" s="75">
        <f>SUM(I21:I23)</f>
        <v>64</v>
      </c>
      <c r="J24" s="42">
        <f>SUM(J21:J23)</f>
        <v>44</v>
      </c>
      <c r="K24" s="83">
        <f>IFERROR(ROUND(J24/I24,2),"-")</f>
        <v>0.69</v>
      </c>
      <c r="L24" s="79">
        <f>SUM(L21:L23)</f>
        <v>1622</v>
      </c>
      <c r="M24" s="79">
        <f>SUM(M21:M23)</f>
        <v>1016</v>
      </c>
      <c r="N24" s="80">
        <f>IFERROR(M24/L24, "-")</f>
        <v>0.6263871763255241</v>
      </c>
      <c r="O24" s="81">
        <f>SUM(O21:O23)</f>
        <v>212</v>
      </c>
      <c r="P24" s="82">
        <f>SUM(P21:P23)</f>
        <v>287</v>
      </c>
      <c r="Q24" s="83">
        <f>IFERROR(ROUND(P24/O24,2),"-")</f>
        <v>1.35</v>
      </c>
    </row>
    <row r="25" spans="2:17">
      <c r="B25" s="8" t="s">
        <v>82</v>
      </c>
      <c r="C25" s="9" t="s">
        <v>83</v>
      </c>
      <c r="D25" s="9" t="s">
        <v>84</v>
      </c>
      <c r="E25" s="88">
        <f>SUMIFS(WF_LTC_COPD_ASTHMA_DATA[[#All],[00-00]],WF_LTC_COPD_ASTHMA_DATA[[#All],[OrgID]],REPORT!$C25,WF_LTC_COPD_ASTHMA_DATA[[#All],[Rel_D]],REPORT!$C$55)</f>
        <v>14732</v>
      </c>
      <c r="F25" s="84">
        <f>SUMIFS(WF_LTC_COPD_ASTHMA_DATA[[#All],[COPD001]],WF_LTC_COPD_ASTHMA_DATA[[#All],[OrgID]],REPORT!$C25,WF_LTC_COPD_ASTHMA_DATA[[#All],[Rel_D]],Control!$E$16)</f>
        <v>116</v>
      </c>
      <c r="G25" s="7">
        <f>SUMIFS(WF_LTC_COPD_ASTHMA_DATA[[#All],[COPD004]],WF_LTC_COPD_ASTHMA_DATA[[#All],[OrgID]],REPORT!$C25,WF_LTC_COPD_ASTHMA_DATA[[#All],[Rel_D]],REPORT!$C$55)</f>
        <v>102</v>
      </c>
      <c r="H25" s="72">
        <f>IFERROR(G25/F25,"-")</f>
        <v>0.87931034482758619</v>
      </c>
      <c r="I25" s="74">
        <f>SUMIFS(WF_LTC_COPD_ASTHMA_DATA[[#All],[COPD002]],WF_LTC_COPD_ASTHMA_DATA[[#All],[OrgID]],REPORT!$C25,WF_LTC_COPD_ASTHMA_DATA[[#All],[Rel_D]],Control!$E$16)</f>
        <v>23</v>
      </c>
      <c r="J25" s="39">
        <f>SUMIFS(WF_LTC_COPD_ASTHMA_DATA[[#All],[COPD003]],WF_LTC_COPD_ASTHMA_DATA[[#All],[OrgID]],REPORT!$C25,WF_LTC_COPD_ASTHMA_DATA[[#All],[Rel_D]],REPORT!$C$55)</f>
        <v>37</v>
      </c>
      <c r="K25" s="71">
        <f>IFERROR(ROUND(J25/I25,2),"-")</f>
        <v>1.61</v>
      </c>
      <c r="L25" s="43">
        <f>SUMIFS(WF_LTC_COPD_ASTHMA_DATA[[#All],[AST001]],WF_LTC_COPD_ASTHMA_DATA[[#All],[OrgID]],REPORT!$C25,WF_LTC_COPD_ASTHMA_DATA[[#All],[Rel_D]],Control!$E$16)</f>
        <v>667</v>
      </c>
      <c r="M25" s="43">
        <f>SUMIFS(WF_LTC_COPD_ASTHMA_DATA[[#All],[AST004]],WF_LTC_COPD_ASTHMA_DATA[[#All],[OrgID]],REPORT!$C25,WF_LTC_COPD_ASTHMA_DATA[[#All],[Rel_D]],REPORT!$C$55)</f>
        <v>498</v>
      </c>
      <c r="N25" s="77">
        <f>IFERROR(M25/L25, "-")</f>
        <v>0.74662668665667165</v>
      </c>
      <c r="O25" s="76">
        <f>SUMIFS(WF_LTC_COPD_ASTHMA_DATA[[#All],[AST002]],WF_LTC_COPD_ASTHMA_DATA[[#All],[OrgID]],REPORT!$C25,WF_LTC_COPD_ASTHMA_DATA[[#All],[Rel_D]],Control!$E$16)</f>
        <v>161</v>
      </c>
      <c r="P25" s="44">
        <f>SUMIFS(WF_LTC_COPD_ASTHMA_DATA[[#All],[AST003]],WF_LTC_COPD_ASTHMA_DATA[[#All],[OrgID]],REPORT!$C25,WF_LTC_COPD_ASTHMA_DATA[[#All],[Rel_D]],REPORT!$C$55)</f>
        <v>184</v>
      </c>
      <c r="Q25" s="71">
        <f>IFERROR(ROUND(P25/O25,2),"-")</f>
        <v>1.1399999999999999</v>
      </c>
    </row>
    <row r="26" spans="2:17">
      <c r="B26" s="10" t="s">
        <v>85</v>
      </c>
      <c r="C26" s="11" t="s">
        <v>86</v>
      </c>
      <c r="D26" s="11" t="s">
        <v>84</v>
      </c>
      <c r="E26" s="89">
        <f>SUMIFS(WF_LTC_COPD_ASTHMA_DATA[[#All],[00-00]],WF_LTC_COPD_ASTHMA_DATA[[#All],[OrgID]],REPORT!$C26,WF_LTC_COPD_ASTHMA_DATA[[#All],[Rel_D]],REPORT!$C$55)</f>
        <v>10801</v>
      </c>
      <c r="F26" s="85">
        <f>SUMIFS(WF_LTC_COPD_ASTHMA_DATA[[#All],[COPD001]],WF_LTC_COPD_ASTHMA_DATA[[#All],[OrgID]],REPORT!$C26,WF_LTC_COPD_ASTHMA_DATA[[#All],[Rel_D]],Control!$E$16)</f>
        <v>33</v>
      </c>
      <c r="G26" s="7">
        <f>SUMIFS(WF_LTC_COPD_ASTHMA_DATA[[#All],[COPD004]],WF_LTC_COPD_ASTHMA_DATA[[#All],[OrgID]],REPORT!$C26,WF_LTC_COPD_ASTHMA_DATA[[#All],[Rel_D]],REPORT!$C$55)</f>
        <v>28</v>
      </c>
      <c r="H26" s="72">
        <f t="shared" ref="H26:H31" si="12">IFERROR(G26/F26,"-")</f>
        <v>0.84848484848484851</v>
      </c>
      <c r="I26" s="74">
        <f>SUMIFS(WF_LTC_COPD_ASTHMA_DATA[[#All],[COPD002]],WF_LTC_COPD_ASTHMA_DATA[[#All],[OrgID]],REPORT!$C26,WF_LTC_COPD_ASTHMA_DATA[[#All],[Rel_D]],Control!$E$16)</f>
        <v>7</v>
      </c>
      <c r="J26" s="40">
        <f>SUMIFS(WF_LTC_COPD_ASTHMA_DATA[[#All],[COPD003]],WF_LTC_COPD_ASTHMA_DATA[[#All],[OrgID]],REPORT!$C26,WF_LTC_COPD_ASTHMA_DATA[[#All],[Rel_D]],REPORT!$C$55)</f>
        <v>8</v>
      </c>
      <c r="K26" s="71">
        <f t="shared" ref="K26:K31" si="13">IFERROR(ROUND(J26/I26,2),"-")</f>
        <v>1.1399999999999999</v>
      </c>
      <c r="L26" s="43">
        <f>SUMIFS(WF_LTC_COPD_ASTHMA_DATA[[#All],[AST001]],WF_LTC_COPD_ASTHMA_DATA[[#All],[OrgID]],REPORT!$C26,WF_LTC_COPD_ASTHMA_DATA[[#All],[Rel_D]],Control!$E$16)</f>
        <v>363</v>
      </c>
      <c r="M26" s="43">
        <f>SUMIFS(WF_LTC_COPD_ASTHMA_DATA[[#All],[AST004]],WF_LTC_COPD_ASTHMA_DATA[[#All],[OrgID]],REPORT!$C26,WF_LTC_COPD_ASTHMA_DATA[[#All],[Rel_D]],REPORT!$C$55)</f>
        <v>350</v>
      </c>
      <c r="N26" s="77">
        <f t="shared" ref="N26:N31" si="14">IFERROR(M26/L26, "-")</f>
        <v>0.96418732782369143</v>
      </c>
      <c r="O26" s="76">
        <f>SUMIFS(WF_LTC_COPD_ASTHMA_DATA[[#All],[AST002]],WF_LTC_COPD_ASTHMA_DATA[[#All],[OrgID]],REPORT!$C26,WF_LTC_COPD_ASTHMA_DATA[[#All],[Rel_D]],Control!$E$16)</f>
        <v>20</v>
      </c>
      <c r="P26" s="44">
        <f>SUMIFS(WF_LTC_COPD_ASTHMA_DATA[[#All],[AST003]],WF_LTC_COPD_ASTHMA_DATA[[#All],[OrgID]],REPORT!$C26,WF_LTC_COPD_ASTHMA_DATA[[#All],[Rel_D]],REPORT!$C$55)</f>
        <v>60</v>
      </c>
      <c r="Q26" s="71">
        <f t="shared" ref="Q26:Q31" si="15">IFERROR(ROUND(P26/O26,2),"-")</f>
        <v>3</v>
      </c>
    </row>
    <row r="27" spans="2:17">
      <c r="B27" s="10" t="s">
        <v>87</v>
      </c>
      <c r="C27" s="11" t="s">
        <v>88</v>
      </c>
      <c r="D27" s="11" t="s">
        <v>84</v>
      </c>
      <c r="E27" s="89">
        <f>SUMIFS(WF_LTC_COPD_ASTHMA_DATA[[#All],[00-00]],WF_LTC_COPD_ASTHMA_DATA[[#All],[OrgID]],REPORT!$C27,WF_LTC_COPD_ASTHMA_DATA[[#All],[Rel_D]],REPORT!$C$55)</f>
        <v>6873</v>
      </c>
      <c r="F27" s="85">
        <f>SUMIFS(WF_LTC_COPD_ASTHMA_DATA[[#All],[COPD001]],WF_LTC_COPD_ASTHMA_DATA[[#All],[OrgID]],REPORT!$C27,WF_LTC_COPD_ASTHMA_DATA[[#All],[Rel_D]],Control!$E$16)</f>
        <v>24</v>
      </c>
      <c r="G27" s="7">
        <f>SUMIFS(WF_LTC_COPD_ASTHMA_DATA[[#All],[COPD004]],WF_LTC_COPD_ASTHMA_DATA[[#All],[OrgID]],REPORT!$C27,WF_LTC_COPD_ASTHMA_DATA[[#All],[Rel_D]],REPORT!$C$55)</f>
        <v>19</v>
      </c>
      <c r="H27" s="72">
        <f t="shared" si="12"/>
        <v>0.79166666666666663</v>
      </c>
      <c r="I27" s="74">
        <f>SUMIFS(WF_LTC_COPD_ASTHMA_DATA[[#All],[COPD002]],WF_LTC_COPD_ASTHMA_DATA[[#All],[OrgID]],REPORT!$C27,WF_LTC_COPD_ASTHMA_DATA[[#All],[Rel_D]],Control!$E$16)</f>
        <v>4</v>
      </c>
      <c r="J27" s="40">
        <f>SUMIFS(WF_LTC_COPD_ASTHMA_DATA[[#All],[COPD003]],WF_LTC_COPD_ASTHMA_DATA[[#All],[OrgID]],REPORT!$C27,WF_LTC_COPD_ASTHMA_DATA[[#All],[Rel_D]],REPORT!$C$55)</f>
        <v>5</v>
      </c>
      <c r="K27" s="71">
        <f t="shared" si="13"/>
        <v>1.25</v>
      </c>
      <c r="L27" s="43">
        <f>SUMIFS(WF_LTC_COPD_ASTHMA_DATA[[#All],[AST001]],WF_LTC_COPD_ASTHMA_DATA[[#All],[OrgID]],REPORT!$C27,WF_LTC_COPD_ASTHMA_DATA[[#All],[Rel_D]],Control!$E$16)</f>
        <v>266</v>
      </c>
      <c r="M27" s="43">
        <f>SUMIFS(WF_LTC_COPD_ASTHMA_DATA[[#All],[AST004]],WF_LTC_COPD_ASTHMA_DATA[[#All],[OrgID]],REPORT!$C27,WF_LTC_COPD_ASTHMA_DATA[[#All],[Rel_D]],REPORT!$C$55)</f>
        <v>253</v>
      </c>
      <c r="N27" s="77">
        <f t="shared" si="14"/>
        <v>0.95112781954887216</v>
      </c>
      <c r="O27" s="76">
        <f>SUMIFS(WF_LTC_COPD_ASTHMA_DATA[[#All],[AST002]],WF_LTC_COPD_ASTHMA_DATA[[#All],[OrgID]],REPORT!$C27,WF_LTC_COPD_ASTHMA_DATA[[#All],[Rel_D]],Control!$E$16)</f>
        <v>29</v>
      </c>
      <c r="P27" s="44">
        <f>SUMIFS(WF_LTC_COPD_ASTHMA_DATA[[#All],[AST003]],WF_LTC_COPD_ASTHMA_DATA[[#All],[OrgID]],REPORT!$C27,WF_LTC_COPD_ASTHMA_DATA[[#All],[Rel_D]],REPORT!$C$55)</f>
        <v>57</v>
      </c>
      <c r="Q27" s="71">
        <f t="shared" si="15"/>
        <v>1.97</v>
      </c>
    </row>
    <row r="28" spans="2:17">
      <c r="B28" s="10" t="s">
        <v>89</v>
      </c>
      <c r="C28" s="11" t="s">
        <v>90</v>
      </c>
      <c r="D28" s="11" t="s">
        <v>84</v>
      </c>
      <c r="E28" s="89">
        <f>SUMIFS(WF_LTC_COPD_ASTHMA_DATA[[#All],[00-00]],WF_LTC_COPD_ASTHMA_DATA[[#All],[OrgID]],REPORT!$C28,WF_LTC_COPD_ASTHMA_DATA[[#All],[Rel_D]],REPORT!$C$55)</f>
        <v>3392</v>
      </c>
      <c r="F28" s="85">
        <f>SUMIFS(WF_LTC_COPD_ASTHMA_DATA[[#All],[COPD001]],WF_LTC_COPD_ASTHMA_DATA[[#All],[OrgID]],REPORT!$C28,WF_LTC_COPD_ASTHMA_DATA[[#All],[Rel_D]],Control!$E$16)</f>
        <v>14</v>
      </c>
      <c r="G28" s="7">
        <f>SUMIFS(WF_LTC_COPD_ASTHMA_DATA[[#All],[COPD004]],WF_LTC_COPD_ASTHMA_DATA[[#All],[OrgID]],REPORT!$C28,WF_LTC_COPD_ASTHMA_DATA[[#All],[Rel_D]],REPORT!$C$55)</f>
        <v>9</v>
      </c>
      <c r="H28" s="72">
        <f t="shared" si="12"/>
        <v>0.6428571428571429</v>
      </c>
      <c r="I28" s="74">
        <f>SUMIFS(WF_LTC_COPD_ASTHMA_DATA[[#All],[COPD002]],WF_LTC_COPD_ASTHMA_DATA[[#All],[OrgID]],REPORT!$C28,WF_LTC_COPD_ASTHMA_DATA[[#All],[Rel_D]],Control!$E$16)</f>
        <v>2</v>
      </c>
      <c r="J28" s="40">
        <f>SUMIFS(WF_LTC_COPD_ASTHMA_DATA[[#All],[COPD003]],WF_LTC_COPD_ASTHMA_DATA[[#All],[OrgID]],REPORT!$C28,WF_LTC_COPD_ASTHMA_DATA[[#All],[Rel_D]],REPORT!$C$55)</f>
        <v>4</v>
      </c>
      <c r="K28" s="71">
        <f t="shared" si="13"/>
        <v>2</v>
      </c>
      <c r="L28" s="43">
        <f>SUMIFS(WF_LTC_COPD_ASTHMA_DATA[[#All],[AST001]],WF_LTC_COPD_ASTHMA_DATA[[#All],[OrgID]],REPORT!$C28,WF_LTC_COPD_ASTHMA_DATA[[#All],[Rel_D]],Control!$E$16)</f>
        <v>115</v>
      </c>
      <c r="M28" s="43">
        <f>SUMIFS(WF_LTC_COPD_ASTHMA_DATA[[#All],[AST004]],WF_LTC_COPD_ASTHMA_DATA[[#All],[OrgID]],REPORT!$C28,WF_LTC_COPD_ASTHMA_DATA[[#All],[Rel_D]],REPORT!$C$55)</f>
        <v>91</v>
      </c>
      <c r="N28" s="77">
        <f t="shared" si="14"/>
        <v>0.79130434782608694</v>
      </c>
      <c r="O28" s="76">
        <f>SUMIFS(WF_LTC_COPD_ASTHMA_DATA[[#All],[AST002]],WF_LTC_COPD_ASTHMA_DATA[[#All],[OrgID]],REPORT!$C28,WF_LTC_COPD_ASTHMA_DATA[[#All],[Rel_D]],Control!$E$16)</f>
        <v>25</v>
      </c>
      <c r="P28" s="44">
        <f>SUMIFS(WF_LTC_COPD_ASTHMA_DATA[[#All],[AST003]],WF_LTC_COPD_ASTHMA_DATA[[#All],[OrgID]],REPORT!$C28,WF_LTC_COPD_ASTHMA_DATA[[#All],[Rel_D]],REPORT!$C$55)</f>
        <v>33</v>
      </c>
      <c r="Q28" s="71">
        <f t="shared" si="15"/>
        <v>1.32</v>
      </c>
    </row>
    <row r="29" spans="2:17">
      <c r="B29" s="8" t="s">
        <v>91</v>
      </c>
      <c r="C29" s="9" t="s">
        <v>92</v>
      </c>
      <c r="D29" s="9" t="s">
        <v>84</v>
      </c>
      <c r="E29" s="88">
        <f>SUMIFS(WF_LTC_COPD_ASTHMA_DATA[[#All],[00-00]],WF_LTC_COPD_ASTHMA_DATA[[#All],[OrgID]],REPORT!$C29,WF_LTC_COPD_ASTHMA_DATA[[#All],[Rel_D]],REPORT!$C$55)</f>
        <v>8077</v>
      </c>
      <c r="F29" s="85">
        <f>SUMIFS(WF_LTC_COPD_ASTHMA_DATA[[#All],[COPD001]],WF_LTC_COPD_ASTHMA_DATA[[#All],[OrgID]],REPORT!$C29,WF_LTC_COPD_ASTHMA_DATA[[#All],[Rel_D]],Control!$E$16)</f>
        <v>61</v>
      </c>
      <c r="G29" s="7">
        <f>SUMIFS(WF_LTC_COPD_ASTHMA_DATA[[#All],[COPD004]],WF_LTC_COPD_ASTHMA_DATA[[#All],[OrgID]],REPORT!$C29,WF_LTC_COPD_ASTHMA_DATA[[#All],[Rel_D]],REPORT!$C$55)</f>
        <v>47</v>
      </c>
      <c r="H29" s="72">
        <f t="shared" si="12"/>
        <v>0.77049180327868849</v>
      </c>
      <c r="I29" s="74">
        <f>SUMIFS(WF_LTC_COPD_ASTHMA_DATA[[#All],[COPD002]],WF_LTC_COPD_ASTHMA_DATA[[#All],[OrgID]],REPORT!$C29,WF_LTC_COPD_ASTHMA_DATA[[#All],[Rel_D]],Control!$E$16)</f>
        <v>22</v>
      </c>
      <c r="J29" s="40">
        <f>SUMIFS(WF_LTC_COPD_ASTHMA_DATA[[#All],[COPD003]],WF_LTC_COPD_ASTHMA_DATA[[#All],[OrgID]],REPORT!$C29,WF_LTC_COPD_ASTHMA_DATA[[#All],[Rel_D]],REPORT!$C$55)</f>
        <v>24</v>
      </c>
      <c r="K29" s="71">
        <f t="shared" si="13"/>
        <v>1.0900000000000001</v>
      </c>
      <c r="L29" s="43">
        <f>SUMIFS(WF_LTC_COPD_ASTHMA_DATA[[#All],[AST001]],WF_LTC_COPD_ASTHMA_DATA[[#All],[OrgID]],REPORT!$C29,WF_LTC_COPD_ASTHMA_DATA[[#All],[Rel_D]],Control!$E$16)</f>
        <v>387</v>
      </c>
      <c r="M29" s="43">
        <f>SUMIFS(WF_LTC_COPD_ASTHMA_DATA[[#All],[AST004]],WF_LTC_COPD_ASTHMA_DATA[[#All],[OrgID]],REPORT!$C29,WF_LTC_COPD_ASTHMA_DATA[[#All],[Rel_D]],REPORT!$C$55)</f>
        <v>303</v>
      </c>
      <c r="N29" s="77">
        <f t="shared" si="14"/>
        <v>0.78294573643410847</v>
      </c>
      <c r="O29" s="76">
        <f>SUMIFS(WF_LTC_COPD_ASTHMA_DATA[[#All],[AST002]],WF_LTC_COPD_ASTHMA_DATA[[#All],[OrgID]],REPORT!$C29,WF_LTC_COPD_ASTHMA_DATA[[#All],[Rel_D]],Control!$E$16)</f>
        <v>81</v>
      </c>
      <c r="P29" s="44">
        <f>SUMIFS(WF_LTC_COPD_ASTHMA_DATA[[#All],[AST003]],WF_LTC_COPD_ASTHMA_DATA[[#All],[OrgID]],REPORT!$C29,WF_LTC_COPD_ASTHMA_DATA[[#All],[Rel_D]],REPORT!$C$55)</f>
        <v>105</v>
      </c>
      <c r="Q29" s="71">
        <f t="shared" si="15"/>
        <v>1.3</v>
      </c>
    </row>
    <row r="30" spans="2:17">
      <c r="B30" s="10" t="s">
        <v>93</v>
      </c>
      <c r="C30" s="11" t="s">
        <v>94</v>
      </c>
      <c r="D30" s="11" t="s">
        <v>84</v>
      </c>
      <c r="E30" s="89">
        <f>SUMIFS(WF_LTC_COPD_ASTHMA_DATA[[#All],[00-00]],WF_LTC_COPD_ASTHMA_DATA[[#All],[OrgID]],REPORT!$C30,WF_LTC_COPD_ASTHMA_DATA[[#All],[Rel_D]],REPORT!$C$55)</f>
        <v>5027</v>
      </c>
      <c r="F30" s="85">
        <f>SUMIFS(WF_LTC_COPD_ASTHMA_DATA[[#All],[COPD001]],WF_LTC_COPD_ASTHMA_DATA[[#All],[OrgID]],REPORT!$C30,WF_LTC_COPD_ASTHMA_DATA[[#All],[Rel_D]],Control!$E$16)</f>
        <v>36</v>
      </c>
      <c r="G30" s="7">
        <f>SUMIFS(WF_LTC_COPD_ASTHMA_DATA[[#All],[COPD004]],WF_LTC_COPD_ASTHMA_DATA[[#All],[OrgID]],REPORT!$C30,WF_LTC_COPD_ASTHMA_DATA[[#All],[Rel_D]],REPORT!$C$55)</f>
        <v>8</v>
      </c>
      <c r="H30" s="72">
        <f t="shared" si="12"/>
        <v>0.22222222222222221</v>
      </c>
      <c r="I30" s="74">
        <f>SUMIFS(WF_LTC_COPD_ASTHMA_DATA[[#All],[COPD002]],WF_LTC_COPD_ASTHMA_DATA[[#All],[OrgID]],REPORT!$C30,WF_LTC_COPD_ASTHMA_DATA[[#All],[Rel_D]],Control!$E$16)</f>
        <v>7</v>
      </c>
      <c r="J30" s="40">
        <f>SUMIFS(WF_LTC_COPD_ASTHMA_DATA[[#All],[COPD003]],WF_LTC_COPD_ASTHMA_DATA[[#All],[OrgID]],REPORT!$C30,WF_LTC_COPD_ASTHMA_DATA[[#All],[Rel_D]],REPORT!$C$55)</f>
        <v>5</v>
      </c>
      <c r="K30" s="71">
        <f t="shared" si="13"/>
        <v>0.71</v>
      </c>
      <c r="L30" s="43">
        <f>SUMIFS(WF_LTC_COPD_ASTHMA_DATA[[#All],[AST001]],WF_LTC_COPD_ASTHMA_DATA[[#All],[OrgID]],REPORT!$C30,WF_LTC_COPD_ASTHMA_DATA[[#All],[Rel_D]],Control!$E$16)</f>
        <v>234</v>
      </c>
      <c r="M30" s="43">
        <f>SUMIFS(WF_LTC_COPD_ASTHMA_DATA[[#All],[AST004]],WF_LTC_COPD_ASTHMA_DATA[[#All],[OrgID]],REPORT!$C30,WF_LTC_COPD_ASTHMA_DATA[[#All],[Rel_D]],REPORT!$C$55)</f>
        <v>222</v>
      </c>
      <c r="N30" s="77">
        <f t="shared" si="14"/>
        <v>0.94871794871794868</v>
      </c>
      <c r="O30" s="76">
        <f>SUMIFS(WF_LTC_COPD_ASTHMA_DATA[[#All],[AST002]],WF_LTC_COPD_ASTHMA_DATA[[#All],[OrgID]],REPORT!$C30,WF_LTC_COPD_ASTHMA_DATA[[#All],[Rel_D]],Control!$E$16)</f>
        <v>45</v>
      </c>
      <c r="P30" s="44">
        <f>SUMIFS(WF_LTC_COPD_ASTHMA_DATA[[#All],[AST003]],WF_LTC_COPD_ASTHMA_DATA[[#All],[OrgID]],REPORT!$C30,WF_LTC_COPD_ASTHMA_DATA[[#All],[Rel_D]],REPORT!$C$55)</f>
        <v>87</v>
      </c>
      <c r="Q30" s="71">
        <f t="shared" si="15"/>
        <v>1.93</v>
      </c>
    </row>
    <row r="31" spans="2:17">
      <c r="B31" s="14" t="s">
        <v>16</v>
      </c>
      <c r="C31" s="15" t="s">
        <v>95</v>
      </c>
      <c r="D31" s="15" t="s">
        <v>84</v>
      </c>
      <c r="E31" s="90">
        <f>IF(COUNTIFS(WF_LTC_COPD_ASTHMA_DATA[[#All],[OrgID]],REPORT!$C31,WF_LTC_COPD_ASTHMA_DATA[[#All],[Rel_D]],REPORT!$C$55)=0, "-",(SUMIFS(WF_LTC_COPD_ASTHMA_DATA[[#All],[00-00]],WF_LTC_COPD_ASTHMA_DATA[[#All],[OrgID]],REPORT!$C31,WF_LTC_COPD_ASTHMA_DATA[[#All],[Rel_D]],REPORT!$C$55)))</f>
        <v>9967</v>
      </c>
      <c r="F31" s="85">
        <f>SUMIFS(WF_LTC_COPD_ASTHMA_DATA[[#All],[COPD001]],WF_LTC_COPD_ASTHMA_DATA[[#All],[OrgID]],REPORT!$C31,WF_LTC_COPD_ASTHMA_DATA[[#All],[Rel_D]],Control!$E$16)</f>
        <v>107</v>
      </c>
      <c r="G31" s="7">
        <f>IF(COUNTIFS(WF_LTC_COPD_ASTHMA_DATA[[#All],[OrgID]],REPORT!$C31,WF_LTC_COPD_ASTHMA_DATA[[#All],[Rel_D]],REPORT!$C$55)=0, "-",(SUMIFS(WF_LTC_COPD_ASTHMA_DATA[[#All],[COPD004]],WF_LTC_COPD_ASTHMA_DATA[[#All],[OrgID]],REPORT!$C31,WF_LTC_COPD_ASTHMA_DATA[[#All],[Rel_D]],REPORT!$C$55)))</f>
        <v>11</v>
      </c>
      <c r="H31" s="72">
        <f t="shared" si="12"/>
        <v>0.10280373831775701</v>
      </c>
      <c r="I31" s="74">
        <f>SUMIFS(WF_LTC_COPD_ASTHMA_DATA[[#All],[COPD002]],WF_LTC_COPD_ASTHMA_DATA[[#All],[OrgID]],REPORT!$C31,WF_LTC_COPD_ASTHMA_DATA[[#All],[Rel_D]],Control!$E$16)</f>
        <v>22</v>
      </c>
      <c r="J31" s="41">
        <f>IF(COUNTIFS(WF_LTC_COPD_ASTHMA_DATA[[#All],[OrgID]],REPORT!$C31,WF_LTC_COPD_ASTHMA_DATA[[#All],[Rel_D]],REPORT!$C$55)=0, "-",(SUMIFS(WF_LTC_COPD_ASTHMA_DATA[[#All],[COPD003]],WF_LTC_COPD_ASTHMA_DATA[[#All],[OrgID]],REPORT!$C31,WF_LTC_COPD_ASTHMA_DATA[[#All],[Rel_D]],REPORT!$C$55)))</f>
        <v>1</v>
      </c>
      <c r="K31" s="71">
        <f t="shared" si="13"/>
        <v>0.05</v>
      </c>
      <c r="L31" s="43">
        <f>SUMIFS(WF_LTC_COPD_ASTHMA_DATA[[#All],[AST001]],WF_LTC_COPD_ASTHMA_DATA[[#All],[OrgID]],REPORT!$C31,WF_LTC_COPD_ASTHMA_DATA[[#All],[Rel_D]],Control!$E$16)</f>
        <v>454</v>
      </c>
      <c r="M31" s="43">
        <f>IF(COUNTIFS(WF_LTC_COPD_ASTHMA_DATA[[#All],[OrgID]],REPORT!$C31,WF_LTC_COPD_ASTHMA_DATA[[#All],[Rel_D]],REPORT!$C$55)=0, "-",(SUMIFS(WF_LTC_COPD_ASTHMA_DATA[[#All],[AST004]],WF_LTC_COPD_ASTHMA_DATA[[#All],[OrgID]],REPORT!$C31,WF_LTC_COPD_ASTHMA_DATA[[#All],[Rel_D]],REPORT!$C$55)))</f>
        <v>90</v>
      </c>
      <c r="N31" s="77">
        <f t="shared" si="14"/>
        <v>0.19823788546255505</v>
      </c>
      <c r="O31" s="76">
        <f>SUMIFS(WF_LTC_COPD_ASTHMA_DATA[[#All],[AST002]],WF_LTC_COPD_ASTHMA_DATA[[#All],[OrgID]],REPORT!$C31,WF_LTC_COPD_ASTHMA_DATA[[#All],[Rel_D]],Control!$E$16)</f>
        <v>100</v>
      </c>
      <c r="P31" s="44">
        <f>IF(COUNTIFS(WF_LTC_COPD_ASTHMA_DATA[[#All],[OrgID]],REPORT!$C31,WF_LTC_COPD_ASTHMA_DATA[[#All],[Rel_D]],REPORT!$C$55)=0, "-",(SUMIFS(WF_LTC_COPD_ASTHMA_DATA[[#All],[AST003]],WF_LTC_COPD_ASTHMA_DATA[[#All],[OrgID]],REPORT!$C31,WF_LTC_COPD_ASTHMA_DATA[[#All],[Rel_D]],REPORT!$C$55)))</f>
        <v>11</v>
      </c>
      <c r="Q31" s="71">
        <f t="shared" si="15"/>
        <v>0.11</v>
      </c>
    </row>
    <row r="32" spans="2:17">
      <c r="B32" s="16" t="s">
        <v>96</v>
      </c>
      <c r="C32" s="17" t="s">
        <v>84</v>
      </c>
      <c r="D32" s="17" t="s">
        <v>84</v>
      </c>
      <c r="E32" s="91">
        <f>SUM(E25:E31)</f>
        <v>58869</v>
      </c>
      <c r="F32" s="87">
        <f>SUM(F25:F31)</f>
        <v>391</v>
      </c>
      <c r="G32" s="18">
        <f>SUM(G25:G31)</f>
        <v>224</v>
      </c>
      <c r="H32" s="73">
        <f>IFERROR(G32/F32,"-")</f>
        <v>0.57289002557544755</v>
      </c>
      <c r="I32" s="75">
        <f>SUM(I25:I31)</f>
        <v>87</v>
      </c>
      <c r="J32" s="42">
        <f>SUM(J25:J31)</f>
        <v>84</v>
      </c>
      <c r="K32" s="83">
        <f>IFERROR(ROUND(J32/I32,2),"-")</f>
        <v>0.97</v>
      </c>
      <c r="L32" s="79">
        <f>SUM(L25:L31)</f>
        <v>2486</v>
      </c>
      <c r="M32" s="79">
        <f>SUM(M25:M31)</f>
        <v>1807</v>
      </c>
      <c r="N32" s="80">
        <f>IFERROR(M32/L32, "-")</f>
        <v>0.7268704746580853</v>
      </c>
      <c r="O32" s="81">
        <f>SUM(O25:O31)</f>
        <v>461</v>
      </c>
      <c r="P32" s="82">
        <f>SUM(P25:P31)</f>
        <v>537</v>
      </c>
      <c r="Q32" s="83">
        <f>IFERROR(ROUND(P32/O32,2),"-")</f>
        <v>1.1599999999999999</v>
      </c>
    </row>
    <row r="33" spans="2:17">
      <c r="B33" s="8" t="s">
        <v>97</v>
      </c>
      <c r="C33" s="9" t="s">
        <v>98</v>
      </c>
      <c r="D33" s="9" t="s">
        <v>99</v>
      </c>
      <c r="E33" s="88">
        <f>SUMIFS(WF_LTC_COPD_ASTHMA_DATA[[#All],[00-00]],WF_LTC_COPD_ASTHMA_DATA[[#All],[OrgID]],REPORT!$C33,WF_LTC_COPD_ASTHMA_DATA[[#All],[Rel_D]],REPORT!$C$55)</f>
        <v>6444</v>
      </c>
      <c r="F33" s="84">
        <f>SUMIFS(WF_LTC_COPD_ASTHMA_DATA[[#All],[COPD001]],WF_LTC_COPD_ASTHMA_DATA[[#All],[OrgID]],REPORT!$C33,WF_LTC_COPD_ASTHMA_DATA[[#All],[Rel_D]],Control!$E$16)</f>
        <v>31</v>
      </c>
      <c r="G33" s="7">
        <f>SUMIFS(WF_LTC_COPD_ASTHMA_DATA[[#All],[COPD004]],WF_LTC_COPD_ASTHMA_DATA[[#All],[OrgID]],REPORT!$C33,WF_LTC_COPD_ASTHMA_DATA[[#All],[Rel_D]],REPORT!$C$55)</f>
        <v>24</v>
      </c>
      <c r="H33" s="72">
        <f>IFERROR(G33/F33,"-")</f>
        <v>0.77419354838709675</v>
      </c>
      <c r="I33" s="74">
        <f>SUMIFS(WF_LTC_COPD_ASTHMA_DATA[[#All],[COPD002]],WF_LTC_COPD_ASTHMA_DATA[[#All],[OrgID]],REPORT!$C33,WF_LTC_COPD_ASTHMA_DATA[[#All],[Rel_D]],Control!$E$16)</f>
        <v>6</v>
      </c>
      <c r="J33" s="39">
        <f>SUMIFS(WF_LTC_COPD_ASTHMA_DATA[[#All],[COPD003]],WF_LTC_COPD_ASTHMA_DATA[[#All],[OrgID]],REPORT!$C33,WF_LTC_COPD_ASTHMA_DATA[[#All],[Rel_D]],REPORT!$C$55)</f>
        <v>6</v>
      </c>
      <c r="K33" s="71">
        <f>IFERROR(ROUND(J33/I33,2),"-")</f>
        <v>1</v>
      </c>
      <c r="L33" s="43">
        <f>SUMIFS(WF_LTC_COPD_ASTHMA_DATA[[#All],[AST001]],WF_LTC_COPD_ASTHMA_DATA[[#All],[OrgID]],REPORT!$C33,WF_LTC_COPD_ASTHMA_DATA[[#All],[Rel_D]],Control!$E$16)</f>
        <v>270</v>
      </c>
      <c r="M33" s="43">
        <f>SUMIFS(WF_LTC_COPD_ASTHMA_DATA[[#All],[AST004]],WF_LTC_COPD_ASTHMA_DATA[[#All],[OrgID]],REPORT!$C33,WF_LTC_COPD_ASTHMA_DATA[[#All],[Rel_D]],REPORT!$C$55)</f>
        <v>238</v>
      </c>
      <c r="N33" s="77">
        <f>IFERROR(M33/L33, "-")</f>
        <v>0.88148148148148153</v>
      </c>
      <c r="O33" s="76">
        <f>SUMIFS(WF_LTC_COPD_ASTHMA_DATA[[#All],[AST002]],WF_LTC_COPD_ASTHMA_DATA[[#All],[OrgID]],REPORT!$C33,WF_LTC_COPD_ASTHMA_DATA[[#All],[Rel_D]],Control!$E$16)</f>
        <v>28</v>
      </c>
      <c r="P33" s="44">
        <f>SUMIFS(WF_LTC_COPD_ASTHMA_DATA[[#All],[AST003]],WF_LTC_COPD_ASTHMA_DATA[[#All],[OrgID]],REPORT!$C33,WF_LTC_COPD_ASTHMA_DATA[[#All],[Rel_D]],REPORT!$C$55)</f>
        <v>27</v>
      </c>
      <c r="Q33" s="71">
        <f>IFERROR(ROUND(P33/O33,2),"-")</f>
        <v>0.96</v>
      </c>
    </row>
    <row r="34" spans="2:17">
      <c r="B34" s="10" t="s">
        <v>100</v>
      </c>
      <c r="C34" s="11" t="s">
        <v>101</v>
      </c>
      <c r="D34" s="11" t="s">
        <v>99</v>
      </c>
      <c r="E34" s="89">
        <f>SUMIFS(WF_LTC_COPD_ASTHMA_DATA[[#All],[00-00]],WF_LTC_COPD_ASTHMA_DATA[[#All],[OrgID]],REPORT!$C34,WF_LTC_COPD_ASTHMA_DATA[[#All],[Rel_D]],REPORT!$C$55)</f>
        <v>2025</v>
      </c>
      <c r="F34" s="85">
        <f>SUMIFS(WF_LTC_COPD_ASTHMA_DATA[[#All],[COPD001]],WF_LTC_COPD_ASTHMA_DATA[[#All],[OrgID]],REPORT!$C34,WF_LTC_COPD_ASTHMA_DATA[[#All],[Rel_D]],Control!$E$16)</f>
        <v>21</v>
      </c>
      <c r="G34" s="7">
        <f>SUMIFS(WF_LTC_COPD_ASTHMA_DATA[[#All],[COPD004]],WF_LTC_COPD_ASTHMA_DATA[[#All],[OrgID]],REPORT!$C34,WF_LTC_COPD_ASTHMA_DATA[[#All],[Rel_D]],REPORT!$C$55)</f>
        <v>19</v>
      </c>
      <c r="H34" s="72">
        <f t="shared" ref="H34:H38" si="16">IFERROR(G34/F34,"-")</f>
        <v>0.90476190476190477</v>
      </c>
      <c r="I34" s="74">
        <f>SUMIFS(WF_LTC_COPD_ASTHMA_DATA[[#All],[COPD002]],WF_LTC_COPD_ASTHMA_DATA[[#All],[OrgID]],REPORT!$C34,WF_LTC_COPD_ASTHMA_DATA[[#All],[Rel_D]],Control!$E$16)</f>
        <v>7</v>
      </c>
      <c r="J34" s="40">
        <f>SUMIFS(WF_LTC_COPD_ASTHMA_DATA[[#All],[COPD003]],WF_LTC_COPD_ASTHMA_DATA[[#All],[OrgID]],REPORT!$C34,WF_LTC_COPD_ASTHMA_DATA[[#All],[Rel_D]],REPORT!$C$55)</f>
        <v>8</v>
      </c>
      <c r="K34" s="71">
        <f t="shared" ref="K34:K38" si="17">IFERROR(ROUND(J34/I34,2),"-")</f>
        <v>1.1399999999999999</v>
      </c>
      <c r="L34" s="43">
        <f>SUMIFS(WF_LTC_COPD_ASTHMA_DATA[[#All],[AST001]],WF_LTC_COPD_ASTHMA_DATA[[#All],[OrgID]],REPORT!$C34,WF_LTC_COPD_ASTHMA_DATA[[#All],[Rel_D]],Control!$E$16)</f>
        <v>104</v>
      </c>
      <c r="M34" s="43">
        <f>SUMIFS(WF_LTC_COPD_ASTHMA_DATA[[#All],[AST004]],WF_LTC_COPD_ASTHMA_DATA[[#All],[OrgID]],REPORT!$C34,WF_LTC_COPD_ASTHMA_DATA[[#All],[Rel_D]],REPORT!$C$55)</f>
        <v>91</v>
      </c>
      <c r="N34" s="77">
        <f t="shared" ref="N34:N38" si="18">IFERROR(M34/L34, "-")</f>
        <v>0.875</v>
      </c>
      <c r="O34" s="76">
        <f>SUMIFS(WF_LTC_COPD_ASTHMA_DATA[[#All],[AST002]],WF_LTC_COPD_ASTHMA_DATA[[#All],[OrgID]],REPORT!$C34,WF_LTC_COPD_ASTHMA_DATA[[#All],[Rel_D]],Control!$E$16)</f>
        <v>18</v>
      </c>
      <c r="P34" s="44">
        <f>SUMIFS(WF_LTC_COPD_ASTHMA_DATA[[#All],[AST003]],WF_LTC_COPD_ASTHMA_DATA[[#All],[OrgID]],REPORT!$C34,WF_LTC_COPD_ASTHMA_DATA[[#All],[Rel_D]],REPORT!$C$55)</f>
        <v>29</v>
      </c>
      <c r="Q34" s="71">
        <f t="shared" ref="Q34:Q38" si="19">IFERROR(ROUND(P34/O34,2),"-")</f>
        <v>1.61</v>
      </c>
    </row>
    <row r="35" spans="2:17">
      <c r="B35" s="10" t="s">
        <v>102</v>
      </c>
      <c r="C35" s="11" t="s">
        <v>103</v>
      </c>
      <c r="D35" s="11" t="s">
        <v>99</v>
      </c>
      <c r="E35" s="89">
        <f>SUMIFS(WF_LTC_COPD_ASTHMA_DATA[[#All],[00-00]],WF_LTC_COPD_ASTHMA_DATA[[#All],[OrgID]],REPORT!$C35,WF_LTC_COPD_ASTHMA_DATA[[#All],[Rel_D]],REPORT!$C$55)</f>
        <v>3853</v>
      </c>
      <c r="F35" s="85">
        <f>SUMIFS(WF_LTC_COPD_ASTHMA_DATA[[#All],[COPD001]],WF_LTC_COPD_ASTHMA_DATA[[#All],[OrgID]],REPORT!$C35,WF_LTC_COPD_ASTHMA_DATA[[#All],[Rel_D]],Control!$E$16)</f>
        <v>24</v>
      </c>
      <c r="G35" s="7">
        <f>SUMIFS(WF_LTC_COPD_ASTHMA_DATA[[#All],[COPD004]],WF_LTC_COPD_ASTHMA_DATA[[#All],[OrgID]],REPORT!$C35,WF_LTC_COPD_ASTHMA_DATA[[#All],[Rel_D]],REPORT!$C$55)</f>
        <v>21</v>
      </c>
      <c r="H35" s="72">
        <f t="shared" si="16"/>
        <v>0.875</v>
      </c>
      <c r="I35" s="74">
        <f>SUMIFS(WF_LTC_COPD_ASTHMA_DATA[[#All],[COPD002]],WF_LTC_COPD_ASTHMA_DATA[[#All],[OrgID]],REPORT!$C35,WF_LTC_COPD_ASTHMA_DATA[[#All],[Rel_D]],Control!$E$16)</f>
        <v>6</v>
      </c>
      <c r="J35" s="40">
        <f>SUMIFS(WF_LTC_COPD_ASTHMA_DATA[[#All],[COPD003]],WF_LTC_COPD_ASTHMA_DATA[[#All],[OrgID]],REPORT!$C35,WF_LTC_COPD_ASTHMA_DATA[[#All],[Rel_D]],REPORT!$C$55)</f>
        <v>5</v>
      </c>
      <c r="K35" s="71">
        <f t="shared" si="17"/>
        <v>0.83</v>
      </c>
      <c r="L35" s="43">
        <f>SUMIFS(WF_LTC_COPD_ASTHMA_DATA[[#All],[AST001]],WF_LTC_COPD_ASTHMA_DATA[[#All],[OrgID]],REPORT!$C35,WF_LTC_COPD_ASTHMA_DATA[[#All],[Rel_D]],Control!$E$16)</f>
        <v>154</v>
      </c>
      <c r="M35" s="43">
        <f>SUMIFS(WF_LTC_COPD_ASTHMA_DATA[[#All],[AST004]],WF_LTC_COPD_ASTHMA_DATA[[#All],[OrgID]],REPORT!$C35,WF_LTC_COPD_ASTHMA_DATA[[#All],[Rel_D]],REPORT!$C$55)</f>
        <v>130</v>
      </c>
      <c r="N35" s="77">
        <f t="shared" si="18"/>
        <v>0.8441558441558441</v>
      </c>
      <c r="O35" s="76">
        <f>SUMIFS(WF_LTC_COPD_ASTHMA_DATA[[#All],[AST002]],WF_LTC_COPD_ASTHMA_DATA[[#All],[OrgID]],REPORT!$C35,WF_LTC_COPD_ASTHMA_DATA[[#All],[Rel_D]],Control!$E$16)</f>
        <v>8</v>
      </c>
      <c r="P35" s="44">
        <f>SUMIFS(WF_LTC_COPD_ASTHMA_DATA[[#All],[AST003]],WF_LTC_COPD_ASTHMA_DATA[[#All],[OrgID]],REPORT!$C35,WF_LTC_COPD_ASTHMA_DATA[[#All],[Rel_D]],REPORT!$C$55)</f>
        <v>15</v>
      </c>
      <c r="Q35" s="71">
        <f t="shared" si="19"/>
        <v>1.88</v>
      </c>
    </row>
    <row r="36" spans="2:17">
      <c r="B36" s="10" t="s">
        <v>104</v>
      </c>
      <c r="C36" s="11" t="s">
        <v>105</v>
      </c>
      <c r="D36" s="11" t="s">
        <v>99</v>
      </c>
      <c r="E36" s="89">
        <f>SUMIFS(WF_LTC_COPD_ASTHMA_DATA[[#All],[00-00]],WF_LTC_COPD_ASTHMA_DATA[[#All],[OrgID]],REPORT!$C36,WF_LTC_COPD_ASTHMA_DATA[[#All],[Rel_D]],REPORT!$C$55)</f>
        <v>5880</v>
      </c>
      <c r="F36" s="85">
        <f>SUMIFS(WF_LTC_COPD_ASTHMA_DATA[[#All],[COPD001]],WF_LTC_COPD_ASTHMA_DATA[[#All],[OrgID]],REPORT!$C36,WF_LTC_COPD_ASTHMA_DATA[[#All],[Rel_D]],Control!$E$16)</f>
        <v>54</v>
      </c>
      <c r="G36" s="7">
        <f>SUMIFS(WF_LTC_COPD_ASTHMA_DATA[[#All],[COPD004]],WF_LTC_COPD_ASTHMA_DATA[[#All],[OrgID]],REPORT!$C36,WF_LTC_COPD_ASTHMA_DATA[[#All],[Rel_D]],REPORT!$C$55)</f>
        <v>46</v>
      </c>
      <c r="H36" s="72">
        <f t="shared" si="16"/>
        <v>0.85185185185185186</v>
      </c>
      <c r="I36" s="74">
        <f>SUMIFS(WF_LTC_COPD_ASTHMA_DATA[[#All],[COPD002]],WF_LTC_COPD_ASTHMA_DATA[[#All],[OrgID]],REPORT!$C36,WF_LTC_COPD_ASTHMA_DATA[[#All],[Rel_D]],Control!$E$16)</f>
        <v>9</v>
      </c>
      <c r="J36" s="40">
        <f>SUMIFS(WF_LTC_COPD_ASTHMA_DATA[[#All],[COPD003]],WF_LTC_COPD_ASTHMA_DATA[[#All],[OrgID]],REPORT!$C36,WF_LTC_COPD_ASTHMA_DATA[[#All],[Rel_D]],REPORT!$C$55)</f>
        <v>13</v>
      </c>
      <c r="K36" s="71">
        <f t="shared" si="17"/>
        <v>1.44</v>
      </c>
      <c r="L36" s="43">
        <f>SUMIFS(WF_LTC_COPD_ASTHMA_DATA[[#All],[AST001]],WF_LTC_COPD_ASTHMA_DATA[[#All],[OrgID]],REPORT!$C36,WF_LTC_COPD_ASTHMA_DATA[[#All],[Rel_D]],Control!$E$16)</f>
        <v>275</v>
      </c>
      <c r="M36" s="43">
        <f>SUMIFS(WF_LTC_COPD_ASTHMA_DATA[[#All],[AST004]],WF_LTC_COPD_ASTHMA_DATA[[#All],[OrgID]],REPORT!$C36,WF_LTC_COPD_ASTHMA_DATA[[#All],[Rel_D]],REPORT!$C$55)</f>
        <v>219</v>
      </c>
      <c r="N36" s="77">
        <f t="shared" si="18"/>
        <v>0.79636363636363638</v>
      </c>
      <c r="O36" s="76">
        <f>SUMIFS(WF_LTC_COPD_ASTHMA_DATA[[#All],[AST002]],WF_LTC_COPD_ASTHMA_DATA[[#All],[OrgID]],REPORT!$C36,WF_LTC_COPD_ASTHMA_DATA[[#All],[Rel_D]],Control!$E$16)</f>
        <v>55</v>
      </c>
      <c r="P36" s="44">
        <f>SUMIFS(WF_LTC_COPD_ASTHMA_DATA[[#All],[AST003]],WF_LTC_COPD_ASTHMA_DATA[[#All],[OrgID]],REPORT!$C36,WF_LTC_COPD_ASTHMA_DATA[[#All],[Rel_D]],REPORT!$C$55)</f>
        <v>71</v>
      </c>
      <c r="Q36" s="71">
        <f t="shared" si="19"/>
        <v>1.29</v>
      </c>
    </row>
    <row r="37" spans="2:17">
      <c r="B37" s="8" t="s">
        <v>106</v>
      </c>
      <c r="C37" s="9" t="s">
        <v>107</v>
      </c>
      <c r="D37" s="9" t="s">
        <v>99</v>
      </c>
      <c r="E37" s="88">
        <f>SUMIFS(WF_LTC_COPD_ASTHMA_DATA[[#All],[00-00]],WF_LTC_COPD_ASTHMA_DATA[[#All],[OrgID]],REPORT!$C37,WF_LTC_COPD_ASTHMA_DATA[[#All],[Rel_D]],REPORT!$C$55)</f>
        <v>14976</v>
      </c>
      <c r="F37" s="85">
        <f>SUMIFS(WF_LTC_COPD_ASTHMA_DATA[[#All],[COPD001]],WF_LTC_COPD_ASTHMA_DATA[[#All],[OrgID]],REPORT!$C37,WF_LTC_COPD_ASTHMA_DATA[[#All],[Rel_D]],Control!$E$16)</f>
        <v>123</v>
      </c>
      <c r="G37" s="7">
        <f>SUMIFS(WF_LTC_COPD_ASTHMA_DATA[[#All],[COPD004]],WF_LTC_COPD_ASTHMA_DATA[[#All],[OrgID]],REPORT!$C37,WF_LTC_COPD_ASTHMA_DATA[[#All],[Rel_D]],REPORT!$C$55)</f>
        <v>115</v>
      </c>
      <c r="H37" s="72">
        <f t="shared" si="16"/>
        <v>0.93495934959349591</v>
      </c>
      <c r="I37" s="74">
        <f>SUMIFS(WF_LTC_COPD_ASTHMA_DATA[[#All],[COPD002]],WF_LTC_COPD_ASTHMA_DATA[[#All],[OrgID]],REPORT!$C37,WF_LTC_COPD_ASTHMA_DATA[[#All],[Rel_D]],Control!$E$16)</f>
        <v>28</v>
      </c>
      <c r="J37" s="40">
        <f>SUMIFS(WF_LTC_COPD_ASTHMA_DATA[[#All],[COPD003]],WF_LTC_COPD_ASTHMA_DATA[[#All],[OrgID]],REPORT!$C37,WF_LTC_COPD_ASTHMA_DATA[[#All],[Rel_D]],REPORT!$C$55)</f>
        <v>33</v>
      </c>
      <c r="K37" s="71">
        <f t="shared" si="17"/>
        <v>1.18</v>
      </c>
      <c r="L37" s="43">
        <f>SUMIFS(WF_LTC_COPD_ASTHMA_DATA[[#All],[AST001]],WF_LTC_COPD_ASTHMA_DATA[[#All],[OrgID]],REPORT!$C37,WF_LTC_COPD_ASTHMA_DATA[[#All],[Rel_D]],Control!$E$16)</f>
        <v>648</v>
      </c>
      <c r="M37" s="43">
        <f>SUMIFS(WF_LTC_COPD_ASTHMA_DATA[[#All],[AST004]],WF_LTC_COPD_ASTHMA_DATA[[#All],[OrgID]],REPORT!$C37,WF_LTC_COPD_ASTHMA_DATA[[#All],[Rel_D]],REPORT!$C$55)</f>
        <v>552</v>
      </c>
      <c r="N37" s="77">
        <f t="shared" si="18"/>
        <v>0.85185185185185186</v>
      </c>
      <c r="O37" s="76">
        <f>SUMIFS(WF_LTC_COPD_ASTHMA_DATA[[#All],[AST002]],WF_LTC_COPD_ASTHMA_DATA[[#All],[OrgID]],REPORT!$C37,WF_LTC_COPD_ASTHMA_DATA[[#All],[Rel_D]],Control!$E$16)</f>
        <v>152</v>
      </c>
      <c r="P37" s="44">
        <f>SUMIFS(WF_LTC_COPD_ASTHMA_DATA[[#All],[AST003]],WF_LTC_COPD_ASTHMA_DATA[[#All],[OrgID]],REPORT!$C37,WF_LTC_COPD_ASTHMA_DATA[[#All],[Rel_D]],REPORT!$C$55)</f>
        <v>193</v>
      </c>
      <c r="Q37" s="71">
        <f t="shared" si="19"/>
        <v>1.27</v>
      </c>
    </row>
    <row r="38" spans="2:17">
      <c r="B38" s="14" t="s">
        <v>108</v>
      </c>
      <c r="C38" s="15" t="s">
        <v>109</v>
      </c>
      <c r="D38" s="15" t="s">
        <v>99</v>
      </c>
      <c r="E38" s="90">
        <f>SUMIFS(WF_LTC_COPD_ASTHMA_DATA[[#All],[00-00]],WF_LTC_COPD_ASTHMA_DATA[[#All],[OrgID]],REPORT!$C38,WF_LTC_COPD_ASTHMA_DATA[[#All],[Rel_D]],REPORT!$C$55)</f>
        <v>3507</v>
      </c>
      <c r="F38" s="86">
        <f>SUMIFS(WF_LTC_COPD_ASTHMA_DATA[[#All],[COPD001]],WF_LTC_COPD_ASTHMA_DATA[[#All],[OrgID]],REPORT!$C38,WF_LTC_COPD_ASTHMA_DATA[[#All],[Rel_D]],Control!$E$16)</f>
        <v>28</v>
      </c>
      <c r="G38" s="7">
        <f>SUMIFS(WF_LTC_COPD_ASTHMA_DATA[[#All],[COPD004]],WF_LTC_COPD_ASTHMA_DATA[[#All],[OrgID]],REPORT!$C38,WF_LTC_COPD_ASTHMA_DATA[[#All],[Rel_D]],REPORT!$C$55)</f>
        <v>22</v>
      </c>
      <c r="H38" s="72">
        <f t="shared" si="16"/>
        <v>0.7857142857142857</v>
      </c>
      <c r="I38" s="74">
        <f>SUMIFS(WF_LTC_COPD_ASTHMA_DATA[[#All],[COPD002]],WF_LTC_COPD_ASTHMA_DATA[[#All],[OrgID]],REPORT!$C38,WF_LTC_COPD_ASTHMA_DATA[[#All],[Rel_D]],Control!$E$16)</f>
        <v>4</v>
      </c>
      <c r="J38" s="41">
        <f>SUMIFS(WF_LTC_COPD_ASTHMA_DATA[[#All],[COPD003]],WF_LTC_COPD_ASTHMA_DATA[[#All],[OrgID]],REPORT!$C38,WF_LTC_COPD_ASTHMA_DATA[[#All],[Rel_D]],REPORT!$C$55)</f>
        <v>6</v>
      </c>
      <c r="K38" s="71">
        <f t="shared" si="17"/>
        <v>1.5</v>
      </c>
      <c r="L38" s="43">
        <f>SUMIFS(WF_LTC_COPD_ASTHMA_DATA[[#All],[AST001]],WF_LTC_COPD_ASTHMA_DATA[[#All],[OrgID]],REPORT!$C38,WF_LTC_COPD_ASTHMA_DATA[[#All],[Rel_D]],Control!$E$16)</f>
        <v>109</v>
      </c>
      <c r="M38" s="43">
        <f>SUMIFS(WF_LTC_COPD_ASTHMA_DATA[[#All],[AST004]],WF_LTC_COPD_ASTHMA_DATA[[#All],[OrgID]],REPORT!$C38,WF_LTC_COPD_ASTHMA_DATA[[#All],[Rel_D]],REPORT!$C$55)</f>
        <v>125</v>
      </c>
      <c r="N38" s="77">
        <f t="shared" si="18"/>
        <v>1.1467889908256881</v>
      </c>
      <c r="O38" s="76">
        <f>SUMIFS(WF_LTC_COPD_ASTHMA_DATA[[#All],[AST002]],WF_LTC_COPD_ASTHMA_DATA[[#All],[OrgID]],REPORT!$C38,WF_LTC_COPD_ASTHMA_DATA[[#All],[Rel_D]],Control!$E$16)</f>
        <v>16</v>
      </c>
      <c r="P38" s="44">
        <f>SUMIFS(WF_LTC_COPD_ASTHMA_DATA[[#All],[AST003]],WF_LTC_COPD_ASTHMA_DATA[[#All],[OrgID]],REPORT!$C38,WF_LTC_COPD_ASTHMA_DATA[[#All],[Rel_D]],REPORT!$C$55)</f>
        <v>29</v>
      </c>
      <c r="Q38" s="71">
        <f t="shared" si="19"/>
        <v>1.81</v>
      </c>
    </row>
    <row r="39" spans="2:17">
      <c r="B39" s="16" t="s">
        <v>110</v>
      </c>
      <c r="C39" s="17" t="s">
        <v>99</v>
      </c>
      <c r="D39" s="17" t="s">
        <v>99</v>
      </c>
      <c r="E39" s="91">
        <f>SUM(E33:E38)</f>
        <v>36685</v>
      </c>
      <c r="F39" s="87">
        <f>SUM(F33:F38)</f>
        <v>281</v>
      </c>
      <c r="G39" s="18">
        <f>SUM(G33:G38)</f>
        <v>247</v>
      </c>
      <c r="H39" s="73">
        <f>IFERROR(G39/F39,"-")</f>
        <v>0.87900355871886116</v>
      </c>
      <c r="I39" s="75">
        <f>SUM(I33:I38)</f>
        <v>60</v>
      </c>
      <c r="J39" s="42">
        <f>SUM(J33:J38)</f>
        <v>71</v>
      </c>
      <c r="K39" s="83">
        <f>IFERROR(ROUND(J39/I39,2),"-")</f>
        <v>1.18</v>
      </c>
      <c r="L39" s="79">
        <f>SUM(L33:L38)</f>
        <v>1560</v>
      </c>
      <c r="M39" s="79">
        <f>SUM(M33:M38)</f>
        <v>1355</v>
      </c>
      <c r="N39" s="80">
        <f>IFERROR(M39/L39, "-")</f>
        <v>0.86858974358974361</v>
      </c>
      <c r="O39" s="81">
        <f>SUM(O33:O38)</f>
        <v>277</v>
      </c>
      <c r="P39" s="82">
        <f>SUM(P33:P38)</f>
        <v>364</v>
      </c>
      <c r="Q39" s="83">
        <f>IFERROR(ROUND(P39/O39,2),"-")</f>
        <v>1.31</v>
      </c>
    </row>
    <row r="40" spans="2:17">
      <c r="B40" s="8" t="s">
        <v>111</v>
      </c>
      <c r="C40" s="9" t="s">
        <v>112</v>
      </c>
      <c r="D40" s="9" t="s">
        <v>113</v>
      </c>
      <c r="E40" s="88">
        <f>SUMIFS(WF_LTC_COPD_ASTHMA_DATA[[#All],[00-00]],WF_LTC_COPD_ASTHMA_DATA[[#All],[OrgID]],REPORT!$C40,WF_LTC_COPD_ASTHMA_DATA[[#All],[Rel_D]],REPORT!$C$55)</f>
        <v>15518</v>
      </c>
      <c r="F40" s="84">
        <f>SUMIFS(WF_LTC_COPD_ASTHMA_DATA[[#All],[COPD001]],WF_LTC_COPD_ASTHMA_DATA[[#All],[OrgID]],REPORT!$C40,WF_LTC_COPD_ASTHMA_DATA[[#All],[Rel_D]],Control!$E$16)</f>
        <v>94</v>
      </c>
      <c r="G40" s="7">
        <f>SUMIFS(WF_LTC_COPD_ASTHMA_DATA[[#All],[COPD004]],WF_LTC_COPD_ASTHMA_DATA[[#All],[OrgID]],REPORT!$C40,WF_LTC_COPD_ASTHMA_DATA[[#All],[Rel_D]],REPORT!$C$55)</f>
        <v>79</v>
      </c>
      <c r="H40" s="72">
        <f>IFERROR(G40/F40,"-")</f>
        <v>0.84042553191489366</v>
      </c>
      <c r="I40" s="74">
        <f>SUMIFS(WF_LTC_COPD_ASTHMA_DATA[[#All],[COPD002]],WF_LTC_COPD_ASTHMA_DATA[[#All],[OrgID]],REPORT!$C40,WF_LTC_COPD_ASTHMA_DATA[[#All],[Rel_D]],Control!$E$16)</f>
        <v>30</v>
      </c>
      <c r="J40" s="39">
        <f>SUMIFS(WF_LTC_COPD_ASTHMA_DATA[[#All],[COPD003]],WF_LTC_COPD_ASTHMA_DATA[[#All],[OrgID]],REPORT!$C40,WF_LTC_COPD_ASTHMA_DATA[[#All],[Rel_D]],REPORT!$C$55)</f>
        <v>34</v>
      </c>
      <c r="K40" s="71">
        <f>IFERROR(ROUND(J40/I40,2),"-")</f>
        <v>1.1299999999999999</v>
      </c>
      <c r="L40" s="43">
        <f>SUMIFS(WF_LTC_COPD_ASTHMA_DATA[[#All],[AST001]],WF_LTC_COPD_ASTHMA_DATA[[#All],[OrgID]],REPORT!$C40,WF_LTC_COPD_ASTHMA_DATA[[#All],[Rel_D]],Control!$E$16)</f>
        <v>733</v>
      </c>
      <c r="M40" s="43">
        <f>SUMIFS(WF_LTC_COPD_ASTHMA_DATA[[#All],[AST004]],WF_LTC_COPD_ASTHMA_DATA[[#All],[OrgID]],REPORT!$C40,WF_LTC_COPD_ASTHMA_DATA[[#All],[Rel_D]],REPORT!$C$55)</f>
        <v>613</v>
      </c>
      <c r="N40" s="77">
        <f>IFERROR(M40/L40, "-")</f>
        <v>0.83628922237380632</v>
      </c>
      <c r="O40" s="76">
        <f>SUMIFS(WF_LTC_COPD_ASTHMA_DATA[[#All],[AST002]],WF_LTC_COPD_ASTHMA_DATA[[#All],[OrgID]],REPORT!$C40,WF_LTC_COPD_ASTHMA_DATA[[#All],[Rel_D]],Control!$E$16)</f>
        <v>162</v>
      </c>
      <c r="P40" s="44">
        <f>SUMIFS(WF_LTC_COPD_ASTHMA_DATA[[#All],[AST003]],WF_LTC_COPD_ASTHMA_DATA[[#All],[OrgID]],REPORT!$C40,WF_LTC_COPD_ASTHMA_DATA[[#All],[Rel_D]],REPORT!$C$55)</f>
        <v>223</v>
      </c>
      <c r="Q40" s="71">
        <f>IFERROR(ROUND(P40/O40,2),"-")</f>
        <v>1.38</v>
      </c>
    </row>
    <row r="41" spans="2:17">
      <c r="B41" s="10" t="s">
        <v>114</v>
      </c>
      <c r="C41" s="11" t="s">
        <v>115</v>
      </c>
      <c r="D41" s="11" t="s">
        <v>113</v>
      </c>
      <c r="E41" s="89">
        <f>SUMIFS(WF_LTC_COPD_ASTHMA_DATA[[#All],[00-00]],WF_LTC_COPD_ASTHMA_DATA[[#All],[OrgID]],REPORT!$C41,WF_LTC_COPD_ASTHMA_DATA[[#All],[Rel_D]],REPORT!$C$55)</f>
        <v>2782</v>
      </c>
      <c r="F41" s="85">
        <f>SUMIFS(WF_LTC_COPD_ASTHMA_DATA[[#All],[COPD001]],WF_LTC_COPD_ASTHMA_DATA[[#All],[OrgID]],REPORT!$C41,WF_LTC_COPD_ASTHMA_DATA[[#All],[Rel_D]],Control!$E$16)</f>
        <v>15</v>
      </c>
      <c r="G41" s="7">
        <f>SUMIFS(WF_LTC_COPD_ASTHMA_DATA[[#All],[COPD004]],WF_LTC_COPD_ASTHMA_DATA[[#All],[OrgID]],REPORT!$C41,WF_LTC_COPD_ASTHMA_DATA[[#All],[Rel_D]],REPORT!$C$55)</f>
        <v>13</v>
      </c>
      <c r="H41" s="72">
        <f t="shared" ref="H41:H44" si="20">IFERROR(G41/F41,"-")</f>
        <v>0.8666666666666667</v>
      </c>
      <c r="I41" s="74">
        <f>SUMIFS(WF_LTC_COPD_ASTHMA_DATA[[#All],[COPD002]],WF_LTC_COPD_ASTHMA_DATA[[#All],[OrgID]],REPORT!$C41,WF_LTC_COPD_ASTHMA_DATA[[#All],[Rel_D]],Control!$E$16)</f>
        <v>5</v>
      </c>
      <c r="J41" s="40">
        <f>SUMIFS(WF_LTC_COPD_ASTHMA_DATA[[#All],[COPD003]],WF_LTC_COPD_ASTHMA_DATA[[#All],[OrgID]],REPORT!$C41,WF_LTC_COPD_ASTHMA_DATA[[#All],[Rel_D]],REPORT!$C$55)</f>
        <v>7</v>
      </c>
      <c r="K41" s="71">
        <f t="shared" ref="K41:K44" si="21">IFERROR(ROUND(J41/I41,2),"-")</f>
        <v>1.4</v>
      </c>
      <c r="L41" s="43">
        <f>SUMIFS(WF_LTC_COPD_ASTHMA_DATA[[#All],[AST001]],WF_LTC_COPD_ASTHMA_DATA[[#All],[OrgID]],REPORT!$C41,WF_LTC_COPD_ASTHMA_DATA[[#All],[Rel_D]],Control!$E$16)</f>
        <v>166</v>
      </c>
      <c r="M41" s="43">
        <f>SUMIFS(WF_LTC_COPD_ASTHMA_DATA[[#All],[AST004]],WF_LTC_COPD_ASTHMA_DATA[[#All],[OrgID]],REPORT!$C41,WF_LTC_COPD_ASTHMA_DATA[[#All],[Rel_D]],REPORT!$C$55)</f>
        <v>165</v>
      </c>
      <c r="N41" s="77">
        <f t="shared" ref="N41:N44" si="22">IFERROR(M41/L41, "-")</f>
        <v>0.99397590361445787</v>
      </c>
      <c r="O41" s="76">
        <f>SUMIFS(WF_LTC_COPD_ASTHMA_DATA[[#All],[AST002]],WF_LTC_COPD_ASTHMA_DATA[[#All],[OrgID]],REPORT!$C41,WF_LTC_COPD_ASTHMA_DATA[[#All],[Rel_D]],Control!$E$16)</f>
        <v>48</v>
      </c>
      <c r="P41" s="44">
        <f>SUMIFS(WF_LTC_COPD_ASTHMA_DATA[[#All],[AST003]],WF_LTC_COPD_ASTHMA_DATA[[#All],[OrgID]],REPORT!$C41,WF_LTC_COPD_ASTHMA_DATA[[#All],[Rel_D]],REPORT!$C$55)</f>
        <v>76</v>
      </c>
      <c r="Q41" s="71">
        <f t="shared" ref="Q41:Q44" si="23">IFERROR(ROUND(P41/O41,2),"-")</f>
        <v>1.58</v>
      </c>
    </row>
    <row r="42" spans="2:17">
      <c r="B42" s="10" t="s">
        <v>116</v>
      </c>
      <c r="C42" s="11" t="s">
        <v>117</v>
      </c>
      <c r="D42" s="11" t="s">
        <v>113</v>
      </c>
      <c r="E42" s="89">
        <f>SUMIFS(WF_LTC_COPD_ASTHMA_DATA[[#All],[00-00]],WF_LTC_COPD_ASTHMA_DATA[[#All],[OrgID]],REPORT!$C42,WF_LTC_COPD_ASTHMA_DATA[[#All],[Rel_D]],REPORT!$C$55)</f>
        <v>7727</v>
      </c>
      <c r="F42" s="85">
        <f>SUMIFS(WF_LTC_COPD_ASTHMA_DATA[[#All],[COPD001]],WF_LTC_COPD_ASTHMA_DATA[[#All],[OrgID]],REPORT!$C42,WF_LTC_COPD_ASTHMA_DATA[[#All],[Rel_D]],Control!$E$16)</f>
        <v>90</v>
      </c>
      <c r="G42" s="7">
        <f>SUMIFS(WF_LTC_COPD_ASTHMA_DATA[[#All],[COPD004]],WF_LTC_COPD_ASTHMA_DATA[[#All],[OrgID]],REPORT!$C42,WF_LTC_COPD_ASTHMA_DATA[[#All],[Rel_D]],REPORT!$C$55)</f>
        <v>39</v>
      </c>
      <c r="H42" s="72">
        <f t="shared" si="20"/>
        <v>0.43333333333333335</v>
      </c>
      <c r="I42" s="74">
        <f>SUMIFS(WF_LTC_COPD_ASTHMA_DATA[[#All],[COPD002]],WF_LTC_COPD_ASTHMA_DATA[[#All],[OrgID]],REPORT!$C42,WF_LTC_COPD_ASTHMA_DATA[[#All],[Rel_D]],Control!$E$16)</f>
        <v>13</v>
      </c>
      <c r="J42" s="40">
        <f>SUMIFS(WF_LTC_COPD_ASTHMA_DATA[[#All],[COPD003]],WF_LTC_COPD_ASTHMA_DATA[[#All],[OrgID]],REPORT!$C42,WF_LTC_COPD_ASTHMA_DATA[[#All],[Rel_D]],REPORT!$C$55)</f>
        <v>7</v>
      </c>
      <c r="K42" s="71">
        <f t="shared" si="21"/>
        <v>0.54</v>
      </c>
      <c r="L42" s="43">
        <f>SUMIFS(WF_LTC_COPD_ASTHMA_DATA[[#All],[AST001]],WF_LTC_COPD_ASTHMA_DATA[[#All],[OrgID]],REPORT!$C42,WF_LTC_COPD_ASTHMA_DATA[[#All],[Rel_D]],Control!$E$16)</f>
        <v>382</v>
      </c>
      <c r="M42" s="43">
        <f>SUMIFS(WF_LTC_COPD_ASTHMA_DATA[[#All],[AST004]],WF_LTC_COPD_ASTHMA_DATA[[#All],[OrgID]],REPORT!$C42,WF_LTC_COPD_ASTHMA_DATA[[#All],[Rel_D]],REPORT!$C$55)</f>
        <v>312</v>
      </c>
      <c r="N42" s="77">
        <f t="shared" si="22"/>
        <v>0.81675392670157065</v>
      </c>
      <c r="O42" s="76">
        <f>SUMIFS(WF_LTC_COPD_ASTHMA_DATA[[#All],[AST002]],WF_LTC_COPD_ASTHMA_DATA[[#All],[OrgID]],REPORT!$C42,WF_LTC_COPD_ASTHMA_DATA[[#All],[Rel_D]],Control!$E$16)</f>
        <v>92</v>
      </c>
      <c r="P42" s="44">
        <f>SUMIFS(WF_LTC_COPD_ASTHMA_DATA[[#All],[AST003]],WF_LTC_COPD_ASTHMA_DATA[[#All],[OrgID]],REPORT!$C42,WF_LTC_COPD_ASTHMA_DATA[[#All],[Rel_D]],REPORT!$C$55)</f>
        <v>126</v>
      </c>
      <c r="Q42" s="71">
        <f t="shared" si="23"/>
        <v>1.37</v>
      </c>
    </row>
    <row r="43" spans="2:17">
      <c r="B43" s="10" t="s">
        <v>118</v>
      </c>
      <c r="C43" s="11" t="s">
        <v>119</v>
      </c>
      <c r="D43" s="11" t="s">
        <v>113</v>
      </c>
      <c r="E43" s="89">
        <f>SUMIFS(WF_LTC_COPD_ASTHMA_DATA[[#All],[00-00]],WF_LTC_COPD_ASTHMA_DATA[[#All],[OrgID]],REPORT!$C43,WF_LTC_COPD_ASTHMA_DATA[[#All],[Rel_D]],REPORT!$C$55)</f>
        <v>6237</v>
      </c>
      <c r="F43" s="85">
        <f>SUMIFS(WF_LTC_COPD_ASTHMA_DATA[[#All],[COPD001]],WF_LTC_COPD_ASTHMA_DATA[[#All],[OrgID]],REPORT!$C43,WF_LTC_COPD_ASTHMA_DATA[[#All],[Rel_D]],Control!$E$16)</f>
        <v>33</v>
      </c>
      <c r="G43" s="7">
        <f>SUMIFS(WF_LTC_COPD_ASTHMA_DATA[[#All],[COPD004]],WF_LTC_COPD_ASTHMA_DATA[[#All],[OrgID]],REPORT!$C43,WF_LTC_COPD_ASTHMA_DATA[[#All],[Rel_D]],REPORT!$C$55)</f>
        <v>20</v>
      </c>
      <c r="H43" s="72">
        <f t="shared" si="20"/>
        <v>0.60606060606060608</v>
      </c>
      <c r="I43" s="74">
        <f>SUMIFS(WF_LTC_COPD_ASTHMA_DATA[[#All],[COPD002]],WF_LTC_COPD_ASTHMA_DATA[[#All],[OrgID]],REPORT!$C43,WF_LTC_COPD_ASTHMA_DATA[[#All],[Rel_D]],Control!$E$16)</f>
        <v>11</v>
      </c>
      <c r="J43" s="40">
        <f>SUMIFS(WF_LTC_COPD_ASTHMA_DATA[[#All],[COPD003]],WF_LTC_COPD_ASTHMA_DATA[[#All],[OrgID]],REPORT!$C43,WF_LTC_COPD_ASTHMA_DATA[[#All],[Rel_D]],REPORT!$C$55)</f>
        <v>11</v>
      </c>
      <c r="K43" s="71">
        <f t="shared" si="21"/>
        <v>1</v>
      </c>
      <c r="L43" s="43">
        <f>SUMIFS(WF_LTC_COPD_ASTHMA_DATA[[#All],[AST001]],WF_LTC_COPD_ASTHMA_DATA[[#All],[OrgID]],REPORT!$C43,WF_LTC_COPD_ASTHMA_DATA[[#All],[Rel_D]],Control!$E$16)</f>
        <v>236</v>
      </c>
      <c r="M43" s="43">
        <f>SUMIFS(WF_LTC_COPD_ASTHMA_DATA[[#All],[AST004]],WF_LTC_COPD_ASTHMA_DATA[[#All],[OrgID]],REPORT!$C43,WF_LTC_COPD_ASTHMA_DATA[[#All],[Rel_D]],REPORT!$C$55)</f>
        <v>164</v>
      </c>
      <c r="N43" s="77">
        <f t="shared" si="22"/>
        <v>0.69491525423728817</v>
      </c>
      <c r="O43" s="76">
        <f>SUMIFS(WF_LTC_COPD_ASTHMA_DATA[[#All],[AST002]],WF_LTC_COPD_ASTHMA_DATA[[#All],[OrgID]],REPORT!$C43,WF_LTC_COPD_ASTHMA_DATA[[#All],[Rel_D]],Control!$E$16)</f>
        <v>59</v>
      </c>
      <c r="P43" s="44">
        <f>SUMIFS(WF_LTC_COPD_ASTHMA_DATA[[#All],[AST003]],WF_LTC_COPD_ASTHMA_DATA[[#All],[OrgID]],REPORT!$C43,WF_LTC_COPD_ASTHMA_DATA[[#All],[Rel_D]],REPORT!$C$55)</f>
        <v>55</v>
      </c>
      <c r="Q43" s="71">
        <f t="shared" si="23"/>
        <v>0.93</v>
      </c>
    </row>
    <row r="44" spans="2:17">
      <c r="B44" s="19" t="s">
        <v>120</v>
      </c>
      <c r="C44" s="20" t="s">
        <v>121</v>
      </c>
      <c r="D44" s="20" t="s">
        <v>113</v>
      </c>
      <c r="E44" s="92">
        <f>SUMIFS(WF_LTC_COPD_ASTHMA_DATA[[#All],[00-00]],WF_LTC_COPD_ASTHMA_DATA[[#All],[OrgID]],REPORT!$C44,WF_LTC_COPD_ASTHMA_DATA[[#All],[Rel_D]],REPORT!$C$55)</f>
        <v>9214</v>
      </c>
      <c r="F44" s="86">
        <f>SUMIFS(WF_LTC_COPD_ASTHMA_DATA[[#All],[COPD001]],WF_LTC_COPD_ASTHMA_DATA[[#All],[OrgID]],REPORT!$C44,WF_LTC_COPD_ASTHMA_DATA[[#All],[Rel_D]],Control!$E$16)</f>
        <v>96</v>
      </c>
      <c r="G44" s="7">
        <f>SUMIFS(WF_LTC_COPD_ASTHMA_DATA[[#All],[COPD004]],WF_LTC_COPD_ASTHMA_DATA[[#All],[OrgID]],REPORT!$C44,WF_LTC_COPD_ASTHMA_DATA[[#All],[Rel_D]],REPORT!$C$55)</f>
        <v>60</v>
      </c>
      <c r="H44" s="72">
        <f t="shared" si="20"/>
        <v>0.625</v>
      </c>
      <c r="I44" s="74">
        <f>SUMIFS(WF_LTC_COPD_ASTHMA_DATA[[#All],[COPD002]],WF_LTC_COPD_ASTHMA_DATA[[#All],[OrgID]],REPORT!$C44,WF_LTC_COPD_ASTHMA_DATA[[#All],[Rel_D]],Control!$E$16)</f>
        <v>12</v>
      </c>
      <c r="J44" s="41">
        <f>SUMIFS(WF_LTC_COPD_ASTHMA_DATA[[#All],[COPD003]],WF_LTC_COPD_ASTHMA_DATA[[#All],[OrgID]],REPORT!$C44,WF_LTC_COPD_ASTHMA_DATA[[#All],[Rel_D]],REPORT!$C$55)</f>
        <v>12</v>
      </c>
      <c r="K44" s="71">
        <f t="shared" si="21"/>
        <v>1</v>
      </c>
      <c r="L44" s="43">
        <f>SUMIFS(WF_LTC_COPD_ASTHMA_DATA[[#All],[AST001]],WF_LTC_COPD_ASTHMA_DATA[[#All],[OrgID]],REPORT!$C44,WF_LTC_COPD_ASTHMA_DATA[[#All],[Rel_D]],Control!$E$16)</f>
        <v>446</v>
      </c>
      <c r="M44" s="43">
        <f>SUMIFS(WF_LTC_COPD_ASTHMA_DATA[[#All],[AST004]],WF_LTC_COPD_ASTHMA_DATA[[#All],[OrgID]],REPORT!$C44,WF_LTC_COPD_ASTHMA_DATA[[#All],[Rel_D]],REPORT!$C$55)</f>
        <v>174</v>
      </c>
      <c r="N44" s="77">
        <f t="shared" si="22"/>
        <v>0.39013452914798208</v>
      </c>
      <c r="O44" s="76">
        <f>SUMIFS(WF_LTC_COPD_ASTHMA_DATA[[#All],[AST002]],WF_LTC_COPD_ASTHMA_DATA[[#All],[OrgID]],REPORT!$C44,WF_LTC_COPD_ASTHMA_DATA[[#All],[Rel_D]],Control!$E$16)</f>
        <v>68</v>
      </c>
      <c r="P44" s="44">
        <f>SUMIFS(WF_LTC_COPD_ASTHMA_DATA[[#All],[AST003]],WF_LTC_COPD_ASTHMA_DATA[[#All],[OrgID]],REPORT!$C44,WF_LTC_COPD_ASTHMA_DATA[[#All],[Rel_D]],REPORT!$C$55)</f>
        <v>51</v>
      </c>
      <c r="Q44" s="71">
        <f t="shared" si="23"/>
        <v>0.75</v>
      </c>
    </row>
    <row r="45" spans="2:17">
      <c r="B45" s="16" t="s">
        <v>122</v>
      </c>
      <c r="C45" s="17" t="s">
        <v>113</v>
      </c>
      <c r="D45" s="17" t="s">
        <v>113</v>
      </c>
      <c r="E45" s="91">
        <f>SUM(E40:E44)</f>
        <v>41478</v>
      </c>
      <c r="F45" s="87">
        <f>SUM(F40:F44)</f>
        <v>328</v>
      </c>
      <c r="G45" s="18">
        <f>SUM(G40:G44)</f>
        <v>211</v>
      </c>
      <c r="H45" s="73">
        <f>IFERROR(G45/F45,"-")</f>
        <v>0.64329268292682928</v>
      </c>
      <c r="I45" s="75">
        <f>SUM(I40:I44)</f>
        <v>71</v>
      </c>
      <c r="J45" s="42">
        <f>SUM(J40:J44)</f>
        <v>71</v>
      </c>
      <c r="K45" s="83">
        <f>IFERROR(ROUND(J45/I45,2),"-")</f>
        <v>1</v>
      </c>
      <c r="L45" s="79">
        <f>SUM(L40:L44)</f>
        <v>1963</v>
      </c>
      <c r="M45" s="79">
        <f>SUM(M40:M44)</f>
        <v>1428</v>
      </c>
      <c r="N45" s="80">
        <f>IFERROR(M45/L45, "-")</f>
        <v>0.72745797249108513</v>
      </c>
      <c r="O45" s="81">
        <f>SUM(O40:O44)</f>
        <v>429</v>
      </c>
      <c r="P45" s="82">
        <f>SUM(P40:P44)</f>
        <v>531</v>
      </c>
      <c r="Q45" s="83">
        <f>IFERROR(ROUND(P45/O45,2),"-")</f>
        <v>1.24</v>
      </c>
    </row>
    <row r="46" spans="2:17">
      <c r="B46" s="8" t="s">
        <v>123</v>
      </c>
      <c r="C46" s="9" t="s">
        <v>124</v>
      </c>
      <c r="D46" s="9" t="s">
        <v>125</v>
      </c>
      <c r="E46" s="88">
        <f>SUMIFS(WF_LTC_COPD_ASTHMA_DATA[[#All],[00-00]],WF_LTC_COPD_ASTHMA_DATA[[#All],[OrgID]],REPORT!$C46,WF_LTC_COPD_ASTHMA_DATA[[#All],[Rel_D]],REPORT!$C$55)</f>
        <v>6812</v>
      </c>
      <c r="F46" s="84">
        <f>SUMIFS(WF_LTC_COPD_ASTHMA_DATA[[#All],[COPD001]],WF_LTC_COPD_ASTHMA_DATA[[#All],[OrgID]],REPORT!$C46,WF_LTC_COPD_ASTHMA_DATA[[#All],[Rel_D]],Control!$E$16)</f>
        <v>57</v>
      </c>
      <c r="G46" s="7">
        <f>SUMIFS(WF_LTC_COPD_ASTHMA_DATA[[#All],[COPD004]],WF_LTC_COPD_ASTHMA_DATA[[#All],[OrgID]],REPORT!$C46,WF_LTC_COPD_ASTHMA_DATA[[#All],[Rel_D]],REPORT!$C$55)</f>
        <v>10</v>
      </c>
      <c r="H46" s="72">
        <f>IFERROR(G46/F46,"-")</f>
        <v>0.17543859649122806</v>
      </c>
      <c r="I46" s="74">
        <f>SUMIFS(WF_LTC_COPD_ASTHMA_DATA[[#All],[COPD002]],WF_LTC_COPD_ASTHMA_DATA[[#All],[OrgID]],REPORT!$C46,WF_LTC_COPD_ASTHMA_DATA[[#All],[Rel_D]],Control!$E$16)</f>
        <v>9</v>
      </c>
      <c r="J46" s="39">
        <f>SUMIFS(WF_LTC_COPD_ASTHMA_DATA[[#All],[COPD003]],WF_LTC_COPD_ASTHMA_DATA[[#All],[OrgID]],REPORT!$C46,WF_LTC_COPD_ASTHMA_DATA[[#All],[Rel_D]],REPORT!$C$55)</f>
        <v>1</v>
      </c>
      <c r="K46" s="71">
        <f>IFERROR(ROUND(J46/I46,2),"-")</f>
        <v>0.11</v>
      </c>
      <c r="L46" s="43">
        <f>SUMIFS(WF_LTC_COPD_ASTHMA_DATA[[#All],[AST001]],WF_LTC_COPD_ASTHMA_DATA[[#All],[OrgID]],REPORT!$C46,WF_LTC_COPD_ASTHMA_DATA[[#All],[Rel_D]],Control!$E$16)</f>
        <v>286</v>
      </c>
      <c r="M46" s="43">
        <f>SUMIFS(WF_LTC_COPD_ASTHMA_DATA[[#All],[AST004]],WF_LTC_COPD_ASTHMA_DATA[[#All],[OrgID]],REPORT!$C46,WF_LTC_COPD_ASTHMA_DATA[[#All],[Rel_D]],REPORT!$C$55)</f>
        <v>183</v>
      </c>
      <c r="N46" s="77">
        <f>IFERROR(M46/L46, "-")</f>
        <v>0.6398601398601399</v>
      </c>
      <c r="O46" s="76">
        <f>SUMIFS(WF_LTC_COPD_ASTHMA_DATA[[#All],[AST002]],WF_LTC_COPD_ASTHMA_DATA[[#All],[OrgID]],REPORT!$C46,WF_LTC_COPD_ASTHMA_DATA[[#All],[Rel_D]],Control!$E$16)</f>
        <v>48</v>
      </c>
      <c r="P46" s="44">
        <f>SUMIFS(WF_LTC_COPD_ASTHMA_DATA[[#All],[AST003]],WF_LTC_COPD_ASTHMA_DATA[[#All],[OrgID]],REPORT!$C46,WF_LTC_COPD_ASTHMA_DATA[[#All],[Rel_D]],REPORT!$C$55)</f>
        <v>59</v>
      </c>
      <c r="Q46" s="71">
        <f>IFERROR(ROUND(P46/O46,2),"-")</f>
        <v>1.23</v>
      </c>
    </row>
    <row r="47" spans="2:17">
      <c r="B47" s="10" t="s">
        <v>126</v>
      </c>
      <c r="C47" s="11" t="s">
        <v>127</v>
      </c>
      <c r="D47" s="11" t="s">
        <v>125</v>
      </c>
      <c r="E47" s="89">
        <f>SUMIFS(WF_LTC_COPD_ASTHMA_DATA[[#All],[00-00]],WF_LTC_COPD_ASTHMA_DATA[[#All],[OrgID]],REPORT!$C47,WF_LTC_COPD_ASTHMA_DATA[[#All],[Rel_D]],REPORT!$C$55)</f>
        <v>8160</v>
      </c>
      <c r="F47" s="85">
        <f>SUMIFS(WF_LTC_COPD_ASTHMA_DATA[[#All],[COPD001]],WF_LTC_COPD_ASTHMA_DATA[[#All],[OrgID]],REPORT!$C47,WF_LTC_COPD_ASTHMA_DATA[[#All],[Rel_D]],Control!$E$16)</f>
        <v>38</v>
      </c>
      <c r="G47" s="7">
        <f>SUMIFS(WF_LTC_COPD_ASTHMA_DATA[[#All],[COPD004]],WF_LTC_COPD_ASTHMA_DATA[[#All],[OrgID]],REPORT!$C47,WF_LTC_COPD_ASTHMA_DATA[[#All],[Rel_D]],REPORT!$C$55)</f>
        <v>37</v>
      </c>
      <c r="H47" s="72">
        <f t="shared" ref="H47:H50" si="24">IFERROR(G47/F47,"-")</f>
        <v>0.97368421052631582</v>
      </c>
      <c r="I47" s="74">
        <f>SUMIFS(WF_LTC_COPD_ASTHMA_DATA[[#All],[COPD002]],WF_LTC_COPD_ASTHMA_DATA[[#All],[OrgID]],REPORT!$C47,WF_LTC_COPD_ASTHMA_DATA[[#All],[Rel_D]],Control!$E$16)</f>
        <v>7</v>
      </c>
      <c r="J47" s="40">
        <f>SUMIFS(WF_LTC_COPD_ASTHMA_DATA[[#All],[COPD003]],WF_LTC_COPD_ASTHMA_DATA[[#All],[OrgID]],REPORT!$C47,WF_LTC_COPD_ASTHMA_DATA[[#All],[Rel_D]],REPORT!$C$55)</f>
        <v>9</v>
      </c>
      <c r="K47" s="71">
        <f t="shared" ref="K47:K50" si="25">IFERROR(ROUND(J47/I47,2),"-")</f>
        <v>1.29</v>
      </c>
      <c r="L47" s="43">
        <f>SUMIFS(WF_LTC_COPD_ASTHMA_DATA[[#All],[AST001]],WF_LTC_COPD_ASTHMA_DATA[[#All],[OrgID]],REPORT!$C47,WF_LTC_COPD_ASTHMA_DATA[[#All],[Rel_D]],Control!$E$16)</f>
        <v>418</v>
      </c>
      <c r="M47" s="43">
        <f>SUMIFS(WF_LTC_COPD_ASTHMA_DATA[[#All],[AST004]],WF_LTC_COPD_ASTHMA_DATA[[#All],[OrgID]],REPORT!$C47,WF_LTC_COPD_ASTHMA_DATA[[#All],[Rel_D]],REPORT!$C$55)</f>
        <v>413</v>
      </c>
      <c r="N47" s="77">
        <f t="shared" ref="N47:N50" si="26">IFERROR(M47/L47, "-")</f>
        <v>0.98803827751196172</v>
      </c>
      <c r="O47" s="76">
        <f>SUMIFS(WF_LTC_COPD_ASTHMA_DATA[[#All],[AST002]],WF_LTC_COPD_ASTHMA_DATA[[#All],[OrgID]],REPORT!$C47,WF_LTC_COPD_ASTHMA_DATA[[#All],[Rel_D]],Control!$E$16)</f>
        <v>81</v>
      </c>
      <c r="P47" s="44">
        <f>SUMIFS(WF_LTC_COPD_ASTHMA_DATA[[#All],[AST003]],WF_LTC_COPD_ASTHMA_DATA[[#All],[OrgID]],REPORT!$C47,WF_LTC_COPD_ASTHMA_DATA[[#All],[Rel_D]],REPORT!$C$55)</f>
        <v>136</v>
      </c>
      <c r="Q47" s="71">
        <f t="shared" ref="Q47:Q50" si="27">IFERROR(ROUND(P47/O47,2),"-")</f>
        <v>1.68</v>
      </c>
    </row>
    <row r="48" spans="2:17">
      <c r="B48" s="10" t="s">
        <v>128</v>
      </c>
      <c r="C48" s="11" t="s">
        <v>129</v>
      </c>
      <c r="D48" s="11" t="s">
        <v>125</v>
      </c>
      <c r="E48" s="89">
        <f>SUMIFS(WF_LTC_COPD_ASTHMA_DATA[[#All],[00-00]],WF_LTC_COPD_ASTHMA_DATA[[#All],[OrgID]],REPORT!$C48,WF_LTC_COPD_ASTHMA_DATA[[#All],[Rel_D]],REPORT!$C$55)</f>
        <v>7155</v>
      </c>
      <c r="F48" s="85">
        <f>SUMIFS(WF_LTC_COPD_ASTHMA_DATA[[#All],[COPD001]],WF_LTC_COPD_ASTHMA_DATA[[#All],[OrgID]],REPORT!$C48,WF_LTC_COPD_ASTHMA_DATA[[#All],[Rel_D]],Control!$E$16)</f>
        <v>65</v>
      </c>
      <c r="G48" s="7">
        <f>SUMIFS(WF_LTC_COPD_ASTHMA_DATA[[#All],[COPD004]],WF_LTC_COPD_ASTHMA_DATA[[#All],[OrgID]],REPORT!$C48,WF_LTC_COPD_ASTHMA_DATA[[#All],[Rel_D]],REPORT!$C$55)</f>
        <v>44</v>
      </c>
      <c r="H48" s="72">
        <f t="shared" si="24"/>
        <v>0.67692307692307696</v>
      </c>
      <c r="I48" s="74">
        <f>SUMIFS(WF_LTC_COPD_ASTHMA_DATA[[#All],[COPD002]],WF_LTC_COPD_ASTHMA_DATA[[#All],[OrgID]],REPORT!$C48,WF_LTC_COPD_ASTHMA_DATA[[#All],[Rel_D]],Control!$E$16)</f>
        <v>14</v>
      </c>
      <c r="J48" s="40">
        <f>SUMIFS(WF_LTC_COPD_ASTHMA_DATA[[#All],[COPD003]],WF_LTC_COPD_ASTHMA_DATA[[#All],[OrgID]],REPORT!$C48,WF_LTC_COPD_ASTHMA_DATA[[#All],[Rel_D]],REPORT!$C$55)</f>
        <v>10</v>
      </c>
      <c r="K48" s="71">
        <f t="shared" si="25"/>
        <v>0.71</v>
      </c>
      <c r="L48" s="43">
        <f>SUMIFS(WF_LTC_COPD_ASTHMA_DATA[[#All],[AST001]],WF_LTC_COPD_ASTHMA_DATA[[#All],[OrgID]],REPORT!$C48,WF_LTC_COPD_ASTHMA_DATA[[#All],[Rel_D]],Control!$E$16)</f>
        <v>288</v>
      </c>
      <c r="M48" s="43">
        <f>SUMIFS(WF_LTC_COPD_ASTHMA_DATA[[#All],[AST004]],WF_LTC_COPD_ASTHMA_DATA[[#All],[OrgID]],REPORT!$C48,WF_LTC_COPD_ASTHMA_DATA[[#All],[Rel_D]],REPORT!$C$55)</f>
        <v>147</v>
      </c>
      <c r="N48" s="77">
        <f t="shared" si="26"/>
        <v>0.51041666666666663</v>
      </c>
      <c r="O48" s="76">
        <f>SUMIFS(WF_LTC_COPD_ASTHMA_DATA[[#All],[AST002]],WF_LTC_COPD_ASTHMA_DATA[[#All],[OrgID]],REPORT!$C48,WF_LTC_COPD_ASTHMA_DATA[[#All],[Rel_D]],Control!$E$16)</f>
        <v>97</v>
      </c>
      <c r="P48" s="44">
        <f>SUMIFS(WF_LTC_COPD_ASTHMA_DATA[[#All],[AST003]],WF_LTC_COPD_ASTHMA_DATA[[#All],[OrgID]],REPORT!$C48,WF_LTC_COPD_ASTHMA_DATA[[#All],[Rel_D]],REPORT!$C$55)</f>
        <v>60</v>
      </c>
      <c r="Q48" s="71">
        <f t="shared" si="27"/>
        <v>0.62</v>
      </c>
    </row>
    <row r="49" spans="2:17">
      <c r="B49" s="10" t="s">
        <v>130</v>
      </c>
      <c r="C49" s="11" t="s">
        <v>131</v>
      </c>
      <c r="D49" s="11" t="s">
        <v>125</v>
      </c>
      <c r="E49" s="89">
        <f>SUMIFS(WF_LTC_COPD_ASTHMA_DATA[[#All],[00-00]],WF_LTC_COPD_ASTHMA_DATA[[#All],[OrgID]],REPORT!$C49,WF_LTC_COPD_ASTHMA_DATA[[#All],[Rel_D]],REPORT!$C$55)</f>
        <v>6371</v>
      </c>
      <c r="F49" s="85">
        <f>SUMIFS(WF_LTC_COPD_ASTHMA_DATA[[#All],[COPD001]],WF_LTC_COPD_ASTHMA_DATA[[#All],[OrgID]],REPORT!$C49,WF_LTC_COPD_ASTHMA_DATA[[#All],[Rel_D]],Control!$E$16)</f>
        <v>28</v>
      </c>
      <c r="G49" s="7">
        <f>SUMIFS(WF_LTC_COPD_ASTHMA_DATA[[#All],[COPD004]],WF_LTC_COPD_ASTHMA_DATA[[#All],[OrgID]],REPORT!$C49,WF_LTC_COPD_ASTHMA_DATA[[#All],[Rel_D]],REPORT!$C$55)</f>
        <v>30</v>
      </c>
      <c r="H49" s="72">
        <f t="shared" si="24"/>
        <v>1.0714285714285714</v>
      </c>
      <c r="I49" s="74">
        <f>SUMIFS(WF_LTC_COPD_ASTHMA_DATA[[#All],[COPD002]],WF_LTC_COPD_ASTHMA_DATA[[#All],[OrgID]],REPORT!$C49,WF_LTC_COPD_ASTHMA_DATA[[#All],[Rel_D]],Control!$E$16)</f>
        <v>10</v>
      </c>
      <c r="J49" s="40">
        <f>SUMIFS(WF_LTC_COPD_ASTHMA_DATA[[#All],[COPD003]],WF_LTC_COPD_ASTHMA_DATA[[#All],[OrgID]],REPORT!$C49,WF_LTC_COPD_ASTHMA_DATA[[#All],[Rel_D]],REPORT!$C$55)</f>
        <v>11</v>
      </c>
      <c r="K49" s="71">
        <f t="shared" si="25"/>
        <v>1.1000000000000001</v>
      </c>
      <c r="L49" s="43">
        <f>SUMIFS(WF_LTC_COPD_ASTHMA_DATA[[#All],[AST001]],WF_LTC_COPD_ASTHMA_DATA[[#All],[OrgID]],REPORT!$C49,WF_LTC_COPD_ASTHMA_DATA[[#All],[Rel_D]],Control!$E$16)</f>
        <v>278</v>
      </c>
      <c r="M49" s="43">
        <f>SUMIFS(WF_LTC_COPD_ASTHMA_DATA[[#All],[AST004]],WF_LTC_COPD_ASTHMA_DATA[[#All],[OrgID]],REPORT!$C49,WF_LTC_COPD_ASTHMA_DATA[[#All],[Rel_D]],REPORT!$C$55)</f>
        <v>262</v>
      </c>
      <c r="N49" s="77">
        <f t="shared" si="26"/>
        <v>0.94244604316546765</v>
      </c>
      <c r="O49" s="76">
        <f>SUMIFS(WF_LTC_COPD_ASTHMA_DATA[[#All],[AST002]],WF_LTC_COPD_ASTHMA_DATA[[#All],[OrgID]],REPORT!$C49,WF_LTC_COPD_ASTHMA_DATA[[#All],[Rel_D]],Control!$E$16)</f>
        <v>24</v>
      </c>
      <c r="P49" s="44">
        <f>SUMIFS(WF_LTC_COPD_ASTHMA_DATA[[#All],[AST003]],WF_LTC_COPD_ASTHMA_DATA[[#All],[OrgID]],REPORT!$C49,WF_LTC_COPD_ASTHMA_DATA[[#All],[Rel_D]],REPORT!$C$55)</f>
        <v>55</v>
      </c>
      <c r="Q49" s="71">
        <f t="shared" si="27"/>
        <v>2.29</v>
      </c>
    </row>
    <row r="50" spans="2:17">
      <c r="B50" s="19" t="s">
        <v>132</v>
      </c>
      <c r="C50" s="20" t="s">
        <v>133</v>
      </c>
      <c r="D50" s="20" t="s">
        <v>125</v>
      </c>
      <c r="E50" s="92">
        <f>SUMIFS(WF_LTC_COPD_ASTHMA_DATA[[#All],[00-00]],WF_LTC_COPD_ASTHMA_DATA[[#All],[OrgID]],REPORT!$C50,WF_LTC_COPD_ASTHMA_DATA[[#All],[Rel_D]],REPORT!$C$55)</f>
        <v>16560</v>
      </c>
      <c r="F50" s="86">
        <f>SUMIFS(WF_LTC_COPD_ASTHMA_DATA[[#All],[COPD001]],WF_LTC_COPD_ASTHMA_DATA[[#All],[OrgID]],REPORT!$C50,WF_LTC_COPD_ASTHMA_DATA[[#All],[Rel_D]],Control!$E$16)</f>
        <v>102</v>
      </c>
      <c r="G50" s="7">
        <f>SUMIFS(WF_LTC_COPD_ASTHMA_DATA[[#All],[COPD004]],WF_LTC_COPD_ASTHMA_DATA[[#All],[OrgID]],REPORT!$C50,WF_LTC_COPD_ASTHMA_DATA[[#All],[Rel_D]],REPORT!$C$55)</f>
        <v>88</v>
      </c>
      <c r="H50" s="72">
        <f t="shared" si="24"/>
        <v>0.86274509803921573</v>
      </c>
      <c r="I50" s="74">
        <f>SUMIFS(WF_LTC_COPD_ASTHMA_DATA[[#All],[COPD002]],WF_LTC_COPD_ASTHMA_DATA[[#All],[OrgID]],REPORT!$C50,WF_LTC_COPD_ASTHMA_DATA[[#All],[Rel_D]],Control!$E$16)</f>
        <v>17</v>
      </c>
      <c r="J50" s="41">
        <f>SUMIFS(WF_LTC_COPD_ASTHMA_DATA[[#All],[COPD003]],WF_LTC_COPD_ASTHMA_DATA[[#All],[OrgID]],REPORT!$C50,WF_LTC_COPD_ASTHMA_DATA[[#All],[Rel_D]],REPORT!$C$55)</f>
        <v>18</v>
      </c>
      <c r="K50" s="71">
        <f t="shared" si="25"/>
        <v>1.06</v>
      </c>
      <c r="L50" s="43">
        <f>SUMIFS(WF_LTC_COPD_ASTHMA_DATA[[#All],[AST001]],WF_LTC_COPD_ASTHMA_DATA[[#All],[OrgID]],REPORT!$C50,WF_LTC_COPD_ASTHMA_DATA[[#All],[Rel_D]],Control!$E$16)</f>
        <v>636</v>
      </c>
      <c r="M50" s="43">
        <f>SUMIFS(WF_LTC_COPD_ASTHMA_DATA[[#All],[AST004]],WF_LTC_COPD_ASTHMA_DATA[[#All],[OrgID]],REPORT!$C50,WF_LTC_COPD_ASTHMA_DATA[[#All],[Rel_D]],REPORT!$C$55)</f>
        <v>308</v>
      </c>
      <c r="N50" s="77">
        <f t="shared" si="26"/>
        <v>0.48427672955974843</v>
      </c>
      <c r="O50" s="76">
        <f>SUMIFS(WF_LTC_COPD_ASTHMA_DATA[[#All],[AST002]],WF_LTC_COPD_ASTHMA_DATA[[#All],[OrgID]],REPORT!$C50,WF_LTC_COPD_ASTHMA_DATA[[#All],[Rel_D]],Control!$E$16)</f>
        <v>148</v>
      </c>
      <c r="P50" s="44">
        <f>SUMIFS(WF_LTC_COPD_ASTHMA_DATA[[#All],[AST003]],WF_LTC_COPD_ASTHMA_DATA[[#All],[OrgID]],REPORT!$C50,WF_LTC_COPD_ASTHMA_DATA[[#All],[Rel_D]],REPORT!$C$55)</f>
        <v>102</v>
      </c>
      <c r="Q50" s="71">
        <f t="shared" si="27"/>
        <v>0.69</v>
      </c>
    </row>
    <row r="51" spans="2:17">
      <c r="B51" s="16" t="s">
        <v>134</v>
      </c>
      <c r="C51" s="17" t="s">
        <v>125</v>
      </c>
      <c r="D51" s="17" t="s">
        <v>125</v>
      </c>
      <c r="E51" s="91">
        <f>SUM(E46:E50)</f>
        <v>45058</v>
      </c>
      <c r="F51" s="87">
        <f>SUM(F46:F50)</f>
        <v>290</v>
      </c>
      <c r="G51" s="18">
        <f>SUM(G46:G50)</f>
        <v>209</v>
      </c>
      <c r="H51" s="73">
        <f>IFERROR(G51/F51,"-")</f>
        <v>0.72068965517241379</v>
      </c>
      <c r="I51" s="75">
        <f>SUM(I46:I50)</f>
        <v>57</v>
      </c>
      <c r="J51" s="42">
        <f>SUM(J46:J50)</f>
        <v>49</v>
      </c>
      <c r="K51" s="83">
        <f>IFERROR(ROUND(J51/I51,2),"-")</f>
        <v>0.86</v>
      </c>
      <c r="L51" s="79">
        <f>SUM(L46:L50)</f>
        <v>1906</v>
      </c>
      <c r="M51" s="79">
        <f>SUM(M46:M50)</f>
        <v>1313</v>
      </c>
      <c r="N51" s="80"/>
      <c r="O51" s="81">
        <f>SUM(O46:O50)</f>
        <v>398</v>
      </c>
      <c r="P51" s="82">
        <f>SUM(P46:P50)</f>
        <v>412</v>
      </c>
      <c r="Q51" s="83">
        <f>IFERROR(ROUND(P51/O51,2),"-")</f>
        <v>1.04</v>
      </c>
    </row>
    <row r="52" spans="2:17" ht="22.5" customHeight="1">
      <c r="B52" s="93"/>
      <c r="C52" s="94" t="s">
        <v>19</v>
      </c>
      <c r="D52" s="94"/>
      <c r="E52" s="94">
        <f>SUM(E14,E20,E24,E32,E39,E45,E51)</f>
        <v>323220</v>
      </c>
      <c r="F52" s="94">
        <f>SUM(F51,F45,F39,F32,F24,F20,F14)</f>
        <v>2803</v>
      </c>
      <c r="G52" s="94">
        <f>SUM(G14,G20,G24,G32,G39,G45,G51)</f>
        <v>1778</v>
      </c>
      <c r="H52" s="95">
        <f>IFERROR(G52/F52,"-")</f>
        <v>0.63432037103103822</v>
      </c>
      <c r="I52" s="96">
        <f>SUM(I51,I45,I39,I32,I24,I20,I14)</f>
        <v>642</v>
      </c>
      <c r="J52" s="97">
        <f>SUM(J14,J20,J24,J32,J39,J45,J51)</f>
        <v>553</v>
      </c>
      <c r="K52" s="101">
        <f>IFERROR(ROUND(J52/I52,2),"-")</f>
        <v>0.86</v>
      </c>
      <c r="L52" s="93">
        <f>SUM(L51,L45,L39,L32,L24,L20,L14)</f>
        <v>14886</v>
      </c>
      <c r="M52" s="93">
        <f>SUM(M14,M20,M24,M32,M39,M45,M51)</f>
        <v>10163</v>
      </c>
      <c r="N52" s="98">
        <f>IFERROR(M52/L52, "-")</f>
        <v>0.68272202069058174</v>
      </c>
      <c r="O52" s="99">
        <f>SUM(O51,O45,O39,O32,O24,O20,O14)</f>
        <v>2837</v>
      </c>
      <c r="P52" s="100">
        <f>SUM(P14,P20,P24,P32,P39,P45,P51)</f>
        <v>2861</v>
      </c>
      <c r="Q52" s="101">
        <f>IFERROR(ROUND(P52/O52,2),"-")</f>
        <v>1.01</v>
      </c>
    </row>
    <row r="53" spans="2:17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</row>
    <row r="54" spans="2:17">
      <c r="B54" s="5"/>
      <c r="C54" s="5"/>
      <c r="D54" s="5"/>
      <c r="E54" s="5"/>
      <c r="F54" s="5"/>
      <c r="G54" s="5"/>
      <c r="H54" s="5"/>
      <c r="I54" s="5"/>
      <c r="J54" s="5"/>
      <c r="K54" s="31" t="s">
        <v>21</v>
      </c>
      <c r="L54" s="5"/>
      <c r="M54" s="5"/>
      <c r="N54" s="5"/>
      <c r="O54" s="5"/>
      <c r="P54" s="5"/>
      <c r="Q54" s="5"/>
    </row>
    <row r="55" spans="2:17">
      <c r="B55" s="6" t="s">
        <v>20</v>
      </c>
      <c r="C55" s="5" t="str">
        <f>Control!D4</f>
        <v>01/04/2022</v>
      </c>
      <c r="D55" s="6"/>
      <c r="E55" s="5"/>
      <c r="F55" s="5"/>
      <c r="G55" s="5"/>
      <c r="H55" s="5"/>
      <c r="I55" s="5"/>
      <c r="J55" s="5"/>
      <c r="K55" s="32" t="s">
        <v>22</v>
      </c>
      <c r="L55" s="30"/>
      <c r="M55" s="30"/>
      <c r="N55" s="30"/>
      <c r="O55" s="5"/>
      <c r="P55" s="5"/>
      <c r="Q55" s="5"/>
    </row>
    <row r="56" spans="2:17">
      <c r="B56" s="5"/>
      <c r="C56" s="5"/>
      <c r="D56" s="5"/>
      <c r="E56" s="5"/>
      <c r="F56" s="5"/>
      <c r="G56" s="5"/>
      <c r="H56" s="5"/>
      <c r="I56" s="5"/>
      <c r="J56" s="5"/>
      <c r="K56" s="33" t="s">
        <v>23</v>
      </c>
      <c r="L56" s="5"/>
      <c r="M56" s="5"/>
      <c r="N56" s="5"/>
      <c r="O56" s="5"/>
      <c r="P56" s="5"/>
      <c r="Q56" s="5"/>
    </row>
    <row r="57" spans="2:17">
      <c r="B57" s="5"/>
      <c r="C57" s="5"/>
      <c r="D57" s="5"/>
      <c r="E57" s="5"/>
      <c r="F57" s="5"/>
      <c r="G57" s="5"/>
      <c r="H57" s="107" t="s">
        <v>24</v>
      </c>
      <c r="I57" s="5" t="s">
        <v>25</v>
      </c>
      <c r="J57" s="5"/>
      <c r="K57" s="103" t="s">
        <v>26</v>
      </c>
      <c r="L57" s="5"/>
      <c r="M57" s="5"/>
      <c r="N57" s="5"/>
      <c r="O57" s="5"/>
      <c r="P57" s="5"/>
      <c r="Q57" s="5"/>
    </row>
    <row r="58" spans="2:17">
      <c r="B58" s="5"/>
      <c r="C58" s="5"/>
      <c r="D58" s="5"/>
      <c r="E58" s="5"/>
      <c r="F58" s="5"/>
      <c r="G58" s="5"/>
      <c r="H58" s="5"/>
      <c r="I58" s="5"/>
      <c r="J58" s="5"/>
      <c r="K58" s="34" t="s">
        <v>27</v>
      </c>
      <c r="L58" s="5"/>
      <c r="M58" s="5"/>
      <c r="N58" s="5"/>
      <c r="O58" s="5"/>
      <c r="P58" s="5"/>
      <c r="Q58" s="5"/>
    </row>
    <row r="59" spans="2:17">
      <c r="B59" s="5"/>
      <c r="C59" s="112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2:17"/>
  </sheetData>
  <pageMargins left="0.7" right="0.7" top="0.75" bottom="0.75" header="0.3" footer="0.3"/>
  <pageSetup paperSize="9" orientation="portrait" r:id="rId1"/>
  <ignoredErrors>
    <ignoredError sqref="N14:N16 N52 K14:K22 N18:N22 N24:N30 N32:N50 H32:H52 H24:H30 H18:H22 H14:H16 H9:H12 K23:K52" formula="1"/>
  </ignoredErrors>
  <drawing r:id="rId2"/>
  <legacyDrawing r:id="rId3"/>
  <controls>
    <mc:AlternateContent xmlns:mc="http://schemas.openxmlformats.org/markup-compatibility/2006">
      <mc:Choice Requires="x14">
        <control shapeId="1030" r:id="rId4" name="ComboBox1">
          <controlPr defaultSize="0" autoLine="0" autoPict="0" linkedCell="Control!D6" listFillRange="Control!A8:B14" r:id="rId5">
            <anchor moveWithCells="1">
              <from>
                <xdr:col>1</xdr:col>
                <xdr:colOff>142875</xdr:colOff>
                <xdr:row>4</xdr:row>
                <xdr:rowOff>266700</xdr:rowOff>
              </from>
              <to>
                <xdr:col>1</xdr:col>
                <xdr:colOff>2514600</xdr:colOff>
                <xdr:row>4</xdr:row>
                <xdr:rowOff>619125</xdr:rowOff>
              </to>
            </anchor>
          </controlPr>
        </control>
      </mc:Choice>
      <mc:Fallback>
        <control shapeId="1030" r:id="rId4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1AF2A4B7-331C-41D3-9BD1-FCCC37BF23BA}">
            <x14:iconSet iconSet="4TrafficLights" custom="1">
              <x14:cfvo type="percent">
                <xm:f>0</xm:f>
              </x14:cfvo>
              <x14:cfvo type="num">
                <xm:f>0.45</xm:f>
              </x14:cfvo>
              <x14:cfvo type="num">
                <xm:f>0.6</xm:f>
              </x14:cfvo>
              <x14:cfvo type="num">
                <xm:f>0.7</xm:f>
              </x14:cfvo>
              <x14:cfIcon iconSet="4RedToBlack" iconId="3"/>
              <x14:cfIcon iconSet="4RedToBlack" iconId="2"/>
              <x14:cfIcon iconSet="3TrafficLights1" iconId="1"/>
              <x14:cfIcon iconSet="3TrafficLights1" iconId="2"/>
            </x14:iconSet>
          </x14:cfRule>
          <xm:sqref>Q6:Q52</xm:sqref>
        </x14:conditionalFormatting>
        <x14:conditionalFormatting xmlns:xm="http://schemas.microsoft.com/office/excel/2006/main">
          <x14:cfRule type="iconSet" priority="5" id="{AC3B75B2-0F10-48F6-9CF2-1009C40E50B5}">
            <x14:iconSet iconSet="4TrafficLights" custom="1">
              <x14:cfvo type="percent">
                <xm:f>0</xm:f>
              </x14:cfvo>
              <x14:cfvo type="num">
                <xm:f>0.45</xm:f>
              </x14:cfvo>
              <x14:cfvo type="num">
                <xm:f>0.6</xm:f>
              </x14:cfvo>
              <x14:cfvo type="num">
                <xm:f>0.7</xm:f>
              </x14:cfvo>
              <x14:cfIcon iconSet="4RedToBlack" iconId="3"/>
              <x14:cfIcon iconSet="4RedToBlack" iconId="2"/>
              <x14:cfIcon iconSet="3TrafficLights1" iconId="1"/>
              <x14:cfIcon iconSet="3TrafficLights1" iconId="2"/>
            </x14:iconSet>
          </x14:cfRule>
          <xm:sqref>K6:K52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1"/>
  <dimension ref="A1:J5"/>
  <sheetViews>
    <sheetView workbookViewId="0">
      <selection sqref="A1:J5"/>
    </sheetView>
  </sheetViews>
  <sheetFormatPr defaultRowHeight="15"/>
  <cols>
    <col min="1" max="1" width="11.140625" bestFit="1" customWidth="1"/>
    <col min="2" max="2" width="14.140625" bestFit="1" customWidth="1"/>
    <col min="3" max="3" width="38" bestFit="1" customWidth="1"/>
    <col min="4" max="4" width="31.7109375" bestFit="1" customWidth="1"/>
    <col min="5" max="5" width="39" bestFit="1" customWidth="1"/>
    <col min="6" max="6" width="30.5703125" bestFit="1" customWidth="1"/>
    <col min="7" max="7" width="37.5703125" bestFit="1" customWidth="1"/>
    <col min="8" max="8" width="31.7109375" bestFit="1" customWidth="1"/>
    <col min="9" max="9" width="48" bestFit="1" customWidth="1"/>
    <col min="10" max="10" width="25.7109375" bestFit="1" customWidth="1"/>
    <col min="11" max="14" width="9.85546875" bestFit="1" customWidth="1"/>
    <col min="15" max="15" width="11.140625" bestFit="1" customWidth="1"/>
    <col min="16" max="16" width="12.140625" bestFit="1" customWidth="1"/>
  </cols>
  <sheetData>
    <row r="1" spans="1:10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  <c r="H1" t="s">
        <v>142</v>
      </c>
      <c r="I1" t="s">
        <v>143</v>
      </c>
      <c r="J1" t="s">
        <v>144</v>
      </c>
    </row>
    <row r="2" spans="1:10">
      <c r="A2" t="s">
        <v>142</v>
      </c>
      <c r="B2" t="s">
        <v>144</v>
      </c>
      <c r="C2" t="s">
        <v>145</v>
      </c>
      <c r="D2" t="s">
        <v>146</v>
      </c>
      <c r="E2" t="s">
        <v>147</v>
      </c>
      <c r="F2" t="s">
        <v>148</v>
      </c>
      <c r="G2" t="s">
        <v>149</v>
      </c>
      <c r="H2" t="s">
        <v>150</v>
      </c>
      <c r="I2" t="s">
        <v>151</v>
      </c>
      <c r="J2" t="s">
        <v>152</v>
      </c>
    </row>
    <row r="3" spans="1:10">
      <c r="A3" t="s">
        <v>153</v>
      </c>
      <c r="B3" t="s">
        <v>154</v>
      </c>
      <c r="C3" t="s">
        <v>155</v>
      </c>
      <c r="D3" t="s">
        <v>156</v>
      </c>
      <c r="E3" t="s">
        <v>157</v>
      </c>
      <c r="F3" t="s">
        <v>158</v>
      </c>
      <c r="G3" t="s">
        <v>159</v>
      </c>
      <c r="H3" t="s">
        <v>160</v>
      </c>
      <c r="I3" t="s">
        <v>161</v>
      </c>
      <c r="J3" t="s">
        <v>162</v>
      </c>
    </row>
    <row r="4" spans="1:10">
      <c r="A4" t="s">
        <v>163</v>
      </c>
      <c r="B4" t="s">
        <v>29</v>
      </c>
      <c r="C4" t="s">
        <v>1</v>
      </c>
      <c r="D4" t="s">
        <v>2</v>
      </c>
      <c r="E4" t="s">
        <v>3</v>
      </c>
      <c r="F4" t="s">
        <v>164</v>
      </c>
      <c r="G4" t="s">
        <v>4</v>
      </c>
      <c r="H4" t="s">
        <v>5</v>
      </c>
      <c r="I4" t="s">
        <v>6</v>
      </c>
      <c r="J4" t="s">
        <v>31</v>
      </c>
    </row>
    <row r="5" spans="1:10">
      <c r="A5" t="s">
        <v>163</v>
      </c>
      <c r="B5" t="s">
        <v>35</v>
      </c>
      <c r="C5" t="s">
        <v>165</v>
      </c>
      <c r="D5" t="s">
        <v>166</v>
      </c>
      <c r="E5" t="s">
        <v>9</v>
      </c>
      <c r="F5" t="s">
        <v>167</v>
      </c>
      <c r="G5" t="s">
        <v>168</v>
      </c>
      <c r="H5" t="s">
        <v>169</v>
      </c>
      <c r="I5" t="s">
        <v>170</v>
      </c>
      <c r="J5" t="s">
        <v>171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O275"/>
  <sheetViews>
    <sheetView workbookViewId="0">
      <selection sqref="A1:O275"/>
    </sheetView>
  </sheetViews>
  <sheetFormatPr defaultRowHeight="15"/>
  <cols>
    <col min="1" max="1" width="12.5703125" bestFit="1" customWidth="1"/>
    <col min="2" max="2" width="67.5703125" bestFit="1" customWidth="1"/>
    <col min="3" max="3" width="12.28515625" bestFit="1" customWidth="1"/>
    <col min="4" max="4" width="21.5703125" bestFit="1" customWidth="1"/>
    <col min="5" max="5" width="15.7109375" bestFit="1" customWidth="1"/>
    <col min="6" max="6" width="40.28515625" bestFit="1" customWidth="1"/>
    <col min="7" max="7" width="16.7109375" bestFit="1" customWidth="1"/>
    <col min="8" max="8" width="52.28515625" bestFit="1" customWidth="1"/>
    <col min="9" max="9" width="16.42578125" bestFit="1" customWidth="1"/>
    <col min="10" max="10" width="11.42578125" bestFit="1" customWidth="1"/>
    <col min="11" max="11" width="16.85546875" bestFit="1" customWidth="1"/>
    <col min="12" max="12" width="12.7109375" bestFit="1" customWidth="1"/>
    <col min="13" max="13" width="13.85546875" bestFit="1" customWidth="1"/>
    <col min="14" max="14" width="10.5703125" bestFit="1" customWidth="1"/>
    <col min="15" max="15" width="12.7109375" bestFit="1" customWidth="1"/>
  </cols>
  <sheetData>
    <row r="1" spans="1:15">
      <c r="A1" t="s">
        <v>172</v>
      </c>
      <c r="B1" t="s">
        <v>32</v>
      </c>
      <c r="C1" t="s">
        <v>173</v>
      </c>
      <c r="D1" t="s">
        <v>34</v>
      </c>
      <c r="E1" t="s">
        <v>174</v>
      </c>
      <c r="F1" t="s">
        <v>175</v>
      </c>
      <c r="G1" t="s">
        <v>176</v>
      </c>
      <c r="H1" t="s">
        <v>177</v>
      </c>
      <c r="I1" t="s">
        <v>178</v>
      </c>
      <c r="J1" t="s">
        <v>179</v>
      </c>
      <c r="K1" t="s">
        <v>180</v>
      </c>
      <c r="L1" t="s">
        <v>181</v>
      </c>
      <c r="M1" t="s">
        <v>182</v>
      </c>
      <c r="N1" t="s">
        <v>183</v>
      </c>
      <c r="O1" t="s">
        <v>184</v>
      </c>
    </row>
    <row r="2" spans="1:15">
      <c r="A2" t="s">
        <v>185</v>
      </c>
      <c r="B2" t="s">
        <v>186</v>
      </c>
      <c r="C2" t="s">
        <v>187</v>
      </c>
      <c r="D2" t="s">
        <v>188</v>
      </c>
      <c r="E2" t="s">
        <v>189</v>
      </c>
      <c r="F2" t="s">
        <v>190</v>
      </c>
      <c r="G2" t="s">
        <v>191</v>
      </c>
      <c r="H2" t="s">
        <v>192</v>
      </c>
      <c r="I2" t="s">
        <v>193</v>
      </c>
      <c r="J2" t="s">
        <v>194</v>
      </c>
      <c r="K2" t="s">
        <v>195</v>
      </c>
      <c r="L2">
        <v>548956</v>
      </c>
      <c r="M2">
        <v>185305</v>
      </c>
      <c r="N2">
        <v>51.546982999999997</v>
      </c>
      <c r="O2">
        <v>0.14681208000000001</v>
      </c>
    </row>
    <row r="3" spans="1:15">
      <c r="A3" t="s">
        <v>196</v>
      </c>
      <c r="B3" t="s">
        <v>197</v>
      </c>
      <c r="C3" t="s">
        <v>187</v>
      </c>
      <c r="D3" t="s">
        <v>188</v>
      </c>
      <c r="E3" t="s">
        <v>189</v>
      </c>
      <c r="F3" t="s">
        <v>190</v>
      </c>
      <c r="G3" t="s">
        <v>191</v>
      </c>
      <c r="H3" t="s">
        <v>198</v>
      </c>
      <c r="I3" t="s">
        <v>193</v>
      </c>
      <c r="J3" t="s">
        <v>199</v>
      </c>
      <c r="K3" t="s">
        <v>200</v>
      </c>
      <c r="L3">
        <v>549667</v>
      </c>
      <c r="M3">
        <v>184556</v>
      </c>
      <c r="N3">
        <v>51.540066000000003</v>
      </c>
      <c r="O3">
        <v>0.15673988</v>
      </c>
    </row>
    <row r="4" spans="1:15">
      <c r="A4" t="s">
        <v>201</v>
      </c>
      <c r="B4" t="s">
        <v>202</v>
      </c>
      <c r="C4" t="s">
        <v>187</v>
      </c>
      <c r="D4" t="s">
        <v>188</v>
      </c>
      <c r="E4" t="s">
        <v>189</v>
      </c>
      <c r="F4" t="s">
        <v>190</v>
      </c>
      <c r="G4" t="s">
        <v>191</v>
      </c>
      <c r="H4" t="s">
        <v>203</v>
      </c>
      <c r="I4" t="s">
        <v>193</v>
      </c>
      <c r="J4" t="s">
        <v>204</v>
      </c>
      <c r="K4" t="s">
        <v>205</v>
      </c>
      <c r="L4">
        <v>549367</v>
      </c>
      <c r="M4">
        <v>183962</v>
      </c>
      <c r="N4">
        <v>51.534807999999998</v>
      </c>
      <c r="O4">
        <v>0.15216547999999999</v>
      </c>
    </row>
    <row r="5" spans="1:15">
      <c r="A5" t="s">
        <v>206</v>
      </c>
      <c r="B5" t="s">
        <v>207</v>
      </c>
      <c r="C5" t="s">
        <v>187</v>
      </c>
      <c r="D5" t="s">
        <v>188</v>
      </c>
      <c r="E5" t="s">
        <v>189</v>
      </c>
      <c r="F5" t="s">
        <v>190</v>
      </c>
      <c r="G5" t="s">
        <v>191</v>
      </c>
      <c r="H5" t="s">
        <v>208</v>
      </c>
      <c r="I5" t="s">
        <v>193</v>
      </c>
      <c r="J5" t="s">
        <v>209</v>
      </c>
      <c r="K5" t="s">
        <v>210</v>
      </c>
      <c r="L5">
        <v>547283</v>
      </c>
      <c r="M5">
        <v>185077</v>
      </c>
      <c r="N5">
        <v>51.545372999999998</v>
      </c>
      <c r="O5">
        <v>0.12260706</v>
      </c>
    </row>
    <row r="6" spans="1:15">
      <c r="A6" t="s">
        <v>211</v>
      </c>
      <c r="B6" t="s">
        <v>212</v>
      </c>
      <c r="C6" t="s">
        <v>187</v>
      </c>
      <c r="D6" t="s">
        <v>188</v>
      </c>
      <c r="E6" t="s">
        <v>213</v>
      </c>
      <c r="F6" t="s">
        <v>214</v>
      </c>
      <c r="G6" t="s">
        <v>191</v>
      </c>
      <c r="H6" t="s">
        <v>215</v>
      </c>
      <c r="I6" t="s">
        <v>193</v>
      </c>
      <c r="J6" t="s">
        <v>216</v>
      </c>
      <c r="K6" t="s">
        <v>217</v>
      </c>
      <c r="L6">
        <v>549762</v>
      </c>
      <c r="M6">
        <v>183388</v>
      </c>
      <c r="N6">
        <v>51.529546000000003</v>
      </c>
      <c r="O6">
        <v>0.15761231000000001</v>
      </c>
    </row>
    <row r="7" spans="1:15">
      <c r="A7" t="s">
        <v>218</v>
      </c>
      <c r="B7" t="s">
        <v>219</v>
      </c>
      <c r="C7" t="s">
        <v>187</v>
      </c>
      <c r="D7" t="s">
        <v>188</v>
      </c>
      <c r="E7" t="s">
        <v>213</v>
      </c>
      <c r="F7" t="s">
        <v>214</v>
      </c>
      <c r="G7" t="s">
        <v>191</v>
      </c>
      <c r="H7" t="s">
        <v>220</v>
      </c>
      <c r="I7" t="s">
        <v>193</v>
      </c>
      <c r="J7" t="s">
        <v>221</v>
      </c>
      <c r="K7" t="s">
        <v>222</v>
      </c>
      <c r="L7">
        <v>548734</v>
      </c>
      <c r="M7">
        <v>184495</v>
      </c>
      <c r="N7">
        <v>51.539763999999998</v>
      </c>
      <c r="O7">
        <v>0.14327081999999999</v>
      </c>
    </row>
    <row r="8" spans="1:15">
      <c r="A8" t="s">
        <v>223</v>
      </c>
      <c r="B8" t="s">
        <v>224</v>
      </c>
      <c r="C8" t="s">
        <v>187</v>
      </c>
      <c r="D8" t="s">
        <v>188</v>
      </c>
      <c r="E8" t="s">
        <v>213</v>
      </c>
      <c r="F8" t="s">
        <v>214</v>
      </c>
      <c r="G8" t="s">
        <v>191</v>
      </c>
      <c r="H8" t="s">
        <v>225</v>
      </c>
      <c r="I8" t="s">
        <v>193</v>
      </c>
      <c r="J8" t="s">
        <v>226</v>
      </c>
      <c r="K8" t="s">
        <v>227</v>
      </c>
      <c r="L8">
        <v>548052</v>
      </c>
      <c r="M8">
        <v>184181</v>
      </c>
      <c r="N8">
        <v>51.537121999999997</v>
      </c>
      <c r="O8">
        <v>0.13331214999999999</v>
      </c>
    </row>
    <row r="9" spans="1:15">
      <c r="A9" t="s">
        <v>228</v>
      </c>
      <c r="B9" t="s">
        <v>229</v>
      </c>
      <c r="C9" t="s">
        <v>187</v>
      </c>
      <c r="D9" t="s">
        <v>188</v>
      </c>
      <c r="E9" t="s">
        <v>213</v>
      </c>
      <c r="F9" t="s">
        <v>214</v>
      </c>
      <c r="G9" t="s">
        <v>191</v>
      </c>
      <c r="H9" t="s">
        <v>230</v>
      </c>
      <c r="I9" t="s">
        <v>193</v>
      </c>
      <c r="J9" t="s">
        <v>231</v>
      </c>
      <c r="K9" t="s">
        <v>232</v>
      </c>
      <c r="L9">
        <v>550141</v>
      </c>
      <c r="M9">
        <v>184824</v>
      </c>
      <c r="N9">
        <v>51.542347999999997</v>
      </c>
      <c r="O9">
        <v>0.16368373999999999</v>
      </c>
    </row>
    <row r="10" spans="1:15">
      <c r="A10" t="s">
        <v>233</v>
      </c>
      <c r="B10" t="s">
        <v>234</v>
      </c>
      <c r="C10" t="s">
        <v>187</v>
      </c>
      <c r="D10" t="s">
        <v>188</v>
      </c>
      <c r="E10" t="s">
        <v>213</v>
      </c>
      <c r="F10" t="s">
        <v>214</v>
      </c>
      <c r="G10" t="s">
        <v>191</v>
      </c>
      <c r="H10" t="s">
        <v>235</v>
      </c>
      <c r="I10" t="s">
        <v>193</v>
      </c>
      <c r="J10" t="s">
        <v>204</v>
      </c>
      <c r="K10" t="s">
        <v>205</v>
      </c>
      <c r="L10">
        <v>549367</v>
      </c>
      <c r="M10">
        <v>183962</v>
      </c>
      <c r="N10">
        <v>51.534807999999998</v>
      </c>
      <c r="O10">
        <v>0.15216547999999999</v>
      </c>
    </row>
    <row r="11" spans="1:15">
      <c r="A11" t="s">
        <v>236</v>
      </c>
      <c r="B11" t="s">
        <v>237</v>
      </c>
      <c r="C11" t="s">
        <v>187</v>
      </c>
      <c r="D11" t="s">
        <v>188</v>
      </c>
      <c r="E11" t="s">
        <v>213</v>
      </c>
      <c r="F11" t="s">
        <v>214</v>
      </c>
      <c r="G11" t="s">
        <v>191</v>
      </c>
      <c r="H11" t="s">
        <v>225</v>
      </c>
      <c r="I11" t="s">
        <v>193</v>
      </c>
      <c r="J11" t="s">
        <v>226</v>
      </c>
      <c r="K11" t="s">
        <v>227</v>
      </c>
      <c r="L11">
        <v>548052</v>
      </c>
      <c r="M11">
        <v>184181</v>
      </c>
      <c r="N11">
        <v>51.537121999999997</v>
      </c>
      <c r="O11">
        <v>0.13331214999999999</v>
      </c>
    </row>
    <row r="12" spans="1:15">
      <c r="A12" t="s">
        <v>238</v>
      </c>
      <c r="B12" t="s">
        <v>239</v>
      </c>
      <c r="C12" t="s">
        <v>187</v>
      </c>
      <c r="D12" t="s">
        <v>188</v>
      </c>
      <c r="E12" t="s">
        <v>213</v>
      </c>
      <c r="F12" t="s">
        <v>214</v>
      </c>
      <c r="G12" t="s">
        <v>191</v>
      </c>
      <c r="H12" t="s">
        <v>240</v>
      </c>
      <c r="I12" t="s">
        <v>193</v>
      </c>
      <c r="J12" t="s">
        <v>241</v>
      </c>
      <c r="K12" t="s">
        <v>242</v>
      </c>
      <c r="L12">
        <v>549877</v>
      </c>
      <c r="M12">
        <v>185126</v>
      </c>
      <c r="N12">
        <v>51.545130999999998</v>
      </c>
      <c r="O12">
        <v>0.16000821000000001</v>
      </c>
    </row>
    <row r="13" spans="1:15">
      <c r="A13" t="s">
        <v>243</v>
      </c>
      <c r="B13" t="s">
        <v>244</v>
      </c>
      <c r="C13" t="s">
        <v>187</v>
      </c>
      <c r="D13" t="s">
        <v>188</v>
      </c>
      <c r="E13" t="s">
        <v>245</v>
      </c>
      <c r="F13" t="s">
        <v>246</v>
      </c>
      <c r="G13" t="s">
        <v>191</v>
      </c>
      <c r="H13" t="s">
        <v>247</v>
      </c>
      <c r="I13" t="s">
        <v>248</v>
      </c>
      <c r="J13" t="s">
        <v>249</v>
      </c>
      <c r="K13" t="s">
        <v>250</v>
      </c>
      <c r="L13">
        <v>544085</v>
      </c>
      <c r="M13">
        <v>184494</v>
      </c>
      <c r="N13">
        <v>51.540959999999998</v>
      </c>
      <c r="O13">
        <v>7.6282445000000004E-2</v>
      </c>
    </row>
    <row r="14" spans="1:15">
      <c r="A14" t="s">
        <v>251</v>
      </c>
      <c r="B14" t="s">
        <v>252</v>
      </c>
      <c r="C14" t="s">
        <v>187</v>
      </c>
      <c r="D14" t="s">
        <v>188</v>
      </c>
      <c r="E14" t="s">
        <v>245</v>
      </c>
      <c r="F14" t="s">
        <v>246</v>
      </c>
      <c r="G14" t="s">
        <v>191</v>
      </c>
      <c r="H14" t="s">
        <v>253</v>
      </c>
      <c r="I14" t="s">
        <v>248</v>
      </c>
      <c r="J14" t="s">
        <v>254</v>
      </c>
      <c r="K14" t="s">
        <v>255</v>
      </c>
      <c r="L14">
        <v>544643</v>
      </c>
      <c r="M14">
        <v>183708</v>
      </c>
      <c r="N14">
        <v>51.533754999999999</v>
      </c>
      <c r="O14">
        <v>8.4000310999999994E-2</v>
      </c>
    </row>
    <row r="15" spans="1:15">
      <c r="A15" t="s">
        <v>256</v>
      </c>
      <c r="B15" t="s">
        <v>257</v>
      </c>
      <c r="C15" t="s">
        <v>187</v>
      </c>
      <c r="D15" t="s">
        <v>188</v>
      </c>
      <c r="E15" t="s">
        <v>245</v>
      </c>
      <c r="F15" t="s">
        <v>246</v>
      </c>
      <c r="G15" t="s">
        <v>191</v>
      </c>
      <c r="H15" t="s">
        <v>258</v>
      </c>
      <c r="I15" t="s">
        <v>248</v>
      </c>
      <c r="J15" t="s">
        <v>259</v>
      </c>
      <c r="K15" t="s">
        <v>260</v>
      </c>
      <c r="L15">
        <v>544215</v>
      </c>
      <c r="M15">
        <v>184642</v>
      </c>
      <c r="N15">
        <v>51.542256000000002</v>
      </c>
      <c r="O15">
        <v>7.8216283999999997E-2</v>
      </c>
    </row>
    <row r="16" spans="1:15">
      <c r="A16" t="s">
        <v>261</v>
      </c>
      <c r="B16" t="s">
        <v>262</v>
      </c>
      <c r="C16" t="s">
        <v>187</v>
      </c>
      <c r="D16" t="s">
        <v>188</v>
      </c>
      <c r="E16" t="s">
        <v>245</v>
      </c>
      <c r="F16" t="s">
        <v>246</v>
      </c>
      <c r="G16" t="s">
        <v>191</v>
      </c>
      <c r="H16" t="s">
        <v>263</v>
      </c>
      <c r="I16" t="s">
        <v>248</v>
      </c>
      <c r="J16" t="s">
        <v>264</v>
      </c>
      <c r="K16" t="s">
        <v>265</v>
      </c>
      <c r="L16">
        <v>544478</v>
      </c>
      <c r="M16">
        <v>183438</v>
      </c>
      <c r="N16">
        <v>51.531371</v>
      </c>
      <c r="O16">
        <v>8.1512427999999998E-2</v>
      </c>
    </row>
    <row r="17" spans="1:15">
      <c r="A17" t="s">
        <v>266</v>
      </c>
      <c r="B17" t="s">
        <v>267</v>
      </c>
      <c r="C17" t="s">
        <v>187</v>
      </c>
      <c r="D17" t="s">
        <v>188</v>
      </c>
      <c r="E17" t="s">
        <v>268</v>
      </c>
      <c r="F17" t="s">
        <v>269</v>
      </c>
      <c r="G17" t="s">
        <v>191</v>
      </c>
      <c r="H17" t="s">
        <v>270</v>
      </c>
      <c r="I17" t="s">
        <v>248</v>
      </c>
      <c r="J17" t="s">
        <v>271</v>
      </c>
      <c r="K17" t="s">
        <v>272</v>
      </c>
      <c r="L17">
        <v>545536</v>
      </c>
      <c r="M17">
        <v>184574</v>
      </c>
      <c r="N17">
        <v>51.541307000000003</v>
      </c>
      <c r="O17">
        <v>9.7223614999999999E-2</v>
      </c>
    </row>
    <row r="18" spans="1:15">
      <c r="A18" t="s">
        <v>273</v>
      </c>
      <c r="B18" t="s">
        <v>274</v>
      </c>
      <c r="C18" t="s">
        <v>187</v>
      </c>
      <c r="D18" t="s">
        <v>188</v>
      </c>
      <c r="E18" t="s">
        <v>268</v>
      </c>
      <c r="F18" t="s">
        <v>269</v>
      </c>
      <c r="G18" t="s">
        <v>191</v>
      </c>
      <c r="H18" t="s">
        <v>275</v>
      </c>
      <c r="I18" t="s">
        <v>248</v>
      </c>
      <c r="J18" t="s">
        <v>276</v>
      </c>
      <c r="K18" t="s">
        <v>277</v>
      </c>
      <c r="L18">
        <v>546496</v>
      </c>
      <c r="M18">
        <v>184245</v>
      </c>
      <c r="N18">
        <v>51.538102000000002</v>
      </c>
      <c r="O18">
        <v>0.11091985</v>
      </c>
    </row>
    <row r="19" spans="1:15">
      <c r="A19" t="s">
        <v>278</v>
      </c>
      <c r="B19" t="s">
        <v>279</v>
      </c>
      <c r="C19" t="s">
        <v>187</v>
      </c>
      <c r="D19" t="s">
        <v>188</v>
      </c>
      <c r="E19" t="s">
        <v>268</v>
      </c>
      <c r="F19" t="s">
        <v>269</v>
      </c>
      <c r="G19" t="s">
        <v>191</v>
      </c>
      <c r="H19" t="s">
        <v>280</v>
      </c>
      <c r="I19" t="s">
        <v>248</v>
      </c>
      <c r="J19" t="s">
        <v>281</v>
      </c>
      <c r="K19" t="s">
        <v>282</v>
      </c>
      <c r="L19">
        <v>544930</v>
      </c>
      <c r="M19">
        <v>183744</v>
      </c>
      <c r="N19">
        <v>51.534005000000001</v>
      </c>
      <c r="O19">
        <v>8.8149991999999996E-2</v>
      </c>
    </row>
    <row r="20" spans="1:15">
      <c r="A20" t="s">
        <v>283</v>
      </c>
      <c r="B20" t="s">
        <v>284</v>
      </c>
      <c r="C20" t="s">
        <v>187</v>
      </c>
      <c r="D20" t="s">
        <v>188</v>
      </c>
      <c r="E20" t="s">
        <v>268</v>
      </c>
      <c r="F20" t="s">
        <v>269</v>
      </c>
      <c r="G20" t="s">
        <v>191</v>
      </c>
      <c r="H20" t="s">
        <v>285</v>
      </c>
      <c r="I20" t="s">
        <v>248</v>
      </c>
      <c r="J20" t="s">
        <v>286</v>
      </c>
      <c r="K20" t="s">
        <v>287</v>
      </c>
      <c r="L20">
        <v>544605</v>
      </c>
      <c r="M20">
        <v>184272</v>
      </c>
      <c r="N20">
        <v>51.538831999999999</v>
      </c>
      <c r="O20">
        <v>8.3684289999999995E-2</v>
      </c>
    </row>
    <row r="21" spans="1:15">
      <c r="A21" t="s">
        <v>288</v>
      </c>
      <c r="B21" t="s">
        <v>289</v>
      </c>
      <c r="C21" t="s">
        <v>187</v>
      </c>
      <c r="D21" t="s">
        <v>188</v>
      </c>
      <c r="E21" t="s">
        <v>268</v>
      </c>
      <c r="F21" t="s">
        <v>269</v>
      </c>
      <c r="G21" t="s">
        <v>191</v>
      </c>
      <c r="H21" t="s">
        <v>290</v>
      </c>
      <c r="I21" t="s">
        <v>248</v>
      </c>
      <c r="J21" t="s">
        <v>291</v>
      </c>
      <c r="K21" t="s">
        <v>292</v>
      </c>
      <c r="L21">
        <v>545217</v>
      </c>
      <c r="M21">
        <v>183938</v>
      </c>
      <c r="N21">
        <v>51.535674</v>
      </c>
      <c r="O21">
        <v>9.2364823999999998E-2</v>
      </c>
    </row>
    <row r="22" spans="1:15">
      <c r="A22" t="s">
        <v>293</v>
      </c>
      <c r="B22" t="s">
        <v>294</v>
      </c>
      <c r="C22" t="s">
        <v>187</v>
      </c>
      <c r="D22" t="s">
        <v>188</v>
      </c>
      <c r="E22" t="s">
        <v>268</v>
      </c>
      <c r="F22" t="s">
        <v>269</v>
      </c>
      <c r="G22" t="s">
        <v>295</v>
      </c>
      <c r="H22" t="s">
        <v>296</v>
      </c>
      <c r="I22" t="s">
        <v>248</v>
      </c>
      <c r="J22" t="s">
        <v>297</v>
      </c>
      <c r="K22" t="s">
        <v>298</v>
      </c>
      <c r="L22">
        <v>545644</v>
      </c>
      <c r="M22">
        <v>184306</v>
      </c>
      <c r="N22">
        <v>51.538871</v>
      </c>
      <c r="O22">
        <v>9.8669044999999997E-2</v>
      </c>
    </row>
    <row r="23" spans="1:15">
      <c r="A23" t="s">
        <v>299</v>
      </c>
      <c r="B23" t="s">
        <v>300</v>
      </c>
      <c r="C23" t="s">
        <v>187</v>
      </c>
      <c r="D23" t="s">
        <v>188</v>
      </c>
      <c r="E23" t="s">
        <v>301</v>
      </c>
      <c r="F23" t="s">
        <v>302</v>
      </c>
      <c r="G23" t="s">
        <v>191</v>
      </c>
      <c r="H23" t="s">
        <v>303</v>
      </c>
      <c r="I23" t="s">
        <v>248</v>
      </c>
      <c r="J23" t="s">
        <v>304</v>
      </c>
      <c r="K23" t="s">
        <v>305</v>
      </c>
      <c r="L23">
        <v>545367</v>
      </c>
      <c r="M23">
        <v>184850</v>
      </c>
      <c r="N23">
        <v>51.54383</v>
      </c>
      <c r="O23">
        <v>9.4902305000000006E-2</v>
      </c>
    </row>
    <row r="24" spans="1:15">
      <c r="A24" t="s">
        <v>306</v>
      </c>
      <c r="B24" t="s">
        <v>307</v>
      </c>
      <c r="C24" t="s">
        <v>187</v>
      </c>
      <c r="D24" t="s">
        <v>188</v>
      </c>
      <c r="E24" t="s">
        <v>301</v>
      </c>
      <c r="F24" t="s">
        <v>302</v>
      </c>
      <c r="G24" t="s">
        <v>191</v>
      </c>
      <c r="H24" t="s">
        <v>308</v>
      </c>
      <c r="I24" t="s">
        <v>193</v>
      </c>
      <c r="J24" t="s">
        <v>309</v>
      </c>
      <c r="K24" t="s">
        <v>310</v>
      </c>
      <c r="L24">
        <v>548622</v>
      </c>
      <c r="M24">
        <v>186004</v>
      </c>
      <c r="N24">
        <v>51.553351999999997</v>
      </c>
      <c r="O24">
        <v>0.14229391</v>
      </c>
    </row>
    <row r="25" spans="1:15">
      <c r="A25" t="s">
        <v>311</v>
      </c>
      <c r="B25" t="s">
        <v>312</v>
      </c>
      <c r="C25" t="s">
        <v>187</v>
      </c>
      <c r="D25" t="s">
        <v>188</v>
      </c>
      <c r="E25" t="s">
        <v>301</v>
      </c>
      <c r="F25" t="s">
        <v>302</v>
      </c>
      <c r="G25" t="s">
        <v>191</v>
      </c>
      <c r="H25" t="s">
        <v>313</v>
      </c>
      <c r="I25" t="s">
        <v>193</v>
      </c>
      <c r="J25" t="s">
        <v>314</v>
      </c>
      <c r="K25" t="s">
        <v>315</v>
      </c>
      <c r="L25">
        <v>547520</v>
      </c>
      <c r="M25">
        <v>184362</v>
      </c>
      <c r="N25">
        <v>51.538887000000003</v>
      </c>
      <c r="O25">
        <v>0.12572291999999999</v>
      </c>
    </row>
    <row r="26" spans="1:15">
      <c r="A26" t="s">
        <v>316</v>
      </c>
      <c r="B26" t="s">
        <v>317</v>
      </c>
      <c r="C26" t="s">
        <v>187</v>
      </c>
      <c r="D26" t="s">
        <v>188</v>
      </c>
      <c r="E26" t="s">
        <v>301</v>
      </c>
      <c r="F26" t="s">
        <v>302</v>
      </c>
      <c r="G26" t="s">
        <v>191</v>
      </c>
      <c r="H26" t="s">
        <v>318</v>
      </c>
      <c r="I26" t="s">
        <v>193</v>
      </c>
      <c r="J26" t="s">
        <v>319</v>
      </c>
      <c r="K26" t="s">
        <v>320</v>
      </c>
      <c r="L26">
        <v>549234</v>
      </c>
      <c r="M26">
        <v>186817</v>
      </c>
      <c r="N26">
        <v>51.560495000000003</v>
      </c>
      <c r="O26">
        <v>0.15145929999999999</v>
      </c>
    </row>
    <row r="27" spans="1:15">
      <c r="A27" t="s">
        <v>321</v>
      </c>
      <c r="B27" t="s">
        <v>322</v>
      </c>
      <c r="C27" t="s">
        <v>187</v>
      </c>
      <c r="D27" t="s">
        <v>188</v>
      </c>
      <c r="E27" t="s">
        <v>301</v>
      </c>
      <c r="F27" t="s">
        <v>302</v>
      </c>
      <c r="G27" t="s">
        <v>191</v>
      </c>
      <c r="H27" t="s">
        <v>323</v>
      </c>
      <c r="I27" t="s">
        <v>193</v>
      </c>
      <c r="J27" t="s">
        <v>324</v>
      </c>
      <c r="K27" t="s">
        <v>325</v>
      </c>
      <c r="L27">
        <v>546953</v>
      </c>
      <c r="M27">
        <v>185105</v>
      </c>
      <c r="N27">
        <v>51.545710999999997</v>
      </c>
      <c r="O27">
        <v>0.11786323999999999</v>
      </c>
    </row>
    <row r="28" spans="1:15">
      <c r="A28" t="s">
        <v>326</v>
      </c>
      <c r="B28" t="s">
        <v>327</v>
      </c>
      <c r="C28" t="s">
        <v>187</v>
      </c>
      <c r="D28" t="s">
        <v>188</v>
      </c>
      <c r="E28" t="s">
        <v>301</v>
      </c>
      <c r="F28" t="s">
        <v>302</v>
      </c>
      <c r="G28" t="s">
        <v>191</v>
      </c>
      <c r="H28" t="s">
        <v>328</v>
      </c>
      <c r="I28" t="s">
        <v>193</v>
      </c>
      <c r="J28" t="s">
        <v>329</v>
      </c>
      <c r="K28" t="s">
        <v>330</v>
      </c>
      <c r="L28">
        <v>548005</v>
      </c>
      <c r="M28">
        <v>186869</v>
      </c>
      <c r="N28">
        <v>51.561286000000003</v>
      </c>
      <c r="O28">
        <v>0.13376487000000001</v>
      </c>
    </row>
    <row r="29" spans="1:15">
      <c r="A29" t="s">
        <v>331</v>
      </c>
      <c r="B29" t="s">
        <v>332</v>
      </c>
      <c r="C29" t="s">
        <v>187</v>
      </c>
      <c r="D29" t="s">
        <v>188</v>
      </c>
      <c r="E29" t="s">
        <v>301</v>
      </c>
      <c r="F29" t="s">
        <v>302</v>
      </c>
      <c r="G29" t="s">
        <v>191</v>
      </c>
      <c r="H29" t="s">
        <v>333</v>
      </c>
      <c r="I29" t="s">
        <v>193</v>
      </c>
      <c r="J29" t="s">
        <v>334</v>
      </c>
      <c r="K29" t="s">
        <v>335</v>
      </c>
      <c r="L29">
        <v>546755</v>
      </c>
      <c r="M29">
        <v>185732</v>
      </c>
      <c r="N29">
        <v>51.551395999999997</v>
      </c>
      <c r="O29">
        <v>0.11527123</v>
      </c>
    </row>
    <row r="30" spans="1:15">
      <c r="A30" t="s">
        <v>336</v>
      </c>
      <c r="B30" t="s">
        <v>337</v>
      </c>
      <c r="C30" t="s">
        <v>187</v>
      </c>
      <c r="D30" t="s">
        <v>188</v>
      </c>
      <c r="E30" t="s">
        <v>301</v>
      </c>
      <c r="F30" t="s">
        <v>302</v>
      </c>
      <c r="G30" t="s">
        <v>191</v>
      </c>
      <c r="H30" t="s">
        <v>338</v>
      </c>
      <c r="I30" t="s">
        <v>193</v>
      </c>
      <c r="J30" t="s">
        <v>339</v>
      </c>
      <c r="K30" t="s">
        <v>340</v>
      </c>
      <c r="L30">
        <v>549697</v>
      </c>
      <c r="M30">
        <v>183763</v>
      </c>
      <c r="N30">
        <v>51.532933</v>
      </c>
      <c r="O30">
        <v>0.15683522999999999</v>
      </c>
    </row>
    <row r="31" spans="1:15">
      <c r="A31" t="s">
        <v>341</v>
      </c>
      <c r="B31" t="s">
        <v>342</v>
      </c>
      <c r="C31" t="s">
        <v>187</v>
      </c>
      <c r="D31" t="s">
        <v>188</v>
      </c>
      <c r="E31" t="s">
        <v>301</v>
      </c>
      <c r="F31" t="s">
        <v>302</v>
      </c>
      <c r="G31" t="s">
        <v>191</v>
      </c>
      <c r="H31" t="s">
        <v>343</v>
      </c>
      <c r="I31" t="s">
        <v>193</v>
      </c>
      <c r="J31" t="s">
        <v>344</v>
      </c>
      <c r="K31" t="s">
        <v>345</v>
      </c>
      <c r="L31">
        <v>547822</v>
      </c>
      <c r="M31">
        <v>185951</v>
      </c>
      <c r="N31">
        <v>51.553086</v>
      </c>
      <c r="O31">
        <v>0.13074125</v>
      </c>
    </row>
    <row r="32" spans="1:15">
      <c r="A32" t="s">
        <v>346</v>
      </c>
      <c r="B32" t="s">
        <v>347</v>
      </c>
      <c r="C32" t="s">
        <v>187</v>
      </c>
      <c r="D32" t="s">
        <v>188</v>
      </c>
      <c r="E32" t="s">
        <v>348</v>
      </c>
      <c r="F32" t="s">
        <v>349</v>
      </c>
      <c r="G32" t="s">
        <v>191</v>
      </c>
      <c r="H32" t="s">
        <v>350</v>
      </c>
      <c r="I32" t="s">
        <v>193</v>
      </c>
      <c r="J32" t="s">
        <v>351</v>
      </c>
      <c r="K32" t="s">
        <v>352</v>
      </c>
      <c r="L32">
        <v>548155</v>
      </c>
      <c r="M32">
        <v>189472</v>
      </c>
      <c r="N32">
        <v>51.584634999999999</v>
      </c>
      <c r="O32">
        <v>0.13702396999999999</v>
      </c>
    </row>
    <row r="33" spans="1:15">
      <c r="A33" t="s">
        <v>353</v>
      </c>
      <c r="B33" t="s">
        <v>354</v>
      </c>
      <c r="C33" t="s">
        <v>187</v>
      </c>
      <c r="D33" t="s">
        <v>188</v>
      </c>
      <c r="E33" t="s">
        <v>348</v>
      </c>
      <c r="F33" t="s">
        <v>349</v>
      </c>
      <c r="G33" t="s">
        <v>191</v>
      </c>
      <c r="H33" t="s">
        <v>355</v>
      </c>
      <c r="I33" t="s">
        <v>193</v>
      </c>
      <c r="J33" t="s">
        <v>356</v>
      </c>
      <c r="K33" t="s">
        <v>357</v>
      </c>
      <c r="L33">
        <v>547363</v>
      </c>
      <c r="M33">
        <v>186819</v>
      </c>
      <c r="N33">
        <v>51.561005000000002</v>
      </c>
      <c r="O33">
        <v>0.12448914</v>
      </c>
    </row>
    <row r="34" spans="1:15">
      <c r="A34" t="s">
        <v>358</v>
      </c>
      <c r="B34" t="s">
        <v>359</v>
      </c>
      <c r="C34" t="s">
        <v>187</v>
      </c>
      <c r="D34" t="s">
        <v>188</v>
      </c>
      <c r="E34" t="s">
        <v>348</v>
      </c>
      <c r="F34" t="s">
        <v>349</v>
      </c>
      <c r="G34" t="s">
        <v>191</v>
      </c>
      <c r="H34" t="s">
        <v>360</v>
      </c>
      <c r="I34" t="s">
        <v>193</v>
      </c>
      <c r="J34" t="s">
        <v>361</v>
      </c>
      <c r="K34" t="s">
        <v>362</v>
      </c>
      <c r="L34">
        <v>548516</v>
      </c>
      <c r="M34">
        <v>186671</v>
      </c>
      <c r="N34">
        <v>51.559373000000001</v>
      </c>
      <c r="O34">
        <v>0.1410476</v>
      </c>
    </row>
    <row r="35" spans="1:15">
      <c r="A35" t="s">
        <v>363</v>
      </c>
      <c r="B35" t="s">
        <v>364</v>
      </c>
      <c r="C35" t="s">
        <v>365</v>
      </c>
      <c r="D35" t="s">
        <v>366</v>
      </c>
      <c r="E35" t="s">
        <v>367</v>
      </c>
      <c r="F35" t="s">
        <v>368</v>
      </c>
      <c r="G35" t="s">
        <v>191</v>
      </c>
      <c r="H35" t="s">
        <v>369</v>
      </c>
      <c r="I35" t="s">
        <v>370</v>
      </c>
      <c r="J35" t="s">
        <v>371</v>
      </c>
      <c r="K35" t="s">
        <v>372</v>
      </c>
      <c r="L35">
        <v>533741</v>
      </c>
      <c r="M35">
        <v>187885</v>
      </c>
      <c r="N35">
        <v>51.573976000000002</v>
      </c>
      <c r="O35">
        <v>-7.1492951999999999E-2</v>
      </c>
    </row>
    <row r="36" spans="1:15">
      <c r="A36" t="s">
        <v>373</v>
      </c>
      <c r="B36" t="s">
        <v>374</v>
      </c>
      <c r="C36" t="s">
        <v>365</v>
      </c>
      <c r="D36" t="s">
        <v>366</v>
      </c>
      <c r="E36" t="s">
        <v>367</v>
      </c>
      <c r="F36" t="s">
        <v>368</v>
      </c>
      <c r="G36" t="s">
        <v>191</v>
      </c>
      <c r="H36" t="s">
        <v>375</v>
      </c>
      <c r="J36" t="s">
        <v>376</v>
      </c>
      <c r="K36" t="s">
        <v>377</v>
      </c>
      <c r="L36">
        <v>533045</v>
      </c>
      <c r="M36">
        <v>187827</v>
      </c>
      <c r="N36">
        <v>51.573619000000001</v>
      </c>
      <c r="O36">
        <v>-8.1552204000000003E-2</v>
      </c>
    </row>
    <row r="37" spans="1:15">
      <c r="A37" t="s">
        <v>378</v>
      </c>
      <c r="B37" t="s">
        <v>379</v>
      </c>
      <c r="C37" t="s">
        <v>365</v>
      </c>
      <c r="D37" t="s">
        <v>366</v>
      </c>
      <c r="E37" t="s">
        <v>367</v>
      </c>
      <c r="F37" t="s">
        <v>368</v>
      </c>
      <c r="G37" t="s">
        <v>191</v>
      </c>
      <c r="H37" t="s">
        <v>380</v>
      </c>
      <c r="J37" t="s">
        <v>381</v>
      </c>
      <c r="K37" t="s">
        <v>382</v>
      </c>
      <c r="L37">
        <v>534202</v>
      </c>
      <c r="M37">
        <v>187381</v>
      </c>
      <c r="N37">
        <v>51.569336999999997</v>
      </c>
      <c r="O37">
        <v>-6.5037069000000003E-2</v>
      </c>
    </row>
    <row r="38" spans="1:15">
      <c r="A38" t="s">
        <v>383</v>
      </c>
      <c r="B38" t="s">
        <v>384</v>
      </c>
      <c r="C38" t="s">
        <v>365</v>
      </c>
      <c r="D38" t="s">
        <v>366</v>
      </c>
      <c r="E38" t="s">
        <v>385</v>
      </c>
      <c r="F38" t="s">
        <v>386</v>
      </c>
      <c r="G38" t="s">
        <v>191</v>
      </c>
      <c r="H38" t="s">
        <v>387</v>
      </c>
      <c r="I38" t="s">
        <v>388</v>
      </c>
      <c r="J38" t="s">
        <v>389</v>
      </c>
      <c r="K38" t="s">
        <v>390</v>
      </c>
      <c r="L38">
        <v>534412</v>
      </c>
      <c r="M38">
        <v>186145</v>
      </c>
      <c r="N38">
        <v>51.55818</v>
      </c>
      <c r="O38">
        <v>-6.2481117000000003E-2</v>
      </c>
    </row>
    <row r="39" spans="1:15">
      <c r="A39" t="s">
        <v>391</v>
      </c>
      <c r="B39" t="s">
        <v>392</v>
      </c>
      <c r="C39" t="s">
        <v>365</v>
      </c>
      <c r="D39" t="s">
        <v>366</v>
      </c>
      <c r="E39" t="s">
        <v>385</v>
      </c>
      <c r="F39" t="s">
        <v>386</v>
      </c>
      <c r="G39" t="s">
        <v>191</v>
      </c>
      <c r="H39" t="s">
        <v>393</v>
      </c>
      <c r="J39" t="s">
        <v>394</v>
      </c>
      <c r="K39" t="s">
        <v>395</v>
      </c>
      <c r="L39">
        <v>534209</v>
      </c>
      <c r="M39">
        <v>186834</v>
      </c>
      <c r="N39">
        <v>51.564419999999998</v>
      </c>
      <c r="O39">
        <v>-6.5144830000000001E-2</v>
      </c>
    </row>
    <row r="40" spans="1:15">
      <c r="A40" t="s">
        <v>396</v>
      </c>
      <c r="B40" t="s">
        <v>397</v>
      </c>
      <c r="C40" t="s">
        <v>365</v>
      </c>
      <c r="D40" t="s">
        <v>366</v>
      </c>
      <c r="E40" t="s">
        <v>385</v>
      </c>
      <c r="F40" t="s">
        <v>386</v>
      </c>
      <c r="G40" t="s">
        <v>191</v>
      </c>
      <c r="H40" t="s">
        <v>398</v>
      </c>
      <c r="J40" t="s">
        <v>399</v>
      </c>
      <c r="K40" t="s">
        <v>400</v>
      </c>
      <c r="L40">
        <v>535164</v>
      </c>
      <c r="M40">
        <v>186953</v>
      </c>
      <c r="N40">
        <v>51.565261999999997</v>
      </c>
      <c r="O40">
        <v>-5.1329751999999999E-2</v>
      </c>
    </row>
    <row r="41" spans="1:15">
      <c r="A41" t="s">
        <v>401</v>
      </c>
      <c r="B41" t="s">
        <v>402</v>
      </c>
      <c r="C41" t="s">
        <v>365</v>
      </c>
      <c r="D41" t="s">
        <v>366</v>
      </c>
      <c r="E41" t="s">
        <v>385</v>
      </c>
      <c r="F41" t="s">
        <v>386</v>
      </c>
      <c r="G41" t="s">
        <v>191</v>
      </c>
      <c r="H41" t="s">
        <v>403</v>
      </c>
      <c r="J41" t="s">
        <v>399</v>
      </c>
      <c r="K41" t="s">
        <v>400</v>
      </c>
      <c r="L41">
        <v>535164</v>
      </c>
      <c r="M41">
        <v>186953</v>
      </c>
      <c r="N41">
        <v>51.565261999999997</v>
      </c>
      <c r="O41">
        <v>-5.1329751999999999E-2</v>
      </c>
    </row>
    <row r="42" spans="1:15">
      <c r="A42" t="s">
        <v>404</v>
      </c>
      <c r="B42" t="s">
        <v>405</v>
      </c>
      <c r="C42" t="s">
        <v>365</v>
      </c>
      <c r="D42" t="s">
        <v>366</v>
      </c>
      <c r="E42" t="s">
        <v>385</v>
      </c>
      <c r="F42" t="s">
        <v>386</v>
      </c>
      <c r="G42" t="s">
        <v>191</v>
      </c>
      <c r="H42" t="s">
        <v>393</v>
      </c>
      <c r="J42" t="s">
        <v>394</v>
      </c>
      <c r="K42" t="s">
        <v>395</v>
      </c>
      <c r="L42">
        <v>534209</v>
      </c>
      <c r="M42">
        <v>186834</v>
      </c>
      <c r="N42">
        <v>51.564419999999998</v>
      </c>
      <c r="O42">
        <v>-6.5144830000000001E-2</v>
      </c>
    </row>
    <row r="43" spans="1:15">
      <c r="A43" t="s">
        <v>406</v>
      </c>
      <c r="B43" t="s">
        <v>407</v>
      </c>
      <c r="C43" t="s">
        <v>365</v>
      </c>
      <c r="D43" t="s">
        <v>366</v>
      </c>
      <c r="E43" t="s">
        <v>385</v>
      </c>
      <c r="F43" t="s">
        <v>386</v>
      </c>
      <c r="G43" t="s">
        <v>191</v>
      </c>
      <c r="H43" t="s">
        <v>393</v>
      </c>
      <c r="J43" t="s">
        <v>394</v>
      </c>
      <c r="K43" t="s">
        <v>395</v>
      </c>
      <c r="L43">
        <v>534209</v>
      </c>
      <c r="M43">
        <v>186834</v>
      </c>
      <c r="N43">
        <v>51.564419999999998</v>
      </c>
      <c r="O43">
        <v>-6.5144830000000001E-2</v>
      </c>
    </row>
    <row r="44" spans="1:15">
      <c r="A44" t="s">
        <v>408</v>
      </c>
      <c r="B44" t="s">
        <v>409</v>
      </c>
      <c r="C44" t="s">
        <v>365</v>
      </c>
      <c r="D44" t="s">
        <v>366</v>
      </c>
      <c r="E44" t="s">
        <v>385</v>
      </c>
      <c r="F44" t="s">
        <v>386</v>
      </c>
      <c r="G44" t="s">
        <v>191</v>
      </c>
      <c r="H44" t="s">
        <v>410</v>
      </c>
      <c r="J44" t="s">
        <v>411</v>
      </c>
      <c r="K44" t="s">
        <v>412</v>
      </c>
      <c r="L44">
        <v>535028</v>
      </c>
      <c r="M44">
        <v>187268</v>
      </c>
      <c r="N44">
        <v>51.568125000000002</v>
      </c>
      <c r="O44">
        <v>-5.3169741999999999E-2</v>
      </c>
    </row>
    <row r="45" spans="1:15">
      <c r="A45" t="s">
        <v>413</v>
      </c>
      <c r="B45" t="s">
        <v>414</v>
      </c>
      <c r="C45" t="s">
        <v>365</v>
      </c>
      <c r="D45" t="s">
        <v>366</v>
      </c>
      <c r="E45" t="s">
        <v>415</v>
      </c>
      <c r="F45" t="s">
        <v>416</v>
      </c>
      <c r="G45" t="s">
        <v>191</v>
      </c>
      <c r="H45" t="s">
        <v>417</v>
      </c>
      <c r="I45" t="s">
        <v>418</v>
      </c>
      <c r="J45" t="s">
        <v>419</v>
      </c>
      <c r="K45" t="s">
        <v>420</v>
      </c>
      <c r="L45">
        <v>532221</v>
      </c>
      <c r="M45">
        <v>187203</v>
      </c>
      <c r="N45">
        <v>51.568204999999999</v>
      </c>
      <c r="O45">
        <v>-9.3670042999999995E-2</v>
      </c>
    </row>
    <row r="46" spans="1:15">
      <c r="A46" t="s">
        <v>421</v>
      </c>
      <c r="B46" t="s">
        <v>422</v>
      </c>
      <c r="C46" t="s">
        <v>365</v>
      </c>
      <c r="D46" t="s">
        <v>366</v>
      </c>
      <c r="E46" t="s">
        <v>415</v>
      </c>
      <c r="F46" t="s">
        <v>416</v>
      </c>
      <c r="G46" t="s">
        <v>191</v>
      </c>
      <c r="H46" t="s">
        <v>423</v>
      </c>
      <c r="J46" t="s">
        <v>424</v>
      </c>
      <c r="K46" t="s">
        <v>425</v>
      </c>
      <c r="L46">
        <v>532544</v>
      </c>
      <c r="M46">
        <v>186016</v>
      </c>
      <c r="N46">
        <v>51.557462999999998</v>
      </c>
      <c r="O46">
        <v>-8.9459644000000005E-2</v>
      </c>
    </row>
    <row r="47" spans="1:15">
      <c r="A47" t="s">
        <v>426</v>
      </c>
      <c r="B47" t="s">
        <v>427</v>
      </c>
      <c r="C47" t="s">
        <v>365</v>
      </c>
      <c r="D47" t="s">
        <v>366</v>
      </c>
      <c r="E47" t="s">
        <v>415</v>
      </c>
      <c r="F47" t="s">
        <v>416</v>
      </c>
      <c r="G47" t="s">
        <v>191</v>
      </c>
      <c r="H47" t="s">
        <v>417</v>
      </c>
      <c r="I47" t="s">
        <v>418</v>
      </c>
      <c r="J47" t="s">
        <v>419</v>
      </c>
      <c r="K47" t="s">
        <v>420</v>
      </c>
      <c r="L47">
        <v>532221</v>
      </c>
      <c r="M47">
        <v>187203</v>
      </c>
      <c r="N47">
        <v>51.568204999999999</v>
      </c>
      <c r="O47">
        <v>-9.3670042999999995E-2</v>
      </c>
    </row>
    <row r="48" spans="1:15">
      <c r="A48" t="s">
        <v>428</v>
      </c>
      <c r="B48" t="s">
        <v>429</v>
      </c>
      <c r="C48" t="s">
        <v>365</v>
      </c>
      <c r="D48" t="s">
        <v>366</v>
      </c>
      <c r="E48" t="s">
        <v>415</v>
      </c>
      <c r="F48" t="s">
        <v>416</v>
      </c>
      <c r="G48" t="s">
        <v>191</v>
      </c>
      <c r="H48" t="s">
        <v>430</v>
      </c>
      <c r="J48" t="s">
        <v>431</v>
      </c>
      <c r="K48" t="s">
        <v>432</v>
      </c>
      <c r="L48">
        <v>532456</v>
      </c>
      <c r="M48">
        <v>186933</v>
      </c>
      <c r="N48">
        <v>51.565724000000003</v>
      </c>
      <c r="O48">
        <v>-9.0383086000000001E-2</v>
      </c>
    </row>
    <row r="49" spans="1:15">
      <c r="A49" t="s">
        <v>433</v>
      </c>
      <c r="B49" t="s">
        <v>434</v>
      </c>
      <c r="C49" t="s">
        <v>365</v>
      </c>
      <c r="D49" t="s">
        <v>366</v>
      </c>
      <c r="E49" t="s">
        <v>435</v>
      </c>
      <c r="F49" t="s">
        <v>436</v>
      </c>
      <c r="G49" t="s">
        <v>191</v>
      </c>
      <c r="H49" t="s">
        <v>437</v>
      </c>
      <c r="I49" t="s">
        <v>438</v>
      </c>
      <c r="J49" t="s">
        <v>439</v>
      </c>
      <c r="K49" t="s">
        <v>440</v>
      </c>
      <c r="L49">
        <v>532926</v>
      </c>
      <c r="M49">
        <v>186369</v>
      </c>
      <c r="N49">
        <v>51.560544999999998</v>
      </c>
      <c r="O49">
        <v>-8.3819307999999995E-2</v>
      </c>
    </row>
    <row r="50" spans="1:15">
      <c r="A50" t="s">
        <v>441</v>
      </c>
      <c r="B50" t="s">
        <v>442</v>
      </c>
      <c r="C50" t="s">
        <v>365</v>
      </c>
      <c r="D50" t="s">
        <v>366</v>
      </c>
      <c r="E50" t="s">
        <v>435</v>
      </c>
      <c r="F50" t="s">
        <v>436</v>
      </c>
      <c r="G50" t="s">
        <v>191</v>
      </c>
      <c r="H50" t="s">
        <v>443</v>
      </c>
      <c r="J50" t="s">
        <v>444</v>
      </c>
      <c r="K50" t="s">
        <v>445</v>
      </c>
      <c r="L50">
        <v>533722</v>
      </c>
      <c r="M50">
        <v>185639</v>
      </c>
      <c r="N50">
        <v>51.553797000000003</v>
      </c>
      <c r="O50">
        <v>-7.2620630000000005E-2</v>
      </c>
    </row>
    <row r="51" spans="1:15">
      <c r="A51" t="s">
        <v>446</v>
      </c>
      <c r="B51" t="s">
        <v>447</v>
      </c>
      <c r="C51" t="s">
        <v>365</v>
      </c>
      <c r="D51" t="s">
        <v>366</v>
      </c>
      <c r="E51" t="s">
        <v>435</v>
      </c>
      <c r="F51" t="s">
        <v>436</v>
      </c>
      <c r="G51" t="s">
        <v>191</v>
      </c>
      <c r="H51" t="s">
        <v>448</v>
      </c>
      <c r="J51" t="s">
        <v>449</v>
      </c>
      <c r="K51" t="s">
        <v>450</v>
      </c>
      <c r="L51">
        <v>533334</v>
      </c>
      <c r="M51">
        <v>185451</v>
      </c>
      <c r="N51">
        <v>51.552199999999999</v>
      </c>
      <c r="O51">
        <v>-7.8284858999999998E-2</v>
      </c>
    </row>
    <row r="52" spans="1:15">
      <c r="A52" t="s">
        <v>451</v>
      </c>
      <c r="B52" t="s">
        <v>452</v>
      </c>
      <c r="C52" t="s">
        <v>365</v>
      </c>
      <c r="D52" t="s">
        <v>366</v>
      </c>
      <c r="E52" t="s">
        <v>435</v>
      </c>
      <c r="F52" t="s">
        <v>436</v>
      </c>
      <c r="G52" t="s">
        <v>191</v>
      </c>
      <c r="H52" t="s">
        <v>453</v>
      </c>
      <c r="J52" t="s">
        <v>454</v>
      </c>
      <c r="K52" t="s">
        <v>455</v>
      </c>
      <c r="L52">
        <v>533833</v>
      </c>
      <c r="M52">
        <v>186338</v>
      </c>
      <c r="N52">
        <v>51.560051999999999</v>
      </c>
      <c r="O52">
        <v>-7.0754775000000006E-2</v>
      </c>
    </row>
    <row r="53" spans="1:15">
      <c r="A53" t="s">
        <v>456</v>
      </c>
      <c r="B53" t="s">
        <v>457</v>
      </c>
      <c r="C53" t="s">
        <v>365</v>
      </c>
      <c r="D53" t="s">
        <v>366</v>
      </c>
      <c r="E53" t="s">
        <v>458</v>
      </c>
      <c r="F53" t="s">
        <v>459</v>
      </c>
      <c r="G53" t="s">
        <v>191</v>
      </c>
      <c r="H53" t="s">
        <v>460</v>
      </c>
      <c r="J53" t="s">
        <v>461</v>
      </c>
      <c r="K53" t="s">
        <v>462</v>
      </c>
      <c r="L53">
        <v>535145</v>
      </c>
      <c r="M53">
        <v>185320</v>
      </c>
      <c r="N53">
        <v>51.550592000000002</v>
      </c>
      <c r="O53">
        <v>-5.2230775E-2</v>
      </c>
    </row>
    <row r="54" spans="1:15">
      <c r="A54" t="s">
        <v>463</v>
      </c>
      <c r="B54" t="s">
        <v>464</v>
      </c>
      <c r="C54" t="s">
        <v>365</v>
      </c>
      <c r="D54" t="s">
        <v>366</v>
      </c>
      <c r="E54" t="s">
        <v>458</v>
      </c>
      <c r="F54" t="s">
        <v>459</v>
      </c>
      <c r="G54" t="s">
        <v>191</v>
      </c>
      <c r="H54" t="s">
        <v>465</v>
      </c>
      <c r="J54" t="s">
        <v>466</v>
      </c>
      <c r="K54" t="s">
        <v>467</v>
      </c>
      <c r="L54">
        <v>536351</v>
      </c>
      <c r="M54">
        <v>185487</v>
      </c>
      <c r="N54">
        <v>51.551803</v>
      </c>
      <c r="O54">
        <v>-3.4783215999999999E-2</v>
      </c>
    </row>
    <row r="55" spans="1:15">
      <c r="A55" t="s">
        <v>468</v>
      </c>
      <c r="B55" t="s">
        <v>469</v>
      </c>
      <c r="C55" t="s">
        <v>365</v>
      </c>
      <c r="D55" t="s">
        <v>366</v>
      </c>
      <c r="E55" t="s">
        <v>458</v>
      </c>
      <c r="F55" t="s">
        <v>459</v>
      </c>
      <c r="G55" t="s">
        <v>191</v>
      </c>
      <c r="H55" t="s">
        <v>470</v>
      </c>
      <c r="I55" t="s">
        <v>388</v>
      </c>
      <c r="J55" t="s">
        <v>471</v>
      </c>
      <c r="K55" t="s">
        <v>472</v>
      </c>
      <c r="L55">
        <v>535057</v>
      </c>
      <c r="M55">
        <v>185799</v>
      </c>
      <c r="N55">
        <v>51.554917000000003</v>
      </c>
      <c r="O55">
        <v>-5.3315426999999999E-2</v>
      </c>
    </row>
    <row r="56" spans="1:15">
      <c r="A56" t="s">
        <v>473</v>
      </c>
      <c r="B56" t="s">
        <v>474</v>
      </c>
      <c r="C56" t="s">
        <v>365</v>
      </c>
      <c r="D56" t="s">
        <v>366</v>
      </c>
      <c r="E56" t="s">
        <v>458</v>
      </c>
      <c r="F56" t="s">
        <v>459</v>
      </c>
      <c r="G56" t="s">
        <v>191</v>
      </c>
      <c r="H56" t="s">
        <v>475</v>
      </c>
      <c r="J56" t="s">
        <v>476</v>
      </c>
      <c r="K56" t="s">
        <v>477</v>
      </c>
      <c r="L56">
        <v>535784</v>
      </c>
      <c r="M56">
        <v>185079</v>
      </c>
      <c r="N56">
        <v>51.548273000000002</v>
      </c>
      <c r="O56">
        <v>-4.311334E-2</v>
      </c>
    </row>
    <row r="57" spans="1:15">
      <c r="A57" t="s">
        <v>478</v>
      </c>
      <c r="B57" t="s">
        <v>479</v>
      </c>
      <c r="C57" t="s">
        <v>365</v>
      </c>
      <c r="D57" t="s">
        <v>366</v>
      </c>
      <c r="E57" t="s">
        <v>458</v>
      </c>
      <c r="F57" t="s">
        <v>459</v>
      </c>
      <c r="G57" t="s">
        <v>191</v>
      </c>
      <c r="H57" t="s">
        <v>480</v>
      </c>
      <c r="J57" t="s">
        <v>481</v>
      </c>
      <c r="K57" t="s">
        <v>482</v>
      </c>
      <c r="L57">
        <v>535346</v>
      </c>
      <c r="M57">
        <v>184880</v>
      </c>
      <c r="N57">
        <v>51.546590000000002</v>
      </c>
      <c r="O57">
        <v>-4.9502727000000003E-2</v>
      </c>
    </row>
    <row r="58" spans="1:15">
      <c r="A58" t="s">
        <v>483</v>
      </c>
      <c r="B58" t="s">
        <v>484</v>
      </c>
      <c r="C58" t="s">
        <v>365</v>
      </c>
      <c r="D58" t="s">
        <v>366</v>
      </c>
      <c r="E58" t="s">
        <v>485</v>
      </c>
      <c r="F58" t="s">
        <v>486</v>
      </c>
      <c r="G58" t="s">
        <v>191</v>
      </c>
      <c r="H58" t="s">
        <v>487</v>
      </c>
      <c r="J58" t="s">
        <v>488</v>
      </c>
      <c r="K58" t="s">
        <v>489</v>
      </c>
      <c r="L58">
        <v>535138</v>
      </c>
      <c r="M58">
        <v>184055</v>
      </c>
      <c r="N58">
        <v>51.539225999999999</v>
      </c>
      <c r="O58">
        <v>-5.2817041000000002E-2</v>
      </c>
    </row>
    <row r="59" spans="1:15">
      <c r="A59" t="s">
        <v>490</v>
      </c>
      <c r="B59" t="s">
        <v>491</v>
      </c>
      <c r="C59" t="s">
        <v>365</v>
      </c>
      <c r="D59" t="s">
        <v>366</v>
      </c>
      <c r="E59" t="s">
        <v>485</v>
      </c>
      <c r="F59" t="s">
        <v>486</v>
      </c>
      <c r="G59" t="s">
        <v>191</v>
      </c>
      <c r="H59" t="s">
        <v>492</v>
      </c>
      <c r="J59" t="s">
        <v>493</v>
      </c>
      <c r="K59" t="s">
        <v>494</v>
      </c>
      <c r="L59">
        <v>535380</v>
      </c>
      <c r="M59">
        <v>184483</v>
      </c>
      <c r="N59">
        <v>51.543013999999999</v>
      </c>
      <c r="O59">
        <v>-4.9165300000000002E-2</v>
      </c>
    </row>
    <row r="60" spans="1:15">
      <c r="A60" t="s">
        <v>495</v>
      </c>
      <c r="B60" t="s">
        <v>496</v>
      </c>
      <c r="C60" t="s">
        <v>365</v>
      </c>
      <c r="D60" t="s">
        <v>366</v>
      </c>
      <c r="E60" t="s">
        <v>485</v>
      </c>
      <c r="F60" t="s">
        <v>486</v>
      </c>
      <c r="G60" t="s">
        <v>191</v>
      </c>
      <c r="H60" t="s">
        <v>497</v>
      </c>
      <c r="J60" t="s">
        <v>498</v>
      </c>
      <c r="K60" t="s">
        <v>499</v>
      </c>
      <c r="L60">
        <v>536085</v>
      </c>
      <c r="M60">
        <v>184711</v>
      </c>
      <c r="N60">
        <v>51.544893999999999</v>
      </c>
      <c r="O60">
        <v>-3.8917245000000003E-2</v>
      </c>
    </row>
    <row r="61" spans="1:15">
      <c r="A61" t="s">
        <v>500</v>
      </c>
      <c r="B61" t="s">
        <v>501</v>
      </c>
      <c r="C61" t="s">
        <v>365</v>
      </c>
      <c r="D61" t="s">
        <v>366</v>
      </c>
      <c r="E61" t="s">
        <v>485</v>
      </c>
      <c r="F61" t="s">
        <v>486</v>
      </c>
      <c r="G61" t="s">
        <v>191</v>
      </c>
      <c r="H61" t="s">
        <v>502</v>
      </c>
      <c r="J61" t="s">
        <v>503</v>
      </c>
      <c r="K61" t="s">
        <v>504</v>
      </c>
      <c r="L61">
        <v>534985</v>
      </c>
      <c r="M61">
        <v>183975</v>
      </c>
      <c r="N61">
        <v>51.538544000000002</v>
      </c>
      <c r="O61">
        <v>-5.5052455E-2</v>
      </c>
    </row>
    <row r="62" spans="1:15">
      <c r="A62" t="s">
        <v>505</v>
      </c>
      <c r="B62" t="s">
        <v>506</v>
      </c>
      <c r="C62" t="s">
        <v>365</v>
      </c>
      <c r="D62" t="s">
        <v>366</v>
      </c>
      <c r="E62" t="s">
        <v>485</v>
      </c>
      <c r="F62" t="s">
        <v>486</v>
      </c>
      <c r="G62" t="s">
        <v>191</v>
      </c>
      <c r="H62" t="s">
        <v>507</v>
      </c>
      <c r="J62" t="s">
        <v>508</v>
      </c>
      <c r="K62" t="s">
        <v>509</v>
      </c>
      <c r="L62">
        <v>536747</v>
      </c>
      <c r="M62">
        <v>184792</v>
      </c>
      <c r="N62">
        <v>51.545462000000001</v>
      </c>
      <c r="O62">
        <v>-2.9345178999999999E-2</v>
      </c>
    </row>
    <row r="63" spans="1:15">
      <c r="A63" t="s">
        <v>510</v>
      </c>
      <c r="B63" t="s">
        <v>511</v>
      </c>
      <c r="C63" t="s">
        <v>365</v>
      </c>
      <c r="D63" t="s">
        <v>366</v>
      </c>
      <c r="E63" t="s">
        <v>512</v>
      </c>
      <c r="F63" t="s">
        <v>513</v>
      </c>
      <c r="G63" t="s">
        <v>191</v>
      </c>
      <c r="H63" t="s">
        <v>514</v>
      </c>
      <c r="J63" t="s">
        <v>515</v>
      </c>
      <c r="K63" t="s">
        <v>516</v>
      </c>
      <c r="L63">
        <v>534536</v>
      </c>
      <c r="M63">
        <v>183745</v>
      </c>
      <c r="N63">
        <v>51.536583999999998</v>
      </c>
      <c r="O63">
        <v>-6.1610386000000003E-2</v>
      </c>
    </row>
    <row r="64" spans="1:15">
      <c r="A64" t="s">
        <v>517</v>
      </c>
      <c r="B64" t="s">
        <v>518</v>
      </c>
      <c r="C64" t="s">
        <v>365</v>
      </c>
      <c r="D64" t="s">
        <v>366</v>
      </c>
      <c r="E64" t="s">
        <v>512</v>
      </c>
      <c r="F64" t="s">
        <v>513</v>
      </c>
      <c r="G64" t="s">
        <v>191</v>
      </c>
      <c r="H64" t="s">
        <v>519</v>
      </c>
      <c r="J64" t="s">
        <v>520</v>
      </c>
      <c r="K64" t="s">
        <v>521</v>
      </c>
      <c r="L64">
        <v>534245</v>
      </c>
      <c r="M64">
        <v>184457</v>
      </c>
      <c r="N64">
        <v>51.543050999999998</v>
      </c>
      <c r="O64">
        <v>-6.5532240000000005E-2</v>
      </c>
    </row>
    <row r="65" spans="1:15">
      <c r="A65" t="s">
        <v>522</v>
      </c>
      <c r="B65" t="s">
        <v>523</v>
      </c>
      <c r="C65" t="s">
        <v>365</v>
      </c>
      <c r="D65" t="s">
        <v>366</v>
      </c>
      <c r="E65" t="s">
        <v>512</v>
      </c>
      <c r="F65" t="s">
        <v>513</v>
      </c>
      <c r="G65" t="s">
        <v>191</v>
      </c>
      <c r="H65" t="s">
        <v>524</v>
      </c>
      <c r="J65" t="s">
        <v>525</v>
      </c>
      <c r="K65" t="s">
        <v>526</v>
      </c>
      <c r="L65">
        <v>533890</v>
      </c>
      <c r="M65">
        <v>184780</v>
      </c>
      <c r="N65">
        <v>51.546038000000003</v>
      </c>
      <c r="O65">
        <v>-7.0525556000000003E-2</v>
      </c>
    </row>
    <row r="66" spans="1:15">
      <c r="A66" t="s">
        <v>527</v>
      </c>
      <c r="B66" t="s">
        <v>528</v>
      </c>
      <c r="C66" t="s">
        <v>365</v>
      </c>
      <c r="D66" t="s">
        <v>366</v>
      </c>
      <c r="E66" t="s">
        <v>512</v>
      </c>
      <c r="F66" t="s">
        <v>513</v>
      </c>
      <c r="G66" t="s">
        <v>191</v>
      </c>
      <c r="H66" t="s">
        <v>529</v>
      </c>
      <c r="J66" t="s">
        <v>530</v>
      </c>
      <c r="K66" t="s">
        <v>531</v>
      </c>
      <c r="L66">
        <v>534111</v>
      </c>
      <c r="M66">
        <v>184978</v>
      </c>
      <c r="N66">
        <v>51.547764999999998</v>
      </c>
      <c r="O66">
        <v>-6.7264995999999994E-2</v>
      </c>
    </row>
    <row r="67" spans="1:15">
      <c r="A67" t="s">
        <v>532</v>
      </c>
      <c r="B67" t="s">
        <v>533</v>
      </c>
      <c r="C67" t="s">
        <v>365</v>
      </c>
      <c r="D67" t="s">
        <v>366</v>
      </c>
      <c r="E67" t="s">
        <v>512</v>
      </c>
      <c r="F67" t="s">
        <v>513</v>
      </c>
      <c r="G67" t="s">
        <v>191</v>
      </c>
      <c r="H67" t="s">
        <v>534</v>
      </c>
      <c r="J67" t="s">
        <v>535</v>
      </c>
      <c r="K67" t="s">
        <v>536</v>
      </c>
      <c r="L67">
        <v>533838</v>
      </c>
      <c r="M67">
        <v>184271</v>
      </c>
      <c r="N67">
        <v>51.541476000000003</v>
      </c>
      <c r="O67">
        <v>-7.1468413999999994E-2</v>
      </c>
    </row>
    <row r="68" spans="1:15">
      <c r="A68" t="s">
        <v>537</v>
      </c>
      <c r="B68" t="s">
        <v>538</v>
      </c>
      <c r="C68" t="s">
        <v>365</v>
      </c>
      <c r="D68" t="s">
        <v>366</v>
      </c>
      <c r="E68" t="s">
        <v>512</v>
      </c>
      <c r="F68" t="s">
        <v>513</v>
      </c>
      <c r="G68" t="s">
        <v>191</v>
      </c>
      <c r="H68" t="s">
        <v>539</v>
      </c>
      <c r="J68" t="s">
        <v>530</v>
      </c>
      <c r="K68" t="s">
        <v>531</v>
      </c>
      <c r="L68">
        <v>534111</v>
      </c>
      <c r="M68">
        <v>184978</v>
      </c>
      <c r="N68">
        <v>51.547764999999998</v>
      </c>
      <c r="O68">
        <v>-6.7264995999999994E-2</v>
      </c>
    </row>
    <row r="69" spans="1:15">
      <c r="A69" t="s">
        <v>540</v>
      </c>
      <c r="B69" t="s">
        <v>541</v>
      </c>
      <c r="C69" t="s">
        <v>365</v>
      </c>
      <c r="D69" t="s">
        <v>366</v>
      </c>
      <c r="E69" t="s">
        <v>542</v>
      </c>
      <c r="F69" t="s">
        <v>543</v>
      </c>
      <c r="G69" t="s">
        <v>191</v>
      </c>
      <c r="H69" t="s">
        <v>544</v>
      </c>
      <c r="J69" t="s">
        <v>545</v>
      </c>
      <c r="K69" t="s">
        <v>546</v>
      </c>
      <c r="L69">
        <v>532048</v>
      </c>
      <c r="M69">
        <v>181725</v>
      </c>
      <c r="N69">
        <v>51.519018000000003</v>
      </c>
      <c r="O69">
        <v>-9.8218282000000004E-2</v>
      </c>
    </row>
    <row r="70" spans="1:15">
      <c r="A70" t="s">
        <v>547</v>
      </c>
      <c r="B70" t="s">
        <v>548</v>
      </c>
      <c r="C70" t="s">
        <v>365</v>
      </c>
      <c r="D70" t="s">
        <v>366</v>
      </c>
      <c r="E70" t="s">
        <v>542</v>
      </c>
      <c r="F70" t="s">
        <v>543</v>
      </c>
      <c r="G70" t="s">
        <v>191</v>
      </c>
      <c r="H70" t="s">
        <v>549</v>
      </c>
      <c r="J70" t="s">
        <v>550</v>
      </c>
      <c r="K70" t="s">
        <v>551</v>
      </c>
      <c r="L70">
        <v>532865</v>
      </c>
      <c r="M70">
        <v>184163</v>
      </c>
      <c r="N70">
        <v>51.540736000000003</v>
      </c>
      <c r="O70">
        <v>-8.5531212999999995E-2</v>
      </c>
    </row>
    <row r="71" spans="1:15">
      <c r="A71" t="s">
        <v>552</v>
      </c>
      <c r="B71" t="s">
        <v>553</v>
      </c>
      <c r="C71" t="s">
        <v>365</v>
      </c>
      <c r="D71" t="s">
        <v>366</v>
      </c>
      <c r="E71" t="s">
        <v>542</v>
      </c>
      <c r="F71" t="s">
        <v>543</v>
      </c>
      <c r="G71" t="s">
        <v>191</v>
      </c>
      <c r="H71" t="s">
        <v>554</v>
      </c>
      <c r="J71" t="s">
        <v>555</v>
      </c>
      <c r="K71" t="s">
        <v>556</v>
      </c>
      <c r="L71">
        <v>533377</v>
      </c>
      <c r="M71">
        <v>183922</v>
      </c>
      <c r="N71">
        <v>51.538449</v>
      </c>
      <c r="O71">
        <v>-7.8244064000000002E-2</v>
      </c>
    </row>
    <row r="72" spans="1:15">
      <c r="A72" t="s">
        <v>557</v>
      </c>
      <c r="B72" t="s">
        <v>558</v>
      </c>
      <c r="C72" t="s">
        <v>365</v>
      </c>
      <c r="D72" t="s">
        <v>366</v>
      </c>
      <c r="E72" t="s">
        <v>542</v>
      </c>
      <c r="F72" t="s">
        <v>543</v>
      </c>
      <c r="G72" t="s">
        <v>191</v>
      </c>
      <c r="H72" t="s">
        <v>559</v>
      </c>
      <c r="I72" t="s">
        <v>560</v>
      </c>
      <c r="J72" t="s">
        <v>561</v>
      </c>
      <c r="K72" t="s">
        <v>562</v>
      </c>
      <c r="L72">
        <v>533302</v>
      </c>
      <c r="M72">
        <v>183395</v>
      </c>
      <c r="N72">
        <v>51.533731000000003</v>
      </c>
      <c r="O72">
        <v>-7.9524182999999998E-2</v>
      </c>
    </row>
    <row r="73" spans="1:15">
      <c r="A73" t="s">
        <v>563</v>
      </c>
      <c r="B73" t="s">
        <v>564</v>
      </c>
      <c r="C73" t="s">
        <v>365</v>
      </c>
      <c r="D73" t="s">
        <v>366</v>
      </c>
      <c r="E73" t="s">
        <v>542</v>
      </c>
      <c r="F73" t="s">
        <v>543</v>
      </c>
      <c r="G73" t="s">
        <v>191</v>
      </c>
      <c r="H73" t="s">
        <v>565</v>
      </c>
      <c r="J73" t="s">
        <v>566</v>
      </c>
      <c r="K73" t="s">
        <v>567</v>
      </c>
      <c r="L73">
        <v>532796</v>
      </c>
      <c r="M73">
        <v>183359</v>
      </c>
      <c r="N73">
        <v>51.533526999999999</v>
      </c>
      <c r="O73">
        <v>-8.6828572000000007E-2</v>
      </c>
    </row>
    <row r="74" spans="1:15">
      <c r="A74" t="s">
        <v>568</v>
      </c>
      <c r="B74" t="s">
        <v>569</v>
      </c>
      <c r="C74" t="s">
        <v>365</v>
      </c>
      <c r="D74" t="s">
        <v>366</v>
      </c>
      <c r="E74" t="s">
        <v>542</v>
      </c>
      <c r="F74" t="s">
        <v>543</v>
      </c>
      <c r="G74" t="s">
        <v>191</v>
      </c>
      <c r="H74" t="s">
        <v>570</v>
      </c>
      <c r="J74" t="s">
        <v>566</v>
      </c>
      <c r="K74" t="s">
        <v>567</v>
      </c>
      <c r="L74">
        <v>532796</v>
      </c>
      <c r="M74">
        <v>183359</v>
      </c>
      <c r="N74">
        <v>51.533526999999999</v>
      </c>
      <c r="O74">
        <v>-8.6828572000000007E-2</v>
      </c>
    </row>
    <row r="75" spans="1:15">
      <c r="A75" t="s">
        <v>571</v>
      </c>
      <c r="B75" t="s">
        <v>572</v>
      </c>
      <c r="C75" t="s">
        <v>573</v>
      </c>
      <c r="D75" t="s">
        <v>574</v>
      </c>
      <c r="E75" t="s">
        <v>575</v>
      </c>
      <c r="F75" t="s">
        <v>576</v>
      </c>
      <c r="G75" t="s">
        <v>191</v>
      </c>
      <c r="H75" t="s">
        <v>577</v>
      </c>
      <c r="I75" t="s">
        <v>578</v>
      </c>
      <c r="J75" t="s">
        <v>579</v>
      </c>
      <c r="K75" t="s">
        <v>580</v>
      </c>
      <c r="L75">
        <v>551307</v>
      </c>
      <c r="M75">
        <v>189056</v>
      </c>
      <c r="N75">
        <v>51.580061000000001</v>
      </c>
      <c r="O75">
        <v>0.18230462</v>
      </c>
    </row>
    <row r="76" spans="1:15">
      <c r="A76" t="s">
        <v>581</v>
      </c>
      <c r="B76" t="s">
        <v>582</v>
      </c>
      <c r="C76" t="s">
        <v>573</v>
      </c>
      <c r="D76" t="s">
        <v>574</v>
      </c>
      <c r="E76" t="s">
        <v>575</v>
      </c>
      <c r="F76" t="s">
        <v>576</v>
      </c>
      <c r="G76" t="s">
        <v>191</v>
      </c>
      <c r="H76" t="s">
        <v>583</v>
      </c>
      <c r="I76" t="s">
        <v>584</v>
      </c>
      <c r="J76" t="s">
        <v>585</v>
      </c>
      <c r="K76" t="s">
        <v>586</v>
      </c>
      <c r="L76">
        <v>548405</v>
      </c>
      <c r="M76">
        <v>188264</v>
      </c>
      <c r="N76">
        <v>51.573715</v>
      </c>
      <c r="O76">
        <v>0.14011965000000001</v>
      </c>
    </row>
    <row r="77" spans="1:15">
      <c r="A77" t="s">
        <v>587</v>
      </c>
      <c r="B77" t="s">
        <v>588</v>
      </c>
      <c r="C77" t="s">
        <v>573</v>
      </c>
      <c r="D77" t="s">
        <v>574</v>
      </c>
      <c r="E77" t="s">
        <v>575</v>
      </c>
      <c r="F77" t="s">
        <v>576</v>
      </c>
      <c r="G77" t="s">
        <v>191</v>
      </c>
      <c r="H77" t="s">
        <v>589</v>
      </c>
      <c r="I77" t="s">
        <v>590</v>
      </c>
      <c r="J77" t="s">
        <v>591</v>
      </c>
      <c r="K77" t="s">
        <v>592</v>
      </c>
      <c r="L77">
        <v>551030</v>
      </c>
      <c r="M77">
        <v>187418</v>
      </c>
      <c r="N77">
        <v>51.565418000000001</v>
      </c>
      <c r="O77">
        <v>0.17760643000000001</v>
      </c>
    </row>
    <row r="78" spans="1:15">
      <c r="A78" t="s">
        <v>593</v>
      </c>
      <c r="B78" t="s">
        <v>594</v>
      </c>
      <c r="C78" t="s">
        <v>573</v>
      </c>
      <c r="D78" t="s">
        <v>574</v>
      </c>
      <c r="E78" t="s">
        <v>575</v>
      </c>
      <c r="F78" t="s">
        <v>576</v>
      </c>
      <c r="G78" t="s">
        <v>191</v>
      </c>
      <c r="H78" t="s">
        <v>595</v>
      </c>
      <c r="I78" t="s">
        <v>590</v>
      </c>
      <c r="J78" t="s">
        <v>596</v>
      </c>
      <c r="K78" t="s">
        <v>597</v>
      </c>
      <c r="L78">
        <v>550932</v>
      </c>
      <c r="M78">
        <v>186893</v>
      </c>
      <c r="N78">
        <v>51.560727</v>
      </c>
      <c r="O78">
        <v>0.1759684</v>
      </c>
    </row>
    <row r="79" spans="1:15">
      <c r="A79" t="s">
        <v>598</v>
      </c>
      <c r="B79" t="s">
        <v>599</v>
      </c>
      <c r="C79" t="s">
        <v>573</v>
      </c>
      <c r="D79" t="s">
        <v>574</v>
      </c>
      <c r="E79" t="s">
        <v>575</v>
      </c>
      <c r="F79" t="s">
        <v>576</v>
      </c>
      <c r="G79" t="s">
        <v>191</v>
      </c>
      <c r="H79" t="s">
        <v>595</v>
      </c>
      <c r="I79" t="s">
        <v>590</v>
      </c>
      <c r="J79" t="s">
        <v>596</v>
      </c>
      <c r="K79" t="s">
        <v>597</v>
      </c>
      <c r="L79">
        <v>550932</v>
      </c>
      <c r="M79">
        <v>186893</v>
      </c>
      <c r="N79">
        <v>51.560727</v>
      </c>
      <c r="O79">
        <v>0.1759684</v>
      </c>
    </row>
    <row r="80" spans="1:15">
      <c r="A80" t="s">
        <v>600</v>
      </c>
      <c r="B80" t="s">
        <v>601</v>
      </c>
      <c r="C80" t="s">
        <v>573</v>
      </c>
      <c r="D80" t="s">
        <v>574</v>
      </c>
      <c r="E80" t="s">
        <v>575</v>
      </c>
      <c r="F80" t="s">
        <v>576</v>
      </c>
      <c r="G80" t="s">
        <v>191</v>
      </c>
      <c r="H80" t="s">
        <v>602</v>
      </c>
      <c r="I80" t="s">
        <v>603</v>
      </c>
      <c r="J80" t="s">
        <v>604</v>
      </c>
      <c r="K80" t="s">
        <v>605</v>
      </c>
      <c r="L80">
        <v>554233</v>
      </c>
      <c r="M80">
        <v>187089</v>
      </c>
      <c r="N80">
        <v>51.561596000000002</v>
      </c>
      <c r="O80">
        <v>0.22363675</v>
      </c>
    </row>
    <row r="81" spans="1:15">
      <c r="A81" t="s">
        <v>606</v>
      </c>
      <c r="B81" t="s">
        <v>607</v>
      </c>
      <c r="C81" t="s">
        <v>573</v>
      </c>
      <c r="D81" t="s">
        <v>574</v>
      </c>
      <c r="E81" t="s">
        <v>575</v>
      </c>
      <c r="F81" t="s">
        <v>576</v>
      </c>
      <c r="G81" t="s">
        <v>191</v>
      </c>
      <c r="H81" t="s">
        <v>608</v>
      </c>
      <c r="I81" t="s">
        <v>603</v>
      </c>
      <c r="J81" t="s">
        <v>609</v>
      </c>
      <c r="K81" t="s">
        <v>610</v>
      </c>
      <c r="L81">
        <v>553895</v>
      </c>
      <c r="M81">
        <v>187670</v>
      </c>
      <c r="N81">
        <v>51.566907999999998</v>
      </c>
      <c r="O81">
        <v>0.21901872</v>
      </c>
    </row>
    <row r="82" spans="1:15">
      <c r="A82" t="s">
        <v>611</v>
      </c>
      <c r="B82" t="s">
        <v>612</v>
      </c>
      <c r="C82" t="s">
        <v>573</v>
      </c>
      <c r="D82" t="s">
        <v>574</v>
      </c>
      <c r="E82" t="s">
        <v>575</v>
      </c>
      <c r="F82" t="s">
        <v>576</v>
      </c>
      <c r="G82" t="s">
        <v>191</v>
      </c>
      <c r="H82" t="s">
        <v>613</v>
      </c>
      <c r="I82" t="s">
        <v>578</v>
      </c>
      <c r="J82" t="s">
        <v>614</v>
      </c>
      <c r="K82" t="s">
        <v>615</v>
      </c>
      <c r="L82">
        <v>552030</v>
      </c>
      <c r="M82">
        <v>188243</v>
      </c>
      <c r="N82">
        <v>51.572561999999998</v>
      </c>
      <c r="O82">
        <v>0.19237934000000001</v>
      </c>
    </row>
    <row r="83" spans="1:15">
      <c r="A83" t="s">
        <v>616</v>
      </c>
      <c r="B83" t="s">
        <v>617</v>
      </c>
      <c r="C83" t="s">
        <v>573</v>
      </c>
      <c r="D83" t="s">
        <v>574</v>
      </c>
      <c r="E83" t="s">
        <v>618</v>
      </c>
      <c r="F83" t="s">
        <v>619</v>
      </c>
      <c r="G83" t="s">
        <v>191</v>
      </c>
      <c r="H83" t="s">
        <v>620</v>
      </c>
      <c r="I83" t="s">
        <v>578</v>
      </c>
      <c r="J83" t="s">
        <v>621</v>
      </c>
      <c r="K83" t="s">
        <v>622</v>
      </c>
      <c r="L83">
        <v>551671</v>
      </c>
      <c r="M83">
        <v>188948</v>
      </c>
      <c r="N83">
        <v>51.578992</v>
      </c>
      <c r="O83">
        <v>0.18750723</v>
      </c>
    </row>
    <row r="84" spans="1:15">
      <c r="A84" t="s">
        <v>623</v>
      </c>
      <c r="B84" t="s">
        <v>624</v>
      </c>
      <c r="C84" t="s">
        <v>573</v>
      </c>
      <c r="D84" t="s">
        <v>574</v>
      </c>
      <c r="E84" t="s">
        <v>618</v>
      </c>
      <c r="F84" t="s">
        <v>619</v>
      </c>
      <c r="G84" t="s">
        <v>191</v>
      </c>
      <c r="H84" t="s">
        <v>625</v>
      </c>
      <c r="I84" t="s">
        <v>578</v>
      </c>
      <c r="J84" t="s">
        <v>626</v>
      </c>
      <c r="K84" t="s">
        <v>627</v>
      </c>
      <c r="L84">
        <v>552819</v>
      </c>
      <c r="M84">
        <v>188475</v>
      </c>
      <c r="N84">
        <v>51.574432999999999</v>
      </c>
      <c r="O84">
        <v>0.20385631000000001</v>
      </c>
    </row>
    <row r="85" spans="1:15">
      <c r="A85" t="s">
        <v>628</v>
      </c>
      <c r="B85" t="s">
        <v>629</v>
      </c>
      <c r="C85" t="s">
        <v>573</v>
      </c>
      <c r="D85" t="s">
        <v>574</v>
      </c>
      <c r="E85" t="s">
        <v>618</v>
      </c>
      <c r="F85" t="s">
        <v>619</v>
      </c>
      <c r="G85" t="s">
        <v>191</v>
      </c>
      <c r="H85" t="s">
        <v>630</v>
      </c>
      <c r="I85" t="s">
        <v>578</v>
      </c>
      <c r="J85" t="s">
        <v>631</v>
      </c>
      <c r="K85" t="s">
        <v>632</v>
      </c>
      <c r="L85">
        <v>550672</v>
      </c>
      <c r="M85">
        <v>189720</v>
      </c>
      <c r="N85">
        <v>51.586196000000001</v>
      </c>
      <c r="O85">
        <v>0.17343195</v>
      </c>
    </row>
    <row r="86" spans="1:15">
      <c r="A86" t="s">
        <v>633</v>
      </c>
      <c r="B86" t="s">
        <v>634</v>
      </c>
      <c r="C86" t="s">
        <v>573</v>
      </c>
      <c r="D86" t="s">
        <v>574</v>
      </c>
      <c r="E86" t="s">
        <v>635</v>
      </c>
      <c r="F86" t="s">
        <v>636</v>
      </c>
      <c r="G86" t="s">
        <v>191</v>
      </c>
      <c r="H86" t="s">
        <v>637</v>
      </c>
      <c r="I86" t="s">
        <v>584</v>
      </c>
      <c r="J86" t="s">
        <v>585</v>
      </c>
      <c r="K86" t="s">
        <v>586</v>
      </c>
      <c r="L86">
        <v>548405</v>
      </c>
      <c r="M86">
        <v>188264</v>
      </c>
      <c r="N86">
        <v>51.573715</v>
      </c>
      <c r="O86">
        <v>0.14011965000000001</v>
      </c>
    </row>
    <row r="87" spans="1:15">
      <c r="A87" t="s">
        <v>638</v>
      </c>
      <c r="B87" t="s">
        <v>639</v>
      </c>
      <c r="C87" t="s">
        <v>573</v>
      </c>
      <c r="D87" t="s">
        <v>574</v>
      </c>
      <c r="E87" t="s">
        <v>635</v>
      </c>
      <c r="F87" t="s">
        <v>636</v>
      </c>
      <c r="G87" t="s">
        <v>191</v>
      </c>
      <c r="H87" t="s">
        <v>640</v>
      </c>
      <c r="I87" t="s">
        <v>641</v>
      </c>
      <c r="J87" t="s">
        <v>642</v>
      </c>
      <c r="K87" t="s">
        <v>643</v>
      </c>
      <c r="L87">
        <v>554717</v>
      </c>
      <c r="M87">
        <v>192014</v>
      </c>
      <c r="N87">
        <v>51.605711999999997</v>
      </c>
      <c r="O87">
        <v>0.23278188999999999</v>
      </c>
    </row>
    <row r="88" spans="1:15">
      <c r="A88" t="s">
        <v>644</v>
      </c>
      <c r="B88" t="s">
        <v>645</v>
      </c>
      <c r="C88" t="s">
        <v>573</v>
      </c>
      <c r="D88" t="s">
        <v>574</v>
      </c>
      <c r="E88" t="s">
        <v>635</v>
      </c>
      <c r="F88" t="s">
        <v>636</v>
      </c>
      <c r="G88" t="s">
        <v>191</v>
      </c>
      <c r="H88" t="s">
        <v>646</v>
      </c>
      <c r="I88" t="s">
        <v>641</v>
      </c>
      <c r="J88" t="s">
        <v>647</v>
      </c>
      <c r="K88" t="s">
        <v>648</v>
      </c>
      <c r="L88">
        <v>553197</v>
      </c>
      <c r="M88">
        <v>191366</v>
      </c>
      <c r="N88">
        <v>51.600304999999999</v>
      </c>
      <c r="O88">
        <v>0.21056731000000001</v>
      </c>
    </row>
    <row r="89" spans="1:15">
      <c r="A89" t="s">
        <v>649</v>
      </c>
      <c r="B89" t="s">
        <v>650</v>
      </c>
      <c r="C89" t="s">
        <v>573</v>
      </c>
      <c r="D89" t="s">
        <v>574</v>
      </c>
      <c r="E89" t="s">
        <v>635</v>
      </c>
      <c r="F89" t="s">
        <v>636</v>
      </c>
      <c r="G89" t="s">
        <v>191</v>
      </c>
      <c r="H89" t="s">
        <v>651</v>
      </c>
      <c r="I89" t="s">
        <v>641</v>
      </c>
      <c r="J89" t="s">
        <v>647</v>
      </c>
      <c r="K89" t="s">
        <v>648</v>
      </c>
      <c r="L89">
        <v>553197</v>
      </c>
      <c r="M89">
        <v>191366</v>
      </c>
      <c r="N89">
        <v>51.600304999999999</v>
      </c>
      <c r="O89">
        <v>0.21056731000000001</v>
      </c>
    </row>
    <row r="90" spans="1:15">
      <c r="A90" t="s">
        <v>652</v>
      </c>
      <c r="B90" t="s">
        <v>653</v>
      </c>
      <c r="C90" t="s">
        <v>573</v>
      </c>
      <c r="D90" t="s">
        <v>574</v>
      </c>
      <c r="E90" t="s">
        <v>635</v>
      </c>
      <c r="F90" t="s">
        <v>636</v>
      </c>
      <c r="G90" t="s">
        <v>191</v>
      </c>
      <c r="H90" t="s">
        <v>654</v>
      </c>
      <c r="I90" t="s">
        <v>641</v>
      </c>
      <c r="J90" t="s">
        <v>655</v>
      </c>
      <c r="K90" t="s">
        <v>656</v>
      </c>
      <c r="L90">
        <v>554169</v>
      </c>
      <c r="M90">
        <v>192056</v>
      </c>
      <c r="N90">
        <v>51.606239000000002</v>
      </c>
      <c r="O90">
        <v>0.22489343000000001</v>
      </c>
    </row>
    <row r="91" spans="1:15">
      <c r="A91" t="s">
        <v>657</v>
      </c>
      <c r="B91" t="s">
        <v>658</v>
      </c>
      <c r="C91" t="s">
        <v>573</v>
      </c>
      <c r="D91" t="s">
        <v>574</v>
      </c>
      <c r="E91" t="s">
        <v>635</v>
      </c>
      <c r="F91" t="s">
        <v>636</v>
      </c>
      <c r="G91" t="s">
        <v>191</v>
      </c>
      <c r="H91" t="s">
        <v>654</v>
      </c>
      <c r="I91" t="s">
        <v>641</v>
      </c>
      <c r="J91" t="s">
        <v>655</v>
      </c>
      <c r="K91" t="s">
        <v>656</v>
      </c>
      <c r="L91">
        <v>554169</v>
      </c>
      <c r="M91">
        <v>192056</v>
      </c>
      <c r="N91">
        <v>51.606239000000002</v>
      </c>
      <c r="O91">
        <v>0.22489343000000001</v>
      </c>
    </row>
    <row r="92" spans="1:15">
      <c r="A92" t="s">
        <v>659</v>
      </c>
      <c r="B92" t="s">
        <v>660</v>
      </c>
      <c r="C92" t="s">
        <v>573</v>
      </c>
      <c r="D92" t="s">
        <v>574</v>
      </c>
      <c r="E92" t="s">
        <v>635</v>
      </c>
      <c r="F92" t="s">
        <v>636</v>
      </c>
      <c r="G92" t="s">
        <v>191</v>
      </c>
      <c r="H92" t="s">
        <v>654</v>
      </c>
      <c r="I92" t="s">
        <v>641</v>
      </c>
      <c r="J92" t="s">
        <v>655</v>
      </c>
      <c r="K92" t="s">
        <v>656</v>
      </c>
      <c r="L92">
        <v>554169</v>
      </c>
      <c r="M92">
        <v>192056</v>
      </c>
      <c r="N92">
        <v>51.606239000000002</v>
      </c>
      <c r="O92">
        <v>0.22489343000000001</v>
      </c>
    </row>
    <row r="93" spans="1:15">
      <c r="A93" t="s">
        <v>661</v>
      </c>
      <c r="B93" t="s">
        <v>662</v>
      </c>
      <c r="C93" t="s">
        <v>573</v>
      </c>
      <c r="D93" t="s">
        <v>574</v>
      </c>
      <c r="E93" t="s">
        <v>635</v>
      </c>
      <c r="F93" t="s">
        <v>636</v>
      </c>
      <c r="G93" t="s">
        <v>191</v>
      </c>
      <c r="H93" t="s">
        <v>654</v>
      </c>
      <c r="I93" t="s">
        <v>641</v>
      </c>
      <c r="J93" t="s">
        <v>655</v>
      </c>
      <c r="K93" t="s">
        <v>656</v>
      </c>
      <c r="L93">
        <v>554169</v>
      </c>
      <c r="M93">
        <v>192056</v>
      </c>
      <c r="N93">
        <v>51.606239000000002</v>
      </c>
      <c r="O93">
        <v>0.22489343000000001</v>
      </c>
    </row>
    <row r="94" spans="1:15">
      <c r="A94" t="s">
        <v>663</v>
      </c>
      <c r="B94" t="s">
        <v>664</v>
      </c>
      <c r="C94" t="s">
        <v>573</v>
      </c>
      <c r="D94" t="s">
        <v>574</v>
      </c>
      <c r="E94" t="s">
        <v>635</v>
      </c>
      <c r="F94" t="s">
        <v>636</v>
      </c>
      <c r="G94" t="s">
        <v>191</v>
      </c>
      <c r="H94" t="s">
        <v>665</v>
      </c>
      <c r="I94" t="s">
        <v>666</v>
      </c>
      <c r="J94" t="s">
        <v>667</v>
      </c>
      <c r="K94" t="s">
        <v>668</v>
      </c>
      <c r="L94">
        <v>554748</v>
      </c>
      <c r="M94">
        <v>190860</v>
      </c>
      <c r="N94">
        <v>51.595334999999999</v>
      </c>
      <c r="O94">
        <v>0.23272048000000001</v>
      </c>
    </row>
    <row r="95" spans="1:15">
      <c r="A95" t="s">
        <v>669</v>
      </c>
      <c r="B95" t="s">
        <v>670</v>
      </c>
      <c r="C95" t="s">
        <v>573</v>
      </c>
      <c r="D95" t="s">
        <v>574</v>
      </c>
      <c r="E95" t="s">
        <v>635</v>
      </c>
      <c r="F95" t="s">
        <v>636</v>
      </c>
      <c r="G95" t="s">
        <v>191</v>
      </c>
      <c r="H95" t="s">
        <v>671</v>
      </c>
      <c r="I95" t="s">
        <v>666</v>
      </c>
      <c r="J95" t="s">
        <v>672</v>
      </c>
      <c r="K95" t="s">
        <v>673</v>
      </c>
      <c r="L95">
        <v>554849</v>
      </c>
      <c r="M95">
        <v>190533</v>
      </c>
      <c r="N95">
        <v>51.592370000000003</v>
      </c>
      <c r="O95">
        <v>0.23403325</v>
      </c>
    </row>
    <row r="96" spans="1:15">
      <c r="A96" t="s">
        <v>674</v>
      </c>
      <c r="B96" t="s">
        <v>675</v>
      </c>
      <c r="C96" t="s">
        <v>573</v>
      </c>
      <c r="D96" t="s">
        <v>574</v>
      </c>
      <c r="E96" t="s">
        <v>635</v>
      </c>
      <c r="F96" t="s">
        <v>636</v>
      </c>
      <c r="G96" t="s">
        <v>191</v>
      </c>
      <c r="H96" t="s">
        <v>676</v>
      </c>
      <c r="I96" t="s">
        <v>666</v>
      </c>
      <c r="J96" t="s">
        <v>677</v>
      </c>
      <c r="K96" t="s">
        <v>678</v>
      </c>
      <c r="L96">
        <v>554268</v>
      </c>
      <c r="M96">
        <v>190605</v>
      </c>
      <c r="N96">
        <v>51.593176</v>
      </c>
      <c r="O96">
        <v>0.22568427999999999</v>
      </c>
    </row>
    <row r="97" spans="1:15">
      <c r="A97" t="s">
        <v>679</v>
      </c>
      <c r="B97" t="s">
        <v>680</v>
      </c>
      <c r="C97" t="s">
        <v>573</v>
      </c>
      <c r="D97" t="s">
        <v>574</v>
      </c>
      <c r="E97" t="s">
        <v>635</v>
      </c>
      <c r="F97" t="s">
        <v>636</v>
      </c>
      <c r="G97" t="s">
        <v>191</v>
      </c>
      <c r="H97" t="s">
        <v>681</v>
      </c>
      <c r="I97" t="s">
        <v>682</v>
      </c>
      <c r="J97" t="s">
        <v>683</v>
      </c>
      <c r="K97" t="s">
        <v>684</v>
      </c>
      <c r="L97">
        <v>549970</v>
      </c>
      <c r="M97">
        <v>191426</v>
      </c>
      <c r="N97">
        <v>51.601711999999999</v>
      </c>
      <c r="O97">
        <v>0.16403546999999999</v>
      </c>
    </row>
    <row r="98" spans="1:15">
      <c r="A98" t="s">
        <v>685</v>
      </c>
      <c r="B98" t="s">
        <v>686</v>
      </c>
      <c r="C98" t="s">
        <v>573</v>
      </c>
      <c r="D98" t="s">
        <v>574</v>
      </c>
      <c r="E98" t="s">
        <v>635</v>
      </c>
      <c r="F98" t="s">
        <v>636</v>
      </c>
      <c r="G98" t="s">
        <v>191</v>
      </c>
      <c r="H98" t="s">
        <v>687</v>
      </c>
      <c r="I98" t="s">
        <v>682</v>
      </c>
      <c r="J98" t="s">
        <v>688</v>
      </c>
      <c r="K98" t="s">
        <v>689</v>
      </c>
      <c r="L98">
        <v>550027</v>
      </c>
      <c r="M98">
        <v>191251</v>
      </c>
      <c r="N98">
        <v>51.600124000000001</v>
      </c>
      <c r="O98">
        <v>0.16478307</v>
      </c>
    </row>
    <row r="99" spans="1:15">
      <c r="A99" t="s">
        <v>690</v>
      </c>
      <c r="B99" t="s">
        <v>691</v>
      </c>
      <c r="C99" t="s">
        <v>573</v>
      </c>
      <c r="D99" t="s">
        <v>574</v>
      </c>
      <c r="E99" t="s">
        <v>635</v>
      </c>
      <c r="F99" t="s">
        <v>636</v>
      </c>
      <c r="G99" t="s">
        <v>191</v>
      </c>
      <c r="H99" t="s">
        <v>692</v>
      </c>
      <c r="I99" t="s">
        <v>578</v>
      </c>
      <c r="J99" t="s">
        <v>693</v>
      </c>
      <c r="K99" t="s">
        <v>694</v>
      </c>
      <c r="L99">
        <v>550077</v>
      </c>
      <c r="M99">
        <v>189338</v>
      </c>
      <c r="N99">
        <v>51.582923000000001</v>
      </c>
      <c r="O99">
        <v>0.16468706999999999</v>
      </c>
    </row>
    <row r="100" spans="1:15">
      <c r="A100" t="s">
        <v>695</v>
      </c>
      <c r="B100" t="s">
        <v>696</v>
      </c>
      <c r="C100" t="s">
        <v>573</v>
      </c>
      <c r="D100" t="s">
        <v>574</v>
      </c>
      <c r="E100" t="s">
        <v>697</v>
      </c>
      <c r="F100" t="s">
        <v>698</v>
      </c>
      <c r="G100" t="s">
        <v>191</v>
      </c>
      <c r="H100" t="s">
        <v>608</v>
      </c>
      <c r="I100" t="s">
        <v>603</v>
      </c>
      <c r="J100" t="s">
        <v>609</v>
      </c>
      <c r="K100" t="s">
        <v>610</v>
      </c>
      <c r="L100">
        <v>553895</v>
      </c>
      <c r="M100">
        <v>187670</v>
      </c>
      <c r="N100">
        <v>51.566907999999998</v>
      </c>
      <c r="O100">
        <v>0.21901872</v>
      </c>
    </row>
    <row r="101" spans="1:15">
      <c r="A101" t="s">
        <v>699</v>
      </c>
      <c r="B101" t="s">
        <v>700</v>
      </c>
      <c r="C101" t="s">
        <v>573</v>
      </c>
      <c r="D101" t="s">
        <v>574</v>
      </c>
      <c r="E101" t="s">
        <v>697</v>
      </c>
      <c r="F101" t="s">
        <v>698</v>
      </c>
      <c r="G101" t="s">
        <v>191</v>
      </c>
      <c r="H101" t="s">
        <v>701</v>
      </c>
      <c r="I101" t="s">
        <v>603</v>
      </c>
      <c r="J101" t="s">
        <v>702</v>
      </c>
      <c r="K101" t="s">
        <v>703</v>
      </c>
      <c r="L101">
        <v>553941</v>
      </c>
      <c r="M101">
        <v>186488</v>
      </c>
      <c r="N101">
        <v>51.556274999999999</v>
      </c>
      <c r="O101">
        <v>0.21916472000000001</v>
      </c>
    </row>
    <row r="102" spans="1:15">
      <c r="A102" t="s">
        <v>704</v>
      </c>
      <c r="B102" t="s">
        <v>705</v>
      </c>
      <c r="C102" t="s">
        <v>573</v>
      </c>
      <c r="D102" t="s">
        <v>574</v>
      </c>
      <c r="E102" t="s">
        <v>697</v>
      </c>
      <c r="F102" t="s">
        <v>698</v>
      </c>
      <c r="G102" t="s">
        <v>191</v>
      </c>
      <c r="H102" t="s">
        <v>706</v>
      </c>
      <c r="I102" t="s">
        <v>707</v>
      </c>
      <c r="J102" t="s">
        <v>708</v>
      </c>
      <c r="K102" t="s">
        <v>709</v>
      </c>
      <c r="L102">
        <v>555913</v>
      </c>
      <c r="M102">
        <v>185795</v>
      </c>
      <c r="N102">
        <v>51.549508000000003</v>
      </c>
      <c r="O102">
        <v>0.24727998000000001</v>
      </c>
    </row>
    <row r="103" spans="1:15">
      <c r="A103" t="s">
        <v>710</v>
      </c>
      <c r="B103" t="s">
        <v>711</v>
      </c>
      <c r="C103" t="s">
        <v>573</v>
      </c>
      <c r="D103" t="s">
        <v>574</v>
      </c>
      <c r="E103" t="s">
        <v>697</v>
      </c>
      <c r="F103" t="s">
        <v>698</v>
      </c>
      <c r="G103" t="s">
        <v>191</v>
      </c>
      <c r="H103" t="s">
        <v>712</v>
      </c>
      <c r="I103" t="s">
        <v>713</v>
      </c>
      <c r="J103" t="s">
        <v>714</v>
      </c>
      <c r="K103" t="s">
        <v>715</v>
      </c>
      <c r="L103">
        <v>551980</v>
      </c>
      <c r="M103">
        <v>186056</v>
      </c>
      <c r="N103">
        <v>51.552925000000002</v>
      </c>
      <c r="O103">
        <v>0.19071367</v>
      </c>
    </row>
    <row r="104" spans="1:15">
      <c r="A104" t="s">
        <v>716</v>
      </c>
      <c r="B104" t="s">
        <v>717</v>
      </c>
      <c r="C104" t="s">
        <v>573</v>
      </c>
      <c r="D104" t="s">
        <v>574</v>
      </c>
      <c r="E104" t="s">
        <v>697</v>
      </c>
      <c r="F104" t="s">
        <v>698</v>
      </c>
      <c r="G104" t="s">
        <v>191</v>
      </c>
      <c r="H104" t="s">
        <v>718</v>
      </c>
      <c r="I104" t="s">
        <v>713</v>
      </c>
      <c r="J104" t="s">
        <v>719</v>
      </c>
      <c r="K104" t="s">
        <v>720</v>
      </c>
      <c r="L104">
        <v>552375</v>
      </c>
      <c r="M104">
        <v>185087</v>
      </c>
      <c r="N104">
        <v>51.544113000000003</v>
      </c>
      <c r="O104">
        <v>0.19598719000000001</v>
      </c>
    </row>
    <row r="105" spans="1:15">
      <c r="A105" t="s">
        <v>721</v>
      </c>
      <c r="B105" t="s">
        <v>722</v>
      </c>
      <c r="C105" t="s">
        <v>573</v>
      </c>
      <c r="D105" t="s">
        <v>574</v>
      </c>
      <c r="E105" t="s">
        <v>697</v>
      </c>
      <c r="F105" t="s">
        <v>698</v>
      </c>
      <c r="G105" t="s">
        <v>191</v>
      </c>
      <c r="H105" t="s">
        <v>723</v>
      </c>
      <c r="I105" t="s">
        <v>713</v>
      </c>
      <c r="J105" t="s">
        <v>724</v>
      </c>
      <c r="K105" t="s">
        <v>725</v>
      </c>
      <c r="L105">
        <v>552924</v>
      </c>
      <c r="M105">
        <v>185456</v>
      </c>
      <c r="N105">
        <v>51.547280000000001</v>
      </c>
      <c r="O105">
        <v>0.20405819</v>
      </c>
    </row>
    <row r="106" spans="1:15">
      <c r="A106" t="s">
        <v>726</v>
      </c>
      <c r="B106" t="s">
        <v>727</v>
      </c>
      <c r="C106" t="s">
        <v>573</v>
      </c>
      <c r="D106" t="s">
        <v>574</v>
      </c>
      <c r="E106" t="s">
        <v>697</v>
      </c>
      <c r="F106" t="s">
        <v>698</v>
      </c>
      <c r="G106" t="s">
        <v>191</v>
      </c>
      <c r="H106" t="s">
        <v>728</v>
      </c>
      <c r="I106" t="s">
        <v>603</v>
      </c>
      <c r="J106" t="s">
        <v>729</v>
      </c>
      <c r="K106" t="s">
        <v>730</v>
      </c>
      <c r="L106">
        <v>552722</v>
      </c>
      <c r="M106">
        <v>184935</v>
      </c>
      <c r="N106">
        <v>51.542653000000001</v>
      </c>
      <c r="O106">
        <v>0.20092135999999999</v>
      </c>
    </row>
    <row r="107" spans="1:15">
      <c r="A107" t="s">
        <v>731</v>
      </c>
      <c r="B107" t="s">
        <v>732</v>
      </c>
      <c r="C107" t="s">
        <v>573</v>
      </c>
      <c r="D107" t="s">
        <v>574</v>
      </c>
      <c r="E107" t="s">
        <v>697</v>
      </c>
      <c r="F107" t="s">
        <v>698</v>
      </c>
      <c r="G107" t="s">
        <v>191</v>
      </c>
      <c r="H107" t="s">
        <v>733</v>
      </c>
      <c r="I107" t="s">
        <v>734</v>
      </c>
      <c r="J107" t="s">
        <v>735</v>
      </c>
      <c r="K107" t="s">
        <v>736</v>
      </c>
      <c r="L107">
        <v>551752</v>
      </c>
      <c r="M107">
        <v>183712</v>
      </c>
      <c r="N107">
        <v>51.531925999999999</v>
      </c>
      <c r="O107">
        <v>0.18641779999999999</v>
      </c>
    </row>
    <row r="108" spans="1:15">
      <c r="A108" t="s">
        <v>737</v>
      </c>
      <c r="B108" t="s">
        <v>738</v>
      </c>
      <c r="C108" t="s">
        <v>573</v>
      </c>
      <c r="D108" t="s">
        <v>574</v>
      </c>
      <c r="E108" t="s">
        <v>697</v>
      </c>
      <c r="F108" t="s">
        <v>698</v>
      </c>
      <c r="G108" t="s">
        <v>191</v>
      </c>
      <c r="H108" t="s">
        <v>739</v>
      </c>
      <c r="I108" t="s">
        <v>734</v>
      </c>
      <c r="J108" t="s">
        <v>740</v>
      </c>
      <c r="K108" t="s">
        <v>741</v>
      </c>
      <c r="L108">
        <v>552533</v>
      </c>
      <c r="M108">
        <v>182337</v>
      </c>
      <c r="N108">
        <v>51.519362000000001</v>
      </c>
      <c r="O108">
        <v>0.19707374999999999</v>
      </c>
    </row>
    <row r="109" spans="1:15">
      <c r="A109" t="s">
        <v>742</v>
      </c>
      <c r="B109" t="s">
        <v>743</v>
      </c>
      <c r="C109" t="s">
        <v>573</v>
      </c>
      <c r="D109" t="s">
        <v>574</v>
      </c>
      <c r="E109" t="s">
        <v>697</v>
      </c>
      <c r="F109" t="s">
        <v>698</v>
      </c>
      <c r="G109" t="s">
        <v>191</v>
      </c>
      <c r="H109" t="s">
        <v>744</v>
      </c>
      <c r="I109" t="s">
        <v>734</v>
      </c>
      <c r="J109" t="s">
        <v>745</v>
      </c>
      <c r="K109" t="s">
        <v>746</v>
      </c>
      <c r="L109">
        <v>553679</v>
      </c>
      <c r="M109">
        <v>183242</v>
      </c>
      <c r="N109">
        <v>51.527183000000001</v>
      </c>
      <c r="O109">
        <v>0.21397231999999999</v>
      </c>
    </row>
    <row r="110" spans="1:15">
      <c r="A110" t="s">
        <v>747</v>
      </c>
      <c r="B110" t="s">
        <v>748</v>
      </c>
      <c r="C110" t="s">
        <v>573</v>
      </c>
      <c r="D110" t="s">
        <v>574</v>
      </c>
      <c r="E110" t="s">
        <v>697</v>
      </c>
      <c r="F110" t="s">
        <v>698</v>
      </c>
      <c r="G110" t="s">
        <v>191</v>
      </c>
      <c r="H110" t="s">
        <v>749</v>
      </c>
      <c r="I110" t="s">
        <v>750</v>
      </c>
      <c r="J110" t="s">
        <v>751</v>
      </c>
      <c r="K110" t="s">
        <v>752</v>
      </c>
      <c r="L110">
        <v>553703</v>
      </c>
      <c r="M110">
        <v>182663</v>
      </c>
      <c r="N110">
        <v>51.521974</v>
      </c>
      <c r="O110">
        <v>0.21406560999999999</v>
      </c>
    </row>
    <row r="111" spans="1:15">
      <c r="A111" t="s">
        <v>753</v>
      </c>
      <c r="B111" t="s">
        <v>754</v>
      </c>
      <c r="C111" t="s">
        <v>573</v>
      </c>
      <c r="D111" t="s">
        <v>574</v>
      </c>
      <c r="E111" t="s">
        <v>697</v>
      </c>
      <c r="F111" t="s">
        <v>698</v>
      </c>
      <c r="G111" t="s">
        <v>191</v>
      </c>
      <c r="H111" t="s">
        <v>755</v>
      </c>
      <c r="I111" t="s">
        <v>756</v>
      </c>
      <c r="J111" t="s">
        <v>757</v>
      </c>
      <c r="K111" t="s">
        <v>758</v>
      </c>
      <c r="L111">
        <v>557095</v>
      </c>
      <c r="M111">
        <v>187988</v>
      </c>
      <c r="N111">
        <v>51.568883</v>
      </c>
      <c r="O111">
        <v>0.26529226</v>
      </c>
    </row>
    <row r="112" spans="1:15">
      <c r="A112" t="s">
        <v>759</v>
      </c>
      <c r="B112" t="s">
        <v>760</v>
      </c>
      <c r="C112" t="s">
        <v>573</v>
      </c>
      <c r="D112" t="s">
        <v>574</v>
      </c>
      <c r="E112" t="s">
        <v>697</v>
      </c>
      <c r="F112" t="s">
        <v>698</v>
      </c>
      <c r="G112" t="s">
        <v>191</v>
      </c>
      <c r="H112" t="s">
        <v>761</v>
      </c>
      <c r="I112" t="s">
        <v>756</v>
      </c>
      <c r="J112" t="s">
        <v>762</v>
      </c>
      <c r="K112" t="s">
        <v>763</v>
      </c>
      <c r="L112">
        <v>556984</v>
      </c>
      <c r="M112">
        <v>187288</v>
      </c>
      <c r="N112">
        <v>51.562624999999997</v>
      </c>
      <c r="O112">
        <v>0.26337961999999998</v>
      </c>
    </row>
    <row r="113" spans="1:15">
      <c r="A113" t="s">
        <v>764</v>
      </c>
      <c r="B113" t="s">
        <v>765</v>
      </c>
      <c r="C113" t="s">
        <v>573</v>
      </c>
      <c r="D113" t="s">
        <v>574</v>
      </c>
      <c r="E113" t="s">
        <v>697</v>
      </c>
      <c r="F113" t="s">
        <v>698</v>
      </c>
      <c r="G113" t="s">
        <v>191</v>
      </c>
      <c r="H113" t="s">
        <v>766</v>
      </c>
      <c r="I113" t="s">
        <v>707</v>
      </c>
      <c r="J113" t="s">
        <v>767</v>
      </c>
      <c r="K113" t="s">
        <v>768</v>
      </c>
      <c r="L113">
        <v>556440</v>
      </c>
      <c r="M113">
        <v>186625</v>
      </c>
      <c r="N113">
        <v>51.556818999999997</v>
      </c>
      <c r="O113">
        <v>0.25524323999999998</v>
      </c>
    </row>
    <row r="114" spans="1:15">
      <c r="A114" t="s">
        <v>769</v>
      </c>
      <c r="B114" t="s">
        <v>770</v>
      </c>
      <c r="C114" t="s">
        <v>573</v>
      </c>
      <c r="D114" t="s">
        <v>574</v>
      </c>
      <c r="E114" t="s">
        <v>697</v>
      </c>
      <c r="F114" t="s">
        <v>698</v>
      </c>
      <c r="G114" t="s">
        <v>191</v>
      </c>
      <c r="H114" t="s">
        <v>771</v>
      </c>
      <c r="I114" t="s">
        <v>707</v>
      </c>
      <c r="J114" t="s">
        <v>772</v>
      </c>
      <c r="K114" t="s">
        <v>773</v>
      </c>
      <c r="L114">
        <v>555046</v>
      </c>
      <c r="M114">
        <v>186819</v>
      </c>
      <c r="N114">
        <v>51.558947000000003</v>
      </c>
      <c r="O114">
        <v>0.23523689</v>
      </c>
    </row>
    <row r="115" spans="1:15">
      <c r="A115" t="s">
        <v>774</v>
      </c>
      <c r="B115" t="s">
        <v>775</v>
      </c>
      <c r="C115" t="s">
        <v>573</v>
      </c>
      <c r="D115" t="s">
        <v>574</v>
      </c>
      <c r="E115" t="s">
        <v>697</v>
      </c>
      <c r="F115" t="s">
        <v>698</v>
      </c>
      <c r="G115" t="s">
        <v>776</v>
      </c>
      <c r="H115" t="s">
        <v>777</v>
      </c>
      <c r="I115" t="s">
        <v>603</v>
      </c>
      <c r="J115" t="s">
        <v>778</v>
      </c>
      <c r="K115" t="s">
        <v>779</v>
      </c>
      <c r="L115">
        <v>554586</v>
      </c>
      <c r="M115">
        <v>187037</v>
      </c>
      <c r="N115">
        <v>51.561031999999997</v>
      </c>
      <c r="O115">
        <v>0.22870229</v>
      </c>
    </row>
    <row r="116" spans="1:15">
      <c r="A116" t="s">
        <v>780</v>
      </c>
      <c r="B116" t="s">
        <v>781</v>
      </c>
      <c r="C116" t="s">
        <v>782</v>
      </c>
      <c r="D116" t="s">
        <v>783</v>
      </c>
      <c r="E116" t="s">
        <v>784</v>
      </c>
      <c r="F116" t="s">
        <v>785</v>
      </c>
      <c r="G116" t="s">
        <v>191</v>
      </c>
      <c r="H116" t="s">
        <v>786</v>
      </c>
      <c r="J116" t="s">
        <v>787</v>
      </c>
      <c r="K116" t="s">
        <v>788</v>
      </c>
      <c r="L116">
        <v>540635</v>
      </c>
      <c r="M116">
        <v>181244</v>
      </c>
      <c r="N116">
        <v>51.512625</v>
      </c>
      <c r="O116">
        <v>2.5271616E-2</v>
      </c>
    </row>
    <row r="117" spans="1:15">
      <c r="A117" t="s">
        <v>789</v>
      </c>
      <c r="B117" t="s">
        <v>790</v>
      </c>
      <c r="C117" t="s">
        <v>782</v>
      </c>
      <c r="D117" t="s">
        <v>783</v>
      </c>
      <c r="E117" t="s">
        <v>784</v>
      </c>
      <c r="F117" t="s">
        <v>785</v>
      </c>
      <c r="G117" t="s">
        <v>191</v>
      </c>
      <c r="H117" t="s">
        <v>791</v>
      </c>
      <c r="J117" t="s">
        <v>792</v>
      </c>
      <c r="K117" t="s">
        <v>793</v>
      </c>
      <c r="L117">
        <v>539825</v>
      </c>
      <c r="M117">
        <v>181135</v>
      </c>
      <c r="N117">
        <v>51.511847000000003</v>
      </c>
      <c r="O117">
        <v>1.3563443E-2</v>
      </c>
    </row>
    <row r="118" spans="1:15">
      <c r="A118" t="s">
        <v>794</v>
      </c>
      <c r="B118" t="s">
        <v>795</v>
      </c>
      <c r="C118" t="s">
        <v>782</v>
      </c>
      <c r="D118" t="s">
        <v>783</v>
      </c>
      <c r="E118" t="s">
        <v>784</v>
      </c>
      <c r="F118" t="s">
        <v>785</v>
      </c>
      <c r="G118" t="s">
        <v>191</v>
      </c>
      <c r="H118" t="s">
        <v>796</v>
      </c>
      <c r="J118" t="s">
        <v>797</v>
      </c>
      <c r="K118" t="s">
        <v>798</v>
      </c>
      <c r="L118">
        <v>540666</v>
      </c>
      <c r="M118">
        <v>182033</v>
      </c>
      <c r="N118">
        <v>51.519706999999997</v>
      </c>
      <c r="O118">
        <v>2.6032652E-2</v>
      </c>
    </row>
    <row r="119" spans="1:15">
      <c r="A119" t="s">
        <v>799</v>
      </c>
      <c r="B119" t="s">
        <v>800</v>
      </c>
      <c r="C119" t="s">
        <v>782</v>
      </c>
      <c r="D119" t="s">
        <v>783</v>
      </c>
      <c r="E119" t="s">
        <v>784</v>
      </c>
      <c r="F119" t="s">
        <v>785</v>
      </c>
      <c r="G119" t="s">
        <v>191</v>
      </c>
      <c r="H119" t="s">
        <v>801</v>
      </c>
      <c r="J119" t="s">
        <v>802</v>
      </c>
      <c r="K119" t="s">
        <v>803</v>
      </c>
      <c r="L119">
        <v>541109</v>
      </c>
      <c r="M119">
        <v>182327</v>
      </c>
      <c r="N119">
        <v>51.522238999999999</v>
      </c>
      <c r="O119">
        <v>3.2530946999999998E-2</v>
      </c>
    </row>
    <row r="120" spans="1:15">
      <c r="A120" t="s">
        <v>804</v>
      </c>
      <c r="B120" t="s">
        <v>805</v>
      </c>
      <c r="C120" t="s">
        <v>782</v>
      </c>
      <c r="D120" t="s">
        <v>783</v>
      </c>
      <c r="E120" t="s">
        <v>784</v>
      </c>
      <c r="F120" t="s">
        <v>785</v>
      </c>
      <c r="G120" t="s">
        <v>191</v>
      </c>
      <c r="H120" t="s">
        <v>806</v>
      </c>
      <c r="J120" t="s">
        <v>807</v>
      </c>
      <c r="K120" t="s">
        <v>808</v>
      </c>
      <c r="L120">
        <v>540534</v>
      </c>
      <c r="M120">
        <v>182337</v>
      </c>
      <c r="N120">
        <v>51.522472</v>
      </c>
      <c r="O120">
        <v>2.4252544000000001E-2</v>
      </c>
    </row>
    <row r="121" spans="1:15">
      <c r="A121" t="s">
        <v>809</v>
      </c>
      <c r="B121" t="s">
        <v>810</v>
      </c>
      <c r="C121" t="s">
        <v>782</v>
      </c>
      <c r="D121" t="s">
        <v>783</v>
      </c>
      <c r="E121" t="s">
        <v>784</v>
      </c>
      <c r="F121" t="s">
        <v>785</v>
      </c>
      <c r="G121" t="s">
        <v>191</v>
      </c>
      <c r="H121" t="s">
        <v>811</v>
      </c>
      <c r="J121" t="s">
        <v>812</v>
      </c>
      <c r="K121" t="s">
        <v>813</v>
      </c>
      <c r="L121">
        <v>539602</v>
      </c>
      <c r="M121">
        <v>182012</v>
      </c>
      <c r="N121">
        <v>51.519781999999999</v>
      </c>
      <c r="O121">
        <v>1.0699055000000001E-2</v>
      </c>
    </row>
    <row r="122" spans="1:15">
      <c r="A122" t="s">
        <v>814</v>
      </c>
      <c r="B122" t="s">
        <v>815</v>
      </c>
      <c r="C122" t="s">
        <v>782</v>
      </c>
      <c r="D122" t="s">
        <v>783</v>
      </c>
      <c r="E122" t="s">
        <v>816</v>
      </c>
      <c r="F122" t="s">
        <v>817</v>
      </c>
      <c r="G122" t="s">
        <v>191</v>
      </c>
      <c r="H122" t="s">
        <v>818</v>
      </c>
      <c r="J122" t="s">
        <v>819</v>
      </c>
      <c r="K122" t="s">
        <v>820</v>
      </c>
      <c r="L122">
        <v>543258</v>
      </c>
      <c r="M122">
        <v>180969</v>
      </c>
      <c r="N122">
        <v>51.509495999999999</v>
      </c>
      <c r="O122">
        <v>6.2933420000000004E-2</v>
      </c>
    </row>
    <row r="123" spans="1:15">
      <c r="A123" t="s">
        <v>821</v>
      </c>
      <c r="B123" t="s">
        <v>822</v>
      </c>
      <c r="C123" t="s">
        <v>782</v>
      </c>
      <c r="D123" t="s">
        <v>783</v>
      </c>
      <c r="E123" t="s">
        <v>816</v>
      </c>
      <c r="F123" t="s">
        <v>817</v>
      </c>
      <c r="G123" t="s">
        <v>191</v>
      </c>
      <c r="H123" t="s">
        <v>823</v>
      </c>
      <c r="J123" t="s">
        <v>824</v>
      </c>
      <c r="K123" t="s">
        <v>825</v>
      </c>
      <c r="L123">
        <v>542787</v>
      </c>
      <c r="M123">
        <v>181629</v>
      </c>
      <c r="N123">
        <v>51.515546000000001</v>
      </c>
      <c r="O123">
        <v>5.6418168999999997E-2</v>
      </c>
    </row>
    <row r="124" spans="1:15">
      <c r="A124" t="s">
        <v>826</v>
      </c>
      <c r="B124" t="s">
        <v>827</v>
      </c>
      <c r="C124" t="s">
        <v>782</v>
      </c>
      <c r="D124" t="s">
        <v>783</v>
      </c>
      <c r="E124" t="s">
        <v>816</v>
      </c>
      <c r="F124" t="s">
        <v>817</v>
      </c>
      <c r="G124" t="s">
        <v>191</v>
      </c>
      <c r="H124" t="s">
        <v>828</v>
      </c>
      <c r="J124" t="s">
        <v>829</v>
      </c>
      <c r="K124" t="s">
        <v>830</v>
      </c>
      <c r="L124">
        <v>542593</v>
      </c>
      <c r="M124">
        <v>180059</v>
      </c>
      <c r="N124">
        <v>51.501486999999997</v>
      </c>
      <c r="O124">
        <v>5.2989908000000002E-2</v>
      </c>
    </row>
    <row r="125" spans="1:15">
      <c r="A125" t="s">
        <v>831</v>
      </c>
      <c r="B125" t="s">
        <v>832</v>
      </c>
      <c r="C125" t="s">
        <v>782</v>
      </c>
      <c r="D125" t="s">
        <v>783</v>
      </c>
      <c r="E125" t="s">
        <v>833</v>
      </c>
      <c r="F125" t="s">
        <v>834</v>
      </c>
      <c r="G125" t="s">
        <v>191</v>
      </c>
      <c r="H125" t="s">
        <v>835</v>
      </c>
      <c r="J125" t="s">
        <v>836</v>
      </c>
      <c r="K125" t="s">
        <v>837</v>
      </c>
      <c r="L125">
        <v>541930</v>
      </c>
      <c r="M125">
        <v>183350</v>
      </c>
      <c r="N125">
        <v>51.531225999999997</v>
      </c>
      <c r="O125">
        <v>4.4768458999999997E-2</v>
      </c>
    </row>
    <row r="126" spans="1:15">
      <c r="A126" t="s">
        <v>838</v>
      </c>
      <c r="B126" t="s">
        <v>839</v>
      </c>
      <c r="C126" t="s">
        <v>782</v>
      </c>
      <c r="D126" t="s">
        <v>783</v>
      </c>
      <c r="E126" t="s">
        <v>833</v>
      </c>
      <c r="F126" t="s">
        <v>834</v>
      </c>
      <c r="G126" t="s">
        <v>191</v>
      </c>
      <c r="H126" t="s">
        <v>840</v>
      </c>
      <c r="J126" t="s">
        <v>841</v>
      </c>
      <c r="K126" t="s">
        <v>842</v>
      </c>
      <c r="L126">
        <v>541405</v>
      </c>
      <c r="M126">
        <v>183360</v>
      </c>
      <c r="N126">
        <v>51.531447</v>
      </c>
      <c r="O126">
        <v>3.7208861000000003E-2</v>
      </c>
    </row>
    <row r="127" spans="1:15">
      <c r="A127" t="s">
        <v>843</v>
      </c>
      <c r="B127" t="s">
        <v>844</v>
      </c>
      <c r="C127" t="s">
        <v>782</v>
      </c>
      <c r="D127" t="s">
        <v>783</v>
      </c>
      <c r="E127" t="s">
        <v>833</v>
      </c>
      <c r="F127" t="s">
        <v>834</v>
      </c>
      <c r="G127" t="s">
        <v>191</v>
      </c>
      <c r="H127" t="s">
        <v>845</v>
      </c>
      <c r="J127" t="s">
        <v>846</v>
      </c>
      <c r="K127" t="s">
        <v>847</v>
      </c>
      <c r="L127">
        <v>542477</v>
      </c>
      <c r="M127">
        <v>183507</v>
      </c>
      <c r="N127">
        <v>51.532499000000001</v>
      </c>
      <c r="O127">
        <v>5.2712424000000001E-2</v>
      </c>
    </row>
    <row r="128" spans="1:15">
      <c r="A128" t="s">
        <v>848</v>
      </c>
      <c r="B128" t="s">
        <v>849</v>
      </c>
      <c r="C128" t="s">
        <v>782</v>
      </c>
      <c r="D128" t="s">
        <v>783</v>
      </c>
      <c r="E128" t="s">
        <v>833</v>
      </c>
      <c r="F128" t="s">
        <v>834</v>
      </c>
      <c r="G128" t="s">
        <v>191</v>
      </c>
      <c r="H128" t="s">
        <v>850</v>
      </c>
      <c r="J128" t="s">
        <v>851</v>
      </c>
      <c r="K128" t="s">
        <v>852</v>
      </c>
      <c r="L128">
        <v>542814</v>
      </c>
      <c r="M128">
        <v>183350</v>
      </c>
      <c r="N128">
        <v>51.531002999999998</v>
      </c>
      <c r="O128">
        <v>5.7504007000000003E-2</v>
      </c>
    </row>
    <row r="129" spans="1:15">
      <c r="A129" t="s">
        <v>853</v>
      </c>
      <c r="B129" t="s">
        <v>854</v>
      </c>
      <c r="C129" t="s">
        <v>782</v>
      </c>
      <c r="D129" t="s">
        <v>783</v>
      </c>
      <c r="E129" t="s">
        <v>833</v>
      </c>
      <c r="F129" t="s">
        <v>834</v>
      </c>
      <c r="G129" t="s">
        <v>191</v>
      </c>
      <c r="H129" t="s">
        <v>855</v>
      </c>
      <c r="J129" t="s">
        <v>856</v>
      </c>
      <c r="K129" t="s">
        <v>857</v>
      </c>
      <c r="L129">
        <v>540757</v>
      </c>
      <c r="M129">
        <v>182646</v>
      </c>
      <c r="N129">
        <v>51.525193000000002</v>
      </c>
      <c r="O129">
        <v>2.7588027000000001E-2</v>
      </c>
    </row>
    <row r="130" spans="1:15">
      <c r="A130" t="s">
        <v>858</v>
      </c>
      <c r="B130" t="s">
        <v>859</v>
      </c>
      <c r="C130" t="s">
        <v>782</v>
      </c>
      <c r="D130" t="s">
        <v>783</v>
      </c>
      <c r="E130" t="s">
        <v>833</v>
      </c>
      <c r="F130" t="s">
        <v>834</v>
      </c>
      <c r="G130" t="s">
        <v>191</v>
      </c>
      <c r="H130" t="s">
        <v>860</v>
      </c>
      <c r="J130" t="s">
        <v>861</v>
      </c>
      <c r="K130" t="s">
        <v>862</v>
      </c>
      <c r="L130">
        <v>540253</v>
      </c>
      <c r="M130">
        <v>183419</v>
      </c>
      <c r="N130">
        <v>51.532263999999998</v>
      </c>
      <c r="O130">
        <v>2.0635384999999999E-2</v>
      </c>
    </row>
    <row r="131" spans="1:15">
      <c r="A131" t="s">
        <v>863</v>
      </c>
      <c r="B131" t="s">
        <v>864</v>
      </c>
      <c r="C131" t="s">
        <v>782</v>
      </c>
      <c r="D131" t="s">
        <v>783</v>
      </c>
      <c r="E131" t="s">
        <v>833</v>
      </c>
      <c r="F131" t="s">
        <v>834</v>
      </c>
      <c r="G131" t="s">
        <v>191</v>
      </c>
      <c r="H131" t="s">
        <v>835</v>
      </c>
      <c r="J131" t="s">
        <v>836</v>
      </c>
      <c r="K131" t="s">
        <v>837</v>
      </c>
      <c r="L131">
        <v>541930</v>
      </c>
      <c r="M131">
        <v>183350</v>
      </c>
      <c r="N131">
        <v>51.531225999999997</v>
      </c>
      <c r="O131">
        <v>4.4768458999999997E-2</v>
      </c>
    </row>
    <row r="132" spans="1:15">
      <c r="A132" t="s">
        <v>865</v>
      </c>
      <c r="B132" t="s">
        <v>866</v>
      </c>
      <c r="C132" t="s">
        <v>782</v>
      </c>
      <c r="D132" t="s">
        <v>783</v>
      </c>
      <c r="E132" t="s">
        <v>867</v>
      </c>
      <c r="F132" t="s">
        <v>868</v>
      </c>
      <c r="G132" t="s">
        <v>191</v>
      </c>
      <c r="H132" t="s">
        <v>869</v>
      </c>
      <c r="J132" t="s">
        <v>870</v>
      </c>
      <c r="K132" t="s">
        <v>871</v>
      </c>
      <c r="L132">
        <v>540684</v>
      </c>
      <c r="M132">
        <v>182946</v>
      </c>
      <c r="N132">
        <v>51.527906999999999</v>
      </c>
      <c r="O132">
        <v>2.6656164E-2</v>
      </c>
    </row>
    <row r="133" spans="1:15">
      <c r="A133" t="s">
        <v>872</v>
      </c>
      <c r="B133" t="s">
        <v>873</v>
      </c>
      <c r="C133" t="s">
        <v>782</v>
      </c>
      <c r="D133" t="s">
        <v>783</v>
      </c>
      <c r="E133" t="s">
        <v>867</v>
      </c>
      <c r="F133" t="s">
        <v>868</v>
      </c>
      <c r="G133" t="s">
        <v>191</v>
      </c>
      <c r="H133" t="s">
        <v>874</v>
      </c>
      <c r="J133" t="s">
        <v>875</v>
      </c>
      <c r="K133" t="s">
        <v>876</v>
      </c>
      <c r="L133">
        <v>540488</v>
      </c>
      <c r="M133">
        <v>182808</v>
      </c>
      <c r="N133">
        <v>51.526716</v>
      </c>
      <c r="O133">
        <v>2.3777605E-2</v>
      </c>
    </row>
    <row r="134" spans="1:15">
      <c r="A134" t="s">
        <v>877</v>
      </c>
      <c r="B134" t="s">
        <v>878</v>
      </c>
      <c r="C134" t="s">
        <v>782</v>
      </c>
      <c r="D134" t="s">
        <v>783</v>
      </c>
      <c r="E134" t="s">
        <v>867</v>
      </c>
      <c r="F134" t="s">
        <v>868</v>
      </c>
      <c r="G134" t="s">
        <v>191</v>
      </c>
      <c r="J134" t="s">
        <v>879</v>
      </c>
      <c r="K134" t="s">
        <v>880</v>
      </c>
      <c r="L134">
        <v>540943</v>
      </c>
      <c r="M134">
        <v>183883</v>
      </c>
      <c r="N134">
        <v>51.536262000000001</v>
      </c>
      <c r="O134">
        <v>3.0761987000000001E-2</v>
      </c>
    </row>
    <row r="135" spans="1:15">
      <c r="A135" t="s">
        <v>881</v>
      </c>
      <c r="B135" t="s">
        <v>882</v>
      </c>
      <c r="C135" t="s">
        <v>782</v>
      </c>
      <c r="D135" t="s">
        <v>783</v>
      </c>
      <c r="E135" t="s">
        <v>867</v>
      </c>
      <c r="F135" t="s">
        <v>868</v>
      </c>
      <c r="G135" t="s">
        <v>191</v>
      </c>
      <c r="H135" t="s">
        <v>883</v>
      </c>
      <c r="J135" t="s">
        <v>884</v>
      </c>
      <c r="K135" t="s">
        <v>885</v>
      </c>
      <c r="L135">
        <v>538568</v>
      </c>
      <c r="M135">
        <v>183938</v>
      </c>
      <c r="N135">
        <v>51.537343999999997</v>
      </c>
      <c r="O135">
        <v>-3.4372387999999999E-3</v>
      </c>
    </row>
    <row r="136" spans="1:15">
      <c r="A136" t="s">
        <v>886</v>
      </c>
      <c r="B136" t="s">
        <v>887</v>
      </c>
      <c r="C136" t="s">
        <v>782</v>
      </c>
      <c r="D136" t="s">
        <v>783</v>
      </c>
      <c r="E136" t="s">
        <v>888</v>
      </c>
      <c r="F136" t="s">
        <v>889</v>
      </c>
      <c r="G136" t="s">
        <v>191</v>
      </c>
      <c r="H136" t="s">
        <v>890</v>
      </c>
      <c r="J136" t="s">
        <v>891</v>
      </c>
      <c r="K136" t="s">
        <v>892</v>
      </c>
      <c r="L136">
        <v>542142</v>
      </c>
      <c r="M136">
        <v>185378</v>
      </c>
      <c r="N136">
        <v>51.549394999999997</v>
      </c>
      <c r="O136">
        <v>4.8640959999999997E-2</v>
      </c>
    </row>
    <row r="137" spans="1:15">
      <c r="A137" t="s">
        <v>893</v>
      </c>
      <c r="B137" t="s">
        <v>894</v>
      </c>
      <c r="C137" t="s">
        <v>782</v>
      </c>
      <c r="D137" t="s">
        <v>783</v>
      </c>
      <c r="E137" t="s">
        <v>888</v>
      </c>
      <c r="F137" t="s">
        <v>889</v>
      </c>
      <c r="G137" t="s">
        <v>191</v>
      </c>
      <c r="H137" t="s">
        <v>895</v>
      </c>
      <c r="J137" t="s">
        <v>896</v>
      </c>
      <c r="K137" t="s">
        <v>897</v>
      </c>
      <c r="L137">
        <v>541250</v>
      </c>
      <c r="M137">
        <v>184414</v>
      </c>
      <c r="N137">
        <v>51.540956999999999</v>
      </c>
      <c r="O137">
        <v>3.5398279999999997E-2</v>
      </c>
    </row>
    <row r="138" spans="1:15">
      <c r="A138" t="s">
        <v>898</v>
      </c>
      <c r="B138" t="s">
        <v>899</v>
      </c>
      <c r="C138" t="s">
        <v>782</v>
      </c>
      <c r="D138" t="s">
        <v>783</v>
      </c>
      <c r="E138" t="s">
        <v>888</v>
      </c>
      <c r="F138" t="s">
        <v>889</v>
      </c>
      <c r="G138" t="s">
        <v>191</v>
      </c>
      <c r="H138" t="s">
        <v>900</v>
      </c>
      <c r="J138" t="s">
        <v>901</v>
      </c>
      <c r="K138" t="s">
        <v>902</v>
      </c>
      <c r="L138">
        <v>541097</v>
      </c>
      <c r="M138">
        <v>184021</v>
      </c>
      <c r="N138">
        <v>51.537464</v>
      </c>
      <c r="O138">
        <v>3.3036159000000002E-2</v>
      </c>
    </row>
    <row r="139" spans="1:15">
      <c r="A139" t="s">
        <v>903</v>
      </c>
      <c r="B139" t="s">
        <v>904</v>
      </c>
      <c r="C139" t="s">
        <v>782</v>
      </c>
      <c r="D139" t="s">
        <v>783</v>
      </c>
      <c r="E139" t="s">
        <v>888</v>
      </c>
      <c r="F139" t="s">
        <v>889</v>
      </c>
      <c r="G139" t="s">
        <v>191</v>
      </c>
      <c r="H139" t="s">
        <v>905</v>
      </c>
      <c r="J139" t="s">
        <v>906</v>
      </c>
      <c r="K139" t="s">
        <v>907</v>
      </c>
      <c r="L139">
        <v>540876</v>
      </c>
      <c r="M139">
        <v>184941</v>
      </c>
      <c r="N139">
        <v>51.545786</v>
      </c>
      <c r="O139">
        <v>3.0219711999999999E-2</v>
      </c>
    </row>
    <row r="140" spans="1:15">
      <c r="A140" t="s">
        <v>908</v>
      </c>
      <c r="B140" t="s">
        <v>909</v>
      </c>
      <c r="C140" t="s">
        <v>782</v>
      </c>
      <c r="D140" t="s">
        <v>783</v>
      </c>
      <c r="E140" t="s">
        <v>888</v>
      </c>
      <c r="F140" t="s">
        <v>889</v>
      </c>
      <c r="G140" t="s">
        <v>191</v>
      </c>
      <c r="H140" t="s">
        <v>910</v>
      </c>
      <c r="J140" t="s">
        <v>911</v>
      </c>
      <c r="K140" t="s">
        <v>912</v>
      </c>
      <c r="L140">
        <v>542725</v>
      </c>
      <c r="M140">
        <v>185896</v>
      </c>
      <c r="N140">
        <v>51.553902999999998</v>
      </c>
      <c r="O140">
        <v>5.7253423999999997E-2</v>
      </c>
    </row>
    <row r="141" spans="1:15">
      <c r="A141" t="s">
        <v>913</v>
      </c>
      <c r="B141" t="s">
        <v>914</v>
      </c>
      <c r="C141" t="s">
        <v>782</v>
      </c>
      <c r="D141" t="s">
        <v>783</v>
      </c>
      <c r="E141" t="s">
        <v>888</v>
      </c>
      <c r="F141" t="s">
        <v>889</v>
      </c>
      <c r="G141" t="s">
        <v>191</v>
      </c>
      <c r="H141" t="s">
        <v>915</v>
      </c>
      <c r="J141" t="s">
        <v>916</v>
      </c>
      <c r="K141" t="s">
        <v>917</v>
      </c>
      <c r="L141">
        <v>541441</v>
      </c>
      <c r="M141">
        <v>185069</v>
      </c>
      <c r="N141">
        <v>51.546795000000003</v>
      </c>
      <c r="O141">
        <v>3.8413612E-2</v>
      </c>
    </row>
    <row r="142" spans="1:15">
      <c r="A142" t="s">
        <v>918</v>
      </c>
      <c r="B142" t="s">
        <v>919</v>
      </c>
      <c r="C142" t="s">
        <v>782</v>
      </c>
      <c r="D142" t="s">
        <v>783</v>
      </c>
      <c r="E142" t="s">
        <v>920</v>
      </c>
      <c r="F142" t="s">
        <v>921</v>
      </c>
      <c r="G142" t="s">
        <v>191</v>
      </c>
      <c r="H142" t="s">
        <v>922</v>
      </c>
      <c r="J142" t="s">
        <v>923</v>
      </c>
      <c r="K142" t="s">
        <v>924</v>
      </c>
      <c r="L142">
        <v>542286</v>
      </c>
      <c r="M142">
        <v>184464</v>
      </c>
      <c r="N142">
        <v>51.541145999999998</v>
      </c>
      <c r="O142">
        <v>5.0347099999999999E-2</v>
      </c>
    </row>
    <row r="143" spans="1:15">
      <c r="A143" t="s">
        <v>925</v>
      </c>
      <c r="B143" t="s">
        <v>926</v>
      </c>
      <c r="C143" t="s">
        <v>782</v>
      </c>
      <c r="D143" t="s">
        <v>783</v>
      </c>
      <c r="E143" t="s">
        <v>920</v>
      </c>
      <c r="F143" t="s">
        <v>921</v>
      </c>
      <c r="G143" t="s">
        <v>191</v>
      </c>
      <c r="H143" t="s">
        <v>927</v>
      </c>
      <c r="J143" t="s">
        <v>928</v>
      </c>
      <c r="K143" t="s">
        <v>929</v>
      </c>
      <c r="L143">
        <v>541796</v>
      </c>
      <c r="M143">
        <v>184426</v>
      </c>
      <c r="N143">
        <v>51.540928000000001</v>
      </c>
      <c r="O143">
        <v>4.3270927000000001E-2</v>
      </c>
    </row>
    <row r="144" spans="1:15">
      <c r="A144" t="s">
        <v>930</v>
      </c>
      <c r="B144" t="s">
        <v>931</v>
      </c>
      <c r="C144" t="s">
        <v>782</v>
      </c>
      <c r="D144" t="s">
        <v>783</v>
      </c>
      <c r="E144" t="s">
        <v>920</v>
      </c>
      <c r="F144" t="s">
        <v>921</v>
      </c>
      <c r="G144" t="s">
        <v>191</v>
      </c>
      <c r="H144" t="s">
        <v>932</v>
      </c>
      <c r="J144" t="s">
        <v>933</v>
      </c>
      <c r="K144" t="s">
        <v>934</v>
      </c>
      <c r="L144">
        <v>542172</v>
      </c>
      <c r="M144">
        <v>184503</v>
      </c>
      <c r="N144">
        <v>51.541525</v>
      </c>
      <c r="O144">
        <v>4.8720109999999997E-2</v>
      </c>
    </row>
    <row r="145" spans="1:15">
      <c r="A145" t="s">
        <v>935</v>
      </c>
      <c r="B145" t="s">
        <v>936</v>
      </c>
      <c r="C145" t="s">
        <v>782</v>
      </c>
      <c r="D145" t="s">
        <v>783</v>
      </c>
      <c r="E145" t="s">
        <v>920</v>
      </c>
      <c r="F145" t="s">
        <v>921</v>
      </c>
      <c r="G145" t="s">
        <v>191</v>
      </c>
      <c r="H145" t="s">
        <v>937</v>
      </c>
      <c r="J145" t="s">
        <v>928</v>
      </c>
      <c r="K145" t="s">
        <v>929</v>
      </c>
      <c r="L145">
        <v>541796</v>
      </c>
      <c r="M145">
        <v>184426</v>
      </c>
      <c r="N145">
        <v>51.540928000000001</v>
      </c>
      <c r="O145">
        <v>4.3270927000000001E-2</v>
      </c>
    </row>
    <row r="146" spans="1:15">
      <c r="A146" t="s">
        <v>938</v>
      </c>
      <c r="B146" t="s">
        <v>939</v>
      </c>
      <c r="C146" t="s">
        <v>782</v>
      </c>
      <c r="D146" t="s">
        <v>783</v>
      </c>
      <c r="E146" t="s">
        <v>920</v>
      </c>
      <c r="F146" t="s">
        <v>921</v>
      </c>
      <c r="G146" t="s">
        <v>191</v>
      </c>
      <c r="H146" t="s">
        <v>940</v>
      </c>
      <c r="J146" t="s">
        <v>941</v>
      </c>
      <c r="K146" t="s">
        <v>942</v>
      </c>
      <c r="L146">
        <v>541670</v>
      </c>
      <c r="M146">
        <v>184155</v>
      </c>
      <c r="N146">
        <v>51.538524000000002</v>
      </c>
      <c r="O146">
        <v>4.1346302000000001E-2</v>
      </c>
    </row>
    <row r="147" spans="1:15">
      <c r="A147" t="s">
        <v>943</v>
      </c>
      <c r="B147" t="s">
        <v>944</v>
      </c>
      <c r="C147" t="s">
        <v>782</v>
      </c>
      <c r="D147" t="s">
        <v>783</v>
      </c>
      <c r="E147" t="s">
        <v>920</v>
      </c>
      <c r="F147" t="s">
        <v>921</v>
      </c>
      <c r="G147" t="s">
        <v>191</v>
      </c>
      <c r="H147" t="s">
        <v>945</v>
      </c>
      <c r="J147" t="s">
        <v>946</v>
      </c>
      <c r="K147" t="s">
        <v>947</v>
      </c>
      <c r="L147">
        <v>542458</v>
      </c>
      <c r="M147">
        <v>184130</v>
      </c>
      <c r="N147">
        <v>51.538102000000002</v>
      </c>
      <c r="O147">
        <v>5.2690542999999999E-2</v>
      </c>
    </row>
    <row r="148" spans="1:15">
      <c r="A148" t="s">
        <v>948</v>
      </c>
      <c r="B148" t="s">
        <v>949</v>
      </c>
      <c r="C148" t="s">
        <v>782</v>
      </c>
      <c r="D148" t="s">
        <v>783</v>
      </c>
      <c r="E148" t="s">
        <v>950</v>
      </c>
      <c r="F148" t="s">
        <v>951</v>
      </c>
      <c r="G148" t="s">
        <v>191</v>
      </c>
      <c r="H148" t="s">
        <v>952</v>
      </c>
      <c r="J148" t="s">
        <v>953</v>
      </c>
      <c r="K148" t="s">
        <v>954</v>
      </c>
      <c r="L148">
        <v>539102</v>
      </c>
      <c r="M148">
        <v>185361</v>
      </c>
      <c r="N148">
        <v>51.55</v>
      </c>
      <c r="O148">
        <v>4.8192100999999996E-3</v>
      </c>
    </row>
    <row r="149" spans="1:15">
      <c r="A149" t="s">
        <v>955</v>
      </c>
      <c r="B149" t="s">
        <v>956</v>
      </c>
      <c r="C149" t="s">
        <v>782</v>
      </c>
      <c r="D149" t="s">
        <v>783</v>
      </c>
      <c r="E149" t="s">
        <v>950</v>
      </c>
      <c r="F149" t="s">
        <v>951</v>
      </c>
      <c r="G149" t="s">
        <v>191</v>
      </c>
      <c r="H149" t="s">
        <v>957</v>
      </c>
      <c r="J149" t="s">
        <v>958</v>
      </c>
      <c r="K149" t="s">
        <v>959</v>
      </c>
      <c r="L149">
        <v>541105</v>
      </c>
      <c r="M149">
        <v>185137</v>
      </c>
      <c r="N149">
        <v>51.547490000000003</v>
      </c>
      <c r="O149">
        <v>3.3598484999999997E-2</v>
      </c>
    </row>
    <row r="150" spans="1:15">
      <c r="A150" t="s">
        <v>960</v>
      </c>
      <c r="B150" t="s">
        <v>961</v>
      </c>
      <c r="C150" t="s">
        <v>782</v>
      </c>
      <c r="D150" t="s">
        <v>783</v>
      </c>
      <c r="E150" t="s">
        <v>950</v>
      </c>
      <c r="F150" t="s">
        <v>951</v>
      </c>
      <c r="G150" t="s">
        <v>191</v>
      </c>
      <c r="H150" t="s">
        <v>962</v>
      </c>
      <c r="J150" t="s">
        <v>963</v>
      </c>
      <c r="K150" t="s">
        <v>964</v>
      </c>
      <c r="L150">
        <v>540516</v>
      </c>
      <c r="M150">
        <v>185243</v>
      </c>
      <c r="N150">
        <v>51.548589</v>
      </c>
      <c r="O150">
        <v>2.5152046000000001E-2</v>
      </c>
    </row>
    <row r="151" spans="1:15">
      <c r="A151" t="s">
        <v>965</v>
      </c>
      <c r="B151" t="s">
        <v>966</v>
      </c>
      <c r="C151" t="s">
        <v>782</v>
      </c>
      <c r="D151" t="s">
        <v>783</v>
      </c>
      <c r="E151" t="s">
        <v>967</v>
      </c>
      <c r="F151" t="s">
        <v>968</v>
      </c>
      <c r="G151" t="s">
        <v>191</v>
      </c>
      <c r="H151" t="s">
        <v>969</v>
      </c>
      <c r="J151" t="s">
        <v>970</v>
      </c>
      <c r="K151" t="s">
        <v>971</v>
      </c>
      <c r="L151">
        <v>539225</v>
      </c>
      <c r="M151">
        <v>183671</v>
      </c>
      <c r="N151">
        <v>51.534782999999997</v>
      </c>
      <c r="O151">
        <v>5.9240574000000001E-3</v>
      </c>
    </row>
    <row r="152" spans="1:15">
      <c r="A152" t="s">
        <v>972</v>
      </c>
      <c r="B152" t="s">
        <v>973</v>
      </c>
      <c r="C152" t="s">
        <v>782</v>
      </c>
      <c r="D152" t="s">
        <v>783</v>
      </c>
      <c r="E152" t="s">
        <v>967</v>
      </c>
      <c r="F152" t="s">
        <v>968</v>
      </c>
      <c r="G152" t="s">
        <v>191</v>
      </c>
      <c r="H152" t="s">
        <v>974</v>
      </c>
      <c r="J152" t="s">
        <v>975</v>
      </c>
      <c r="K152" t="s">
        <v>976</v>
      </c>
      <c r="L152">
        <v>538349</v>
      </c>
      <c r="M152">
        <v>185140</v>
      </c>
      <c r="N152">
        <v>51.548198999999997</v>
      </c>
      <c r="O152">
        <v>-6.1207496000000002E-3</v>
      </c>
    </row>
    <row r="153" spans="1:15">
      <c r="A153" t="s">
        <v>977</v>
      </c>
      <c r="B153" t="s">
        <v>978</v>
      </c>
      <c r="C153" t="s">
        <v>782</v>
      </c>
      <c r="D153" t="s">
        <v>783</v>
      </c>
      <c r="E153" t="s">
        <v>967</v>
      </c>
      <c r="F153" t="s">
        <v>968</v>
      </c>
      <c r="G153" t="s">
        <v>191</v>
      </c>
      <c r="H153" t="s">
        <v>979</v>
      </c>
      <c r="J153" t="s">
        <v>980</v>
      </c>
      <c r="K153" t="s">
        <v>981</v>
      </c>
      <c r="L153">
        <v>539553</v>
      </c>
      <c r="M153">
        <v>184332</v>
      </c>
      <c r="N153">
        <v>51.540641999999998</v>
      </c>
      <c r="O153">
        <v>1.0911766999999999E-2</v>
      </c>
    </row>
    <row r="154" spans="1:15">
      <c r="A154" t="s">
        <v>982</v>
      </c>
      <c r="B154" t="s">
        <v>983</v>
      </c>
      <c r="C154" t="s">
        <v>782</v>
      </c>
      <c r="D154" t="s">
        <v>783</v>
      </c>
      <c r="E154" t="s">
        <v>967</v>
      </c>
      <c r="F154" t="s">
        <v>968</v>
      </c>
      <c r="G154" t="s">
        <v>191</v>
      </c>
      <c r="H154" t="s">
        <v>984</v>
      </c>
      <c r="J154" t="s">
        <v>985</v>
      </c>
      <c r="K154" t="s">
        <v>986</v>
      </c>
      <c r="L154">
        <v>542460</v>
      </c>
      <c r="M154">
        <v>185199</v>
      </c>
      <c r="N154">
        <v>51.547707000000003</v>
      </c>
      <c r="O154">
        <v>5.3151713000000003E-2</v>
      </c>
    </row>
    <row r="155" spans="1:15">
      <c r="A155" t="s">
        <v>987</v>
      </c>
      <c r="B155" t="s">
        <v>988</v>
      </c>
      <c r="C155" t="s">
        <v>782</v>
      </c>
      <c r="D155" t="s">
        <v>783</v>
      </c>
      <c r="E155" t="s">
        <v>967</v>
      </c>
      <c r="F155" t="s">
        <v>968</v>
      </c>
      <c r="G155" t="s">
        <v>191</v>
      </c>
      <c r="H155" t="s">
        <v>989</v>
      </c>
      <c r="J155" t="s">
        <v>990</v>
      </c>
      <c r="K155" t="s">
        <v>991</v>
      </c>
      <c r="L155">
        <v>539233</v>
      </c>
      <c r="M155">
        <v>184486</v>
      </c>
      <c r="N155">
        <v>51.542104999999999</v>
      </c>
      <c r="O155">
        <v>6.3613932999999996E-3</v>
      </c>
    </row>
    <row r="156" spans="1:15">
      <c r="A156" t="s">
        <v>992</v>
      </c>
      <c r="B156" t="s">
        <v>993</v>
      </c>
      <c r="C156" t="s">
        <v>782</v>
      </c>
      <c r="D156" t="s">
        <v>783</v>
      </c>
      <c r="E156" t="s">
        <v>967</v>
      </c>
      <c r="F156" t="s">
        <v>968</v>
      </c>
      <c r="G156" t="s">
        <v>191</v>
      </c>
      <c r="H156" t="s">
        <v>994</v>
      </c>
      <c r="J156" t="s">
        <v>985</v>
      </c>
      <c r="K156" t="s">
        <v>986</v>
      </c>
      <c r="L156">
        <v>542460</v>
      </c>
      <c r="M156">
        <v>185199</v>
      </c>
      <c r="N156">
        <v>51.547707000000003</v>
      </c>
      <c r="O156">
        <v>5.3151713000000003E-2</v>
      </c>
    </row>
    <row r="157" spans="1:15">
      <c r="A157" t="s">
        <v>995</v>
      </c>
      <c r="B157" t="s">
        <v>996</v>
      </c>
      <c r="C157" t="s">
        <v>782</v>
      </c>
      <c r="D157" t="s">
        <v>783</v>
      </c>
      <c r="E157" t="s">
        <v>997</v>
      </c>
      <c r="F157" t="s">
        <v>998</v>
      </c>
      <c r="G157" t="s">
        <v>191</v>
      </c>
      <c r="H157" t="s">
        <v>979</v>
      </c>
      <c r="J157" t="s">
        <v>999</v>
      </c>
      <c r="K157" t="s">
        <v>1000</v>
      </c>
      <c r="L157">
        <v>539491</v>
      </c>
      <c r="M157">
        <v>184416</v>
      </c>
      <c r="N157">
        <v>51.541412000000001</v>
      </c>
      <c r="O157">
        <v>1.0051602E-2</v>
      </c>
    </row>
    <row r="158" spans="1:15">
      <c r="A158" t="s">
        <v>1001</v>
      </c>
      <c r="B158" t="s">
        <v>1002</v>
      </c>
      <c r="C158" t="s">
        <v>782</v>
      </c>
      <c r="D158" t="s">
        <v>783</v>
      </c>
      <c r="E158" t="s">
        <v>997</v>
      </c>
      <c r="F158" t="s">
        <v>998</v>
      </c>
      <c r="G158" t="s">
        <v>191</v>
      </c>
      <c r="H158" t="s">
        <v>1003</v>
      </c>
      <c r="J158" t="s">
        <v>1004</v>
      </c>
      <c r="K158" t="s">
        <v>1005</v>
      </c>
      <c r="L158">
        <v>540567</v>
      </c>
      <c r="M158">
        <v>183994</v>
      </c>
      <c r="N158">
        <v>51.537353000000003</v>
      </c>
      <c r="O158">
        <v>2.5388643999999998E-2</v>
      </c>
    </row>
    <row r="159" spans="1:15">
      <c r="A159" t="s">
        <v>1006</v>
      </c>
      <c r="B159" t="s">
        <v>1007</v>
      </c>
      <c r="C159" t="s">
        <v>782</v>
      </c>
      <c r="D159" t="s">
        <v>783</v>
      </c>
      <c r="E159" t="s">
        <v>997</v>
      </c>
      <c r="F159" t="s">
        <v>998</v>
      </c>
      <c r="G159" t="s">
        <v>191</v>
      </c>
      <c r="H159" t="s">
        <v>1008</v>
      </c>
      <c r="J159" t="s">
        <v>1009</v>
      </c>
      <c r="K159" t="s">
        <v>1010</v>
      </c>
      <c r="L159">
        <v>539112</v>
      </c>
      <c r="M159">
        <v>184766</v>
      </c>
      <c r="N159">
        <v>51.544649999999997</v>
      </c>
      <c r="O159">
        <v>4.7282946000000003E-3</v>
      </c>
    </row>
    <row r="160" spans="1:15">
      <c r="A160" t="s">
        <v>1011</v>
      </c>
      <c r="B160" t="s">
        <v>1012</v>
      </c>
      <c r="C160" t="s">
        <v>782</v>
      </c>
      <c r="D160" t="s">
        <v>783</v>
      </c>
      <c r="E160" t="s">
        <v>997</v>
      </c>
      <c r="F160" t="s">
        <v>998</v>
      </c>
      <c r="G160" t="s">
        <v>191</v>
      </c>
      <c r="H160" t="s">
        <v>1013</v>
      </c>
      <c r="J160" t="s">
        <v>1014</v>
      </c>
      <c r="K160" t="s">
        <v>1015</v>
      </c>
      <c r="L160">
        <v>540492</v>
      </c>
      <c r="M160">
        <v>185464</v>
      </c>
      <c r="N160">
        <v>51.550581000000001</v>
      </c>
      <c r="O160">
        <v>2.4894327000000001E-2</v>
      </c>
    </row>
    <row r="161" spans="1:15">
      <c r="A161" t="s">
        <v>1016</v>
      </c>
      <c r="B161" t="s">
        <v>1017</v>
      </c>
      <c r="C161" t="s">
        <v>782</v>
      </c>
      <c r="D161" t="s">
        <v>783</v>
      </c>
      <c r="E161" t="s">
        <v>997</v>
      </c>
      <c r="F161" t="s">
        <v>998</v>
      </c>
      <c r="G161" t="s">
        <v>191</v>
      </c>
      <c r="H161" t="s">
        <v>1018</v>
      </c>
      <c r="J161" t="s">
        <v>1019</v>
      </c>
      <c r="K161" t="s">
        <v>1020</v>
      </c>
      <c r="L161">
        <v>540620</v>
      </c>
      <c r="M161">
        <v>184636</v>
      </c>
      <c r="N161">
        <v>51.543109000000001</v>
      </c>
      <c r="O161">
        <v>2.6408576E-2</v>
      </c>
    </row>
    <row r="162" spans="1:15">
      <c r="A162" t="s">
        <v>1021</v>
      </c>
      <c r="B162" t="s">
        <v>1022</v>
      </c>
      <c r="C162" t="s">
        <v>1023</v>
      </c>
      <c r="D162" t="s">
        <v>1024</v>
      </c>
      <c r="E162" t="s">
        <v>1025</v>
      </c>
      <c r="F162" t="s">
        <v>1026</v>
      </c>
      <c r="G162" t="s">
        <v>191</v>
      </c>
      <c r="H162" t="s">
        <v>1027</v>
      </c>
      <c r="I162" t="s">
        <v>1028</v>
      </c>
      <c r="J162" t="s">
        <v>1029</v>
      </c>
      <c r="K162" t="s">
        <v>1030</v>
      </c>
      <c r="L162">
        <v>542899</v>
      </c>
      <c r="M162">
        <v>187429</v>
      </c>
      <c r="N162">
        <v>51.567633999999998</v>
      </c>
      <c r="O162">
        <v>6.0384001E-2</v>
      </c>
    </row>
    <row r="163" spans="1:15">
      <c r="A163" t="s">
        <v>1031</v>
      </c>
      <c r="B163" t="s">
        <v>1032</v>
      </c>
      <c r="C163" t="s">
        <v>1023</v>
      </c>
      <c r="D163" t="s">
        <v>1024</v>
      </c>
      <c r="E163" t="s">
        <v>1025</v>
      </c>
      <c r="F163" t="s">
        <v>1026</v>
      </c>
      <c r="G163" t="s">
        <v>191</v>
      </c>
      <c r="H163" t="s">
        <v>1033</v>
      </c>
      <c r="I163" t="s">
        <v>1028</v>
      </c>
      <c r="J163" t="s">
        <v>1034</v>
      </c>
      <c r="K163" t="s">
        <v>1035</v>
      </c>
      <c r="L163">
        <v>543751</v>
      </c>
      <c r="M163">
        <v>187002</v>
      </c>
      <c r="N163">
        <v>51.563580999999999</v>
      </c>
      <c r="O163">
        <v>7.2493724999999995E-2</v>
      </c>
    </row>
    <row r="164" spans="1:15">
      <c r="A164" t="s">
        <v>1036</v>
      </c>
      <c r="B164" t="s">
        <v>1037</v>
      </c>
      <c r="C164" t="s">
        <v>1023</v>
      </c>
      <c r="D164" t="s">
        <v>1024</v>
      </c>
      <c r="E164" t="s">
        <v>1025</v>
      </c>
      <c r="F164" t="s">
        <v>1026</v>
      </c>
      <c r="G164" t="s">
        <v>191</v>
      </c>
      <c r="H164" t="s">
        <v>1038</v>
      </c>
      <c r="I164" t="s">
        <v>1028</v>
      </c>
      <c r="J164" t="s">
        <v>1039</v>
      </c>
      <c r="K164" t="s">
        <v>1040</v>
      </c>
      <c r="L164">
        <v>543646</v>
      </c>
      <c r="M164">
        <v>186952</v>
      </c>
      <c r="N164">
        <v>51.563158000000001</v>
      </c>
      <c r="O164">
        <v>7.0959545999999998E-2</v>
      </c>
    </row>
    <row r="165" spans="1:15">
      <c r="A165" t="s">
        <v>1041</v>
      </c>
      <c r="B165" t="s">
        <v>1042</v>
      </c>
      <c r="C165" t="s">
        <v>1023</v>
      </c>
      <c r="D165" t="s">
        <v>1024</v>
      </c>
      <c r="E165" t="s">
        <v>1025</v>
      </c>
      <c r="F165" t="s">
        <v>1026</v>
      </c>
      <c r="G165" t="s">
        <v>191</v>
      </c>
      <c r="H165" t="s">
        <v>1043</v>
      </c>
      <c r="I165" t="s">
        <v>1028</v>
      </c>
      <c r="J165" t="s">
        <v>1044</v>
      </c>
      <c r="K165" t="s">
        <v>1045</v>
      </c>
      <c r="L165">
        <v>543990</v>
      </c>
      <c r="M165">
        <v>186949</v>
      </c>
      <c r="N165">
        <v>51.563043</v>
      </c>
      <c r="O165">
        <v>7.5917640999999994E-2</v>
      </c>
    </row>
    <row r="166" spans="1:15">
      <c r="A166" t="s">
        <v>1046</v>
      </c>
      <c r="B166" t="s">
        <v>1047</v>
      </c>
      <c r="C166" t="s">
        <v>1023</v>
      </c>
      <c r="D166" t="s">
        <v>1024</v>
      </c>
      <c r="E166" t="s">
        <v>1025</v>
      </c>
      <c r="F166" t="s">
        <v>1026</v>
      </c>
      <c r="G166" t="s">
        <v>191</v>
      </c>
      <c r="H166" t="s">
        <v>1048</v>
      </c>
      <c r="I166" t="s">
        <v>1028</v>
      </c>
      <c r="J166" t="s">
        <v>1049</v>
      </c>
      <c r="K166" t="s">
        <v>1050</v>
      </c>
      <c r="L166">
        <v>543201</v>
      </c>
      <c r="M166">
        <v>188032</v>
      </c>
      <c r="N166">
        <v>51.572975</v>
      </c>
      <c r="O166">
        <v>6.4983819999999998E-2</v>
      </c>
    </row>
    <row r="167" spans="1:15">
      <c r="A167" t="s">
        <v>1051</v>
      </c>
      <c r="B167" t="s">
        <v>1052</v>
      </c>
      <c r="C167" t="s">
        <v>1023</v>
      </c>
      <c r="D167" t="s">
        <v>1024</v>
      </c>
      <c r="E167" t="s">
        <v>1025</v>
      </c>
      <c r="F167" t="s">
        <v>1026</v>
      </c>
      <c r="G167" t="s">
        <v>191</v>
      </c>
      <c r="H167" t="s">
        <v>1053</v>
      </c>
      <c r="I167" t="s">
        <v>1054</v>
      </c>
      <c r="J167" t="s">
        <v>1055</v>
      </c>
      <c r="K167" t="s">
        <v>1056</v>
      </c>
      <c r="L167">
        <v>543151</v>
      </c>
      <c r="M167">
        <v>188496</v>
      </c>
      <c r="N167">
        <v>51.577157</v>
      </c>
      <c r="O167">
        <v>6.4451751000000002E-2</v>
      </c>
    </row>
    <row r="168" spans="1:15">
      <c r="A168" t="s">
        <v>1057</v>
      </c>
      <c r="B168" t="s">
        <v>1058</v>
      </c>
      <c r="C168" t="s">
        <v>1023</v>
      </c>
      <c r="D168" t="s">
        <v>1024</v>
      </c>
      <c r="E168" t="s">
        <v>1025</v>
      </c>
      <c r="F168" t="s">
        <v>1026</v>
      </c>
      <c r="G168" t="s">
        <v>191</v>
      </c>
      <c r="H168" t="s">
        <v>1059</v>
      </c>
      <c r="I168" t="s">
        <v>1054</v>
      </c>
      <c r="J168" t="s">
        <v>1060</v>
      </c>
      <c r="K168" t="s">
        <v>1061</v>
      </c>
      <c r="L168">
        <v>542406</v>
      </c>
      <c r="M168">
        <v>188530</v>
      </c>
      <c r="N168">
        <v>51.577651000000003</v>
      </c>
      <c r="O168">
        <v>5.3721702000000003E-2</v>
      </c>
    </row>
    <row r="169" spans="1:15">
      <c r="A169" t="s">
        <v>1062</v>
      </c>
      <c r="B169" t="s">
        <v>1063</v>
      </c>
      <c r="C169" t="s">
        <v>1023</v>
      </c>
      <c r="D169" t="s">
        <v>1024</v>
      </c>
      <c r="E169" t="s">
        <v>1025</v>
      </c>
      <c r="F169" t="s">
        <v>1026</v>
      </c>
      <c r="G169" t="s">
        <v>295</v>
      </c>
      <c r="H169" t="s">
        <v>1064</v>
      </c>
      <c r="I169" t="s">
        <v>1028</v>
      </c>
      <c r="J169" t="s">
        <v>1065</v>
      </c>
      <c r="K169" t="s">
        <v>1066</v>
      </c>
      <c r="L169">
        <v>543305</v>
      </c>
      <c r="M169">
        <v>186498</v>
      </c>
      <c r="N169">
        <v>51.559165</v>
      </c>
      <c r="O169">
        <v>6.5858546000000004E-2</v>
      </c>
    </row>
    <row r="170" spans="1:15">
      <c r="A170" t="s">
        <v>1067</v>
      </c>
      <c r="B170" t="s">
        <v>1068</v>
      </c>
      <c r="C170" t="s">
        <v>1023</v>
      </c>
      <c r="D170" t="s">
        <v>1024</v>
      </c>
      <c r="E170" t="s">
        <v>1069</v>
      </c>
      <c r="F170" t="s">
        <v>1070</v>
      </c>
      <c r="G170" t="s">
        <v>191</v>
      </c>
      <c r="H170" t="s">
        <v>1071</v>
      </c>
      <c r="I170" t="s">
        <v>1054</v>
      </c>
      <c r="J170" t="s">
        <v>1072</v>
      </c>
      <c r="K170" t="s">
        <v>1073</v>
      </c>
      <c r="L170">
        <v>543661</v>
      </c>
      <c r="M170">
        <v>188984</v>
      </c>
      <c r="N170">
        <v>51.581412999999998</v>
      </c>
      <c r="O170">
        <v>7.2005967000000004E-2</v>
      </c>
    </row>
    <row r="171" spans="1:15">
      <c r="A171" t="s">
        <v>1074</v>
      </c>
      <c r="B171" t="s">
        <v>1075</v>
      </c>
      <c r="C171" t="s">
        <v>1023</v>
      </c>
      <c r="D171" t="s">
        <v>1024</v>
      </c>
      <c r="E171" t="s">
        <v>1069</v>
      </c>
      <c r="F171" t="s">
        <v>1070</v>
      </c>
      <c r="G171" t="s">
        <v>191</v>
      </c>
      <c r="H171" t="s">
        <v>1076</v>
      </c>
      <c r="I171" t="s">
        <v>1054</v>
      </c>
      <c r="J171" t="s">
        <v>1077</v>
      </c>
      <c r="K171" t="s">
        <v>1078</v>
      </c>
      <c r="L171">
        <v>542226</v>
      </c>
      <c r="M171">
        <v>188390</v>
      </c>
      <c r="N171">
        <v>51.576439000000001</v>
      </c>
      <c r="O171">
        <v>5.1069203000000001E-2</v>
      </c>
    </row>
    <row r="172" spans="1:15">
      <c r="A172" t="s">
        <v>1079</v>
      </c>
      <c r="B172" t="s">
        <v>1080</v>
      </c>
      <c r="C172" t="s">
        <v>1023</v>
      </c>
      <c r="D172" t="s">
        <v>1024</v>
      </c>
      <c r="E172" t="s">
        <v>1069</v>
      </c>
      <c r="F172" t="s">
        <v>1070</v>
      </c>
      <c r="G172" t="s">
        <v>191</v>
      </c>
      <c r="H172" t="s">
        <v>1081</v>
      </c>
      <c r="I172" t="s">
        <v>1082</v>
      </c>
      <c r="J172" t="s">
        <v>1083</v>
      </c>
      <c r="K172" t="s">
        <v>1084</v>
      </c>
      <c r="L172">
        <v>543621</v>
      </c>
      <c r="M172">
        <v>190647</v>
      </c>
      <c r="N172">
        <v>51.596366000000003</v>
      </c>
      <c r="O172">
        <v>7.2108948000000006E-2</v>
      </c>
    </row>
    <row r="173" spans="1:15">
      <c r="A173" t="s">
        <v>1085</v>
      </c>
      <c r="B173" t="s">
        <v>1086</v>
      </c>
      <c r="C173" t="s">
        <v>1023</v>
      </c>
      <c r="D173" t="s">
        <v>1024</v>
      </c>
      <c r="E173" t="s">
        <v>1069</v>
      </c>
      <c r="F173" t="s">
        <v>1070</v>
      </c>
      <c r="G173" t="s">
        <v>191</v>
      </c>
      <c r="H173" t="s">
        <v>1087</v>
      </c>
      <c r="I173" t="s">
        <v>1088</v>
      </c>
      <c r="J173" t="s">
        <v>1089</v>
      </c>
      <c r="K173" t="s">
        <v>1090</v>
      </c>
      <c r="L173">
        <v>542982</v>
      </c>
      <c r="M173">
        <v>190347</v>
      </c>
      <c r="N173">
        <v>51.593831999999999</v>
      </c>
      <c r="O173">
        <v>6.2767795000000001E-2</v>
      </c>
    </row>
    <row r="174" spans="1:15">
      <c r="A174" t="s">
        <v>1091</v>
      </c>
      <c r="B174" t="s">
        <v>1092</v>
      </c>
      <c r="C174" t="s">
        <v>1023</v>
      </c>
      <c r="D174" t="s">
        <v>1024</v>
      </c>
      <c r="E174" t="s">
        <v>1069</v>
      </c>
      <c r="F174" t="s">
        <v>1070</v>
      </c>
      <c r="G174" t="s">
        <v>191</v>
      </c>
      <c r="H174" t="s">
        <v>1093</v>
      </c>
      <c r="I174" t="s">
        <v>1070</v>
      </c>
      <c r="J174" t="s">
        <v>1094</v>
      </c>
      <c r="K174" t="s">
        <v>1095</v>
      </c>
      <c r="L174">
        <v>544453</v>
      </c>
      <c r="M174">
        <v>191094</v>
      </c>
      <c r="N174">
        <v>51.600169999999999</v>
      </c>
      <c r="O174">
        <v>8.4296185999999995E-2</v>
      </c>
    </row>
    <row r="175" spans="1:15">
      <c r="A175" t="s">
        <v>1096</v>
      </c>
      <c r="B175" t="s">
        <v>1097</v>
      </c>
      <c r="C175" t="s">
        <v>1023</v>
      </c>
      <c r="D175" t="s">
        <v>1024</v>
      </c>
      <c r="E175" t="s">
        <v>1069</v>
      </c>
      <c r="F175" t="s">
        <v>1070</v>
      </c>
      <c r="G175" t="s">
        <v>191</v>
      </c>
      <c r="H175" t="s">
        <v>1098</v>
      </c>
      <c r="I175" t="s">
        <v>1099</v>
      </c>
      <c r="J175" t="s">
        <v>1100</v>
      </c>
      <c r="K175" t="s">
        <v>1101</v>
      </c>
      <c r="L175">
        <v>545822</v>
      </c>
      <c r="M175">
        <v>191978</v>
      </c>
      <c r="N175">
        <v>51.607759999999999</v>
      </c>
      <c r="O175">
        <v>0.10441554</v>
      </c>
    </row>
    <row r="176" spans="1:15">
      <c r="A176" t="s">
        <v>1102</v>
      </c>
      <c r="B176" t="s">
        <v>1103</v>
      </c>
      <c r="C176" t="s">
        <v>1023</v>
      </c>
      <c r="D176" t="s">
        <v>1024</v>
      </c>
      <c r="E176" t="s">
        <v>1069</v>
      </c>
      <c r="F176" t="s">
        <v>1070</v>
      </c>
      <c r="G176" t="s">
        <v>191</v>
      </c>
      <c r="H176" t="s">
        <v>1098</v>
      </c>
      <c r="I176" t="s">
        <v>1099</v>
      </c>
      <c r="J176" t="s">
        <v>1100</v>
      </c>
      <c r="K176" t="s">
        <v>1101</v>
      </c>
      <c r="L176">
        <v>545822</v>
      </c>
      <c r="M176">
        <v>191978</v>
      </c>
      <c r="N176">
        <v>51.607759999999999</v>
      </c>
      <c r="O176">
        <v>0.10441554</v>
      </c>
    </row>
    <row r="177" spans="1:15">
      <c r="A177" t="s">
        <v>1104</v>
      </c>
      <c r="B177" t="s">
        <v>1105</v>
      </c>
      <c r="C177" t="s">
        <v>1023</v>
      </c>
      <c r="D177" t="s">
        <v>1024</v>
      </c>
      <c r="E177" t="s">
        <v>1106</v>
      </c>
      <c r="F177" t="s">
        <v>1107</v>
      </c>
      <c r="G177" t="s">
        <v>191</v>
      </c>
      <c r="H177" t="s">
        <v>1108</v>
      </c>
      <c r="I177" t="s">
        <v>1109</v>
      </c>
      <c r="J177" t="s">
        <v>1110</v>
      </c>
      <c r="K177" t="s">
        <v>1111</v>
      </c>
      <c r="L177">
        <v>544820</v>
      </c>
      <c r="M177">
        <v>188524</v>
      </c>
      <c r="N177">
        <v>51.576982999999998</v>
      </c>
      <c r="O177">
        <v>8.8531907000000007E-2</v>
      </c>
    </row>
    <row r="178" spans="1:15">
      <c r="A178" t="s">
        <v>1112</v>
      </c>
      <c r="B178" t="s">
        <v>1113</v>
      </c>
      <c r="C178" t="s">
        <v>1023</v>
      </c>
      <c r="D178" t="s">
        <v>1024</v>
      </c>
      <c r="E178" t="s">
        <v>1106</v>
      </c>
      <c r="F178" t="s">
        <v>1107</v>
      </c>
      <c r="G178" t="s">
        <v>191</v>
      </c>
      <c r="H178" t="s">
        <v>1114</v>
      </c>
      <c r="I178" t="s">
        <v>1115</v>
      </c>
      <c r="J178" t="s">
        <v>1116</v>
      </c>
      <c r="K178" t="s">
        <v>1117</v>
      </c>
      <c r="L178">
        <v>546331</v>
      </c>
      <c r="M178">
        <v>187526</v>
      </c>
      <c r="N178">
        <v>51.567625999999997</v>
      </c>
      <c r="O178">
        <v>0.10990630999999999</v>
      </c>
    </row>
    <row r="179" spans="1:15">
      <c r="A179" t="s">
        <v>1118</v>
      </c>
      <c r="B179" t="s">
        <v>1119</v>
      </c>
      <c r="C179" t="s">
        <v>1023</v>
      </c>
      <c r="D179" t="s">
        <v>1024</v>
      </c>
      <c r="E179" t="s">
        <v>1106</v>
      </c>
      <c r="F179" t="s">
        <v>1107</v>
      </c>
      <c r="G179" t="s">
        <v>191</v>
      </c>
      <c r="H179" t="s">
        <v>1120</v>
      </c>
      <c r="I179" t="s">
        <v>1107</v>
      </c>
      <c r="J179" t="s">
        <v>1121</v>
      </c>
      <c r="K179" t="s">
        <v>1122</v>
      </c>
      <c r="L179">
        <v>545438</v>
      </c>
      <c r="M179">
        <v>187037</v>
      </c>
      <c r="N179">
        <v>51.563462999999999</v>
      </c>
      <c r="O179">
        <v>9.6829019000000002E-2</v>
      </c>
    </row>
    <row r="180" spans="1:15">
      <c r="A180" t="s">
        <v>1123</v>
      </c>
      <c r="B180" t="s">
        <v>1124</v>
      </c>
      <c r="C180" t="s">
        <v>1023</v>
      </c>
      <c r="D180" t="s">
        <v>1024</v>
      </c>
      <c r="E180" t="s">
        <v>1106</v>
      </c>
      <c r="F180" t="s">
        <v>1107</v>
      </c>
      <c r="G180" t="s">
        <v>191</v>
      </c>
      <c r="H180" t="s">
        <v>1125</v>
      </c>
      <c r="I180" t="s">
        <v>1107</v>
      </c>
      <c r="J180" t="s">
        <v>1126</v>
      </c>
      <c r="K180" t="s">
        <v>1127</v>
      </c>
      <c r="L180">
        <v>545249</v>
      </c>
      <c r="M180">
        <v>187246</v>
      </c>
      <c r="N180">
        <v>51.565389000000003</v>
      </c>
      <c r="O180">
        <v>9.4190582999999994E-2</v>
      </c>
    </row>
    <row r="181" spans="1:15">
      <c r="A181" t="s">
        <v>1128</v>
      </c>
      <c r="B181" t="s">
        <v>1129</v>
      </c>
      <c r="C181" t="s">
        <v>1023</v>
      </c>
      <c r="D181" t="s">
        <v>1024</v>
      </c>
      <c r="E181" t="s">
        <v>1106</v>
      </c>
      <c r="F181" t="s">
        <v>1107</v>
      </c>
      <c r="G181" t="s">
        <v>191</v>
      </c>
      <c r="H181" t="s">
        <v>1130</v>
      </c>
      <c r="I181" t="s">
        <v>1115</v>
      </c>
      <c r="J181" t="s">
        <v>1131</v>
      </c>
      <c r="K181" t="s">
        <v>1132</v>
      </c>
      <c r="L181">
        <v>546598</v>
      </c>
      <c r="M181">
        <v>187054</v>
      </c>
      <c r="N181">
        <v>51.563316</v>
      </c>
      <c r="O181">
        <v>0.11355912999999999</v>
      </c>
    </row>
    <row r="182" spans="1:15">
      <c r="A182" t="s">
        <v>1133</v>
      </c>
      <c r="B182" t="s">
        <v>1134</v>
      </c>
      <c r="C182" t="s">
        <v>1023</v>
      </c>
      <c r="D182" t="s">
        <v>1024</v>
      </c>
      <c r="E182" t="s">
        <v>1106</v>
      </c>
      <c r="F182" t="s">
        <v>1107</v>
      </c>
      <c r="G182" t="s">
        <v>191</v>
      </c>
      <c r="H182" t="s">
        <v>1135</v>
      </c>
      <c r="I182" t="s">
        <v>1115</v>
      </c>
      <c r="J182" t="s">
        <v>1136</v>
      </c>
      <c r="K182" t="s">
        <v>1137</v>
      </c>
      <c r="L182">
        <v>546532</v>
      </c>
      <c r="M182">
        <v>187121</v>
      </c>
      <c r="N182">
        <v>51.563935000000001</v>
      </c>
      <c r="O182">
        <v>0.11263556</v>
      </c>
    </row>
    <row r="183" spans="1:15">
      <c r="A183" t="s">
        <v>1138</v>
      </c>
      <c r="B183" t="s">
        <v>1139</v>
      </c>
      <c r="C183" t="s">
        <v>1023</v>
      </c>
      <c r="D183" t="s">
        <v>1024</v>
      </c>
      <c r="E183" t="s">
        <v>1106</v>
      </c>
      <c r="F183" t="s">
        <v>1107</v>
      </c>
      <c r="G183" t="s">
        <v>191</v>
      </c>
      <c r="H183" t="s">
        <v>1140</v>
      </c>
      <c r="I183" t="s">
        <v>584</v>
      </c>
      <c r="J183" t="s">
        <v>1141</v>
      </c>
      <c r="K183" t="s">
        <v>1142</v>
      </c>
      <c r="L183">
        <v>547352</v>
      </c>
      <c r="M183">
        <v>188216</v>
      </c>
      <c r="N183">
        <v>51.573560000000001</v>
      </c>
      <c r="O183">
        <v>0.12491581</v>
      </c>
    </row>
    <row r="184" spans="1:15">
      <c r="A184" t="s">
        <v>1143</v>
      </c>
      <c r="B184" t="s">
        <v>128</v>
      </c>
      <c r="C184" t="s">
        <v>1023</v>
      </c>
      <c r="D184" t="s">
        <v>1024</v>
      </c>
      <c r="E184" t="s">
        <v>1106</v>
      </c>
      <c r="F184" t="s">
        <v>1107</v>
      </c>
      <c r="G184" t="s">
        <v>295</v>
      </c>
      <c r="H184" t="s">
        <v>1144</v>
      </c>
      <c r="I184" t="s">
        <v>584</v>
      </c>
      <c r="J184" t="s">
        <v>1145</v>
      </c>
      <c r="K184" t="s">
        <v>1146</v>
      </c>
      <c r="L184">
        <v>547178</v>
      </c>
      <c r="M184">
        <v>188535</v>
      </c>
      <c r="N184">
        <v>51.576472000000003</v>
      </c>
      <c r="O184">
        <v>0.12254036</v>
      </c>
    </row>
    <row r="185" spans="1:15">
      <c r="A185" t="s">
        <v>1147</v>
      </c>
      <c r="B185" t="s">
        <v>1148</v>
      </c>
      <c r="C185" t="s">
        <v>1023</v>
      </c>
      <c r="D185" t="s">
        <v>1024</v>
      </c>
      <c r="E185" t="s">
        <v>1149</v>
      </c>
      <c r="F185" t="s">
        <v>1150</v>
      </c>
      <c r="G185" t="s">
        <v>295</v>
      </c>
      <c r="H185" t="s">
        <v>1151</v>
      </c>
      <c r="I185" t="s">
        <v>1152</v>
      </c>
      <c r="J185" t="s">
        <v>1153</v>
      </c>
      <c r="K185" t="s">
        <v>1154</v>
      </c>
      <c r="L185">
        <v>540897</v>
      </c>
      <c r="M185">
        <v>191927</v>
      </c>
      <c r="N185">
        <v>51.608555000000003</v>
      </c>
      <c r="O185">
        <v>3.3322327999999998E-2</v>
      </c>
    </row>
    <row r="186" spans="1:15">
      <c r="A186" t="s">
        <v>1155</v>
      </c>
      <c r="B186" t="s">
        <v>1156</v>
      </c>
      <c r="C186" t="s">
        <v>1023</v>
      </c>
      <c r="D186" t="s">
        <v>1024</v>
      </c>
      <c r="E186" t="s">
        <v>1149</v>
      </c>
      <c r="F186" t="s">
        <v>1150</v>
      </c>
      <c r="G186" t="s">
        <v>191</v>
      </c>
      <c r="H186" t="s">
        <v>1157</v>
      </c>
      <c r="I186" t="s">
        <v>1158</v>
      </c>
      <c r="J186" t="s">
        <v>1159</v>
      </c>
      <c r="K186" t="s">
        <v>1160</v>
      </c>
      <c r="L186">
        <v>540453</v>
      </c>
      <c r="M186">
        <v>188526</v>
      </c>
      <c r="N186">
        <v>51.578105000000001</v>
      </c>
      <c r="O186">
        <v>2.5554684000000001E-2</v>
      </c>
    </row>
    <row r="187" spans="1:15">
      <c r="A187" t="s">
        <v>1161</v>
      </c>
      <c r="B187" t="s">
        <v>1162</v>
      </c>
      <c r="C187" t="s">
        <v>1023</v>
      </c>
      <c r="D187" t="s">
        <v>1024</v>
      </c>
      <c r="E187" t="s">
        <v>1149</v>
      </c>
      <c r="F187" t="s">
        <v>1150</v>
      </c>
      <c r="G187" t="s">
        <v>191</v>
      </c>
      <c r="H187" t="s">
        <v>1163</v>
      </c>
      <c r="I187" t="s">
        <v>1158</v>
      </c>
      <c r="J187" t="s">
        <v>1164</v>
      </c>
      <c r="K187" t="s">
        <v>1165</v>
      </c>
      <c r="L187">
        <v>540289</v>
      </c>
      <c r="M187">
        <v>188521</v>
      </c>
      <c r="N187">
        <v>51.578100999999997</v>
      </c>
      <c r="O187">
        <v>2.3187508999999999E-2</v>
      </c>
    </row>
    <row r="188" spans="1:15">
      <c r="A188" t="s">
        <v>1166</v>
      </c>
      <c r="B188" t="s">
        <v>1167</v>
      </c>
      <c r="C188" t="s">
        <v>1023</v>
      </c>
      <c r="D188" t="s">
        <v>1024</v>
      </c>
      <c r="E188" t="s">
        <v>1149</v>
      </c>
      <c r="F188" t="s">
        <v>1150</v>
      </c>
      <c r="G188" t="s">
        <v>191</v>
      </c>
      <c r="H188" t="s">
        <v>1168</v>
      </c>
      <c r="I188" t="s">
        <v>1169</v>
      </c>
      <c r="J188" t="s">
        <v>1170</v>
      </c>
      <c r="K188" t="s">
        <v>1171</v>
      </c>
      <c r="L188">
        <v>541394</v>
      </c>
      <c r="M188">
        <v>186612</v>
      </c>
      <c r="N188">
        <v>51.560670999999999</v>
      </c>
      <c r="O188">
        <v>3.8356031999999998E-2</v>
      </c>
    </row>
    <row r="189" spans="1:15">
      <c r="A189" t="s">
        <v>1172</v>
      </c>
      <c r="B189" t="s">
        <v>1173</v>
      </c>
      <c r="C189" t="s">
        <v>1023</v>
      </c>
      <c r="D189" t="s">
        <v>1024</v>
      </c>
      <c r="E189" t="s">
        <v>1149</v>
      </c>
      <c r="F189" t="s">
        <v>1150</v>
      </c>
      <c r="G189" t="s">
        <v>191</v>
      </c>
      <c r="H189" t="s">
        <v>1174</v>
      </c>
      <c r="I189" t="s">
        <v>1175</v>
      </c>
      <c r="J189" t="s">
        <v>1176</v>
      </c>
      <c r="K189" t="s">
        <v>1177</v>
      </c>
      <c r="L189">
        <v>540404</v>
      </c>
      <c r="M189">
        <v>190279</v>
      </c>
      <c r="N189">
        <v>51.593868999999998</v>
      </c>
      <c r="O189">
        <v>2.554851E-2</v>
      </c>
    </row>
    <row r="190" spans="1:15">
      <c r="A190" t="s">
        <v>1178</v>
      </c>
      <c r="B190" t="s">
        <v>1179</v>
      </c>
      <c r="C190" t="s">
        <v>1023</v>
      </c>
      <c r="D190" t="s">
        <v>1024</v>
      </c>
      <c r="E190" t="s">
        <v>1149</v>
      </c>
      <c r="F190" t="s">
        <v>1150</v>
      </c>
      <c r="G190" t="s">
        <v>191</v>
      </c>
      <c r="H190" t="s">
        <v>1180</v>
      </c>
      <c r="I190" t="s">
        <v>1175</v>
      </c>
      <c r="J190" t="s">
        <v>1176</v>
      </c>
      <c r="K190" t="s">
        <v>1177</v>
      </c>
      <c r="L190">
        <v>540404</v>
      </c>
      <c r="M190">
        <v>190279</v>
      </c>
      <c r="N190">
        <v>51.593868999999998</v>
      </c>
      <c r="O190">
        <v>2.554851E-2</v>
      </c>
    </row>
    <row r="191" spans="1:15">
      <c r="A191" t="s">
        <v>1181</v>
      </c>
      <c r="B191" t="s">
        <v>1182</v>
      </c>
      <c r="C191" t="s">
        <v>1023</v>
      </c>
      <c r="D191" t="s">
        <v>1024</v>
      </c>
      <c r="E191" t="s">
        <v>1149</v>
      </c>
      <c r="F191" t="s">
        <v>1150</v>
      </c>
      <c r="G191" t="s">
        <v>191</v>
      </c>
      <c r="H191" t="s">
        <v>1183</v>
      </c>
      <c r="I191" t="s">
        <v>1175</v>
      </c>
      <c r="J191" t="s">
        <v>1184</v>
      </c>
      <c r="K191" t="s">
        <v>1185</v>
      </c>
      <c r="L191">
        <v>540310</v>
      </c>
      <c r="M191">
        <v>190124</v>
      </c>
      <c r="N191">
        <v>51.592500000000001</v>
      </c>
      <c r="O191">
        <v>2.4130467999999999E-2</v>
      </c>
    </row>
    <row r="192" spans="1:15">
      <c r="A192" t="s">
        <v>1186</v>
      </c>
      <c r="B192" t="s">
        <v>1187</v>
      </c>
      <c r="C192" t="s">
        <v>1023</v>
      </c>
      <c r="D192" t="s">
        <v>1024</v>
      </c>
      <c r="E192" t="s">
        <v>1149</v>
      </c>
      <c r="F192" t="s">
        <v>1150</v>
      </c>
      <c r="G192" t="s">
        <v>191</v>
      </c>
      <c r="H192" t="s">
        <v>1188</v>
      </c>
      <c r="I192" t="s">
        <v>1175</v>
      </c>
      <c r="J192" t="s">
        <v>1189</v>
      </c>
      <c r="K192" t="s">
        <v>1190</v>
      </c>
      <c r="L192">
        <v>540129</v>
      </c>
      <c r="M192">
        <v>190669</v>
      </c>
      <c r="N192">
        <v>51.597442000000001</v>
      </c>
      <c r="O192">
        <v>2.1736756999999999E-2</v>
      </c>
    </row>
    <row r="193" spans="1:15">
      <c r="A193" t="s">
        <v>1191</v>
      </c>
      <c r="B193" t="s">
        <v>1192</v>
      </c>
      <c r="C193" t="s">
        <v>1023</v>
      </c>
      <c r="D193" t="s">
        <v>1024</v>
      </c>
      <c r="E193" t="s">
        <v>1149</v>
      </c>
      <c r="F193" t="s">
        <v>1150</v>
      </c>
      <c r="G193" t="s">
        <v>191</v>
      </c>
      <c r="H193" t="s">
        <v>1193</v>
      </c>
      <c r="I193" t="s">
        <v>1028</v>
      </c>
      <c r="J193" t="s">
        <v>1194</v>
      </c>
      <c r="K193" t="s">
        <v>1195</v>
      </c>
      <c r="L193">
        <v>542206</v>
      </c>
      <c r="M193">
        <v>190038</v>
      </c>
      <c r="N193">
        <v>51.591251999999997</v>
      </c>
      <c r="O193">
        <v>5.1447693000000003E-2</v>
      </c>
    </row>
    <row r="194" spans="1:15">
      <c r="A194" t="s">
        <v>1196</v>
      </c>
      <c r="B194" t="s">
        <v>1197</v>
      </c>
      <c r="C194" t="s">
        <v>1023</v>
      </c>
      <c r="D194" t="s">
        <v>1024</v>
      </c>
      <c r="E194" t="s">
        <v>1149</v>
      </c>
      <c r="F194" t="s">
        <v>1150</v>
      </c>
      <c r="G194" t="s">
        <v>191</v>
      </c>
      <c r="H194" t="s">
        <v>1198</v>
      </c>
      <c r="I194" t="s">
        <v>1152</v>
      </c>
      <c r="J194" t="s">
        <v>1199</v>
      </c>
      <c r="K194" t="s">
        <v>1200</v>
      </c>
      <c r="L194">
        <v>539982</v>
      </c>
      <c r="M194">
        <v>191888</v>
      </c>
      <c r="N194">
        <v>51.608432000000001</v>
      </c>
      <c r="O194">
        <v>2.0101964E-2</v>
      </c>
    </row>
    <row r="195" spans="1:15">
      <c r="A195" t="s">
        <v>1201</v>
      </c>
      <c r="B195" t="s">
        <v>1202</v>
      </c>
      <c r="C195" t="s">
        <v>1023</v>
      </c>
      <c r="D195" t="s">
        <v>1024</v>
      </c>
      <c r="E195" t="s">
        <v>1149</v>
      </c>
      <c r="F195" t="s">
        <v>1150</v>
      </c>
      <c r="G195" t="s">
        <v>191</v>
      </c>
      <c r="H195" t="s">
        <v>1188</v>
      </c>
      <c r="I195" t="s">
        <v>1175</v>
      </c>
      <c r="J195" t="s">
        <v>1189</v>
      </c>
      <c r="K195" t="s">
        <v>1190</v>
      </c>
      <c r="L195">
        <v>540129</v>
      </c>
      <c r="M195">
        <v>190669</v>
      </c>
      <c r="N195">
        <v>51.597442000000001</v>
      </c>
      <c r="O195">
        <v>2.1736756999999999E-2</v>
      </c>
    </row>
    <row r="196" spans="1:15">
      <c r="A196" t="s">
        <v>1203</v>
      </c>
      <c r="B196" t="s">
        <v>1204</v>
      </c>
      <c r="C196" t="s">
        <v>1023</v>
      </c>
      <c r="D196" t="s">
        <v>1024</v>
      </c>
      <c r="E196" t="s">
        <v>1205</v>
      </c>
      <c r="F196" t="s">
        <v>1206</v>
      </c>
      <c r="G196" t="s">
        <v>191</v>
      </c>
      <c r="H196" t="s">
        <v>1207</v>
      </c>
      <c r="I196" t="s">
        <v>1028</v>
      </c>
      <c r="J196" t="s">
        <v>1208</v>
      </c>
      <c r="K196" t="s">
        <v>1209</v>
      </c>
      <c r="L196">
        <v>543897</v>
      </c>
      <c r="M196">
        <v>186254</v>
      </c>
      <c r="N196">
        <v>51.556821999999997</v>
      </c>
      <c r="O196">
        <v>7.4292691999999994E-2</v>
      </c>
    </row>
    <row r="197" spans="1:15">
      <c r="A197" t="s">
        <v>1210</v>
      </c>
      <c r="B197" t="s">
        <v>1211</v>
      </c>
      <c r="C197" t="s">
        <v>1023</v>
      </c>
      <c r="D197" t="s">
        <v>1024</v>
      </c>
      <c r="E197" t="s">
        <v>1205</v>
      </c>
      <c r="F197" t="s">
        <v>1206</v>
      </c>
      <c r="G197" t="s">
        <v>191</v>
      </c>
      <c r="H197" t="s">
        <v>1212</v>
      </c>
      <c r="I197" t="s">
        <v>1028</v>
      </c>
      <c r="J197" t="s">
        <v>1213</v>
      </c>
      <c r="K197" t="s">
        <v>1214</v>
      </c>
      <c r="L197">
        <v>544106</v>
      </c>
      <c r="M197">
        <v>185110</v>
      </c>
      <c r="N197">
        <v>51.546489000000001</v>
      </c>
      <c r="O197">
        <v>7.6837077000000004E-2</v>
      </c>
    </row>
    <row r="198" spans="1:15">
      <c r="A198" t="s">
        <v>1215</v>
      </c>
      <c r="B198" t="s">
        <v>1216</v>
      </c>
      <c r="C198" t="s">
        <v>1023</v>
      </c>
      <c r="D198" t="s">
        <v>1024</v>
      </c>
      <c r="E198" t="s">
        <v>1205</v>
      </c>
      <c r="F198" t="s">
        <v>1206</v>
      </c>
      <c r="G198" t="s">
        <v>191</v>
      </c>
      <c r="H198" t="s">
        <v>1217</v>
      </c>
      <c r="I198" t="s">
        <v>1028</v>
      </c>
      <c r="J198" t="s">
        <v>1218</v>
      </c>
      <c r="K198" t="s">
        <v>1219</v>
      </c>
      <c r="L198">
        <v>543991</v>
      </c>
      <c r="M198">
        <v>185477</v>
      </c>
      <c r="N198">
        <v>51.549816</v>
      </c>
      <c r="O198">
        <v>7.5329842999999994E-2</v>
      </c>
    </row>
    <row r="199" spans="1:15">
      <c r="A199" t="s">
        <v>1220</v>
      </c>
      <c r="B199" t="s">
        <v>1221</v>
      </c>
      <c r="C199" t="s">
        <v>1023</v>
      </c>
      <c r="D199" t="s">
        <v>1024</v>
      </c>
      <c r="E199" t="s">
        <v>1205</v>
      </c>
      <c r="F199" t="s">
        <v>1206</v>
      </c>
      <c r="G199" t="s">
        <v>295</v>
      </c>
      <c r="H199" t="s">
        <v>1212</v>
      </c>
      <c r="I199" t="s">
        <v>1028</v>
      </c>
      <c r="J199" t="s">
        <v>1213</v>
      </c>
      <c r="K199" t="s">
        <v>1214</v>
      </c>
      <c r="L199">
        <v>544106</v>
      </c>
      <c r="M199">
        <v>185110</v>
      </c>
      <c r="N199">
        <v>51.546489000000001</v>
      </c>
      <c r="O199">
        <v>7.6837077000000004E-2</v>
      </c>
    </row>
    <row r="200" spans="1:15">
      <c r="A200" t="s">
        <v>1222</v>
      </c>
      <c r="B200" t="s">
        <v>1223</v>
      </c>
      <c r="C200" t="s">
        <v>1023</v>
      </c>
      <c r="D200" t="s">
        <v>1024</v>
      </c>
      <c r="E200" t="s">
        <v>1205</v>
      </c>
      <c r="F200" t="s">
        <v>1206</v>
      </c>
      <c r="G200" t="s">
        <v>295</v>
      </c>
      <c r="H200" t="s">
        <v>1224</v>
      </c>
      <c r="I200" t="s">
        <v>1107</v>
      </c>
      <c r="J200" t="s">
        <v>1225</v>
      </c>
      <c r="K200" t="s">
        <v>1226</v>
      </c>
      <c r="L200">
        <v>545422</v>
      </c>
      <c r="M200">
        <v>186734</v>
      </c>
      <c r="N200">
        <v>51.560744</v>
      </c>
      <c r="O200">
        <v>9.6473119999999996E-2</v>
      </c>
    </row>
    <row r="201" spans="1:15">
      <c r="A201" t="s">
        <v>1227</v>
      </c>
      <c r="B201" t="s">
        <v>1228</v>
      </c>
      <c r="C201" t="s">
        <v>1023</v>
      </c>
      <c r="D201" t="s">
        <v>1024</v>
      </c>
      <c r="E201" t="s">
        <v>1229</v>
      </c>
      <c r="F201" t="s">
        <v>1230</v>
      </c>
      <c r="G201" t="s">
        <v>191</v>
      </c>
      <c r="H201" t="s">
        <v>1231</v>
      </c>
      <c r="I201" t="s">
        <v>1232</v>
      </c>
      <c r="J201" t="s">
        <v>1233</v>
      </c>
      <c r="K201" t="s">
        <v>1234</v>
      </c>
      <c r="L201">
        <v>544572</v>
      </c>
      <c r="M201">
        <v>191321</v>
      </c>
      <c r="N201">
        <v>51.602179</v>
      </c>
      <c r="O201">
        <v>8.6106632000000002E-2</v>
      </c>
    </row>
    <row r="202" spans="1:15">
      <c r="A202" t="s">
        <v>1235</v>
      </c>
      <c r="B202" t="s">
        <v>1236</v>
      </c>
      <c r="C202" t="s">
        <v>1023</v>
      </c>
      <c r="D202" t="s">
        <v>1024</v>
      </c>
      <c r="E202" t="s">
        <v>1229</v>
      </c>
      <c r="F202" t="s">
        <v>1230</v>
      </c>
      <c r="G202" t="s">
        <v>191</v>
      </c>
      <c r="H202" t="s">
        <v>1237</v>
      </c>
      <c r="I202" t="s">
        <v>1070</v>
      </c>
      <c r="J202" t="s">
        <v>1238</v>
      </c>
      <c r="K202" t="s">
        <v>1239</v>
      </c>
      <c r="L202">
        <v>544435</v>
      </c>
      <c r="M202">
        <v>190476</v>
      </c>
      <c r="N202">
        <v>51.594620999999997</v>
      </c>
      <c r="O202">
        <v>8.3782263999999995E-2</v>
      </c>
    </row>
    <row r="203" spans="1:15">
      <c r="A203" t="s">
        <v>1240</v>
      </c>
      <c r="B203" t="s">
        <v>1241</v>
      </c>
      <c r="C203" t="s">
        <v>1023</v>
      </c>
      <c r="D203" t="s">
        <v>1024</v>
      </c>
      <c r="E203" t="s">
        <v>1229</v>
      </c>
      <c r="F203" t="s">
        <v>1230</v>
      </c>
      <c r="G203" t="s">
        <v>191</v>
      </c>
      <c r="H203" t="s">
        <v>1242</v>
      </c>
      <c r="I203" t="s">
        <v>1109</v>
      </c>
      <c r="J203" t="s">
        <v>1243</v>
      </c>
      <c r="K203" t="s">
        <v>1244</v>
      </c>
      <c r="L203">
        <v>544654</v>
      </c>
      <c r="M203">
        <v>188447</v>
      </c>
      <c r="N203">
        <v>51.576334000000003</v>
      </c>
      <c r="O203">
        <v>8.6106352999999997E-2</v>
      </c>
    </row>
    <row r="204" spans="1:15">
      <c r="A204" t="s">
        <v>1245</v>
      </c>
      <c r="B204" t="s">
        <v>1246</v>
      </c>
      <c r="C204" t="s">
        <v>1247</v>
      </c>
      <c r="D204" t="s">
        <v>1248</v>
      </c>
      <c r="E204" t="s">
        <v>1249</v>
      </c>
      <c r="F204" t="s">
        <v>1250</v>
      </c>
      <c r="G204" t="s">
        <v>191</v>
      </c>
      <c r="H204" t="s">
        <v>1251</v>
      </c>
      <c r="J204" t="s">
        <v>1252</v>
      </c>
      <c r="K204" t="s">
        <v>1253</v>
      </c>
      <c r="L204">
        <v>534381</v>
      </c>
      <c r="M204">
        <v>182665</v>
      </c>
      <c r="N204">
        <v>51.526916</v>
      </c>
      <c r="O204">
        <v>-6.4255604999999993E-2</v>
      </c>
    </row>
    <row r="205" spans="1:15">
      <c r="A205" t="s">
        <v>1254</v>
      </c>
      <c r="B205" t="s">
        <v>1255</v>
      </c>
      <c r="C205" t="s">
        <v>1247</v>
      </c>
      <c r="D205" t="s">
        <v>1248</v>
      </c>
      <c r="E205" t="s">
        <v>1249</v>
      </c>
      <c r="F205" t="s">
        <v>1250</v>
      </c>
      <c r="G205" t="s">
        <v>191</v>
      </c>
      <c r="H205" t="s">
        <v>1256</v>
      </c>
      <c r="J205" t="s">
        <v>1257</v>
      </c>
      <c r="K205" t="s">
        <v>1258</v>
      </c>
      <c r="L205">
        <v>534907</v>
      </c>
      <c r="M205">
        <v>183175</v>
      </c>
      <c r="N205">
        <v>51.531373000000002</v>
      </c>
      <c r="O205">
        <v>-5.6482689000000003E-2</v>
      </c>
    </row>
    <row r="206" spans="1:15">
      <c r="A206" t="s">
        <v>1259</v>
      </c>
      <c r="B206" t="s">
        <v>1260</v>
      </c>
      <c r="C206" t="s">
        <v>1247</v>
      </c>
      <c r="D206" t="s">
        <v>1248</v>
      </c>
      <c r="E206" t="s">
        <v>1249</v>
      </c>
      <c r="F206" t="s">
        <v>1250</v>
      </c>
      <c r="G206" t="s">
        <v>191</v>
      </c>
      <c r="H206" t="s">
        <v>1261</v>
      </c>
      <c r="J206" t="s">
        <v>1262</v>
      </c>
      <c r="K206" t="s">
        <v>1263</v>
      </c>
      <c r="L206">
        <v>535420</v>
      </c>
      <c r="M206">
        <v>182859</v>
      </c>
      <c r="N206">
        <v>51.528410999999998</v>
      </c>
      <c r="O206">
        <v>-4.9212931000000001E-2</v>
      </c>
    </row>
    <row r="207" spans="1:15">
      <c r="A207" t="s">
        <v>1264</v>
      </c>
      <c r="B207" t="s">
        <v>1265</v>
      </c>
      <c r="C207" t="s">
        <v>1247</v>
      </c>
      <c r="D207" t="s">
        <v>1248</v>
      </c>
      <c r="E207" t="s">
        <v>1249</v>
      </c>
      <c r="F207" t="s">
        <v>1250</v>
      </c>
      <c r="G207" t="s">
        <v>191</v>
      </c>
      <c r="H207" t="s">
        <v>1266</v>
      </c>
      <c r="J207" t="s">
        <v>1267</v>
      </c>
      <c r="K207" t="s">
        <v>1268</v>
      </c>
      <c r="L207">
        <v>533683</v>
      </c>
      <c r="M207">
        <v>182924</v>
      </c>
      <c r="N207">
        <v>51.529409000000001</v>
      </c>
      <c r="O207">
        <v>-7.4213118999999994E-2</v>
      </c>
    </row>
    <row r="208" spans="1:15">
      <c r="A208" t="s">
        <v>1269</v>
      </c>
      <c r="B208" t="s">
        <v>1270</v>
      </c>
      <c r="C208" t="s">
        <v>1247</v>
      </c>
      <c r="D208" t="s">
        <v>1248</v>
      </c>
      <c r="E208" t="s">
        <v>1271</v>
      </c>
      <c r="F208" t="s">
        <v>1272</v>
      </c>
      <c r="G208" t="s">
        <v>191</v>
      </c>
      <c r="H208" t="s">
        <v>1273</v>
      </c>
      <c r="J208" t="s">
        <v>1274</v>
      </c>
      <c r="K208" t="s">
        <v>1275</v>
      </c>
      <c r="L208">
        <v>534066</v>
      </c>
      <c r="M208">
        <v>181571</v>
      </c>
      <c r="N208">
        <v>51.517158999999999</v>
      </c>
      <c r="O208">
        <v>-6.9209514E-2</v>
      </c>
    </row>
    <row r="209" spans="1:15">
      <c r="A209" t="s">
        <v>1276</v>
      </c>
      <c r="B209" t="s">
        <v>1277</v>
      </c>
      <c r="C209" t="s">
        <v>1247</v>
      </c>
      <c r="D209" t="s">
        <v>1248</v>
      </c>
      <c r="E209" t="s">
        <v>1271</v>
      </c>
      <c r="F209" t="s">
        <v>1272</v>
      </c>
      <c r="G209" t="s">
        <v>191</v>
      </c>
      <c r="H209" t="s">
        <v>1278</v>
      </c>
      <c r="J209" t="s">
        <v>1279</v>
      </c>
      <c r="K209" t="s">
        <v>1280</v>
      </c>
      <c r="L209">
        <v>534306</v>
      </c>
      <c r="M209">
        <v>182311</v>
      </c>
      <c r="N209">
        <v>51.523752000000002</v>
      </c>
      <c r="O209">
        <v>-6.5470924E-2</v>
      </c>
    </row>
    <row r="210" spans="1:15">
      <c r="A210" t="s">
        <v>1281</v>
      </c>
      <c r="B210" t="s">
        <v>1282</v>
      </c>
      <c r="C210" t="s">
        <v>1247</v>
      </c>
      <c r="D210" t="s">
        <v>1248</v>
      </c>
      <c r="E210" t="s">
        <v>1271</v>
      </c>
      <c r="F210" t="s">
        <v>1272</v>
      </c>
      <c r="G210" t="s">
        <v>191</v>
      </c>
      <c r="H210" t="s">
        <v>1283</v>
      </c>
      <c r="J210" t="s">
        <v>1284</v>
      </c>
      <c r="K210" t="s">
        <v>1285</v>
      </c>
      <c r="L210">
        <v>533910</v>
      </c>
      <c r="M210">
        <v>181676</v>
      </c>
      <c r="N210">
        <v>51.518140000000002</v>
      </c>
      <c r="O210">
        <v>-7.1416585000000005E-2</v>
      </c>
    </row>
    <row r="211" spans="1:15">
      <c r="A211" t="s">
        <v>1286</v>
      </c>
      <c r="B211" t="s">
        <v>1287</v>
      </c>
      <c r="C211" t="s">
        <v>1247</v>
      </c>
      <c r="D211" t="s">
        <v>1248</v>
      </c>
      <c r="E211" t="s">
        <v>1271</v>
      </c>
      <c r="F211" t="s">
        <v>1272</v>
      </c>
      <c r="G211" t="s">
        <v>191</v>
      </c>
      <c r="H211" t="s">
        <v>1288</v>
      </c>
      <c r="J211" t="s">
        <v>1289</v>
      </c>
      <c r="K211" t="s">
        <v>1290</v>
      </c>
      <c r="L211">
        <v>534859</v>
      </c>
      <c r="M211">
        <v>181910</v>
      </c>
      <c r="N211">
        <v>51.520017000000003</v>
      </c>
      <c r="O211">
        <v>-5.7658092000000001E-2</v>
      </c>
    </row>
    <row r="212" spans="1:15">
      <c r="A212" t="s">
        <v>1291</v>
      </c>
      <c r="B212" t="s">
        <v>1292</v>
      </c>
      <c r="C212" t="s">
        <v>1247</v>
      </c>
      <c r="D212" t="s">
        <v>1248</v>
      </c>
      <c r="E212" t="s">
        <v>1293</v>
      </c>
      <c r="F212" t="s">
        <v>1294</v>
      </c>
      <c r="G212" t="s">
        <v>191</v>
      </c>
      <c r="H212" t="s">
        <v>1295</v>
      </c>
      <c r="J212" t="s">
        <v>1296</v>
      </c>
      <c r="K212" t="s">
        <v>1297</v>
      </c>
      <c r="L212">
        <v>535898</v>
      </c>
      <c r="M212">
        <v>181752</v>
      </c>
      <c r="N212">
        <v>51.518349000000001</v>
      </c>
      <c r="O212">
        <v>-4.2753129000000001E-2</v>
      </c>
    </row>
    <row r="213" spans="1:15">
      <c r="A213" t="s">
        <v>1298</v>
      </c>
      <c r="B213" t="s">
        <v>1299</v>
      </c>
      <c r="C213" t="s">
        <v>1247</v>
      </c>
      <c r="D213" t="s">
        <v>1248</v>
      </c>
      <c r="E213" t="s">
        <v>1293</v>
      </c>
      <c r="F213" t="s">
        <v>1294</v>
      </c>
      <c r="G213" t="s">
        <v>191</v>
      </c>
      <c r="H213" t="s">
        <v>1300</v>
      </c>
      <c r="J213" t="s">
        <v>1301</v>
      </c>
      <c r="K213" t="s">
        <v>1302</v>
      </c>
      <c r="L213">
        <v>534537</v>
      </c>
      <c r="M213">
        <v>181246</v>
      </c>
      <c r="N213">
        <v>51.514127000000002</v>
      </c>
      <c r="O213">
        <v>-6.2549480000000005E-2</v>
      </c>
    </row>
    <row r="214" spans="1:15">
      <c r="A214" t="s">
        <v>1303</v>
      </c>
      <c r="B214" t="s">
        <v>1304</v>
      </c>
      <c r="C214" t="s">
        <v>1247</v>
      </c>
      <c r="D214" t="s">
        <v>1248</v>
      </c>
      <c r="E214" t="s">
        <v>1293</v>
      </c>
      <c r="F214" t="s">
        <v>1294</v>
      </c>
      <c r="G214" t="s">
        <v>191</v>
      </c>
      <c r="H214" t="s">
        <v>1305</v>
      </c>
      <c r="J214" t="s">
        <v>1306</v>
      </c>
      <c r="K214" t="s">
        <v>1307</v>
      </c>
      <c r="L214">
        <v>534595</v>
      </c>
      <c r="M214">
        <v>181156</v>
      </c>
      <c r="N214">
        <v>51.513303999999998</v>
      </c>
      <c r="O214">
        <v>-6.1748474999999997E-2</v>
      </c>
    </row>
    <row r="215" spans="1:15">
      <c r="A215" t="s">
        <v>1308</v>
      </c>
      <c r="B215" t="s">
        <v>1309</v>
      </c>
      <c r="C215" t="s">
        <v>1247</v>
      </c>
      <c r="D215" t="s">
        <v>1248</v>
      </c>
      <c r="E215" t="s">
        <v>1293</v>
      </c>
      <c r="F215" t="s">
        <v>1294</v>
      </c>
      <c r="G215" t="s">
        <v>191</v>
      </c>
      <c r="H215" t="s">
        <v>1310</v>
      </c>
      <c r="J215" t="s">
        <v>1311</v>
      </c>
      <c r="K215" t="s">
        <v>1312</v>
      </c>
      <c r="L215">
        <v>534810</v>
      </c>
      <c r="M215">
        <v>180364</v>
      </c>
      <c r="N215">
        <v>51.506135999999998</v>
      </c>
      <c r="O215">
        <v>-5.8954558999999997E-2</v>
      </c>
    </row>
    <row r="216" spans="1:15">
      <c r="A216" t="s">
        <v>1313</v>
      </c>
      <c r="B216" t="s">
        <v>1314</v>
      </c>
      <c r="C216" t="s">
        <v>1247</v>
      </c>
      <c r="D216" t="s">
        <v>1248</v>
      </c>
      <c r="E216" t="s">
        <v>1293</v>
      </c>
      <c r="F216" t="s">
        <v>1294</v>
      </c>
      <c r="G216" t="s">
        <v>191</v>
      </c>
      <c r="H216" t="s">
        <v>1315</v>
      </c>
      <c r="J216" t="s">
        <v>1316</v>
      </c>
      <c r="K216" t="s">
        <v>1317</v>
      </c>
      <c r="L216">
        <v>535359</v>
      </c>
      <c r="M216">
        <v>181212</v>
      </c>
      <c r="N216">
        <v>51.513624999999998</v>
      </c>
      <c r="O216">
        <v>-5.0723846000000003E-2</v>
      </c>
    </row>
    <row r="217" spans="1:15">
      <c r="A217" t="s">
        <v>1318</v>
      </c>
      <c r="B217" t="s">
        <v>1319</v>
      </c>
      <c r="C217" t="s">
        <v>1247</v>
      </c>
      <c r="D217" t="s">
        <v>1248</v>
      </c>
      <c r="E217" t="s">
        <v>1293</v>
      </c>
      <c r="F217" t="s">
        <v>1294</v>
      </c>
      <c r="G217" t="s">
        <v>191</v>
      </c>
      <c r="H217" t="s">
        <v>1320</v>
      </c>
      <c r="J217" t="s">
        <v>1321</v>
      </c>
      <c r="K217" t="s">
        <v>1322</v>
      </c>
      <c r="L217">
        <v>534160</v>
      </c>
      <c r="M217">
        <v>180441</v>
      </c>
      <c r="N217">
        <v>51.506982999999998</v>
      </c>
      <c r="O217">
        <v>-6.8285214999999996E-2</v>
      </c>
    </row>
    <row r="218" spans="1:15">
      <c r="A218" t="s">
        <v>1323</v>
      </c>
      <c r="B218" t="s">
        <v>1324</v>
      </c>
      <c r="C218" t="s">
        <v>1247</v>
      </c>
      <c r="D218" t="s">
        <v>1248</v>
      </c>
      <c r="E218" t="s">
        <v>1325</v>
      </c>
      <c r="F218" t="s">
        <v>1326</v>
      </c>
      <c r="G218" t="s">
        <v>191</v>
      </c>
      <c r="H218" t="s">
        <v>1327</v>
      </c>
      <c r="J218" t="s">
        <v>1328</v>
      </c>
      <c r="K218" t="s">
        <v>1329</v>
      </c>
      <c r="L218">
        <v>536903</v>
      </c>
      <c r="M218">
        <v>182836</v>
      </c>
      <c r="N218">
        <v>51.527847000000001</v>
      </c>
      <c r="O218">
        <v>-2.7856860000000001E-2</v>
      </c>
    </row>
    <row r="219" spans="1:15">
      <c r="A219" t="s">
        <v>1330</v>
      </c>
      <c r="B219" t="s">
        <v>1331</v>
      </c>
      <c r="C219" t="s">
        <v>1247</v>
      </c>
      <c r="D219" t="s">
        <v>1248</v>
      </c>
      <c r="E219" t="s">
        <v>1325</v>
      </c>
      <c r="F219" t="s">
        <v>1326</v>
      </c>
      <c r="G219" t="s">
        <v>191</v>
      </c>
      <c r="H219" t="s">
        <v>1332</v>
      </c>
      <c r="J219" t="s">
        <v>1333</v>
      </c>
      <c r="K219" t="s">
        <v>1334</v>
      </c>
      <c r="L219">
        <v>536678</v>
      </c>
      <c r="M219">
        <v>183316</v>
      </c>
      <c r="N219">
        <v>51.532215000000001</v>
      </c>
      <c r="O219">
        <v>-3.0912192000000002E-2</v>
      </c>
    </row>
    <row r="220" spans="1:15">
      <c r="A220" t="s">
        <v>1335</v>
      </c>
      <c r="B220" t="s">
        <v>1336</v>
      </c>
      <c r="C220" t="s">
        <v>1247</v>
      </c>
      <c r="D220" t="s">
        <v>1248</v>
      </c>
      <c r="E220" t="s">
        <v>1325</v>
      </c>
      <c r="F220" t="s">
        <v>1326</v>
      </c>
      <c r="G220" t="s">
        <v>191</v>
      </c>
      <c r="H220" t="s">
        <v>1337</v>
      </c>
      <c r="J220" t="s">
        <v>1338</v>
      </c>
      <c r="K220" t="s">
        <v>1339</v>
      </c>
      <c r="L220">
        <v>536931</v>
      </c>
      <c r="M220">
        <v>183782</v>
      </c>
      <c r="N220">
        <v>51.536341</v>
      </c>
      <c r="O220">
        <v>-2.7085962000000002E-2</v>
      </c>
    </row>
    <row r="221" spans="1:15">
      <c r="A221" t="s">
        <v>1340</v>
      </c>
      <c r="B221" t="s">
        <v>1341</v>
      </c>
      <c r="C221" t="s">
        <v>1247</v>
      </c>
      <c r="D221" t="s">
        <v>1248</v>
      </c>
      <c r="E221" t="s">
        <v>1325</v>
      </c>
      <c r="F221" t="s">
        <v>1326</v>
      </c>
      <c r="G221" t="s">
        <v>191</v>
      </c>
      <c r="H221" t="s">
        <v>1342</v>
      </c>
      <c r="J221" t="s">
        <v>1343</v>
      </c>
      <c r="K221" t="s">
        <v>1344</v>
      </c>
      <c r="L221">
        <v>536133</v>
      </c>
      <c r="M221">
        <v>183031</v>
      </c>
      <c r="N221">
        <v>51.529784999999997</v>
      </c>
      <c r="O221">
        <v>-3.8874542999999998E-2</v>
      </c>
    </row>
    <row r="222" spans="1:15">
      <c r="A222" t="s">
        <v>1345</v>
      </c>
      <c r="B222" t="s">
        <v>1346</v>
      </c>
      <c r="C222" t="s">
        <v>1247</v>
      </c>
      <c r="D222" t="s">
        <v>1248</v>
      </c>
      <c r="E222" t="s">
        <v>1325</v>
      </c>
      <c r="F222" t="s">
        <v>1326</v>
      </c>
      <c r="G222" t="s">
        <v>191</v>
      </c>
      <c r="H222" t="s">
        <v>1347</v>
      </c>
      <c r="J222" t="s">
        <v>1348</v>
      </c>
      <c r="K222" t="s">
        <v>1349</v>
      </c>
      <c r="L222">
        <v>536617</v>
      </c>
      <c r="M222">
        <v>183214</v>
      </c>
      <c r="N222">
        <v>51.531312999999997</v>
      </c>
      <c r="O222">
        <v>-3.1830602999999999E-2</v>
      </c>
    </row>
    <row r="223" spans="1:15">
      <c r="A223" t="s">
        <v>1350</v>
      </c>
      <c r="B223" t="s">
        <v>1351</v>
      </c>
      <c r="C223" t="s">
        <v>1247</v>
      </c>
      <c r="D223" t="s">
        <v>1248</v>
      </c>
      <c r="E223" t="s">
        <v>1352</v>
      </c>
      <c r="F223" t="s">
        <v>1353</v>
      </c>
      <c r="G223" t="s">
        <v>191</v>
      </c>
      <c r="H223" t="s">
        <v>1354</v>
      </c>
      <c r="J223" t="s">
        <v>1355</v>
      </c>
      <c r="K223" t="s">
        <v>1356</v>
      </c>
      <c r="L223">
        <v>537650</v>
      </c>
      <c r="M223">
        <v>182725</v>
      </c>
      <c r="N223">
        <v>51.526668000000001</v>
      </c>
      <c r="O223">
        <v>-1.7138677000000001E-2</v>
      </c>
    </row>
    <row r="224" spans="1:15">
      <c r="A224" t="s">
        <v>1357</v>
      </c>
      <c r="B224" t="s">
        <v>1358</v>
      </c>
      <c r="C224" t="s">
        <v>1247</v>
      </c>
      <c r="D224" t="s">
        <v>1248</v>
      </c>
      <c r="E224" t="s">
        <v>1352</v>
      </c>
      <c r="F224" t="s">
        <v>1353</v>
      </c>
      <c r="G224" t="s">
        <v>191</v>
      </c>
      <c r="H224" t="s">
        <v>1359</v>
      </c>
      <c r="J224" t="s">
        <v>1360</v>
      </c>
      <c r="K224" t="s">
        <v>1361</v>
      </c>
      <c r="L224">
        <v>537837</v>
      </c>
      <c r="M224">
        <v>182418</v>
      </c>
      <c r="N224">
        <v>51.523864000000003</v>
      </c>
      <c r="O224">
        <v>-1.4564782E-2</v>
      </c>
    </row>
    <row r="225" spans="1:15">
      <c r="A225" t="s">
        <v>1362</v>
      </c>
      <c r="B225" t="s">
        <v>1363</v>
      </c>
      <c r="C225" t="s">
        <v>1247</v>
      </c>
      <c r="D225" t="s">
        <v>1248</v>
      </c>
      <c r="E225" t="s">
        <v>1352</v>
      </c>
      <c r="F225" t="s">
        <v>1353</v>
      </c>
      <c r="G225" t="s">
        <v>191</v>
      </c>
      <c r="H225" t="s">
        <v>1364</v>
      </c>
      <c r="J225" t="s">
        <v>1365</v>
      </c>
      <c r="K225" t="s">
        <v>1366</v>
      </c>
      <c r="L225">
        <v>536940</v>
      </c>
      <c r="M225">
        <v>182648</v>
      </c>
      <c r="N225">
        <v>51.526148999999997</v>
      </c>
      <c r="O225">
        <v>-2.7396845E-2</v>
      </c>
    </row>
    <row r="226" spans="1:15">
      <c r="A226" t="s">
        <v>1367</v>
      </c>
      <c r="B226" t="s">
        <v>1368</v>
      </c>
      <c r="C226" t="s">
        <v>1247</v>
      </c>
      <c r="D226" t="s">
        <v>1248</v>
      </c>
      <c r="E226" t="s">
        <v>1352</v>
      </c>
      <c r="F226" t="s">
        <v>1353</v>
      </c>
      <c r="G226" t="s">
        <v>191</v>
      </c>
      <c r="H226" t="s">
        <v>1369</v>
      </c>
      <c r="J226" t="s">
        <v>1370</v>
      </c>
      <c r="K226" t="s">
        <v>1371</v>
      </c>
      <c r="L226">
        <v>537160</v>
      </c>
      <c r="M226">
        <v>181748</v>
      </c>
      <c r="N226">
        <v>51.518008000000002</v>
      </c>
      <c r="O226">
        <v>-2.4577591999999999E-2</v>
      </c>
    </row>
    <row r="227" spans="1:15">
      <c r="A227" t="s">
        <v>1372</v>
      </c>
      <c r="B227" t="s">
        <v>1373</v>
      </c>
      <c r="C227" t="s">
        <v>1247</v>
      </c>
      <c r="D227" t="s">
        <v>1248</v>
      </c>
      <c r="E227" t="s">
        <v>1352</v>
      </c>
      <c r="F227" t="s">
        <v>1353</v>
      </c>
      <c r="G227" t="s">
        <v>191</v>
      </c>
      <c r="H227" t="s">
        <v>1374</v>
      </c>
      <c r="J227" t="s">
        <v>1375</v>
      </c>
      <c r="K227" t="s">
        <v>1376</v>
      </c>
      <c r="L227">
        <v>537975</v>
      </c>
      <c r="M227">
        <v>182706</v>
      </c>
      <c r="N227">
        <v>51.526418</v>
      </c>
      <c r="O227">
        <v>-1.2464196E-2</v>
      </c>
    </row>
    <row r="228" spans="1:15">
      <c r="A228" t="s">
        <v>1377</v>
      </c>
      <c r="B228" t="s">
        <v>1378</v>
      </c>
      <c r="C228" t="s">
        <v>1247</v>
      </c>
      <c r="D228" t="s">
        <v>1248</v>
      </c>
      <c r="E228" t="s">
        <v>1379</v>
      </c>
      <c r="F228" t="s">
        <v>1380</v>
      </c>
      <c r="G228" t="s">
        <v>191</v>
      </c>
      <c r="H228" t="s">
        <v>1381</v>
      </c>
      <c r="J228" t="s">
        <v>1382</v>
      </c>
      <c r="K228" t="s">
        <v>1383</v>
      </c>
      <c r="L228">
        <v>536891</v>
      </c>
      <c r="M228">
        <v>180989</v>
      </c>
      <c r="N228">
        <v>51.511253000000004</v>
      </c>
      <c r="O228">
        <v>-2.8746565000000002E-2</v>
      </c>
    </row>
    <row r="229" spans="1:15">
      <c r="A229" t="s">
        <v>1384</v>
      </c>
      <c r="B229" t="s">
        <v>1385</v>
      </c>
      <c r="C229" t="s">
        <v>1247</v>
      </c>
      <c r="D229" t="s">
        <v>1248</v>
      </c>
      <c r="E229" t="s">
        <v>1379</v>
      </c>
      <c r="F229" t="s">
        <v>1380</v>
      </c>
      <c r="G229" t="s">
        <v>191</v>
      </c>
      <c r="H229" t="s">
        <v>1386</v>
      </c>
      <c r="J229" t="s">
        <v>1387</v>
      </c>
      <c r="K229" t="s">
        <v>1388</v>
      </c>
      <c r="L229">
        <v>537882</v>
      </c>
      <c r="M229">
        <v>181345</v>
      </c>
      <c r="N229">
        <v>51.514211000000003</v>
      </c>
      <c r="O229">
        <v>-1.4335996E-2</v>
      </c>
    </row>
    <row r="230" spans="1:15">
      <c r="A230" t="s">
        <v>1389</v>
      </c>
      <c r="B230" t="s">
        <v>1390</v>
      </c>
      <c r="C230" t="s">
        <v>1247</v>
      </c>
      <c r="D230" t="s">
        <v>1248</v>
      </c>
      <c r="E230" t="s">
        <v>1379</v>
      </c>
      <c r="F230" t="s">
        <v>1380</v>
      </c>
      <c r="G230" t="s">
        <v>191</v>
      </c>
      <c r="H230" t="s">
        <v>1391</v>
      </c>
      <c r="J230" t="s">
        <v>1392</v>
      </c>
      <c r="K230" t="s">
        <v>1393</v>
      </c>
      <c r="L230">
        <v>538534</v>
      </c>
      <c r="M230">
        <v>181393</v>
      </c>
      <c r="N230">
        <v>51.514482999999998</v>
      </c>
      <c r="O230">
        <v>-4.9271033000000001E-3</v>
      </c>
    </row>
    <row r="231" spans="1:15">
      <c r="A231" t="s">
        <v>1394</v>
      </c>
      <c r="B231" t="s">
        <v>1395</v>
      </c>
      <c r="C231" t="s">
        <v>1247</v>
      </c>
      <c r="D231" t="s">
        <v>1248</v>
      </c>
      <c r="E231" t="s">
        <v>1379</v>
      </c>
      <c r="F231" t="s">
        <v>1380</v>
      </c>
      <c r="G231" t="s">
        <v>191</v>
      </c>
      <c r="H231" t="s">
        <v>1396</v>
      </c>
      <c r="J231" t="s">
        <v>1397</v>
      </c>
      <c r="K231" t="s">
        <v>1398</v>
      </c>
      <c r="L231">
        <v>538012</v>
      </c>
      <c r="M231">
        <v>180933</v>
      </c>
      <c r="N231">
        <v>51.510477000000002</v>
      </c>
      <c r="O231">
        <v>-1.2624882E-2</v>
      </c>
    </row>
    <row r="232" spans="1:15">
      <c r="A232" t="s">
        <v>1399</v>
      </c>
      <c r="B232" t="s">
        <v>1400</v>
      </c>
      <c r="C232" t="s">
        <v>1247</v>
      </c>
      <c r="D232" t="s">
        <v>1248</v>
      </c>
      <c r="E232" t="s">
        <v>1401</v>
      </c>
      <c r="F232" t="s">
        <v>1402</v>
      </c>
      <c r="G232" t="s">
        <v>191</v>
      </c>
      <c r="H232" t="s">
        <v>1403</v>
      </c>
      <c r="J232" t="s">
        <v>1404</v>
      </c>
      <c r="K232" t="s">
        <v>1405</v>
      </c>
      <c r="L232">
        <v>537996</v>
      </c>
      <c r="M232">
        <v>179250</v>
      </c>
      <c r="N232">
        <v>51.495356999999998</v>
      </c>
      <c r="O232">
        <v>-1.3513117E-2</v>
      </c>
    </row>
    <row r="233" spans="1:15">
      <c r="A233" t="s">
        <v>1406</v>
      </c>
      <c r="B233" t="s">
        <v>1407</v>
      </c>
      <c r="C233" t="s">
        <v>1247</v>
      </c>
      <c r="D233" t="s">
        <v>1248</v>
      </c>
      <c r="E233" t="s">
        <v>1401</v>
      </c>
      <c r="F233" t="s">
        <v>1402</v>
      </c>
      <c r="G233" t="s">
        <v>191</v>
      </c>
      <c r="H233" t="s">
        <v>1408</v>
      </c>
      <c r="J233" t="s">
        <v>1409</v>
      </c>
      <c r="K233" t="s">
        <v>1410</v>
      </c>
      <c r="L233">
        <v>537480</v>
      </c>
      <c r="M233">
        <v>178772</v>
      </c>
      <c r="N233">
        <v>51.491188000000001</v>
      </c>
      <c r="O233">
        <v>-2.1127525000000001E-2</v>
      </c>
    </row>
    <row r="234" spans="1:15">
      <c r="A234" t="s">
        <v>1411</v>
      </c>
      <c r="B234" t="s">
        <v>1412</v>
      </c>
      <c r="C234" t="s">
        <v>1247</v>
      </c>
      <c r="D234" t="s">
        <v>1248</v>
      </c>
      <c r="E234" t="s">
        <v>1401</v>
      </c>
      <c r="F234" t="s">
        <v>1402</v>
      </c>
      <c r="G234" t="s">
        <v>191</v>
      </c>
      <c r="H234" t="s">
        <v>1413</v>
      </c>
      <c r="J234" t="s">
        <v>1414</v>
      </c>
      <c r="K234" t="s">
        <v>1415</v>
      </c>
      <c r="L234">
        <v>538227</v>
      </c>
      <c r="M234">
        <v>179604</v>
      </c>
      <c r="N234">
        <v>51.498482000000003</v>
      </c>
      <c r="O234">
        <v>-1.0049091E-2</v>
      </c>
    </row>
    <row r="235" spans="1:15">
      <c r="A235" t="s">
        <v>1416</v>
      </c>
      <c r="B235" t="s">
        <v>1417</v>
      </c>
      <c r="C235" t="s">
        <v>1247</v>
      </c>
      <c r="D235" t="s">
        <v>1248</v>
      </c>
      <c r="E235" t="s">
        <v>1401</v>
      </c>
      <c r="F235" t="s">
        <v>1402</v>
      </c>
      <c r="G235" t="s">
        <v>191</v>
      </c>
      <c r="H235" t="s">
        <v>1418</v>
      </c>
      <c r="J235" t="s">
        <v>1419</v>
      </c>
      <c r="K235" t="s">
        <v>1420</v>
      </c>
      <c r="L235">
        <v>537136</v>
      </c>
      <c r="M235">
        <v>179834</v>
      </c>
      <c r="N235">
        <v>51.500813999999998</v>
      </c>
      <c r="O235">
        <v>-2.5666996000000001E-2</v>
      </c>
    </row>
    <row r="236" spans="1:15">
      <c r="A236" t="s">
        <v>60</v>
      </c>
      <c r="B236" t="s">
        <v>1421</v>
      </c>
      <c r="C236" t="s">
        <v>1422</v>
      </c>
      <c r="D236" t="s">
        <v>1423</v>
      </c>
      <c r="E236" t="s">
        <v>46</v>
      </c>
      <c r="F236" t="s">
        <v>61</v>
      </c>
      <c r="G236" t="s">
        <v>295</v>
      </c>
      <c r="H236" t="s">
        <v>1424</v>
      </c>
      <c r="I236" t="s">
        <v>1425</v>
      </c>
      <c r="J236" t="s">
        <v>1426</v>
      </c>
      <c r="K236" t="s">
        <v>1427</v>
      </c>
      <c r="L236">
        <v>538283</v>
      </c>
      <c r="M236">
        <v>190316</v>
      </c>
      <c r="N236">
        <v>51.594726000000001</v>
      </c>
      <c r="O236">
        <v>-5.0366318E-3</v>
      </c>
    </row>
    <row r="237" spans="1:15">
      <c r="A237" t="s">
        <v>45</v>
      </c>
      <c r="B237" t="s">
        <v>44</v>
      </c>
      <c r="C237" t="s">
        <v>1422</v>
      </c>
      <c r="D237" t="s">
        <v>1423</v>
      </c>
      <c r="E237" t="s">
        <v>46</v>
      </c>
      <c r="F237" t="s">
        <v>61</v>
      </c>
      <c r="G237" t="s">
        <v>191</v>
      </c>
      <c r="H237" t="s">
        <v>1428</v>
      </c>
      <c r="I237" t="s">
        <v>1429</v>
      </c>
      <c r="J237" t="s">
        <v>1430</v>
      </c>
      <c r="K237" t="s">
        <v>1431</v>
      </c>
      <c r="L237">
        <v>537715</v>
      </c>
      <c r="M237">
        <v>194859</v>
      </c>
      <c r="N237">
        <v>51.635688000000002</v>
      </c>
      <c r="O237">
        <v>-1.1447793E-2</v>
      </c>
    </row>
    <row r="238" spans="1:15">
      <c r="A238" t="s">
        <v>48</v>
      </c>
      <c r="B238" t="s">
        <v>47</v>
      </c>
      <c r="C238" t="s">
        <v>1422</v>
      </c>
      <c r="D238" t="s">
        <v>1423</v>
      </c>
      <c r="E238" t="s">
        <v>46</v>
      </c>
      <c r="F238" t="s">
        <v>61</v>
      </c>
      <c r="G238" t="s">
        <v>191</v>
      </c>
      <c r="H238" t="s">
        <v>1432</v>
      </c>
      <c r="I238" t="s">
        <v>1429</v>
      </c>
      <c r="J238" t="s">
        <v>1433</v>
      </c>
      <c r="K238" t="s">
        <v>1434</v>
      </c>
      <c r="L238">
        <v>538739</v>
      </c>
      <c r="M238">
        <v>193914</v>
      </c>
      <c r="N238">
        <v>51.626944999999999</v>
      </c>
      <c r="O238">
        <v>2.9649466000000002E-3</v>
      </c>
    </row>
    <row r="239" spans="1:15">
      <c r="A239" t="s">
        <v>52</v>
      </c>
      <c r="B239" t="s">
        <v>51</v>
      </c>
      <c r="C239" t="s">
        <v>1422</v>
      </c>
      <c r="D239" t="s">
        <v>1423</v>
      </c>
      <c r="E239" t="s">
        <v>46</v>
      </c>
      <c r="F239" t="s">
        <v>61</v>
      </c>
      <c r="G239" t="s">
        <v>191</v>
      </c>
      <c r="H239" t="s">
        <v>1435</v>
      </c>
      <c r="I239" t="s">
        <v>1425</v>
      </c>
      <c r="J239" t="s">
        <v>1436</v>
      </c>
      <c r="K239" t="s">
        <v>1437</v>
      </c>
      <c r="L239">
        <v>536985</v>
      </c>
      <c r="M239">
        <v>190544</v>
      </c>
      <c r="N239">
        <v>51.597090999999999</v>
      </c>
      <c r="O239">
        <v>-2.3674555E-2</v>
      </c>
    </row>
    <row r="240" spans="1:15">
      <c r="A240" t="s">
        <v>54</v>
      </c>
      <c r="B240" t="s">
        <v>53</v>
      </c>
      <c r="C240" t="s">
        <v>1422</v>
      </c>
      <c r="D240" t="s">
        <v>1423</v>
      </c>
      <c r="E240" t="s">
        <v>46</v>
      </c>
      <c r="F240" t="s">
        <v>61</v>
      </c>
      <c r="G240" t="s">
        <v>191</v>
      </c>
      <c r="H240" t="s">
        <v>1438</v>
      </c>
      <c r="I240" t="s">
        <v>1425</v>
      </c>
      <c r="J240" t="s">
        <v>1439</v>
      </c>
      <c r="K240" t="s">
        <v>1440</v>
      </c>
      <c r="L240">
        <v>536694</v>
      </c>
      <c r="M240">
        <v>189687</v>
      </c>
      <c r="N240">
        <v>51.589461</v>
      </c>
      <c r="O240">
        <v>-2.8206729E-2</v>
      </c>
    </row>
    <row r="241" spans="1:15">
      <c r="A241" t="s">
        <v>56</v>
      </c>
      <c r="B241" t="s">
        <v>55</v>
      </c>
      <c r="C241" t="s">
        <v>1422</v>
      </c>
      <c r="D241" t="s">
        <v>1423</v>
      </c>
      <c r="E241" t="s">
        <v>46</v>
      </c>
      <c r="F241" t="s">
        <v>61</v>
      </c>
      <c r="G241" t="s">
        <v>191</v>
      </c>
      <c r="H241" t="s">
        <v>1441</v>
      </c>
      <c r="I241" t="s">
        <v>1425</v>
      </c>
      <c r="J241" t="s">
        <v>1442</v>
      </c>
      <c r="K241" t="s">
        <v>1443</v>
      </c>
      <c r="L241">
        <v>535891</v>
      </c>
      <c r="M241">
        <v>190652</v>
      </c>
      <c r="N241">
        <v>51.598326999999998</v>
      </c>
      <c r="O241">
        <v>-3.9417391000000003E-2</v>
      </c>
    </row>
    <row r="242" spans="1:15">
      <c r="A242" t="s">
        <v>58</v>
      </c>
      <c r="B242" t="s">
        <v>57</v>
      </c>
      <c r="C242" t="s">
        <v>1422</v>
      </c>
      <c r="D242" t="s">
        <v>1423</v>
      </c>
      <c r="E242" t="s">
        <v>46</v>
      </c>
      <c r="F242" t="s">
        <v>61</v>
      </c>
      <c r="G242" t="s">
        <v>191</v>
      </c>
      <c r="H242" t="s">
        <v>1444</v>
      </c>
      <c r="I242" t="s">
        <v>1425</v>
      </c>
      <c r="J242" t="s">
        <v>1445</v>
      </c>
      <c r="K242" t="s">
        <v>1446</v>
      </c>
      <c r="L242">
        <v>538167</v>
      </c>
      <c r="M242">
        <v>189081</v>
      </c>
      <c r="N242">
        <v>51.583657000000002</v>
      </c>
      <c r="O242">
        <v>-7.1959318999999999E-3</v>
      </c>
    </row>
    <row r="243" spans="1:15">
      <c r="A243" t="s">
        <v>50</v>
      </c>
      <c r="B243" t="s">
        <v>1447</v>
      </c>
      <c r="C243" t="s">
        <v>1422</v>
      </c>
      <c r="D243" t="s">
        <v>1423</v>
      </c>
      <c r="E243" t="s">
        <v>46</v>
      </c>
      <c r="F243" t="s">
        <v>61</v>
      </c>
      <c r="G243" t="s">
        <v>295</v>
      </c>
      <c r="H243" t="s">
        <v>1448</v>
      </c>
      <c r="I243" t="s">
        <v>1429</v>
      </c>
      <c r="J243" t="s">
        <v>1449</v>
      </c>
      <c r="K243" t="s">
        <v>1450</v>
      </c>
      <c r="L243">
        <v>537307</v>
      </c>
      <c r="M243">
        <v>192314</v>
      </c>
      <c r="N243">
        <v>51.612918000000001</v>
      </c>
      <c r="O243">
        <v>-1.8336228999999999E-2</v>
      </c>
    </row>
    <row r="244" spans="1:15">
      <c r="A244" t="s">
        <v>68</v>
      </c>
      <c r="B244" t="s">
        <v>1451</v>
      </c>
      <c r="C244" t="s">
        <v>1422</v>
      </c>
      <c r="D244" t="s">
        <v>1423</v>
      </c>
      <c r="E244" t="s">
        <v>64</v>
      </c>
      <c r="F244" t="s">
        <v>73</v>
      </c>
      <c r="G244" t="s">
        <v>295</v>
      </c>
      <c r="H244" t="s">
        <v>1452</v>
      </c>
      <c r="I244" t="s">
        <v>1429</v>
      </c>
      <c r="J244" t="s">
        <v>1453</v>
      </c>
    </row>
    <row r="245" spans="1:15">
      <c r="A245" t="s">
        <v>63</v>
      </c>
      <c r="B245" t="s">
        <v>62</v>
      </c>
      <c r="C245" t="s">
        <v>1422</v>
      </c>
      <c r="D245" t="s">
        <v>1423</v>
      </c>
      <c r="E245" t="s">
        <v>64</v>
      </c>
      <c r="F245" t="s">
        <v>73</v>
      </c>
      <c r="G245" t="s">
        <v>191</v>
      </c>
      <c r="H245" t="s">
        <v>1454</v>
      </c>
      <c r="I245" t="s">
        <v>1429</v>
      </c>
      <c r="J245" t="s">
        <v>1455</v>
      </c>
      <c r="K245" t="s">
        <v>1456</v>
      </c>
      <c r="L245">
        <v>537006</v>
      </c>
      <c r="M245">
        <v>192657</v>
      </c>
      <c r="N245">
        <v>51.616073999999998</v>
      </c>
      <c r="O245">
        <v>-2.2546676000000002E-2</v>
      </c>
    </row>
    <row r="246" spans="1:15">
      <c r="A246" t="s">
        <v>66</v>
      </c>
      <c r="B246" t="s">
        <v>65</v>
      </c>
      <c r="C246" t="s">
        <v>1422</v>
      </c>
      <c r="D246" t="s">
        <v>1423</v>
      </c>
      <c r="E246" t="s">
        <v>64</v>
      </c>
      <c r="F246" t="s">
        <v>73</v>
      </c>
      <c r="G246" t="s">
        <v>191</v>
      </c>
      <c r="H246" t="s">
        <v>1457</v>
      </c>
      <c r="I246" t="s">
        <v>1429</v>
      </c>
      <c r="J246" t="s">
        <v>1458</v>
      </c>
      <c r="K246" t="s">
        <v>1459</v>
      </c>
      <c r="L246">
        <v>537293</v>
      </c>
      <c r="M246">
        <v>192913</v>
      </c>
      <c r="N246">
        <v>51.618304000000002</v>
      </c>
      <c r="O246">
        <v>-1.8303841000000001E-2</v>
      </c>
    </row>
    <row r="247" spans="1:15">
      <c r="A247" t="s">
        <v>70</v>
      </c>
      <c r="B247" t="s">
        <v>69</v>
      </c>
      <c r="C247" t="s">
        <v>1422</v>
      </c>
      <c r="D247" t="s">
        <v>1423</v>
      </c>
      <c r="E247" t="s">
        <v>64</v>
      </c>
      <c r="F247" t="s">
        <v>73</v>
      </c>
      <c r="G247" t="s">
        <v>191</v>
      </c>
      <c r="H247" t="s">
        <v>1460</v>
      </c>
      <c r="I247" t="s">
        <v>1429</v>
      </c>
      <c r="J247" t="s">
        <v>1461</v>
      </c>
      <c r="K247" t="s">
        <v>1462</v>
      </c>
      <c r="L247">
        <v>537765</v>
      </c>
      <c r="M247">
        <v>194083</v>
      </c>
      <c r="N247">
        <v>51.628701999999997</v>
      </c>
      <c r="O247">
        <v>-1.1030843E-2</v>
      </c>
    </row>
    <row r="248" spans="1:15">
      <c r="A248" t="s">
        <v>72</v>
      </c>
      <c r="B248" t="s">
        <v>71</v>
      </c>
      <c r="C248" t="s">
        <v>1422</v>
      </c>
      <c r="D248" t="s">
        <v>1423</v>
      </c>
      <c r="E248" t="s">
        <v>64</v>
      </c>
      <c r="F248" t="s">
        <v>73</v>
      </c>
      <c r="G248" t="s">
        <v>191</v>
      </c>
      <c r="H248" t="s">
        <v>1463</v>
      </c>
      <c r="I248" t="s">
        <v>1429</v>
      </c>
      <c r="J248" t="s">
        <v>1464</v>
      </c>
      <c r="K248" t="s">
        <v>1465</v>
      </c>
      <c r="L248">
        <v>537534</v>
      </c>
      <c r="M248">
        <v>193450</v>
      </c>
      <c r="N248">
        <v>51.623071000000003</v>
      </c>
      <c r="O248">
        <v>-1.4614411000000001E-2</v>
      </c>
    </row>
    <row r="249" spans="1:15">
      <c r="A249" t="s">
        <v>80</v>
      </c>
      <c r="B249" t="s">
        <v>1466</v>
      </c>
      <c r="C249" t="s">
        <v>1422</v>
      </c>
      <c r="D249" t="s">
        <v>1423</v>
      </c>
      <c r="E249" t="s">
        <v>76</v>
      </c>
      <c r="F249" t="s">
        <v>81</v>
      </c>
      <c r="G249" t="s">
        <v>295</v>
      </c>
      <c r="H249" t="s">
        <v>1467</v>
      </c>
      <c r="I249" t="s">
        <v>1468</v>
      </c>
      <c r="J249" t="s">
        <v>1469</v>
      </c>
      <c r="K249" t="s">
        <v>1470</v>
      </c>
      <c r="L249">
        <v>537815</v>
      </c>
      <c r="M249">
        <v>186429</v>
      </c>
      <c r="N249">
        <v>51.559911999999997</v>
      </c>
      <c r="O249">
        <v>-1.3312475000000001E-2</v>
      </c>
    </row>
    <row r="250" spans="1:15">
      <c r="A250" t="s">
        <v>75</v>
      </c>
      <c r="B250" t="s">
        <v>74</v>
      </c>
      <c r="C250" t="s">
        <v>1422</v>
      </c>
      <c r="D250" t="s">
        <v>1423</v>
      </c>
      <c r="E250" t="s">
        <v>76</v>
      </c>
      <c r="F250" t="s">
        <v>81</v>
      </c>
      <c r="G250" t="s">
        <v>191</v>
      </c>
      <c r="H250" t="s">
        <v>1471</v>
      </c>
      <c r="I250" t="s">
        <v>1468</v>
      </c>
      <c r="J250" t="s">
        <v>1472</v>
      </c>
      <c r="K250" t="s">
        <v>1473</v>
      </c>
      <c r="L250">
        <v>537179</v>
      </c>
      <c r="M250">
        <v>187682</v>
      </c>
      <c r="N250">
        <v>51.571325999999999</v>
      </c>
      <c r="O250">
        <v>-2.1992728E-2</v>
      </c>
    </row>
    <row r="251" spans="1:15">
      <c r="A251" t="s">
        <v>78</v>
      </c>
      <c r="B251" t="s">
        <v>77</v>
      </c>
      <c r="C251" t="s">
        <v>1422</v>
      </c>
      <c r="D251" t="s">
        <v>1423</v>
      </c>
      <c r="E251" t="s">
        <v>76</v>
      </c>
      <c r="F251" t="s">
        <v>81</v>
      </c>
      <c r="G251" t="s">
        <v>191</v>
      </c>
      <c r="H251" t="s">
        <v>1474</v>
      </c>
      <c r="I251" t="s">
        <v>1468</v>
      </c>
      <c r="J251" t="s">
        <v>1475</v>
      </c>
      <c r="K251" t="s">
        <v>1476</v>
      </c>
      <c r="L251">
        <v>538108</v>
      </c>
      <c r="M251">
        <v>187688</v>
      </c>
      <c r="N251">
        <v>51.571154</v>
      </c>
      <c r="O251">
        <v>-8.5942013999999994E-3</v>
      </c>
    </row>
    <row r="252" spans="1:15">
      <c r="A252" t="s">
        <v>95</v>
      </c>
      <c r="B252" t="s">
        <v>1477</v>
      </c>
      <c r="C252" t="s">
        <v>1422</v>
      </c>
      <c r="D252" t="s">
        <v>1423</v>
      </c>
      <c r="E252" t="s">
        <v>84</v>
      </c>
      <c r="F252" t="s">
        <v>96</v>
      </c>
      <c r="G252" t="s">
        <v>295</v>
      </c>
      <c r="H252" t="s">
        <v>1478</v>
      </c>
      <c r="I252" t="s">
        <v>1468</v>
      </c>
      <c r="J252" t="s">
        <v>1479</v>
      </c>
      <c r="K252" t="s">
        <v>1480</v>
      </c>
      <c r="L252">
        <v>538574</v>
      </c>
      <c r="M252">
        <v>188755</v>
      </c>
      <c r="N252">
        <v>51.580627</v>
      </c>
      <c r="O252">
        <v>-1.4539803E-3</v>
      </c>
    </row>
    <row r="253" spans="1:15">
      <c r="A253" t="s">
        <v>83</v>
      </c>
      <c r="B253" t="s">
        <v>82</v>
      </c>
      <c r="C253" t="s">
        <v>1422</v>
      </c>
      <c r="D253" t="s">
        <v>1423</v>
      </c>
      <c r="E253" t="s">
        <v>84</v>
      </c>
      <c r="F253" t="s">
        <v>96</v>
      </c>
      <c r="G253" t="s">
        <v>191</v>
      </c>
      <c r="H253" t="s">
        <v>1481</v>
      </c>
      <c r="I253" t="s">
        <v>1482</v>
      </c>
      <c r="J253" t="s">
        <v>1483</v>
      </c>
      <c r="K253" t="s">
        <v>1484</v>
      </c>
      <c r="L253">
        <v>538947</v>
      </c>
      <c r="M253">
        <v>187574</v>
      </c>
      <c r="N253">
        <v>51.569923000000003</v>
      </c>
      <c r="O253">
        <v>3.4589922000000002E-3</v>
      </c>
    </row>
    <row r="254" spans="1:15">
      <c r="A254" t="s">
        <v>86</v>
      </c>
      <c r="B254" t="s">
        <v>85</v>
      </c>
      <c r="C254" t="s">
        <v>1422</v>
      </c>
      <c r="D254" t="s">
        <v>1423</v>
      </c>
      <c r="E254" t="s">
        <v>84</v>
      </c>
      <c r="F254" t="s">
        <v>96</v>
      </c>
      <c r="G254" t="s">
        <v>191</v>
      </c>
      <c r="H254" t="s">
        <v>1485</v>
      </c>
      <c r="I254" t="s">
        <v>1468</v>
      </c>
      <c r="J254" t="s">
        <v>1486</v>
      </c>
      <c r="K254" t="s">
        <v>1487</v>
      </c>
      <c r="L254">
        <v>537940</v>
      </c>
      <c r="M254">
        <v>186918</v>
      </c>
      <c r="N254">
        <v>51.564276</v>
      </c>
      <c r="O254">
        <v>-1.1318719E-2</v>
      </c>
    </row>
    <row r="255" spans="1:15">
      <c r="A255" t="s">
        <v>88</v>
      </c>
      <c r="B255" t="s">
        <v>87</v>
      </c>
      <c r="C255" t="s">
        <v>1422</v>
      </c>
      <c r="D255" t="s">
        <v>1423</v>
      </c>
      <c r="E255" t="s">
        <v>84</v>
      </c>
      <c r="F255" t="s">
        <v>96</v>
      </c>
      <c r="G255" t="s">
        <v>191</v>
      </c>
      <c r="H255" t="s">
        <v>1488</v>
      </c>
      <c r="I255" t="s">
        <v>1468</v>
      </c>
      <c r="J255" t="s">
        <v>1489</v>
      </c>
      <c r="K255" t="s">
        <v>1490</v>
      </c>
      <c r="L255">
        <v>538466</v>
      </c>
      <c r="M255">
        <v>186672</v>
      </c>
      <c r="N255">
        <v>51.561936000000003</v>
      </c>
      <c r="O255">
        <v>-3.8318204999999998E-3</v>
      </c>
    </row>
    <row r="256" spans="1:15">
      <c r="A256" t="s">
        <v>90</v>
      </c>
      <c r="B256" t="s">
        <v>89</v>
      </c>
      <c r="C256" t="s">
        <v>1422</v>
      </c>
      <c r="D256" t="s">
        <v>1423</v>
      </c>
      <c r="E256" t="s">
        <v>84</v>
      </c>
      <c r="F256" t="s">
        <v>96</v>
      </c>
      <c r="G256" t="s">
        <v>191</v>
      </c>
      <c r="H256" t="s">
        <v>1491</v>
      </c>
      <c r="I256" t="s">
        <v>1482</v>
      </c>
      <c r="J256" t="s">
        <v>1492</v>
      </c>
      <c r="K256" t="s">
        <v>1493</v>
      </c>
      <c r="L256">
        <v>538721</v>
      </c>
      <c r="M256">
        <v>187186</v>
      </c>
      <c r="N256">
        <v>51.566491999999997</v>
      </c>
      <c r="O256">
        <v>4.7171125999999997E-5</v>
      </c>
    </row>
    <row r="257" spans="1:15">
      <c r="A257" t="s">
        <v>92</v>
      </c>
      <c r="B257" t="s">
        <v>91</v>
      </c>
      <c r="C257" t="s">
        <v>1422</v>
      </c>
      <c r="D257" t="s">
        <v>1423</v>
      </c>
      <c r="E257" t="s">
        <v>84</v>
      </c>
      <c r="F257" t="s">
        <v>96</v>
      </c>
      <c r="G257" t="s">
        <v>191</v>
      </c>
      <c r="H257" t="s">
        <v>1494</v>
      </c>
      <c r="I257" t="s">
        <v>1482</v>
      </c>
      <c r="J257" t="s">
        <v>1495</v>
      </c>
      <c r="K257" t="s">
        <v>1496</v>
      </c>
      <c r="L257">
        <v>539258</v>
      </c>
      <c r="M257">
        <v>185734</v>
      </c>
      <c r="N257">
        <v>51.553313000000003</v>
      </c>
      <c r="O257">
        <v>7.2151919999999996E-3</v>
      </c>
    </row>
    <row r="258" spans="1:15">
      <c r="A258" t="s">
        <v>94</v>
      </c>
      <c r="B258" t="s">
        <v>93</v>
      </c>
      <c r="C258" t="s">
        <v>1422</v>
      </c>
      <c r="D258" t="s">
        <v>1423</v>
      </c>
      <c r="E258" t="s">
        <v>84</v>
      </c>
      <c r="F258" t="s">
        <v>96</v>
      </c>
      <c r="G258" t="s">
        <v>191</v>
      </c>
      <c r="H258" t="s">
        <v>1497</v>
      </c>
      <c r="I258" t="s">
        <v>1468</v>
      </c>
      <c r="J258" t="s">
        <v>1498</v>
      </c>
      <c r="K258" t="s">
        <v>1499</v>
      </c>
      <c r="L258">
        <v>538433</v>
      </c>
      <c r="M258">
        <v>187787</v>
      </c>
      <c r="N258">
        <v>51.571964000000001</v>
      </c>
      <c r="O258">
        <v>-3.8687688000000001E-3</v>
      </c>
    </row>
    <row r="259" spans="1:15">
      <c r="A259" t="s">
        <v>98</v>
      </c>
      <c r="B259" t="s">
        <v>97</v>
      </c>
      <c r="C259" t="s">
        <v>1422</v>
      </c>
      <c r="D259" t="s">
        <v>1423</v>
      </c>
      <c r="E259" t="s">
        <v>99</v>
      </c>
      <c r="F259" t="s">
        <v>110</v>
      </c>
      <c r="G259" t="s">
        <v>191</v>
      </c>
      <c r="H259" t="s">
        <v>1500</v>
      </c>
      <c r="I259" t="s">
        <v>1482</v>
      </c>
      <c r="J259" t="s">
        <v>1501</v>
      </c>
      <c r="K259" t="s">
        <v>1502</v>
      </c>
      <c r="L259">
        <v>539685</v>
      </c>
      <c r="M259">
        <v>187696</v>
      </c>
      <c r="N259">
        <v>51.570836999999997</v>
      </c>
      <c r="O259">
        <v>1.4148923000000001E-2</v>
      </c>
    </row>
    <row r="260" spans="1:15">
      <c r="A260" t="s">
        <v>101</v>
      </c>
      <c r="B260" t="s">
        <v>100</v>
      </c>
      <c r="C260" t="s">
        <v>1422</v>
      </c>
      <c r="D260" t="s">
        <v>1423</v>
      </c>
      <c r="E260" t="s">
        <v>99</v>
      </c>
      <c r="F260" t="s">
        <v>110</v>
      </c>
      <c r="G260" t="s">
        <v>191</v>
      </c>
      <c r="H260" t="s">
        <v>1503</v>
      </c>
      <c r="I260" t="s">
        <v>1482</v>
      </c>
      <c r="J260" t="s">
        <v>1504</v>
      </c>
      <c r="K260" t="s">
        <v>1505</v>
      </c>
      <c r="L260">
        <v>539101</v>
      </c>
      <c r="M260">
        <v>185749</v>
      </c>
      <c r="N260">
        <v>51.553485999999999</v>
      </c>
      <c r="O260">
        <v>4.9580980000000002E-3</v>
      </c>
    </row>
    <row r="261" spans="1:15">
      <c r="A261" t="s">
        <v>103</v>
      </c>
      <c r="B261" t="s">
        <v>102</v>
      </c>
      <c r="C261" t="s">
        <v>1422</v>
      </c>
      <c r="D261" t="s">
        <v>1423</v>
      </c>
      <c r="E261" t="s">
        <v>99</v>
      </c>
      <c r="F261" t="s">
        <v>110</v>
      </c>
      <c r="G261" t="s">
        <v>191</v>
      </c>
      <c r="H261" t="s">
        <v>1506</v>
      </c>
      <c r="I261" t="s">
        <v>1482</v>
      </c>
      <c r="J261" t="s">
        <v>1507</v>
      </c>
      <c r="K261" t="s">
        <v>1508</v>
      </c>
      <c r="L261">
        <v>538897</v>
      </c>
      <c r="M261">
        <v>185957</v>
      </c>
      <c r="N261">
        <v>51.555405999999998</v>
      </c>
      <c r="O261">
        <v>2.0996700000000001E-3</v>
      </c>
    </row>
    <row r="262" spans="1:15">
      <c r="A262" t="s">
        <v>105</v>
      </c>
      <c r="B262" t="s">
        <v>104</v>
      </c>
      <c r="C262" t="s">
        <v>1422</v>
      </c>
      <c r="D262" t="s">
        <v>1423</v>
      </c>
      <c r="E262" t="s">
        <v>99</v>
      </c>
      <c r="F262" t="s">
        <v>110</v>
      </c>
      <c r="G262" t="s">
        <v>191</v>
      </c>
      <c r="H262" t="s">
        <v>1506</v>
      </c>
      <c r="I262" t="s">
        <v>1482</v>
      </c>
      <c r="J262" t="s">
        <v>1507</v>
      </c>
      <c r="K262" t="s">
        <v>1508</v>
      </c>
      <c r="L262">
        <v>538897</v>
      </c>
      <c r="M262">
        <v>185957</v>
      </c>
      <c r="N262">
        <v>51.555405999999998</v>
      </c>
      <c r="O262">
        <v>2.0996700000000001E-3</v>
      </c>
    </row>
    <row r="263" spans="1:15">
      <c r="A263" t="s">
        <v>107</v>
      </c>
      <c r="B263" t="s">
        <v>106</v>
      </c>
      <c r="C263" t="s">
        <v>1422</v>
      </c>
      <c r="D263" t="s">
        <v>1423</v>
      </c>
      <c r="E263" t="s">
        <v>99</v>
      </c>
      <c r="F263" t="s">
        <v>110</v>
      </c>
      <c r="G263" t="s">
        <v>191</v>
      </c>
      <c r="H263" t="s">
        <v>1509</v>
      </c>
      <c r="I263" t="s">
        <v>1482</v>
      </c>
      <c r="J263" t="s">
        <v>1510</v>
      </c>
      <c r="K263" t="s">
        <v>1511</v>
      </c>
      <c r="L263">
        <v>539369</v>
      </c>
      <c r="M263">
        <v>186366</v>
      </c>
      <c r="N263">
        <v>51.558964000000003</v>
      </c>
      <c r="O263">
        <v>9.0654107999999997E-3</v>
      </c>
    </row>
    <row r="264" spans="1:15">
      <c r="A264" t="s">
        <v>109</v>
      </c>
      <c r="B264" t="s">
        <v>108</v>
      </c>
      <c r="C264" t="s">
        <v>1422</v>
      </c>
      <c r="D264" t="s">
        <v>1423</v>
      </c>
      <c r="E264" t="s">
        <v>99</v>
      </c>
      <c r="F264" t="s">
        <v>110</v>
      </c>
      <c r="G264" t="s">
        <v>191</v>
      </c>
      <c r="H264" t="s">
        <v>1506</v>
      </c>
      <c r="I264" t="s">
        <v>1482</v>
      </c>
      <c r="J264" t="s">
        <v>1507</v>
      </c>
      <c r="K264" t="s">
        <v>1508</v>
      </c>
      <c r="L264">
        <v>538897</v>
      </c>
      <c r="M264">
        <v>185957</v>
      </c>
      <c r="N264">
        <v>51.555405999999998</v>
      </c>
      <c r="O264">
        <v>2.0996700000000001E-3</v>
      </c>
    </row>
    <row r="265" spans="1:15">
      <c r="A265" t="s">
        <v>112</v>
      </c>
      <c r="B265" t="s">
        <v>111</v>
      </c>
      <c r="C265" t="s">
        <v>1422</v>
      </c>
      <c r="D265" t="s">
        <v>1423</v>
      </c>
      <c r="E265" t="s">
        <v>113</v>
      </c>
      <c r="F265" t="s">
        <v>122</v>
      </c>
      <c r="G265" t="s">
        <v>191</v>
      </c>
      <c r="H265" t="s">
        <v>1512</v>
      </c>
      <c r="I265" t="s">
        <v>1425</v>
      </c>
      <c r="J265" t="s">
        <v>1513</v>
      </c>
      <c r="K265" t="s">
        <v>1514</v>
      </c>
      <c r="L265">
        <v>538040</v>
      </c>
      <c r="M265">
        <v>189024</v>
      </c>
      <c r="N265">
        <v>51.583176000000002</v>
      </c>
      <c r="O265">
        <v>-9.0501534999999998E-3</v>
      </c>
    </row>
    <row r="266" spans="1:15">
      <c r="A266" t="s">
        <v>115</v>
      </c>
      <c r="B266" t="s">
        <v>114</v>
      </c>
      <c r="C266" t="s">
        <v>1422</v>
      </c>
      <c r="D266" t="s">
        <v>1423</v>
      </c>
      <c r="E266" t="s">
        <v>113</v>
      </c>
      <c r="F266" t="s">
        <v>122</v>
      </c>
      <c r="G266" t="s">
        <v>191</v>
      </c>
      <c r="H266" t="s">
        <v>1515</v>
      </c>
      <c r="I266" t="s">
        <v>1425</v>
      </c>
      <c r="J266" t="s">
        <v>1516</v>
      </c>
      <c r="K266" t="s">
        <v>1517</v>
      </c>
      <c r="L266">
        <v>536291</v>
      </c>
      <c r="M266">
        <v>190221</v>
      </c>
      <c r="N266">
        <v>51.594357000000002</v>
      </c>
      <c r="O266">
        <v>-3.3813172000000002E-2</v>
      </c>
    </row>
    <row r="267" spans="1:15">
      <c r="A267" t="s">
        <v>117</v>
      </c>
      <c r="B267" t="s">
        <v>116</v>
      </c>
      <c r="C267" t="s">
        <v>1422</v>
      </c>
      <c r="D267" t="s">
        <v>1423</v>
      </c>
      <c r="E267" t="s">
        <v>113</v>
      </c>
      <c r="F267" t="s">
        <v>122</v>
      </c>
      <c r="G267" t="s">
        <v>191</v>
      </c>
      <c r="H267" t="s">
        <v>1518</v>
      </c>
      <c r="I267" t="s">
        <v>1425</v>
      </c>
      <c r="J267" t="s">
        <v>1519</v>
      </c>
      <c r="K267" t="s">
        <v>1520</v>
      </c>
      <c r="L267">
        <v>536241</v>
      </c>
      <c r="M267">
        <v>188655</v>
      </c>
      <c r="N267">
        <v>51.580297000000002</v>
      </c>
      <c r="O267">
        <v>-3.5141800000000001E-2</v>
      </c>
    </row>
    <row r="268" spans="1:15">
      <c r="A268" t="s">
        <v>119</v>
      </c>
      <c r="B268" t="s">
        <v>118</v>
      </c>
      <c r="C268" t="s">
        <v>1422</v>
      </c>
      <c r="D268" t="s">
        <v>1423</v>
      </c>
      <c r="E268" t="s">
        <v>113</v>
      </c>
      <c r="F268" t="s">
        <v>122</v>
      </c>
      <c r="G268" t="s">
        <v>191</v>
      </c>
      <c r="H268" t="s">
        <v>1521</v>
      </c>
      <c r="I268" t="s">
        <v>1425</v>
      </c>
      <c r="J268" t="s">
        <v>1522</v>
      </c>
      <c r="K268" t="s">
        <v>1523</v>
      </c>
      <c r="L268">
        <v>538444</v>
      </c>
      <c r="M268">
        <v>189544</v>
      </c>
      <c r="N268">
        <v>51.587749000000002</v>
      </c>
      <c r="O268">
        <v>-3.0181050000000001E-3</v>
      </c>
    </row>
    <row r="269" spans="1:15">
      <c r="A269" t="s">
        <v>121</v>
      </c>
      <c r="B269" t="s">
        <v>120</v>
      </c>
      <c r="C269" t="s">
        <v>1422</v>
      </c>
      <c r="D269" t="s">
        <v>1423</v>
      </c>
      <c r="E269" t="s">
        <v>113</v>
      </c>
      <c r="F269" t="s">
        <v>122</v>
      </c>
      <c r="G269" t="s">
        <v>191</v>
      </c>
      <c r="H269" t="s">
        <v>1521</v>
      </c>
      <c r="I269" t="s">
        <v>1425</v>
      </c>
      <c r="J269" t="s">
        <v>1522</v>
      </c>
      <c r="K269" t="s">
        <v>1523</v>
      </c>
      <c r="L269">
        <v>538444</v>
      </c>
      <c r="M269">
        <v>189544</v>
      </c>
      <c r="N269">
        <v>51.587749000000002</v>
      </c>
      <c r="O269">
        <v>-3.0181050000000001E-3</v>
      </c>
    </row>
    <row r="270" spans="1:15">
      <c r="A270" t="s">
        <v>124</v>
      </c>
      <c r="B270" t="s">
        <v>123</v>
      </c>
      <c r="C270" t="s">
        <v>1422</v>
      </c>
      <c r="D270" t="s">
        <v>1423</v>
      </c>
      <c r="E270" t="s">
        <v>125</v>
      </c>
      <c r="F270" t="s">
        <v>134</v>
      </c>
      <c r="G270" t="s">
        <v>191</v>
      </c>
      <c r="H270" t="s">
        <v>1524</v>
      </c>
      <c r="I270" t="s">
        <v>1425</v>
      </c>
      <c r="J270" t="s">
        <v>1525</v>
      </c>
      <c r="K270" t="s">
        <v>1526</v>
      </c>
      <c r="L270">
        <v>536763</v>
      </c>
      <c r="M270">
        <v>187420</v>
      </c>
      <c r="N270">
        <v>51.569073000000003</v>
      </c>
      <c r="O270">
        <v>-2.8093386000000001E-2</v>
      </c>
    </row>
    <row r="271" spans="1:15">
      <c r="A271" t="s">
        <v>127</v>
      </c>
      <c r="B271" t="s">
        <v>1527</v>
      </c>
      <c r="C271" t="s">
        <v>1422</v>
      </c>
      <c r="D271" t="s">
        <v>1423</v>
      </c>
      <c r="E271" t="s">
        <v>125</v>
      </c>
      <c r="F271" t="s">
        <v>134</v>
      </c>
      <c r="G271" t="s">
        <v>191</v>
      </c>
      <c r="H271" t="s">
        <v>1528</v>
      </c>
      <c r="I271" t="s">
        <v>1425</v>
      </c>
      <c r="J271" t="s">
        <v>1529</v>
      </c>
      <c r="K271" t="s">
        <v>1530</v>
      </c>
      <c r="L271">
        <v>537259</v>
      </c>
      <c r="M271">
        <v>188627</v>
      </c>
      <c r="N271">
        <v>51.579799000000001</v>
      </c>
      <c r="O271">
        <v>-2.0470187000000001E-2</v>
      </c>
    </row>
    <row r="272" spans="1:15">
      <c r="A272" t="s">
        <v>129</v>
      </c>
      <c r="B272" t="s">
        <v>128</v>
      </c>
      <c r="C272" t="s">
        <v>1422</v>
      </c>
      <c r="D272" t="s">
        <v>1423</v>
      </c>
      <c r="E272" t="s">
        <v>125</v>
      </c>
      <c r="F272" t="s">
        <v>134</v>
      </c>
      <c r="G272" t="s">
        <v>191</v>
      </c>
      <c r="H272" t="s">
        <v>1531</v>
      </c>
      <c r="I272" t="s">
        <v>1425</v>
      </c>
      <c r="J272" t="s">
        <v>1532</v>
      </c>
      <c r="K272" t="s">
        <v>1533</v>
      </c>
      <c r="L272">
        <v>537919</v>
      </c>
      <c r="M272">
        <v>188578</v>
      </c>
      <c r="N272">
        <v>51.579197000000001</v>
      </c>
      <c r="O272">
        <v>-1.0970442E-2</v>
      </c>
    </row>
    <row r="273" spans="1:15">
      <c r="A273" t="s">
        <v>131</v>
      </c>
      <c r="B273" t="s">
        <v>130</v>
      </c>
      <c r="C273" t="s">
        <v>1422</v>
      </c>
      <c r="D273" t="s">
        <v>1423</v>
      </c>
      <c r="E273" t="s">
        <v>125</v>
      </c>
      <c r="F273" t="s">
        <v>134</v>
      </c>
      <c r="G273" t="s">
        <v>191</v>
      </c>
      <c r="H273" t="s">
        <v>1534</v>
      </c>
      <c r="I273" t="s">
        <v>1425</v>
      </c>
      <c r="J273" t="s">
        <v>1535</v>
      </c>
      <c r="K273" t="s">
        <v>1536</v>
      </c>
      <c r="L273">
        <v>536234</v>
      </c>
      <c r="M273">
        <v>190272</v>
      </c>
      <c r="N273">
        <v>51.594828999999997</v>
      </c>
      <c r="O273">
        <v>-3.4615754999999998E-2</v>
      </c>
    </row>
    <row r="274" spans="1:15">
      <c r="A274" t="s">
        <v>133</v>
      </c>
      <c r="B274" t="s">
        <v>132</v>
      </c>
      <c r="C274" t="s">
        <v>1422</v>
      </c>
      <c r="D274" t="s">
        <v>1423</v>
      </c>
      <c r="E274" t="s">
        <v>125</v>
      </c>
      <c r="F274" t="s">
        <v>134</v>
      </c>
      <c r="G274" t="s">
        <v>191</v>
      </c>
      <c r="H274" t="s">
        <v>1537</v>
      </c>
      <c r="I274" t="s">
        <v>1425</v>
      </c>
      <c r="J274" t="s">
        <v>1538</v>
      </c>
      <c r="K274" t="s">
        <v>1539</v>
      </c>
      <c r="L274">
        <v>536455</v>
      </c>
      <c r="M274">
        <v>188670</v>
      </c>
      <c r="N274">
        <v>51.580379999999998</v>
      </c>
      <c r="O274">
        <v>-3.2049451E-2</v>
      </c>
    </row>
    <row r="275" spans="1:15">
      <c r="A275" t="s">
        <v>1540</v>
      </c>
      <c r="B275" t="s">
        <v>1541</v>
      </c>
      <c r="C275" t="s">
        <v>365</v>
      </c>
      <c r="D275" t="s">
        <v>366</v>
      </c>
      <c r="G275" t="s">
        <v>191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2:D40"/>
  <sheetViews>
    <sheetView topLeftCell="A21" workbookViewId="0">
      <selection activeCell="I33" sqref="I33"/>
    </sheetView>
  </sheetViews>
  <sheetFormatPr defaultRowHeight="15"/>
  <cols>
    <col min="2" max="2" width="52.42578125" bestFit="1" customWidth="1"/>
  </cols>
  <sheetData>
    <row r="2" spans="1:4">
      <c r="A2" t="s">
        <v>63</v>
      </c>
      <c r="B2" t="s">
        <v>62</v>
      </c>
      <c r="C2" t="s">
        <v>64</v>
      </c>
      <c r="D2" t="s">
        <v>73</v>
      </c>
    </row>
    <row r="3" spans="1:4">
      <c r="A3" t="s">
        <v>66</v>
      </c>
      <c r="B3" t="s">
        <v>65</v>
      </c>
      <c r="C3" t="s">
        <v>64</v>
      </c>
      <c r="D3" t="s">
        <v>73</v>
      </c>
    </row>
    <row r="4" spans="1:4">
      <c r="A4" t="s">
        <v>70</v>
      </c>
      <c r="B4" t="s">
        <v>69</v>
      </c>
      <c r="C4" t="s">
        <v>64</v>
      </c>
      <c r="D4" t="s">
        <v>73</v>
      </c>
    </row>
    <row r="5" spans="1:4">
      <c r="A5" t="s">
        <v>45</v>
      </c>
      <c r="B5" t="s">
        <v>44</v>
      </c>
      <c r="C5" t="s">
        <v>46</v>
      </c>
      <c r="D5" t="s">
        <v>61</v>
      </c>
    </row>
    <row r="6" spans="1:4">
      <c r="A6" t="s">
        <v>48</v>
      </c>
      <c r="B6" t="s">
        <v>47</v>
      </c>
      <c r="C6" t="s">
        <v>46</v>
      </c>
      <c r="D6" t="s">
        <v>61</v>
      </c>
    </row>
    <row r="7" spans="1:4">
      <c r="A7" t="s">
        <v>72</v>
      </c>
      <c r="B7" t="s">
        <v>71</v>
      </c>
      <c r="C7" t="s">
        <v>64</v>
      </c>
      <c r="D7" t="s">
        <v>73</v>
      </c>
    </row>
    <row r="8" spans="1:4">
      <c r="A8" t="s">
        <v>50</v>
      </c>
      <c r="B8" t="s">
        <v>49</v>
      </c>
      <c r="C8" t="s">
        <v>46</v>
      </c>
      <c r="D8" t="s">
        <v>61</v>
      </c>
    </row>
    <row r="9" spans="1:4">
      <c r="A9" t="s">
        <v>75</v>
      </c>
      <c r="B9" t="s">
        <v>74</v>
      </c>
      <c r="C9" t="s">
        <v>76</v>
      </c>
      <c r="D9" t="s">
        <v>81</v>
      </c>
    </row>
    <row r="10" spans="1:4">
      <c r="A10" t="s">
        <v>83</v>
      </c>
      <c r="B10" t="s">
        <v>82</v>
      </c>
      <c r="C10" t="s">
        <v>84</v>
      </c>
      <c r="D10" t="s">
        <v>96</v>
      </c>
    </row>
    <row r="11" spans="1:4">
      <c r="A11" t="s">
        <v>78</v>
      </c>
      <c r="B11" t="s">
        <v>77</v>
      </c>
      <c r="C11" t="s">
        <v>76</v>
      </c>
      <c r="D11" t="s">
        <v>81</v>
      </c>
    </row>
    <row r="12" spans="1:4">
      <c r="A12" t="s">
        <v>86</v>
      </c>
      <c r="B12" t="s">
        <v>85</v>
      </c>
      <c r="C12" t="s">
        <v>84</v>
      </c>
      <c r="D12" t="s">
        <v>96</v>
      </c>
    </row>
    <row r="13" spans="1:4">
      <c r="A13" t="s">
        <v>88</v>
      </c>
      <c r="B13" t="s">
        <v>87</v>
      </c>
      <c r="C13" t="s">
        <v>84</v>
      </c>
      <c r="D13" t="s">
        <v>96</v>
      </c>
    </row>
    <row r="14" spans="1:4">
      <c r="A14" t="s">
        <v>98</v>
      </c>
      <c r="B14" t="s">
        <v>97</v>
      </c>
      <c r="C14" t="s">
        <v>99</v>
      </c>
      <c r="D14" t="s">
        <v>110</v>
      </c>
    </row>
    <row r="15" spans="1:4">
      <c r="A15" t="s">
        <v>90</v>
      </c>
      <c r="B15" t="s">
        <v>89</v>
      </c>
      <c r="C15" t="s">
        <v>84</v>
      </c>
      <c r="D15" t="s">
        <v>96</v>
      </c>
    </row>
    <row r="16" spans="1:4">
      <c r="A16" t="s">
        <v>101</v>
      </c>
      <c r="B16" t="s">
        <v>100</v>
      </c>
      <c r="C16" t="s">
        <v>99</v>
      </c>
      <c r="D16" t="s">
        <v>110</v>
      </c>
    </row>
    <row r="17" spans="1:4">
      <c r="A17" t="s">
        <v>103</v>
      </c>
      <c r="B17" t="s">
        <v>102</v>
      </c>
      <c r="C17" t="s">
        <v>99</v>
      </c>
      <c r="D17" t="s">
        <v>110</v>
      </c>
    </row>
    <row r="18" spans="1:4">
      <c r="A18" t="s">
        <v>92</v>
      </c>
      <c r="B18" t="s">
        <v>91</v>
      </c>
      <c r="C18" t="s">
        <v>84</v>
      </c>
      <c r="D18" t="s">
        <v>96</v>
      </c>
    </row>
    <row r="19" spans="1:4">
      <c r="A19" t="s">
        <v>105</v>
      </c>
      <c r="B19" t="s">
        <v>104</v>
      </c>
      <c r="C19" t="s">
        <v>99</v>
      </c>
      <c r="D19" t="s">
        <v>110</v>
      </c>
    </row>
    <row r="20" spans="1:4">
      <c r="A20" t="s">
        <v>107</v>
      </c>
      <c r="B20" t="s">
        <v>106</v>
      </c>
      <c r="C20" t="s">
        <v>99</v>
      </c>
      <c r="D20" t="s">
        <v>110</v>
      </c>
    </row>
    <row r="21" spans="1:4">
      <c r="A21" t="s">
        <v>109</v>
      </c>
      <c r="B21" t="s">
        <v>108</v>
      </c>
      <c r="C21" t="s">
        <v>99</v>
      </c>
      <c r="D21" t="s">
        <v>110</v>
      </c>
    </row>
    <row r="22" spans="1:4">
      <c r="A22" t="s">
        <v>94</v>
      </c>
      <c r="B22" t="s">
        <v>93</v>
      </c>
      <c r="C22" t="s">
        <v>84</v>
      </c>
      <c r="D22" t="s">
        <v>96</v>
      </c>
    </row>
    <row r="23" spans="1:4">
      <c r="A23" t="s">
        <v>80</v>
      </c>
      <c r="B23" t="s">
        <v>79</v>
      </c>
      <c r="C23" t="s">
        <v>76</v>
      </c>
      <c r="D23" t="s">
        <v>81</v>
      </c>
    </row>
    <row r="24" spans="1:4">
      <c r="A24" t="s">
        <v>95</v>
      </c>
      <c r="B24" t="s">
        <v>16</v>
      </c>
      <c r="C24" t="s">
        <v>84</v>
      </c>
      <c r="D24" t="s">
        <v>96</v>
      </c>
    </row>
    <row r="25" spans="1:4">
      <c r="A25" t="s">
        <v>112</v>
      </c>
      <c r="B25" t="s">
        <v>111</v>
      </c>
      <c r="C25" t="s">
        <v>113</v>
      </c>
      <c r="D25" t="s">
        <v>122</v>
      </c>
    </row>
    <row r="26" spans="1:4">
      <c r="A26" t="s">
        <v>115</v>
      </c>
      <c r="B26" t="s">
        <v>114</v>
      </c>
      <c r="C26" t="s">
        <v>113</v>
      </c>
      <c r="D26" t="s">
        <v>122</v>
      </c>
    </row>
    <row r="27" spans="1:4">
      <c r="A27" t="s">
        <v>117</v>
      </c>
      <c r="B27" t="s">
        <v>116</v>
      </c>
      <c r="C27" t="s">
        <v>113</v>
      </c>
      <c r="D27" t="s">
        <v>122</v>
      </c>
    </row>
    <row r="28" spans="1:4">
      <c r="A28" t="s">
        <v>52</v>
      </c>
      <c r="B28" t="s">
        <v>51</v>
      </c>
      <c r="C28" t="s">
        <v>46</v>
      </c>
      <c r="D28" t="s">
        <v>61</v>
      </c>
    </row>
    <row r="29" spans="1:4">
      <c r="A29" t="s">
        <v>119</v>
      </c>
      <c r="B29" t="s">
        <v>118</v>
      </c>
      <c r="C29" t="s">
        <v>113</v>
      </c>
      <c r="D29" t="s">
        <v>122</v>
      </c>
    </row>
    <row r="30" spans="1:4">
      <c r="A30" t="s">
        <v>124</v>
      </c>
      <c r="B30" t="s">
        <v>123</v>
      </c>
      <c r="C30" t="s">
        <v>125</v>
      </c>
      <c r="D30" t="s">
        <v>134</v>
      </c>
    </row>
    <row r="31" spans="1:4">
      <c r="A31" t="s">
        <v>54</v>
      </c>
      <c r="B31" t="s">
        <v>53</v>
      </c>
      <c r="C31" t="s">
        <v>46</v>
      </c>
      <c r="D31" t="s">
        <v>61</v>
      </c>
    </row>
    <row r="32" spans="1:4">
      <c r="A32" t="s">
        <v>127</v>
      </c>
      <c r="B32" t="s">
        <v>126</v>
      </c>
      <c r="C32" t="s">
        <v>125</v>
      </c>
      <c r="D32" t="s">
        <v>134</v>
      </c>
    </row>
    <row r="33" spans="1:4">
      <c r="A33" t="s">
        <v>129</v>
      </c>
      <c r="B33" t="s">
        <v>128</v>
      </c>
      <c r="C33" t="s">
        <v>125</v>
      </c>
      <c r="D33" t="s">
        <v>134</v>
      </c>
    </row>
    <row r="34" spans="1:4">
      <c r="A34" t="s">
        <v>131</v>
      </c>
      <c r="B34" t="s">
        <v>130</v>
      </c>
      <c r="C34" t="s">
        <v>125</v>
      </c>
      <c r="D34" t="s">
        <v>134</v>
      </c>
    </row>
    <row r="35" spans="1:4">
      <c r="A35" t="s">
        <v>56</v>
      </c>
      <c r="B35" t="s">
        <v>55</v>
      </c>
      <c r="C35" t="s">
        <v>46</v>
      </c>
      <c r="D35" t="s">
        <v>61</v>
      </c>
    </row>
    <row r="36" spans="1:4">
      <c r="A36" t="s">
        <v>133</v>
      </c>
      <c r="B36" t="s">
        <v>132</v>
      </c>
      <c r="C36" t="s">
        <v>125</v>
      </c>
      <c r="D36" t="s">
        <v>134</v>
      </c>
    </row>
    <row r="37" spans="1:4">
      <c r="A37" t="s">
        <v>58</v>
      </c>
      <c r="B37" t="s">
        <v>57</v>
      </c>
      <c r="C37" t="s">
        <v>46</v>
      </c>
      <c r="D37" t="s">
        <v>61</v>
      </c>
    </row>
    <row r="38" spans="1:4">
      <c r="A38" t="s">
        <v>121</v>
      </c>
      <c r="B38" t="s">
        <v>120</v>
      </c>
      <c r="C38" t="s">
        <v>113</v>
      </c>
      <c r="D38" t="s">
        <v>122</v>
      </c>
    </row>
    <row r="39" spans="1:4">
      <c r="A39" t="s">
        <v>60</v>
      </c>
      <c r="B39" t="s">
        <v>59</v>
      </c>
      <c r="C39" t="s">
        <v>46</v>
      </c>
      <c r="D39" t="s">
        <v>61</v>
      </c>
    </row>
    <row r="40" spans="1:4">
      <c r="A40" t="s">
        <v>68</v>
      </c>
      <c r="B40" t="s">
        <v>67</v>
      </c>
      <c r="C40" t="s">
        <v>64</v>
      </c>
      <c r="D40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1"/>
  <dimension ref="A1:O313"/>
  <sheetViews>
    <sheetView workbookViewId="0">
      <selection sqref="A1:O308"/>
    </sheetView>
  </sheetViews>
  <sheetFormatPr defaultRowHeight="15"/>
  <cols>
    <col min="1" max="1" width="22.28515625" bestFit="1" customWidth="1"/>
    <col min="2" max="2" width="10.7109375" bestFit="1" customWidth="1"/>
    <col min="3" max="3" width="8.28515625" bestFit="1" customWidth="1"/>
    <col min="4" max="4" width="8" bestFit="1" customWidth="1"/>
    <col min="5" max="8" width="11.28515625" bestFit="1" customWidth="1"/>
    <col min="9" max="12" width="9.5703125" bestFit="1" customWidth="1"/>
    <col min="13" max="13" width="52.42578125" bestFit="1" customWidth="1"/>
    <col min="14" max="14" width="15.7109375" bestFit="1" customWidth="1"/>
    <col min="15" max="15" width="23.7109375" bestFit="1" customWidth="1"/>
    <col min="16" max="17" width="11.140625" bestFit="1" customWidth="1"/>
  </cols>
  <sheetData>
    <row r="1" spans="1:15">
      <c r="A1" t="s">
        <v>1542</v>
      </c>
      <c r="B1" s="1" t="s">
        <v>1543</v>
      </c>
      <c r="C1" t="s">
        <v>163</v>
      </c>
      <c r="D1" t="s">
        <v>29</v>
      </c>
      <c r="E1" t="s">
        <v>1</v>
      </c>
      <c r="F1" t="s">
        <v>2</v>
      </c>
      <c r="G1" t="s">
        <v>3</v>
      </c>
      <c r="H1" t="s">
        <v>164</v>
      </c>
      <c r="I1" t="s">
        <v>4</v>
      </c>
      <c r="J1" t="s">
        <v>5</v>
      </c>
      <c r="K1" t="s">
        <v>6</v>
      </c>
      <c r="L1" t="s">
        <v>31</v>
      </c>
      <c r="M1" t="s">
        <v>32</v>
      </c>
      <c r="N1" t="s">
        <v>174</v>
      </c>
      <c r="O1" t="s">
        <v>175</v>
      </c>
    </row>
    <row r="2" spans="1:15">
      <c r="A2" t="s">
        <v>1544</v>
      </c>
      <c r="B2" s="1">
        <v>44287</v>
      </c>
      <c r="C2" t="s">
        <v>83</v>
      </c>
      <c r="D2">
        <v>15603</v>
      </c>
      <c r="E2">
        <v>116</v>
      </c>
      <c r="F2">
        <v>23</v>
      </c>
      <c r="G2">
        <v>0</v>
      </c>
      <c r="H2">
        <v>0</v>
      </c>
      <c r="I2">
        <v>667</v>
      </c>
      <c r="J2">
        <v>161</v>
      </c>
      <c r="K2">
        <v>0</v>
      </c>
      <c r="L2">
        <v>0</v>
      </c>
      <c r="M2" t="s">
        <v>82</v>
      </c>
      <c r="N2" t="s">
        <v>84</v>
      </c>
      <c r="O2" t="s">
        <v>96</v>
      </c>
    </row>
    <row r="3" spans="1:15">
      <c r="A3" t="s">
        <v>1544</v>
      </c>
      <c r="B3" s="1">
        <v>44287</v>
      </c>
      <c r="C3" t="s">
        <v>127</v>
      </c>
      <c r="D3">
        <v>8129</v>
      </c>
      <c r="E3">
        <v>38</v>
      </c>
      <c r="F3">
        <v>7</v>
      </c>
      <c r="G3">
        <v>0</v>
      </c>
      <c r="H3">
        <v>0</v>
      </c>
      <c r="I3">
        <v>418</v>
      </c>
      <c r="J3">
        <v>81</v>
      </c>
      <c r="K3">
        <v>0</v>
      </c>
      <c r="L3">
        <v>0</v>
      </c>
      <c r="M3" t="s">
        <v>1527</v>
      </c>
      <c r="N3" t="s">
        <v>125</v>
      </c>
      <c r="O3" t="s">
        <v>134</v>
      </c>
    </row>
    <row r="4" spans="1:15">
      <c r="A4" t="s">
        <v>1544</v>
      </c>
      <c r="B4" s="1">
        <v>44287</v>
      </c>
      <c r="C4" t="s">
        <v>45</v>
      </c>
      <c r="D4">
        <v>3886</v>
      </c>
      <c r="E4">
        <v>113</v>
      </c>
      <c r="F4">
        <v>14</v>
      </c>
      <c r="G4">
        <v>0</v>
      </c>
      <c r="H4">
        <v>0</v>
      </c>
      <c r="I4">
        <v>239</v>
      </c>
      <c r="J4">
        <v>10</v>
      </c>
      <c r="K4">
        <v>0</v>
      </c>
      <c r="L4">
        <v>0</v>
      </c>
      <c r="M4" t="s">
        <v>44</v>
      </c>
      <c r="N4" t="s">
        <v>46</v>
      </c>
      <c r="O4" t="s">
        <v>61</v>
      </c>
    </row>
    <row r="5" spans="1:15">
      <c r="A5" t="s">
        <v>1544</v>
      </c>
      <c r="B5" s="1">
        <v>44287</v>
      </c>
      <c r="C5" t="s">
        <v>88</v>
      </c>
      <c r="D5">
        <v>6452</v>
      </c>
      <c r="E5">
        <v>24</v>
      </c>
      <c r="F5">
        <v>4</v>
      </c>
      <c r="G5">
        <v>0</v>
      </c>
      <c r="H5">
        <v>0</v>
      </c>
      <c r="I5">
        <v>266</v>
      </c>
      <c r="J5">
        <v>29</v>
      </c>
      <c r="K5">
        <v>0</v>
      </c>
      <c r="L5">
        <v>0</v>
      </c>
      <c r="M5" t="s">
        <v>87</v>
      </c>
      <c r="N5" t="s">
        <v>84</v>
      </c>
      <c r="O5" t="s">
        <v>96</v>
      </c>
    </row>
    <row r="6" spans="1:15">
      <c r="A6" t="s">
        <v>1544</v>
      </c>
      <c r="B6" s="1">
        <v>44287</v>
      </c>
      <c r="C6" t="s">
        <v>86</v>
      </c>
      <c r="D6">
        <v>9831</v>
      </c>
      <c r="E6">
        <v>33</v>
      </c>
      <c r="F6">
        <v>7</v>
      </c>
      <c r="G6">
        <v>0</v>
      </c>
      <c r="H6">
        <v>0</v>
      </c>
      <c r="I6">
        <v>363</v>
      </c>
      <c r="J6">
        <v>20</v>
      </c>
      <c r="K6">
        <v>0</v>
      </c>
      <c r="L6">
        <v>0</v>
      </c>
      <c r="M6" t="s">
        <v>85</v>
      </c>
      <c r="N6" t="s">
        <v>84</v>
      </c>
      <c r="O6" t="s">
        <v>96</v>
      </c>
    </row>
    <row r="7" spans="1:15">
      <c r="A7" t="s">
        <v>1544</v>
      </c>
      <c r="B7" s="1">
        <v>44287</v>
      </c>
      <c r="C7" t="s">
        <v>78</v>
      </c>
      <c r="D7">
        <v>11593</v>
      </c>
      <c r="E7">
        <v>48</v>
      </c>
      <c r="F7">
        <v>12</v>
      </c>
      <c r="G7">
        <v>0</v>
      </c>
      <c r="H7">
        <v>0</v>
      </c>
      <c r="I7">
        <v>526</v>
      </c>
      <c r="J7">
        <v>155</v>
      </c>
      <c r="K7">
        <v>0</v>
      </c>
      <c r="L7">
        <v>0</v>
      </c>
      <c r="M7" t="s">
        <v>77</v>
      </c>
      <c r="N7" t="s">
        <v>76</v>
      </c>
      <c r="O7" t="s">
        <v>81</v>
      </c>
    </row>
    <row r="8" spans="1:15">
      <c r="A8" t="s">
        <v>1544</v>
      </c>
      <c r="B8" s="1">
        <v>44287</v>
      </c>
      <c r="C8" t="s">
        <v>54</v>
      </c>
      <c r="D8">
        <v>6475</v>
      </c>
      <c r="E8">
        <v>25</v>
      </c>
      <c r="F8">
        <v>6</v>
      </c>
      <c r="G8">
        <v>0</v>
      </c>
      <c r="H8">
        <v>0</v>
      </c>
      <c r="I8">
        <v>220</v>
      </c>
      <c r="J8">
        <v>51</v>
      </c>
      <c r="K8">
        <v>0</v>
      </c>
      <c r="L8">
        <v>0</v>
      </c>
      <c r="M8" t="s">
        <v>53</v>
      </c>
      <c r="N8" t="s">
        <v>46</v>
      </c>
      <c r="O8" t="s">
        <v>61</v>
      </c>
    </row>
    <row r="9" spans="1:15">
      <c r="A9" t="s">
        <v>1544</v>
      </c>
      <c r="B9" s="1">
        <v>44287</v>
      </c>
      <c r="C9" t="s">
        <v>75</v>
      </c>
      <c r="D9">
        <v>9657</v>
      </c>
      <c r="E9">
        <v>98</v>
      </c>
      <c r="F9">
        <v>26</v>
      </c>
      <c r="G9">
        <v>0</v>
      </c>
      <c r="H9">
        <v>0</v>
      </c>
      <c r="I9">
        <v>374</v>
      </c>
      <c r="J9">
        <v>26</v>
      </c>
      <c r="K9">
        <v>0</v>
      </c>
      <c r="L9">
        <v>0</v>
      </c>
      <c r="M9" t="s">
        <v>74</v>
      </c>
      <c r="N9" t="s">
        <v>76</v>
      </c>
      <c r="O9" t="s">
        <v>81</v>
      </c>
    </row>
    <row r="10" spans="1:15">
      <c r="A10" t="s">
        <v>1544</v>
      </c>
      <c r="B10" s="1">
        <v>44287</v>
      </c>
      <c r="C10" t="s">
        <v>117</v>
      </c>
      <c r="D10">
        <v>7810</v>
      </c>
      <c r="E10">
        <v>90</v>
      </c>
      <c r="F10">
        <v>13</v>
      </c>
      <c r="G10">
        <v>0</v>
      </c>
      <c r="H10">
        <v>0</v>
      </c>
      <c r="I10">
        <v>382</v>
      </c>
      <c r="J10">
        <v>92</v>
      </c>
      <c r="K10">
        <v>0</v>
      </c>
      <c r="L10">
        <v>0</v>
      </c>
      <c r="M10" t="s">
        <v>116</v>
      </c>
      <c r="N10" t="s">
        <v>113</v>
      </c>
      <c r="O10" t="s">
        <v>122</v>
      </c>
    </row>
    <row r="11" spans="1:15">
      <c r="A11" t="s">
        <v>1544</v>
      </c>
      <c r="B11" s="1">
        <v>44287</v>
      </c>
      <c r="C11" t="s">
        <v>115</v>
      </c>
      <c r="D11">
        <v>2768</v>
      </c>
      <c r="E11">
        <v>15</v>
      </c>
      <c r="F11">
        <v>5</v>
      </c>
      <c r="G11">
        <v>0</v>
      </c>
      <c r="H11">
        <v>0</v>
      </c>
      <c r="I11">
        <v>166</v>
      </c>
      <c r="J11">
        <v>48</v>
      </c>
      <c r="K11">
        <v>0</v>
      </c>
      <c r="L11">
        <v>0</v>
      </c>
      <c r="M11" t="s">
        <v>114</v>
      </c>
      <c r="N11" t="s">
        <v>113</v>
      </c>
      <c r="O11" t="s">
        <v>122</v>
      </c>
    </row>
    <row r="12" spans="1:15">
      <c r="A12" t="s">
        <v>1544</v>
      </c>
      <c r="B12" s="1">
        <v>44287</v>
      </c>
      <c r="C12" t="s">
        <v>50</v>
      </c>
      <c r="D12">
        <v>4121</v>
      </c>
      <c r="E12">
        <v>61</v>
      </c>
      <c r="F12">
        <v>11</v>
      </c>
      <c r="G12">
        <v>0</v>
      </c>
      <c r="H12">
        <v>0</v>
      </c>
      <c r="I12">
        <v>237</v>
      </c>
      <c r="J12">
        <v>9</v>
      </c>
      <c r="K12">
        <v>0</v>
      </c>
      <c r="L12">
        <v>0</v>
      </c>
      <c r="M12" t="s">
        <v>1447</v>
      </c>
      <c r="N12" t="s">
        <v>46</v>
      </c>
      <c r="O12" t="s">
        <v>61</v>
      </c>
    </row>
    <row r="13" spans="1:15">
      <c r="A13" t="s">
        <v>1544</v>
      </c>
      <c r="B13" s="1">
        <v>44287</v>
      </c>
      <c r="C13" t="s">
        <v>109</v>
      </c>
      <c r="D13">
        <v>3531</v>
      </c>
      <c r="E13">
        <v>28</v>
      </c>
      <c r="F13">
        <v>4</v>
      </c>
      <c r="G13">
        <v>0</v>
      </c>
      <c r="H13">
        <v>0</v>
      </c>
      <c r="I13">
        <v>109</v>
      </c>
      <c r="J13">
        <v>16</v>
      </c>
      <c r="K13">
        <v>0</v>
      </c>
      <c r="L13">
        <v>0</v>
      </c>
      <c r="M13" t="s">
        <v>108</v>
      </c>
      <c r="N13" t="s">
        <v>99</v>
      </c>
      <c r="O13" t="s">
        <v>110</v>
      </c>
    </row>
    <row r="14" spans="1:15">
      <c r="A14" t="s">
        <v>1544</v>
      </c>
      <c r="B14" s="1">
        <v>44287</v>
      </c>
      <c r="C14" t="s">
        <v>103</v>
      </c>
      <c r="D14">
        <v>3716</v>
      </c>
      <c r="E14">
        <v>24</v>
      </c>
      <c r="F14">
        <v>6</v>
      </c>
      <c r="G14">
        <v>0</v>
      </c>
      <c r="H14">
        <v>0</v>
      </c>
      <c r="I14">
        <v>154</v>
      </c>
      <c r="J14">
        <v>8</v>
      </c>
      <c r="K14">
        <v>0</v>
      </c>
      <c r="L14">
        <v>0</v>
      </c>
      <c r="M14" t="s">
        <v>102</v>
      </c>
      <c r="N14" t="s">
        <v>99</v>
      </c>
      <c r="O14" t="s">
        <v>110</v>
      </c>
    </row>
    <row r="15" spans="1:15">
      <c r="A15" t="s">
        <v>1544</v>
      </c>
      <c r="B15" s="1">
        <v>44287</v>
      </c>
      <c r="C15" t="s">
        <v>124</v>
      </c>
      <c r="D15">
        <v>6638</v>
      </c>
      <c r="E15">
        <v>57</v>
      </c>
      <c r="F15">
        <v>9</v>
      </c>
      <c r="G15">
        <v>0</v>
      </c>
      <c r="H15">
        <v>0</v>
      </c>
      <c r="I15">
        <v>286</v>
      </c>
      <c r="J15">
        <v>48</v>
      </c>
      <c r="K15">
        <v>0</v>
      </c>
      <c r="L15">
        <v>0</v>
      </c>
      <c r="M15" t="s">
        <v>123</v>
      </c>
      <c r="N15" t="s">
        <v>125</v>
      </c>
      <c r="O15" t="s">
        <v>134</v>
      </c>
    </row>
    <row r="16" spans="1:15">
      <c r="A16" t="s">
        <v>1544</v>
      </c>
      <c r="B16" s="1">
        <v>44287</v>
      </c>
      <c r="C16" t="s">
        <v>52</v>
      </c>
      <c r="D16">
        <v>9124</v>
      </c>
      <c r="E16">
        <v>111</v>
      </c>
      <c r="F16">
        <v>19</v>
      </c>
      <c r="G16">
        <v>0</v>
      </c>
      <c r="H16">
        <v>0</v>
      </c>
      <c r="I16">
        <v>401</v>
      </c>
      <c r="J16">
        <v>41</v>
      </c>
      <c r="K16">
        <v>0</v>
      </c>
      <c r="L16">
        <v>0</v>
      </c>
      <c r="M16" t="s">
        <v>51</v>
      </c>
      <c r="N16" t="s">
        <v>46</v>
      </c>
      <c r="O16" t="s">
        <v>61</v>
      </c>
    </row>
    <row r="17" spans="1:15">
      <c r="A17" t="s">
        <v>1544</v>
      </c>
      <c r="B17" s="1">
        <v>44287</v>
      </c>
      <c r="C17" t="s">
        <v>58</v>
      </c>
      <c r="D17">
        <v>4351</v>
      </c>
      <c r="E17">
        <v>41</v>
      </c>
      <c r="F17">
        <v>7</v>
      </c>
      <c r="G17">
        <v>0</v>
      </c>
      <c r="H17">
        <v>0</v>
      </c>
      <c r="I17">
        <v>206</v>
      </c>
      <c r="J17">
        <v>28</v>
      </c>
      <c r="K17">
        <v>0</v>
      </c>
      <c r="L17">
        <v>0</v>
      </c>
      <c r="M17" t="s">
        <v>57</v>
      </c>
      <c r="N17" t="s">
        <v>46</v>
      </c>
      <c r="O17" t="s">
        <v>61</v>
      </c>
    </row>
    <row r="18" spans="1:15">
      <c r="A18" t="s">
        <v>1544</v>
      </c>
      <c r="B18" s="1">
        <v>44287</v>
      </c>
      <c r="C18" t="s">
        <v>112</v>
      </c>
      <c r="D18">
        <v>14530</v>
      </c>
      <c r="E18">
        <v>94</v>
      </c>
      <c r="F18">
        <v>30</v>
      </c>
      <c r="G18">
        <v>0</v>
      </c>
      <c r="H18">
        <v>0</v>
      </c>
      <c r="I18">
        <v>733</v>
      </c>
      <c r="J18">
        <v>162</v>
      </c>
      <c r="K18">
        <v>0</v>
      </c>
      <c r="L18">
        <v>0</v>
      </c>
      <c r="M18" t="s">
        <v>111</v>
      </c>
      <c r="N18" t="s">
        <v>113</v>
      </c>
      <c r="O18" t="s">
        <v>122</v>
      </c>
    </row>
    <row r="19" spans="1:15">
      <c r="A19" t="s">
        <v>1544</v>
      </c>
      <c r="B19" s="1">
        <v>44287</v>
      </c>
      <c r="C19" t="s">
        <v>92</v>
      </c>
      <c r="D19">
        <v>7968</v>
      </c>
      <c r="E19">
        <v>61</v>
      </c>
      <c r="F19">
        <v>22</v>
      </c>
      <c r="G19">
        <v>0</v>
      </c>
      <c r="H19">
        <v>0</v>
      </c>
      <c r="I19">
        <v>387</v>
      </c>
      <c r="J19">
        <v>81</v>
      </c>
      <c r="K19">
        <v>0</v>
      </c>
      <c r="L19">
        <v>0</v>
      </c>
      <c r="M19" t="s">
        <v>91</v>
      </c>
      <c r="N19" t="s">
        <v>84</v>
      </c>
      <c r="O19" t="s">
        <v>96</v>
      </c>
    </row>
    <row r="20" spans="1:15">
      <c r="A20" t="s">
        <v>1544</v>
      </c>
      <c r="B20" s="1">
        <v>44287</v>
      </c>
      <c r="C20" t="s">
        <v>94</v>
      </c>
      <c r="D20">
        <v>4808</v>
      </c>
      <c r="E20">
        <v>36</v>
      </c>
      <c r="F20">
        <v>7</v>
      </c>
      <c r="G20">
        <v>0</v>
      </c>
      <c r="H20">
        <v>0</v>
      </c>
      <c r="I20">
        <v>234</v>
      </c>
      <c r="J20">
        <v>45</v>
      </c>
      <c r="K20">
        <v>0</v>
      </c>
      <c r="L20">
        <v>0</v>
      </c>
      <c r="M20" t="s">
        <v>93</v>
      </c>
      <c r="N20" t="s">
        <v>84</v>
      </c>
      <c r="O20" t="s">
        <v>96</v>
      </c>
    </row>
    <row r="21" spans="1:15">
      <c r="A21" t="s">
        <v>1544</v>
      </c>
      <c r="B21" s="1">
        <v>44287</v>
      </c>
      <c r="C21" t="s">
        <v>72</v>
      </c>
      <c r="D21">
        <v>7541</v>
      </c>
      <c r="E21">
        <v>69</v>
      </c>
      <c r="F21">
        <v>25</v>
      </c>
      <c r="G21">
        <v>0</v>
      </c>
      <c r="H21">
        <v>0</v>
      </c>
      <c r="I21">
        <v>371</v>
      </c>
      <c r="J21">
        <v>57</v>
      </c>
      <c r="K21">
        <v>0</v>
      </c>
      <c r="L21">
        <v>0</v>
      </c>
      <c r="M21" t="s">
        <v>71</v>
      </c>
      <c r="N21" t="s">
        <v>64</v>
      </c>
      <c r="O21" t="s">
        <v>73</v>
      </c>
    </row>
    <row r="22" spans="1:15">
      <c r="A22" t="s">
        <v>1544</v>
      </c>
      <c r="B22" s="1">
        <v>44287</v>
      </c>
      <c r="C22" t="s">
        <v>105</v>
      </c>
      <c r="D22">
        <v>5969</v>
      </c>
      <c r="E22">
        <v>54</v>
      </c>
      <c r="F22">
        <v>9</v>
      </c>
      <c r="G22">
        <v>0</v>
      </c>
      <c r="H22">
        <v>0</v>
      </c>
      <c r="I22">
        <v>275</v>
      </c>
      <c r="J22">
        <v>55</v>
      </c>
      <c r="K22">
        <v>0</v>
      </c>
      <c r="L22">
        <v>0</v>
      </c>
      <c r="M22" t="s">
        <v>104</v>
      </c>
      <c r="N22" t="s">
        <v>99</v>
      </c>
      <c r="O22" t="s">
        <v>110</v>
      </c>
    </row>
    <row r="23" spans="1:15">
      <c r="A23" t="s">
        <v>1544</v>
      </c>
      <c r="B23" s="1">
        <v>44287</v>
      </c>
      <c r="C23" t="s">
        <v>66</v>
      </c>
      <c r="D23">
        <v>13519</v>
      </c>
      <c r="E23">
        <v>233</v>
      </c>
      <c r="F23">
        <v>46</v>
      </c>
      <c r="G23">
        <v>0</v>
      </c>
      <c r="H23">
        <v>0</v>
      </c>
      <c r="I23">
        <v>818</v>
      </c>
      <c r="J23">
        <v>108</v>
      </c>
      <c r="K23">
        <v>0</v>
      </c>
      <c r="L23">
        <v>0</v>
      </c>
      <c r="M23" t="s">
        <v>65</v>
      </c>
      <c r="N23" t="s">
        <v>64</v>
      </c>
      <c r="O23" t="s">
        <v>73</v>
      </c>
    </row>
    <row r="24" spans="1:15">
      <c r="A24" t="s">
        <v>1544</v>
      </c>
      <c r="B24" s="1">
        <v>44287</v>
      </c>
      <c r="C24" t="s">
        <v>121</v>
      </c>
      <c r="D24">
        <v>9803</v>
      </c>
      <c r="E24">
        <v>96</v>
      </c>
      <c r="F24">
        <v>12</v>
      </c>
      <c r="G24">
        <v>0</v>
      </c>
      <c r="H24">
        <v>0</v>
      </c>
      <c r="I24">
        <v>446</v>
      </c>
      <c r="J24">
        <v>68</v>
      </c>
      <c r="K24">
        <v>0</v>
      </c>
      <c r="L24">
        <v>0</v>
      </c>
      <c r="M24" t="s">
        <v>120</v>
      </c>
      <c r="N24" t="s">
        <v>113</v>
      </c>
      <c r="O24" t="s">
        <v>122</v>
      </c>
    </row>
    <row r="25" spans="1:15">
      <c r="A25" t="s">
        <v>1544</v>
      </c>
      <c r="B25" s="1">
        <v>44287</v>
      </c>
      <c r="C25" t="s">
        <v>48</v>
      </c>
      <c r="D25">
        <v>8448</v>
      </c>
      <c r="E25">
        <v>99</v>
      </c>
      <c r="F25">
        <v>23</v>
      </c>
      <c r="G25">
        <v>0</v>
      </c>
      <c r="H25">
        <v>0</v>
      </c>
      <c r="I25">
        <v>361</v>
      </c>
      <c r="J25">
        <v>94</v>
      </c>
      <c r="K25">
        <v>0</v>
      </c>
      <c r="L25">
        <v>0</v>
      </c>
      <c r="M25" t="s">
        <v>47</v>
      </c>
      <c r="N25" t="s">
        <v>46</v>
      </c>
      <c r="O25" t="s">
        <v>61</v>
      </c>
    </row>
    <row r="26" spans="1:15">
      <c r="A26" t="s">
        <v>1544</v>
      </c>
      <c r="B26" s="1">
        <v>44287</v>
      </c>
      <c r="C26" t="s">
        <v>133</v>
      </c>
      <c r="D26">
        <v>15975</v>
      </c>
      <c r="E26">
        <v>102</v>
      </c>
      <c r="F26">
        <v>17</v>
      </c>
      <c r="G26">
        <v>0</v>
      </c>
      <c r="H26">
        <v>0</v>
      </c>
      <c r="I26">
        <v>636</v>
      </c>
      <c r="J26">
        <v>148</v>
      </c>
      <c r="K26">
        <v>0</v>
      </c>
      <c r="L26">
        <v>0</v>
      </c>
      <c r="M26" t="s">
        <v>132</v>
      </c>
      <c r="N26" t="s">
        <v>125</v>
      </c>
      <c r="O26" t="s">
        <v>134</v>
      </c>
    </row>
    <row r="27" spans="1:15">
      <c r="A27" t="s">
        <v>1544</v>
      </c>
      <c r="B27" s="1">
        <v>44287</v>
      </c>
      <c r="C27" t="s">
        <v>131</v>
      </c>
      <c r="D27">
        <v>5989</v>
      </c>
      <c r="E27">
        <v>28</v>
      </c>
      <c r="F27">
        <v>10</v>
      </c>
      <c r="G27">
        <v>0</v>
      </c>
      <c r="H27">
        <v>0</v>
      </c>
      <c r="I27">
        <v>278</v>
      </c>
      <c r="J27">
        <v>24</v>
      </c>
      <c r="K27">
        <v>0</v>
      </c>
      <c r="L27">
        <v>0</v>
      </c>
      <c r="M27" t="s">
        <v>130</v>
      </c>
      <c r="N27" t="s">
        <v>125</v>
      </c>
      <c r="O27" t="s">
        <v>134</v>
      </c>
    </row>
    <row r="28" spans="1:15">
      <c r="A28" t="s">
        <v>1544</v>
      </c>
      <c r="B28" s="1">
        <v>44287</v>
      </c>
      <c r="C28" t="s">
        <v>101</v>
      </c>
      <c r="D28">
        <v>1989</v>
      </c>
      <c r="E28">
        <v>21</v>
      </c>
      <c r="F28">
        <v>7</v>
      </c>
      <c r="G28">
        <v>0</v>
      </c>
      <c r="H28">
        <v>0</v>
      </c>
      <c r="I28">
        <v>104</v>
      </c>
      <c r="J28">
        <v>18</v>
      </c>
      <c r="K28">
        <v>0</v>
      </c>
      <c r="L28">
        <v>0</v>
      </c>
      <c r="M28" t="s">
        <v>100</v>
      </c>
      <c r="N28" t="s">
        <v>99</v>
      </c>
      <c r="O28" t="s">
        <v>110</v>
      </c>
    </row>
    <row r="29" spans="1:15">
      <c r="A29" t="s">
        <v>1544</v>
      </c>
      <c r="B29" s="1">
        <v>44287</v>
      </c>
      <c r="C29" t="s">
        <v>129</v>
      </c>
      <c r="D29">
        <v>7325</v>
      </c>
      <c r="E29">
        <v>65</v>
      </c>
      <c r="F29">
        <v>14</v>
      </c>
      <c r="G29">
        <v>0</v>
      </c>
      <c r="H29">
        <v>0</v>
      </c>
      <c r="I29">
        <v>288</v>
      </c>
      <c r="J29">
        <v>97</v>
      </c>
      <c r="K29">
        <v>0</v>
      </c>
      <c r="L29">
        <v>0</v>
      </c>
      <c r="M29" t="s">
        <v>128</v>
      </c>
      <c r="N29" t="s">
        <v>125</v>
      </c>
      <c r="O29" t="s">
        <v>134</v>
      </c>
    </row>
    <row r="30" spans="1:15">
      <c r="A30" t="s">
        <v>1544</v>
      </c>
      <c r="B30" s="1">
        <v>44287</v>
      </c>
      <c r="C30" t="s">
        <v>119</v>
      </c>
      <c r="D30">
        <v>6218</v>
      </c>
      <c r="E30">
        <v>33</v>
      </c>
      <c r="F30">
        <v>11</v>
      </c>
      <c r="G30">
        <v>0</v>
      </c>
      <c r="H30">
        <v>0</v>
      </c>
      <c r="I30">
        <v>236</v>
      </c>
      <c r="J30">
        <v>59</v>
      </c>
      <c r="K30">
        <v>0</v>
      </c>
      <c r="L30">
        <v>0</v>
      </c>
      <c r="M30" t="s">
        <v>118</v>
      </c>
      <c r="N30" t="s">
        <v>113</v>
      </c>
      <c r="O30" t="s">
        <v>122</v>
      </c>
    </row>
    <row r="31" spans="1:15">
      <c r="A31" t="s">
        <v>1544</v>
      </c>
      <c r="B31" s="1">
        <v>44287</v>
      </c>
      <c r="C31" t="s">
        <v>70</v>
      </c>
      <c r="D31">
        <v>6932</v>
      </c>
      <c r="E31">
        <v>74</v>
      </c>
      <c r="F31">
        <v>16</v>
      </c>
      <c r="G31">
        <v>0</v>
      </c>
      <c r="H31">
        <v>0</v>
      </c>
      <c r="I31">
        <v>363</v>
      </c>
      <c r="J31">
        <v>43</v>
      </c>
      <c r="K31">
        <v>0</v>
      </c>
      <c r="L31">
        <v>0</v>
      </c>
      <c r="M31" t="s">
        <v>69</v>
      </c>
      <c r="N31" t="s">
        <v>64</v>
      </c>
      <c r="O31" t="s">
        <v>73</v>
      </c>
    </row>
    <row r="32" spans="1:15">
      <c r="A32" t="s">
        <v>1544</v>
      </c>
      <c r="B32" s="1">
        <v>44287</v>
      </c>
      <c r="C32" t="s">
        <v>107</v>
      </c>
      <c r="D32">
        <v>14798</v>
      </c>
      <c r="E32">
        <v>123</v>
      </c>
      <c r="F32">
        <v>28</v>
      </c>
      <c r="G32">
        <v>0</v>
      </c>
      <c r="H32">
        <v>0</v>
      </c>
      <c r="I32">
        <v>648</v>
      </c>
      <c r="J32">
        <v>152</v>
      </c>
      <c r="K32">
        <v>0</v>
      </c>
      <c r="L32">
        <v>0</v>
      </c>
      <c r="M32" t="s">
        <v>106</v>
      </c>
      <c r="N32" t="s">
        <v>99</v>
      </c>
      <c r="O32" t="s">
        <v>110</v>
      </c>
    </row>
    <row r="33" spans="1:15">
      <c r="A33" t="s">
        <v>1544</v>
      </c>
      <c r="B33" s="1">
        <v>44287</v>
      </c>
      <c r="C33" t="s">
        <v>95</v>
      </c>
      <c r="D33">
        <v>7914</v>
      </c>
      <c r="E33">
        <v>107</v>
      </c>
      <c r="F33">
        <v>22</v>
      </c>
      <c r="G33">
        <v>0</v>
      </c>
      <c r="H33">
        <v>0</v>
      </c>
      <c r="I33">
        <v>454</v>
      </c>
      <c r="J33">
        <v>100</v>
      </c>
      <c r="K33">
        <v>0</v>
      </c>
      <c r="L33">
        <v>0</v>
      </c>
      <c r="M33" t="s">
        <v>1477</v>
      </c>
      <c r="N33" t="s">
        <v>84</v>
      </c>
      <c r="O33" t="s">
        <v>96</v>
      </c>
    </row>
    <row r="34" spans="1:15">
      <c r="A34" t="s">
        <v>1544</v>
      </c>
      <c r="B34" s="1">
        <v>44287</v>
      </c>
      <c r="C34" t="s">
        <v>98</v>
      </c>
      <c r="D34">
        <v>6188</v>
      </c>
      <c r="E34">
        <v>31</v>
      </c>
      <c r="F34">
        <v>6</v>
      </c>
      <c r="G34">
        <v>0</v>
      </c>
      <c r="H34">
        <v>0</v>
      </c>
      <c r="I34">
        <v>270</v>
      </c>
      <c r="J34">
        <v>28</v>
      </c>
      <c r="K34">
        <v>0</v>
      </c>
      <c r="L34">
        <v>0</v>
      </c>
      <c r="M34" t="s">
        <v>97</v>
      </c>
      <c r="N34" t="s">
        <v>99</v>
      </c>
      <c r="O34" t="s">
        <v>110</v>
      </c>
    </row>
    <row r="35" spans="1:15">
      <c r="A35" t="s">
        <v>1544</v>
      </c>
      <c r="B35" s="1">
        <v>44287</v>
      </c>
      <c r="C35" t="s">
        <v>60</v>
      </c>
      <c r="D35">
        <v>5697</v>
      </c>
      <c r="E35">
        <v>76</v>
      </c>
      <c r="F35">
        <v>17</v>
      </c>
      <c r="G35">
        <v>0</v>
      </c>
      <c r="H35">
        <v>0</v>
      </c>
      <c r="I35">
        <v>419</v>
      </c>
      <c r="J35">
        <v>114</v>
      </c>
      <c r="K35">
        <v>0</v>
      </c>
      <c r="L35">
        <v>0</v>
      </c>
      <c r="M35" t="s">
        <v>1421</v>
      </c>
      <c r="N35" t="s">
        <v>46</v>
      </c>
      <c r="O35" t="s">
        <v>61</v>
      </c>
    </row>
    <row r="36" spans="1:15">
      <c r="A36" t="s">
        <v>1544</v>
      </c>
      <c r="B36" s="1">
        <v>44287</v>
      </c>
      <c r="C36" t="s">
        <v>90</v>
      </c>
      <c r="D36">
        <v>3280</v>
      </c>
      <c r="E36">
        <v>14</v>
      </c>
      <c r="F36">
        <v>2</v>
      </c>
      <c r="G36">
        <v>0</v>
      </c>
      <c r="H36">
        <v>0</v>
      </c>
      <c r="I36">
        <v>115</v>
      </c>
      <c r="J36">
        <v>25</v>
      </c>
      <c r="K36">
        <v>0</v>
      </c>
      <c r="L36">
        <v>0</v>
      </c>
      <c r="M36" t="s">
        <v>89</v>
      </c>
      <c r="N36" t="s">
        <v>84</v>
      </c>
      <c r="O36" t="s">
        <v>96</v>
      </c>
    </row>
    <row r="37" spans="1:15">
      <c r="A37" t="s">
        <v>1544</v>
      </c>
      <c r="B37" s="1">
        <v>44287</v>
      </c>
      <c r="C37" t="s">
        <v>80</v>
      </c>
      <c r="D37">
        <v>12090</v>
      </c>
      <c r="E37">
        <v>113</v>
      </c>
      <c r="F37">
        <v>26</v>
      </c>
      <c r="G37">
        <v>0</v>
      </c>
      <c r="H37">
        <v>0</v>
      </c>
      <c r="I37">
        <v>722</v>
      </c>
      <c r="J37">
        <v>31</v>
      </c>
      <c r="K37">
        <v>0</v>
      </c>
      <c r="L37">
        <v>0</v>
      </c>
      <c r="M37" t="s">
        <v>1466</v>
      </c>
      <c r="N37" t="s">
        <v>76</v>
      </c>
      <c r="O37" t="s">
        <v>81</v>
      </c>
    </row>
    <row r="38" spans="1:15">
      <c r="A38" t="s">
        <v>1544</v>
      </c>
      <c r="B38" s="1">
        <v>44287</v>
      </c>
      <c r="C38" t="s">
        <v>56</v>
      </c>
      <c r="D38">
        <v>6328</v>
      </c>
      <c r="E38">
        <v>80</v>
      </c>
      <c r="F38">
        <v>23</v>
      </c>
      <c r="G38">
        <v>0</v>
      </c>
      <c r="H38">
        <v>0</v>
      </c>
      <c r="I38">
        <v>370</v>
      </c>
      <c r="J38">
        <v>71</v>
      </c>
      <c r="K38">
        <v>0</v>
      </c>
      <c r="L38">
        <v>0</v>
      </c>
      <c r="M38" t="s">
        <v>55</v>
      </c>
      <c r="N38" t="s">
        <v>46</v>
      </c>
      <c r="O38" t="s">
        <v>61</v>
      </c>
    </row>
    <row r="39" spans="1:15">
      <c r="A39" t="s">
        <v>1544</v>
      </c>
      <c r="B39" s="1">
        <v>44287</v>
      </c>
      <c r="C39" t="s">
        <v>68</v>
      </c>
      <c r="D39">
        <v>12642</v>
      </c>
      <c r="E39">
        <v>157</v>
      </c>
      <c r="F39">
        <v>72</v>
      </c>
      <c r="G39">
        <v>0</v>
      </c>
      <c r="H39">
        <v>0</v>
      </c>
      <c r="I39">
        <v>844</v>
      </c>
      <c r="J39">
        <v>379</v>
      </c>
      <c r="K39">
        <v>0</v>
      </c>
      <c r="L39">
        <v>0</v>
      </c>
      <c r="M39" t="s">
        <v>1451</v>
      </c>
      <c r="N39" t="s">
        <v>64</v>
      </c>
      <c r="O39" t="s">
        <v>73</v>
      </c>
    </row>
    <row r="40" spans="1:15">
      <c r="A40" t="s">
        <v>1544</v>
      </c>
      <c r="B40" s="1">
        <v>44287</v>
      </c>
      <c r="C40" t="s">
        <v>63</v>
      </c>
      <c r="D40">
        <v>8890</v>
      </c>
      <c r="E40">
        <v>115</v>
      </c>
      <c r="F40">
        <v>24</v>
      </c>
      <c r="G40">
        <v>0</v>
      </c>
      <c r="H40">
        <v>0</v>
      </c>
      <c r="I40">
        <v>500</v>
      </c>
      <c r="J40">
        <v>55</v>
      </c>
      <c r="K40">
        <v>0</v>
      </c>
      <c r="L40">
        <v>0</v>
      </c>
      <c r="M40" t="s">
        <v>62</v>
      </c>
      <c r="N40" t="s">
        <v>64</v>
      </c>
      <c r="O40" t="s">
        <v>73</v>
      </c>
    </row>
    <row r="41" spans="1:15">
      <c r="A41" t="s">
        <v>1544</v>
      </c>
      <c r="B41" s="1">
        <v>44470</v>
      </c>
      <c r="C41" t="s">
        <v>80</v>
      </c>
      <c r="D41">
        <v>15274</v>
      </c>
      <c r="E41">
        <v>113</v>
      </c>
      <c r="F41">
        <v>26</v>
      </c>
      <c r="H41">
        <v>7</v>
      </c>
      <c r="I41">
        <v>722</v>
      </c>
      <c r="J41">
        <v>32</v>
      </c>
      <c r="K41">
        <v>34</v>
      </c>
      <c r="L41">
        <v>66</v>
      </c>
      <c r="M41" t="s">
        <v>1466</v>
      </c>
      <c r="N41" t="s">
        <v>76</v>
      </c>
      <c r="O41" t="s">
        <v>81</v>
      </c>
    </row>
    <row r="42" spans="1:15">
      <c r="A42" t="s">
        <v>1544</v>
      </c>
      <c r="B42" s="1">
        <v>44470</v>
      </c>
      <c r="C42" t="s">
        <v>48</v>
      </c>
      <c r="D42">
        <v>8430</v>
      </c>
      <c r="E42">
        <v>98</v>
      </c>
      <c r="F42">
        <v>21</v>
      </c>
      <c r="G42">
        <v>10</v>
      </c>
      <c r="H42">
        <v>33</v>
      </c>
      <c r="I42">
        <v>368</v>
      </c>
      <c r="J42">
        <v>93</v>
      </c>
      <c r="K42">
        <v>52</v>
      </c>
      <c r="L42">
        <v>165</v>
      </c>
      <c r="M42" t="s">
        <v>47</v>
      </c>
      <c r="N42" t="s">
        <v>46</v>
      </c>
      <c r="O42" t="s">
        <v>61</v>
      </c>
    </row>
    <row r="43" spans="1:15">
      <c r="A43" t="s">
        <v>1544</v>
      </c>
      <c r="B43" s="1">
        <v>44470</v>
      </c>
      <c r="C43" t="s">
        <v>83</v>
      </c>
      <c r="D43">
        <v>15175</v>
      </c>
      <c r="E43">
        <v>106</v>
      </c>
      <c r="F43">
        <v>22</v>
      </c>
      <c r="G43">
        <v>28</v>
      </c>
      <c r="H43">
        <v>94</v>
      </c>
      <c r="I43">
        <v>663</v>
      </c>
      <c r="J43">
        <v>156</v>
      </c>
      <c r="K43">
        <v>90</v>
      </c>
      <c r="L43">
        <v>191</v>
      </c>
      <c r="M43" t="s">
        <v>82</v>
      </c>
      <c r="N43" t="s">
        <v>84</v>
      </c>
      <c r="O43" t="s">
        <v>96</v>
      </c>
    </row>
    <row r="44" spans="1:15">
      <c r="A44" t="s">
        <v>1544</v>
      </c>
      <c r="B44" s="1">
        <v>44470</v>
      </c>
      <c r="C44" t="s">
        <v>58</v>
      </c>
      <c r="D44">
        <v>4368</v>
      </c>
      <c r="E44">
        <v>43</v>
      </c>
      <c r="F44">
        <v>7</v>
      </c>
      <c r="G44">
        <v>4</v>
      </c>
      <c r="H44">
        <v>17</v>
      </c>
      <c r="I44">
        <v>208</v>
      </c>
      <c r="J44">
        <v>29</v>
      </c>
      <c r="K44">
        <v>10</v>
      </c>
      <c r="L44">
        <v>92</v>
      </c>
      <c r="M44" t="s">
        <v>57</v>
      </c>
      <c r="N44" t="s">
        <v>46</v>
      </c>
      <c r="O44" t="s">
        <v>61</v>
      </c>
    </row>
    <row r="45" spans="1:15">
      <c r="A45" t="s">
        <v>1544</v>
      </c>
      <c r="B45" s="1">
        <v>44470</v>
      </c>
      <c r="C45" t="s">
        <v>127</v>
      </c>
      <c r="D45">
        <v>8137</v>
      </c>
      <c r="E45">
        <v>38</v>
      </c>
      <c r="F45">
        <v>7</v>
      </c>
      <c r="G45">
        <v>1</v>
      </c>
      <c r="H45">
        <v>6</v>
      </c>
      <c r="I45">
        <v>418</v>
      </c>
      <c r="J45">
        <v>81</v>
      </c>
      <c r="K45">
        <v>94</v>
      </c>
      <c r="L45">
        <v>304</v>
      </c>
      <c r="M45" t="s">
        <v>1527</v>
      </c>
      <c r="N45" t="s">
        <v>125</v>
      </c>
      <c r="O45" t="s">
        <v>134</v>
      </c>
    </row>
    <row r="46" spans="1:15">
      <c r="A46" t="s">
        <v>1544</v>
      </c>
      <c r="B46" s="1">
        <v>44470</v>
      </c>
      <c r="C46" t="s">
        <v>103</v>
      </c>
      <c r="D46">
        <v>3769</v>
      </c>
      <c r="E46">
        <v>24</v>
      </c>
      <c r="F46">
        <v>5</v>
      </c>
      <c r="G46">
        <v>3</v>
      </c>
      <c r="H46">
        <v>12</v>
      </c>
      <c r="I46">
        <v>165</v>
      </c>
      <c r="J46">
        <v>10</v>
      </c>
      <c r="K46">
        <v>4</v>
      </c>
      <c r="L46">
        <v>55</v>
      </c>
      <c r="M46" t="s">
        <v>102</v>
      </c>
      <c r="N46" t="s">
        <v>99</v>
      </c>
      <c r="O46" t="s">
        <v>110</v>
      </c>
    </row>
    <row r="47" spans="1:15">
      <c r="A47" t="s">
        <v>1544</v>
      </c>
      <c r="B47" s="1">
        <v>44470</v>
      </c>
      <c r="C47" t="s">
        <v>94</v>
      </c>
      <c r="D47">
        <v>4904</v>
      </c>
      <c r="E47">
        <v>36</v>
      </c>
      <c r="F47">
        <v>7</v>
      </c>
      <c r="G47">
        <v>1</v>
      </c>
      <c r="H47">
        <v>2</v>
      </c>
      <c r="I47">
        <v>237</v>
      </c>
      <c r="J47">
        <v>45</v>
      </c>
      <c r="K47">
        <v>49</v>
      </c>
      <c r="L47">
        <v>112</v>
      </c>
      <c r="M47" t="s">
        <v>93</v>
      </c>
      <c r="N47" t="s">
        <v>84</v>
      </c>
      <c r="O47" t="s">
        <v>96</v>
      </c>
    </row>
    <row r="48" spans="1:15">
      <c r="A48" t="s">
        <v>1544</v>
      </c>
      <c r="B48" s="1">
        <v>44470</v>
      </c>
      <c r="C48" t="s">
        <v>63</v>
      </c>
      <c r="D48">
        <v>9040</v>
      </c>
      <c r="E48">
        <v>109</v>
      </c>
      <c r="F48">
        <v>23</v>
      </c>
      <c r="G48">
        <v>18</v>
      </c>
      <c r="H48">
        <v>59</v>
      </c>
      <c r="I48">
        <v>520</v>
      </c>
      <c r="J48">
        <v>55</v>
      </c>
      <c r="K48">
        <v>35</v>
      </c>
      <c r="L48">
        <v>268</v>
      </c>
      <c r="M48" t="s">
        <v>62</v>
      </c>
      <c r="N48" t="s">
        <v>64</v>
      </c>
      <c r="O48" t="s">
        <v>73</v>
      </c>
    </row>
    <row r="49" spans="1:15">
      <c r="A49" t="s">
        <v>1544</v>
      </c>
      <c r="B49" s="1">
        <v>44470</v>
      </c>
      <c r="C49" t="s">
        <v>60</v>
      </c>
      <c r="D49">
        <v>7201</v>
      </c>
      <c r="E49">
        <v>77</v>
      </c>
      <c r="F49">
        <v>17</v>
      </c>
      <c r="G49">
        <v>1</v>
      </c>
      <c r="H49">
        <v>7</v>
      </c>
      <c r="I49">
        <v>416</v>
      </c>
      <c r="J49">
        <v>114</v>
      </c>
      <c r="K49">
        <v>2</v>
      </c>
      <c r="L49">
        <v>26</v>
      </c>
      <c r="M49" t="s">
        <v>1421</v>
      </c>
      <c r="N49" t="s">
        <v>46</v>
      </c>
      <c r="O49" t="s">
        <v>61</v>
      </c>
    </row>
    <row r="50" spans="1:15">
      <c r="A50" t="s">
        <v>1544</v>
      </c>
      <c r="B50" s="1">
        <v>44470</v>
      </c>
      <c r="C50" t="s">
        <v>88</v>
      </c>
      <c r="D50">
        <v>6932</v>
      </c>
      <c r="E50">
        <v>24</v>
      </c>
      <c r="F50">
        <v>4</v>
      </c>
      <c r="G50">
        <v>2</v>
      </c>
      <c r="H50">
        <v>12</v>
      </c>
      <c r="I50">
        <v>264</v>
      </c>
      <c r="J50">
        <v>30</v>
      </c>
      <c r="K50">
        <v>37</v>
      </c>
      <c r="L50">
        <v>237</v>
      </c>
      <c r="M50" t="s">
        <v>87</v>
      </c>
      <c r="N50" t="s">
        <v>84</v>
      </c>
      <c r="O50" t="s">
        <v>96</v>
      </c>
    </row>
    <row r="51" spans="1:15">
      <c r="A51" t="s">
        <v>1544</v>
      </c>
      <c r="B51" s="1">
        <v>44470</v>
      </c>
      <c r="C51" t="s">
        <v>129</v>
      </c>
      <c r="D51">
        <v>7321</v>
      </c>
      <c r="E51">
        <v>64</v>
      </c>
      <c r="F51">
        <v>12</v>
      </c>
      <c r="G51">
        <v>3</v>
      </c>
      <c r="H51">
        <v>10</v>
      </c>
      <c r="I51">
        <v>297</v>
      </c>
      <c r="J51">
        <v>98</v>
      </c>
      <c r="K51">
        <v>24</v>
      </c>
      <c r="L51">
        <v>58</v>
      </c>
      <c r="M51" t="s">
        <v>128</v>
      </c>
      <c r="N51" t="s">
        <v>125</v>
      </c>
      <c r="O51" t="s">
        <v>134</v>
      </c>
    </row>
    <row r="52" spans="1:15">
      <c r="A52" t="s">
        <v>1544</v>
      </c>
      <c r="B52" s="1">
        <v>44470</v>
      </c>
      <c r="C52" t="s">
        <v>86</v>
      </c>
      <c r="D52">
        <v>10125</v>
      </c>
      <c r="E52">
        <v>33</v>
      </c>
      <c r="F52">
        <v>6</v>
      </c>
      <c r="G52">
        <v>8</v>
      </c>
      <c r="H52">
        <v>22</v>
      </c>
      <c r="I52">
        <v>345</v>
      </c>
      <c r="J52">
        <v>17</v>
      </c>
      <c r="K52">
        <v>28</v>
      </c>
      <c r="L52">
        <v>230</v>
      </c>
      <c r="M52" t="s">
        <v>85</v>
      </c>
      <c r="N52" t="s">
        <v>84</v>
      </c>
      <c r="O52" t="s">
        <v>96</v>
      </c>
    </row>
    <row r="53" spans="1:15">
      <c r="A53" t="s">
        <v>1544</v>
      </c>
      <c r="B53" s="1">
        <v>44470</v>
      </c>
      <c r="C53" t="s">
        <v>133</v>
      </c>
      <c r="D53">
        <v>16559</v>
      </c>
      <c r="E53">
        <v>106</v>
      </c>
      <c r="F53">
        <v>17</v>
      </c>
      <c r="G53">
        <v>10</v>
      </c>
      <c r="H53">
        <v>55</v>
      </c>
      <c r="I53">
        <v>656</v>
      </c>
      <c r="J53">
        <v>141</v>
      </c>
      <c r="K53">
        <v>17</v>
      </c>
      <c r="L53">
        <v>83</v>
      </c>
      <c r="M53" t="s">
        <v>132</v>
      </c>
      <c r="N53" t="s">
        <v>125</v>
      </c>
      <c r="O53" t="s">
        <v>134</v>
      </c>
    </row>
    <row r="54" spans="1:15">
      <c r="A54" t="s">
        <v>1544</v>
      </c>
      <c r="B54" s="1">
        <v>44470</v>
      </c>
      <c r="C54" t="s">
        <v>101</v>
      </c>
      <c r="D54">
        <v>2019</v>
      </c>
      <c r="E54">
        <v>19</v>
      </c>
      <c r="F54">
        <v>6</v>
      </c>
      <c r="G54">
        <v>3</v>
      </c>
      <c r="H54">
        <v>7</v>
      </c>
      <c r="I54">
        <v>105</v>
      </c>
      <c r="J54">
        <v>17</v>
      </c>
      <c r="K54">
        <v>15</v>
      </c>
      <c r="L54">
        <v>65</v>
      </c>
      <c r="M54" t="s">
        <v>100</v>
      </c>
      <c r="N54" t="s">
        <v>99</v>
      </c>
      <c r="O54" t="s">
        <v>110</v>
      </c>
    </row>
    <row r="55" spans="1:15">
      <c r="A55" t="s">
        <v>1544</v>
      </c>
      <c r="B55" s="1">
        <v>44470</v>
      </c>
      <c r="C55" t="s">
        <v>95</v>
      </c>
      <c r="D55">
        <v>9961</v>
      </c>
      <c r="E55">
        <v>106</v>
      </c>
      <c r="F55">
        <v>22</v>
      </c>
      <c r="G55">
        <v>1</v>
      </c>
      <c r="H55">
        <v>12</v>
      </c>
      <c r="I55">
        <v>461</v>
      </c>
      <c r="J55">
        <v>101</v>
      </c>
      <c r="K55">
        <v>6</v>
      </c>
      <c r="L55">
        <v>50</v>
      </c>
      <c r="M55" t="s">
        <v>1477</v>
      </c>
      <c r="N55" t="s">
        <v>84</v>
      </c>
      <c r="O55" t="s">
        <v>96</v>
      </c>
    </row>
    <row r="56" spans="1:15">
      <c r="A56" t="s">
        <v>1544</v>
      </c>
      <c r="B56" s="1">
        <v>44470</v>
      </c>
      <c r="C56" t="s">
        <v>131</v>
      </c>
      <c r="D56">
        <v>6115</v>
      </c>
      <c r="E56">
        <v>30</v>
      </c>
      <c r="F56">
        <v>10</v>
      </c>
      <c r="G56">
        <v>8</v>
      </c>
      <c r="H56">
        <v>25</v>
      </c>
      <c r="I56">
        <v>284</v>
      </c>
      <c r="J56">
        <v>24</v>
      </c>
      <c r="K56">
        <v>22</v>
      </c>
      <c r="L56">
        <v>172</v>
      </c>
      <c r="M56" t="s">
        <v>130</v>
      </c>
      <c r="N56" t="s">
        <v>125</v>
      </c>
      <c r="O56" t="s">
        <v>134</v>
      </c>
    </row>
    <row r="57" spans="1:15">
      <c r="A57" t="s">
        <v>1544</v>
      </c>
      <c r="B57" s="1">
        <v>44470</v>
      </c>
      <c r="C57" t="s">
        <v>45</v>
      </c>
      <c r="D57">
        <v>3876</v>
      </c>
      <c r="E57">
        <v>112</v>
      </c>
      <c r="F57">
        <v>13</v>
      </c>
      <c r="G57">
        <v>15</v>
      </c>
      <c r="H57">
        <v>92</v>
      </c>
      <c r="I57">
        <v>243</v>
      </c>
      <c r="J57">
        <v>10</v>
      </c>
      <c r="K57">
        <v>12</v>
      </c>
      <c r="L57">
        <v>177</v>
      </c>
      <c r="M57" t="s">
        <v>44</v>
      </c>
      <c r="N57" t="s">
        <v>46</v>
      </c>
      <c r="O57" t="s">
        <v>61</v>
      </c>
    </row>
    <row r="58" spans="1:15">
      <c r="A58" t="s">
        <v>1544</v>
      </c>
      <c r="B58" s="1">
        <v>44470</v>
      </c>
      <c r="C58" t="s">
        <v>119</v>
      </c>
      <c r="D58">
        <v>6180</v>
      </c>
      <c r="E58">
        <v>34</v>
      </c>
      <c r="F58">
        <v>11</v>
      </c>
      <c r="G58">
        <v>10</v>
      </c>
      <c r="H58">
        <v>20</v>
      </c>
      <c r="I58">
        <v>256</v>
      </c>
      <c r="J58">
        <v>58</v>
      </c>
      <c r="K58">
        <v>39</v>
      </c>
      <c r="L58">
        <v>122</v>
      </c>
      <c r="M58" t="s">
        <v>118</v>
      </c>
      <c r="N58" t="s">
        <v>113</v>
      </c>
      <c r="O58" t="s">
        <v>122</v>
      </c>
    </row>
    <row r="59" spans="1:15">
      <c r="A59" t="s">
        <v>1544</v>
      </c>
      <c r="B59" s="1">
        <v>44470</v>
      </c>
      <c r="C59" t="s">
        <v>107</v>
      </c>
      <c r="D59">
        <v>14764</v>
      </c>
      <c r="E59">
        <v>119</v>
      </c>
      <c r="F59">
        <v>26</v>
      </c>
      <c r="G59">
        <v>13</v>
      </c>
      <c r="H59">
        <v>59</v>
      </c>
      <c r="I59">
        <v>656</v>
      </c>
      <c r="J59">
        <v>151</v>
      </c>
      <c r="K59">
        <v>80</v>
      </c>
      <c r="L59">
        <v>242</v>
      </c>
      <c r="M59" t="s">
        <v>106</v>
      </c>
      <c r="N59" t="s">
        <v>99</v>
      </c>
      <c r="O59" t="s">
        <v>110</v>
      </c>
    </row>
    <row r="60" spans="1:15">
      <c r="A60" t="s">
        <v>1544</v>
      </c>
      <c r="B60" s="1">
        <v>44470</v>
      </c>
      <c r="C60" t="s">
        <v>56</v>
      </c>
      <c r="D60">
        <v>6340</v>
      </c>
      <c r="E60">
        <v>79</v>
      </c>
      <c r="F60">
        <v>23</v>
      </c>
      <c r="G60">
        <v>7</v>
      </c>
      <c r="H60">
        <v>16</v>
      </c>
      <c r="I60">
        <v>356</v>
      </c>
      <c r="J60">
        <v>70</v>
      </c>
      <c r="K60">
        <v>20</v>
      </c>
      <c r="L60">
        <v>80</v>
      </c>
      <c r="M60" t="s">
        <v>55</v>
      </c>
      <c r="N60" t="s">
        <v>46</v>
      </c>
      <c r="O60" t="s">
        <v>61</v>
      </c>
    </row>
    <row r="61" spans="1:15">
      <c r="A61" t="s">
        <v>1544</v>
      </c>
      <c r="B61" s="1">
        <v>44470</v>
      </c>
      <c r="C61" t="s">
        <v>70</v>
      </c>
      <c r="D61">
        <v>6905</v>
      </c>
      <c r="E61">
        <v>72</v>
      </c>
      <c r="F61">
        <v>14</v>
      </c>
      <c r="G61">
        <v>4</v>
      </c>
      <c r="H61">
        <v>20</v>
      </c>
      <c r="I61">
        <v>361</v>
      </c>
      <c r="J61">
        <v>46</v>
      </c>
      <c r="K61">
        <v>28</v>
      </c>
      <c r="L61">
        <v>133</v>
      </c>
      <c r="M61" t="s">
        <v>69</v>
      </c>
      <c r="N61" t="s">
        <v>64</v>
      </c>
      <c r="O61" t="s">
        <v>73</v>
      </c>
    </row>
    <row r="62" spans="1:15">
      <c r="A62" t="s">
        <v>1544</v>
      </c>
      <c r="B62" s="1">
        <v>44470</v>
      </c>
      <c r="C62" t="s">
        <v>78</v>
      </c>
      <c r="D62">
        <v>11379</v>
      </c>
      <c r="E62">
        <v>46</v>
      </c>
      <c r="F62">
        <v>10</v>
      </c>
      <c r="G62">
        <v>14</v>
      </c>
      <c r="H62">
        <v>41</v>
      </c>
      <c r="I62">
        <v>526</v>
      </c>
      <c r="J62">
        <v>151</v>
      </c>
      <c r="K62">
        <v>119</v>
      </c>
      <c r="L62">
        <v>360</v>
      </c>
      <c r="M62" t="s">
        <v>77</v>
      </c>
      <c r="N62" t="s">
        <v>76</v>
      </c>
      <c r="O62" t="s">
        <v>81</v>
      </c>
    </row>
    <row r="63" spans="1:15">
      <c r="A63" t="s">
        <v>1544</v>
      </c>
      <c r="B63" s="1">
        <v>44470</v>
      </c>
      <c r="C63" t="s">
        <v>112</v>
      </c>
      <c r="D63">
        <v>15127</v>
      </c>
      <c r="E63">
        <v>87</v>
      </c>
      <c r="F63">
        <v>26</v>
      </c>
      <c r="G63">
        <v>21</v>
      </c>
      <c r="H63">
        <v>32</v>
      </c>
      <c r="I63">
        <v>757</v>
      </c>
      <c r="J63">
        <v>155</v>
      </c>
      <c r="K63">
        <v>107</v>
      </c>
      <c r="L63">
        <v>368</v>
      </c>
      <c r="M63" t="s">
        <v>111</v>
      </c>
      <c r="N63" t="s">
        <v>113</v>
      </c>
      <c r="O63" t="s">
        <v>122</v>
      </c>
    </row>
    <row r="64" spans="1:15">
      <c r="A64" t="s">
        <v>1544</v>
      </c>
      <c r="B64" s="1">
        <v>44470</v>
      </c>
      <c r="C64" t="s">
        <v>50</v>
      </c>
      <c r="D64">
        <v>5297</v>
      </c>
      <c r="E64">
        <v>61</v>
      </c>
      <c r="F64">
        <v>11</v>
      </c>
      <c r="G64">
        <v>2</v>
      </c>
      <c r="H64">
        <v>4</v>
      </c>
      <c r="I64">
        <v>238</v>
      </c>
      <c r="J64">
        <v>9</v>
      </c>
      <c r="L64">
        <v>4</v>
      </c>
      <c r="M64" t="s">
        <v>1447</v>
      </c>
      <c r="N64" t="s">
        <v>46</v>
      </c>
      <c r="O64" t="s">
        <v>61</v>
      </c>
    </row>
    <row r="65" spans="1:15">
      <c r="A65" t="s">
        <v>1544</v>
      </c>
      <c r="B65" s="1">
        <v>44470</v>
      </c>
      <c r="C65" t="s">
        <v>117</v>
      </c>
      <c r="D65">
        <v>7744</v>
      </c>
      <c r="E65">
        <v>82</v>
      </c>
      <c r="F65">
        <v>12</v>
      </c>
      <c r="G65">
        <v>4</v>
      </c>
      <c r="H65">
        <v>21</v>
      </c>
      <c r="I65">
        <v>365</v>
      </c>
      <c r="J65">
        <v>88</v>
      </c>
      <c r="K65">
        <v>43</v>
      </c>
      <c r="L65">
        <v>130</v>
      </c>
      <c r="M65" t="s">
        <v>116</v>
      </c>
      <c r="N65" t="s">
        <v>113</v>
      </c>
      <c r="O65" t="s">
        <v>122</v>
      </c>
    </row>
    <row r="66" spans="1:15">
      <c r="A66" t="s">
        <v>1544</v>
      </c>
      <c r="B66" s="1">
        <v>44470</v>
      </c>
      <c r="C66" t="s">
        <v>124</v>
      </c>
      <c r="D66">
        <v>6692</v>
      </c>
      <c r="E66">
        <v>55</v>
      </c>
      <c r="F66">
        <v>7</v>
      </c>
      <c r="G66">
        <v>1</v>
      </c>
      <c r="H66">
        <v>6</v>
      </c>
      <c r="I66">
        <v>286</v>
      </c>
      <c r="J66">
        <v>43</v>
      </c>
      <c r="K66">
        <v>41</v>
      </c>
      <c r="L66">
        <v>129</v>
      </c>
      <c r="M66" t="s">
        <v>123</v>
      </c>
      <c r="N66" t="s">
        <v>125</v>
      </c>
      <c r="O66" t="s">
        <v>134</v>
      </c>
    </row>
    <row r="67" spans="1:15">
      <c r="A67" t="s">
        <v>1544</v>
      </c>
      <c r="B67" s="1">
        <v>44470</v>
      </c>
      <c r="C67" t="s">
        <v>98</v>
      </c>
      <c r="D67">
        <v>6421</v>
      </c>
      <c r="E67">
        <v>31</v>
      </c>
      <c r="F67">
        <v>5</v>
      </c>
      <c r="G67">
        <v>0</v>
      </c>
      <c r="H67">
        <v>3</v>
      </c>
      <c r="I67">
        <v>295</v>
      </c>
      <c r="J67">
        <v>28</v>
      </c>
      <c r="K67">
        <v>13</v>
      </c>
      <c r="L67">
        <v>77</v>
      </c>
      <c r="M67" t="s">
        <v>97</v>
      </c>
      <c r="N67" t="s">
        <v>99</v>
      </c>
      <c r="O67" t="s">
        <v>110</v>
      </c>
    </row>
    <row r="68" spans="1:15">
      <c r="A68" t="s">
        <v>1544</v>
      </c>
      <c r="B68" s="1">
        <v>44470</v>
      </c>
      <c r="C68" t="s">
        <v>121</v>
      </c>
      <c r="D68">
        <v>9590</v>
      </c>
      <c r="E68">
        <v>94</v>
      </c>
      <c r="F68">
        <v>12</v>
      </c>
      <c r="G68">
        <v>9</v>
      </c>
      <c r="H68">
        <v>51</v>
      </c>
      <c r="I68">
        <v>434</v>
      </c>
      <c r="J68">
        <v>66</v>
      </c>
      <c r="K68">
        <v>17</v>
      </c>
      <c r="L68">
        <v>95</v>
      </c>
      <c r="M68" t="s">
        <v>120</v>
      </c>
      <c r="N68" t="s">
        <v>113</v>
      </c>
      <c r="O68" t="s">
        <v>122</v>
      </c>
    </row>
    <row r="69" spans="1:15">
      <c r="A69" t="s">
        <v>1544</v>
      </c>
      <c r="B69" s="1">
        <v>44470</v>
      </c>
      <c r="C69" t="s">
        <v>105</v>
      </c>
      <c r="D69">
        <v>5887</v>
      </c>
      <c r="E69">
        <v>56</v>
      </c>
      <c r="F69">
        <v>9</v>
      </c>
      <c r="G69">
        <v>6</v>
      </c>
      <c r="H69">
        <v>21</v>
      </c>
      <c r="I69">
        <v>269</v>
      </c>
      <c r="J69">
        <v>53</v>
      </c>
      <c r="K69">
        <v>21</v>
      </c>
      <c r="L69">
        <v>84</v>
      </c>
      <c r="M69" t="s">
        <v>104</v>
      </c>
      <c r="N69" t="s">
        <v>99</v>
      </c>
      <c r="O69" t="s">
        <v>110</v>
      </c>
    </row>
    <row r="70" spans="1:15">
      <c r="A70" t="s">
        <v>1544</v>
      </c>
      <c r="B70" s="1">
        <v>44470</v>
      </c>
      <c r="C70" t="s">
        <v>54</v>
      </c>
      <c r="D70">
        <v>6852</v>
      </c>
      <c r="E70">
        <v>24</v>
      </c>
      <c r="F70">
        <v>6</v>
      </c>
      <c r="G70">
        <v>2</v>
      </c>
      <c r="H70">
        <v>2</v>
      </c>
      <c r="I70">
        <v>224</v>
      </c>
      <c r="J70">
        <v>53</v>
      </c>
      <c r="K70">
        <v>20</v>
      </c>
      <c r="L70">
        <v>57</v>
      </c>
      <c r="M70" t="s">
        <v>53</v>
      </c>
      <c r="N70" t="s">
        <v>46</v>
      </c>
      <c r="O70" t="s">
        <v>61</v>
      </c>
    </row>
    <row r="71" spans="1:15">
      <c r="A71" t="s">
        <v>1544</v>
      </c>
      <c r="B71" s="1">
        <v>44470</v>
      </c>
      <c r="C71" t="s">
        <v>52</v>
      </c>
      <c r="D71">
        <v>9384</v>
      </c>
      <c r="E71">
        <v>107</v>
      </c>
      <c r="F71">
        <v>18</v>
      </c>
      <c r="G71">
        <v>18</v>
      </c>
      <c r="H71">
        <v>62</v>
      </c>
      <c r="I71">
        <v>416</v>
      </c>
      <c r="J71">
        <v>41</v>
      </c>
      <c r="K71">
        <v>24</v>
      </c>
      <c r="L71">
        <v>153</v>
      </c>
      <c r="M71" t="s">
        <v>51</v>
      </c>
      <c r="N71" t="s">
        <v>46</v>
      </c>
      <c r="O71" t="s">
        <v>61</v>
      </c>
    </row>
    <row r="72" spans="1:15">
      <c r="A72" t="s">
        <v>1544</v>
      </c>
      <c r="B72" s="1">
        <v>44470</v>
      </c>
      <c r="C72" t="s">
        <v>92</v>
      </c>
      <c r="D72">
        <v>8069</v>
      </c>
      <c r="E72">
        <v>58</v>
      </c>
      <c r="F72">
        <v>19</v>
      </c>
      <c r="G72">
        <v>12</v>
      </c>
      <c r="H72">
        <v>21</v>
      </c>
      <c r="I72">
        <v>385</v>
      </c>
      <c r="J72">
        <v>78</v>
      </c>
      <c r="K72">
        <v>49</v>
      </c>
      <c r="L72">
        <v>142</v>
      </c>
      <c r="M72" t="s">
        <v>91</v>
      </c>
      <c r="N72" t="s">
        <v>84</v>
      </c>
      <c r="O72" t="s">
        <v>96</v>
      </c>
    </row>
    <row r="73" spans="1:15">
      <c r="A73" t="s">
        <v>1544</v>
      </c>
      <c r="B73" s="1">
        <v>44470</v>
      </c>
      <c r="C73" t="s">
        <v>72</v>
      </c>
      <c r="D73">
        <v>7799</v>
      </c>
      <c r="E73">
        <v>65</v>
      </c>
      <c r="F73">
        <v>25</v>
      </c>
      <c r="G73">
        <v>13</v>
      </c>
      <c r="H73">
        <v>22</v>
      </c>
      <c r="I73">
        <v>409</v>
      </c>
      <c r="J73">
        <v>57</v>
      </c>
      <c r="K73">
        <v>32</v>
      </c>
      <c r="L73">
        <v>207</v>
      </c>
      <c r="M73" t="s">
        <v>71</v>
      </c>
      <c r="N73" t="s">
        <v>64</v>
      </c>
      <c r="O73" t="s">
        <v>73</v>
      </c>
    </row>
    <row r="74" spans="1:15">
      <c r="A74" t="s">
        <v>1544</v>
      </c>
      <c r="B74" s="1">
        <v>44470</v>
      </c>
      <c r="C74" t="s">
        <v>109</v>
      </c>
      <c r="D74">
        <v>3551</v>
      </c>
      <c r="E74">
        <v>28</v>
      </c>
      <c r="F74">
        <v>4</v>
      </c>
      <c r="G74">
        <v>4</v>
      </c>
      <c r="H74">
        <v>16</v>
      </c>
      <c r="I74">
        <v>111</v>
      </c>
      <c r="J74">
        <v>16</v>
      </c>
      <c r="K74">
        <v>17</v>
      </c>
      <c r="L74">
        <v>57</v>
      </c>
      <c r="M74" t="s">
        <v>108</v>
      </c>
      <c r="N74" t="s">
        <v>99</v>
      </c>
      <c r="O74" t="s">
        <v>110</v>
      </c>
    </row>
    <row r="75" spans="1:15">
      <c r="A75" t="s">
        <v>1544</v>
      </c>
      <c r="B75" s="1">
        <v>44470</v>
      </c>
      <c r="C75" t="s">
        <v>68</v>
      </c>
      <c r="D75">
        <v>16004</v>
      </c>
      <c r="E75">
        <v>158</v>
      </c>
      <c r="F75">
        <v>72</v>
      </c>
      <c r="G75">
        <v>6</v>
      </c>
      <c r="H75">
        <v>14</v>
      </c>
      <c r="I75">
        <v>851</v>
      </c>
      <c r="J75">
        <v>383</v>
      </c>
      <c r="K75">
        <v>12</v>
      </c>
      <c r="L75">
        <v>32</v>
      </c>
      <c r="M75" t="s">
        <v>1451</v>
      </c>
      <c r="N75" t="s">
        <v>64</v>
      </c>
      <c r="O75" t="s">
        <v>73</v>
      </c>
    </row>
    <row r="76" spans="1:15">
      <c r="A76" t="s">
        <v>1544</v>
      </c>
      <c r="B76" s="1">
        <v>44470</v>
      </c>
      <c r="C76" t="s">
        <v>75</v>
      </c>
      <c r="D76">
        <v>9593</v>
      </c>
      <c r="E76">
        <v>86</v>
      </c>
      <c r="F76">
        <v>21</v>
      </c>
      <c r="G76">
        <v>12</v>
      </c>
      <c r="H76">
        <v>48</v>
      </c>
      <c r="I76">
        <v>375</v>
      </c>
      <c r="J76">
        <v>25</v>
      </c>
      <c r="K76">
        <v>15</v>
      </c>
      <c r="L76">
        <v>199</v>
      </c>
      <c r="M76" t="s">
        <v>74</v>
      </c>
      <c r="N76" t="s">
        <v>76</v>
      </c>
      <c r="O76" t="s">
        <v>81</v>
      </c>
    </row>
    <row r="77" spans="1:15">
      <c r="A77" t="s">
        <v>1544</v>
      </c>
      <c r="B77" s="1">
        <v>44470</v>
      </c>
      <c r="C77" t="s">
        <v>115</v>
      </c>
      <c r="D77">
        <v>2856</v>
      </c>
      <c r="E77">
        <v>17</v>
      </c>
      <c r="F77">
        <v>7</v>
      </c>
      <c r="G77">
        <v>2</v>
      </c>
      <c r="H77">
        <v>9</v>
      </c>
      <c r="I77">
        <v>174</v>
      </c>
      <c r="J77">
        <v>51</v>
      </c>
      <c r="K77">
        <v>43</v>
      </c>
      <c r="L77">
        <v>92</v>
      </c>
      <c r="M77" t="s">
        <v>114</v>
      </c>
      <c r="N77" t="s">
        <v>113</v>
      </c>
      <c r="O77" t="s">
        <v>122</v>
      </c>
    </row>
    <row r="78" spans="1:15">
      <c r="A78" t="s">
        <v>1544</v>
      </c>
      <c r="B78" s="1">
        <v>44470</v>
      </c>
      <c r="C78" t="s">
        <v>90</v>
      </c>
      <c r="D78">
        <v>3329</v>
      </c>
      <c r="E78">
        <v>13</v>
      </c>
      <c r="F78">
        <v>2</v>
      </c>
      <c r="G78">
        <v>2</v>
      </c>
      <c r="H78">
        <v>4</v>
      </c>
      <c r="I78">
        <v>120</v>
      </c>
      <c r="J78">
        <v>26</v>
      </c>
      <c r="K78">
        <v>21</v>
      </c>
      <c r="L78">
        <v>72</v>
      </c>
      <c r="M78" t="s">
        <v>89</v>
      </c>
      <c r="N78" t="s">
        <v>84</v>
      </c>
      <c r="O78" t="s">
        <v>96</v>
      </c>
    </row>
    <row r="79" spans="1:15">
      <c r="A79" t="s">
        <v>1544</v>
      </c>
      <c r="B79" s="1">
        <v>44470</v>
      </c>
      <c r="C79" t="s">
        <v>66</v>
      </c>
      <c r="D79">
        <v>13357</v>
      </c>
      <c r="E79">
        <v>230</v>
      </c>
      <c r="F79">
        <v>42</v>
      </c>
      <c r="G79">
        <v>25</v>
      </c>
      <c r="H79">
        <v>95</v>
      </c>
      <c r="I79">
        <v>797</v>
      </c>
      <c r="J79">
        <v>100</v>
      </c>
      <c r="K79">
        <v>59</v>
      </c>
      <c r="L79">
        <v>380</v>
      </c>
      <c r="M79" t="s">
        <v>65</v>
      </c>
      <c r="N79" t="s">
        <v>64</v>
      </c>
      <c r="O79" t="s">
        <v>73</v>
      </c>
    </row>
    <row r="80" spans="1:15">
      <c r="A80" t="s">
        <v>1544</v>
      </c>
      <c r="B80" s="1">
        <v>44501</v>
      </c>
      <c r="C80" t="s">
        <v>131</v>
      </c>
      <c r="D80">
        <v>6183</v>
      </c>
      <c r="E80">
        <v>30</v>
      </c>
      <c r="F80">
        <v>10</v>
      </c>
      <c r="G80">
        <v>8</v>
      </c>
      <c r="H80">
        <v>27</v>
      </c>
      <c r="I80">
        <v>279</v>
      </c>
      <c r="J80">
        <v>22</v>
      </c>
      <c r="K80">
        <v>32</v>
      </c>
      <c r="L80">
        <v>193</v>
      </c>
      <c r="M80" t="s">
        <v>130</v>
      </c>
      <c r="N80" t="s">
        <v>125</v>
      </c>
      <c r="O80" t="s">
        <v>134</v>
      </c>
    </row>
    <row r="81" spans="1:15">
      <c r="A81" t="s">
        <v>1544</v>
      </c>
      <c r="B81" s="1">
        <v>44501</v>
      </c>
      <c r="C81" t="s">
        <v>48</v>
      </c>
      <c r="D81">
        <v>8442</v>
      </c>
      <c r="E81">
        <v>98</v>
      </c>
      <c r="F81">
        <v>21</v>
      </c>
      <c r="G81">
        <v>15</v>
      </c>
      <c r="H81">
        <v>46</v>
      </c>
      <c r="I81">
        <v>369</v>
      </c>
      <c r="J81">
        <v>93</v>
      </c>
      <c r="K81">
        <v>70</v>
      </c>
      <c r="L81">
        <v>212</v>
      </c>
      <c r="M81" t="s">
        <v>47</v>
      </c>
      <c r="N81" t="s">
        <v>46</v>
      </c>
      <c r="O81" t="s">
        <v>61</v>
      </c>
    </row>
    <row r="82" spans="1:15">
      <c r="A82" t="s">
        <v>1544</v>
      </c>
      <c r="B82" s="1">
        <v>44501</v>
      </c>
      <c r="C82" t="s">
        <v>66</v>
      </c>
      <c r="D82">
        <v>13368</v>
      </c>
      <c r="E82">
        <v>228</v>
      </c>
      <c r="F82">
        <v>42</v>
      </c>
      <c r="G82">
        <v>35</v>
      </c>
      <c r="H82">
        <v>117</v>
      </c>
      <c r="I82">
        <v>798</v>
      </c>
      <c r="J82">
        <v>97</v>
      </c>
      <c r="K82">
        <v>69</v>
      </c>
      <c r="L82">
        <v>447</v>
      </c>
      <c r="M82" t="s">
        <v>65</v>
      </c>
      <c r="N82" t="s">
        <v>64</v>
      </c>
      <c r="O82" t="s">
        <v>73</v>
      </c>
    </row>
    <row r="83" spans="1:15">
      <c r="A83" t="s">
        <v>1544</v>
      </c>
      <c r="B83" s="1">
        <v>44501</v>
      </c>
      <c r="C83" t="s">
        <v>50</v>
      </c>
      <c r="D83">
        <v>5289</v>
      </c>
      <c r="G83">
        <v>2</v>
      </c>
      <c r="H83">
        <v>4</v>
      </c>
      <c r="L83">
        <v>4</v>
      </c>
      <c r="M83" t="s">
        <v>1447</v>
      </c>
      <c r="N83" t="s">
        <v>46</v>
      </c>
      <c r="O83" t="s">
        <v>61</v>
      </c>
    </row>
    <row r="84" spans="1:15">
      <c r="A84" t="s">
        <v>1544</v>
      </c>
      <c r="B84" s="1">
        <v>44501</v>
      </c>
      <c r="C84" t="s">
        <v>133</v>
      </c>
      <c r="D84">
        <v>16782</v>
      </c>
      <c r="E84">
        <v>107</v>
      </c>
      <c r="F84">
        <v>16</v>
      </c>
      <c r="G84">
        <v>14</v>
      </c>
      <c r="H84">
        <v>66</v>
      </c>
      <c r="I84">
        <v>660</v>
      </c>
      <c r="J84">
        <v>135</v>
      </c>
      <c r="K84">
        <v>29</v>
      </c>
      <c r="L84">
        <v>119</v>
      </c>
      <c r="M84" t="s">
        <v>132</v>
      </c>
      <c r="N84" t="s">
        <v>125</v>
      </c>
      <c r="O84" t="s">
        <v>134</v>
      </c>
    </row>
    <row r="85" spans="1:15">
      <c r="A85" t="s">
        <v>1544</v>
      </c>
      <c r="B85" s="1">
        <v>44501</v>
      </c>
      <c r="C85" t="s">
        <v>129</v>
      </c>
      <c r="D85">
        <v>7292</v>
      </c>
      <c r="E85">
        <v>64</v>
      </c>
      <c r="F85">
        <v>12</v>
      </c>
      <c r="G85">
        <v>3</v>
      </c>
      <c r="H85">
        <v>11</v>
      </c>
      <c r="I85">
        <v>296</v>
      </c>
      <c r="J85">
        <v>95</v>
      </c>
      <c r="K85">
        <v>28</v>
      </c>
      <c r="L85">
        <v>72</v>
      </c>
      <c r="M85" t="s">
        <v>128</v>
      </c>
      <c r="N85" t="s">
        <v>125</v>
      </c>
      <c r="O85" t="s">
        <v>134</v>
      </c>
    </row>
    <row r="86" spans="1:15">
      <c r="A86" t="s">
        <v>1544</v>
      </c>
      <c r="B86" s="1">
        <v>44501</v>
      </c>
      <c r="C86" t="s">
        <v>54</v>
      </c>
      <c r="D86">
        <v>6900</v>
      </c>
      <c r="E86">
        <v>25</v>
      </c>
      <c r="F86">
        <v>6</v>
      </c>
      <c r="G86">
        <v>2</v>
      </c>
      <c r="H86">
        <v>3</v>
      </c>
      <c r="I86">
        <v>228</v>
      </c>
      <c r="J86">
        <v>55</v>
      </c>
      <c r="K86">
        <v>26</v>
      </c>
      <c r="L86">
        <v>70</v>
      </c>
      <c r="M86" t="s">
        <v>53</v>
      </c>
      <c r="N86" t="s">
        <v>46</v>
      </c>
      <c r="O86" t="s">
        <v>61</v>
      </c>
    </row>
    <row r="87" spans="1:15">
      <c r="A87" t="s">
        <v>1544</v>
      </c>
      <c r="B87" s="1">
        <v>44501</v>
      </c>
      <c r="C87" t="s">
        <v>92</v>
      </c>
      <c r="D87">
        <v>8078</v>
      </c>
      <c r="E87">
        <v>57</v>
      </c>
      <c r="F87">
        <v>18</v>
      </c>
      <c r="G87">
        <v>13</v>
      </c>
      <c r="H87">
        <v>21</v>
      </c>
      <c r="I87">
        <v>384</v>
      </c>
      <c r="J87">
        <v>77</v>
      </c>
      <c r="K87">
        <v>58</v>
      </c>
      <c r="L87">
        <v>164</v>
      </c>
      <c r="M87" t="s">
        <v>91</v>
      </c>
      <c r="N87" t="s">
        <v>84</v>
      </c>
      <c r="O87" t="s">
        <v>96</v>
      </c>
    </row>
    <row r="88" spans="1:15">
      <c r="A88" t="s">
        <v>1544</v>
      </c>
      <c r="B88" s="1">
        <v>44501</v>
      </c>
      <c r="C88" t="s">
        <v>56</v>
      </c>
      <c r="D88">
        <v>6320</v>
      </c>
      <c r="E88">
        <v>78</v>
      </c>
      <c r="F88">
        <v>23</v>
      </c>
      <c r="G88">
        <v>12</v>
      </c>
      <c r="H88">
        <v>21</v>
      </c>
      <c r="I88">
        <v>361</v>
      </c>
      <c r="J88">
        <v>70</v>
      </c>
      <c r="K88">
        <v>26</v>
      </c>
      <c r="L88">
        <v>94</v>
      </c>
      <c r="M88" t="s">
        <v>55</v>
      </c>
      <c r="N88" t="s">
        <v>46</v>
      </c>
      <c r="O88" t="s">
        <v>61</v>
      </c>
    </row>
    <row r="89" spans="1:15">
      <c r="A89" t="s">
        <v>1544</v>
      </c>
      <c r="B89" s="1">
        <v>44501</v>
      </c>
      <c r="C89" t="s">
        <v>98</v>
      </c>
      <c r="D89">
        <v>6444</v>
      </c>
      <c r="E89">
        <v>31</v>
      </c>
      <c r="F89">
        <v>5</v>
      </c>
      <c r="G89">
        <v>1</v>
      </c>
      <c r="H89">
        <v>6</v>
      </c>
      <c r="I89">
        <v>295</v>
      </c>
      <c r="J89">
        <v>27</v>
      </c>
      <c r="K89">
        <v>15</v>
      </c>
      <c r="L89">
        <v>113</v>
      </c>
      <c r="M89" t="s">
        <v>97</v>
      </c>
      <c r="N89" t="s">
        <v>99</v>
      </c>
      <c r="O89" t="s">
        <v>110</v>
      </c>
    </row>
    <row r="90" spans="1:15">
      <c r="A90" t="s">
        <v>1544</v>
      </c>
      <c r="B90" s="1">
        <v>44501</v>
      </c>
      <c r="C90" t="s">
        <v>112</v>
      </c>
      <c r="D90">
        <v>15178</v>
      </c>
      <c r="E90">
        <v>89</v>
      </c>
      <c r="F90">
        <v>26</v>
      </c>
      <c r="G90">
        <v>29</v>
      </c>
      <c r="H90">
        <v>43</v>
      </c>
      <c r="I90">
        <v>762</v>
      </c>
      <c r="J90">
        <v>156</v>
      </c>
      <c r="K90">
        <v>135</v>
      </c>
      <c r="L90">
        <v>412</v>
      </c>
      <c r="M90" t="s">
        <v>111</v>
      </c>
      <c r="N90" t="s">
        <v>113</v>
      </c>
      <c r="O90" t="s">
        <v>122</v>
      </c>
    </row>
    <row r="91" spans="1:15">
      <c r="A91" t="s">
        <v>1544</v>
      </c>
      <c r="B91" s="1">
        <v>44501</v>
      </c>
      <c r="C91" t="s">
        <v>72</v>
      </c>
      <c r="D91">
        <v>7844</v>
      </c>
      <c r="E91">
        <v>65</v>
      </c>
      <c r="F91">
        <v>25</v>
      </c>
      <c r="G91">
        <v>14</v>
      </c>
      <c r="H91">
        <v>24</v>
      </c>
      <c r="I91">
        <v>415</v>
      </c>
      <c r="J91">
        <v>57</v>
      </c>
      <c r="K91">
        <v>40</v>
      </c>
      <c r="L91">
        <v>245</v>
      </c>
      <c r="M91" t="s">
        <v>71</v>
      </c>
      <c r="N91" t="s">
        <v>64</v>
      </c>
      <c r="O91" t="s">
        <v>73</v>
      </c>
    </row>
    <row r="92" spans="1:15">
      <c r="A92" t="s">
        <v>1544</v>
      </c>
      <c r="B92" s="1">
        <v>44501</v>
      </c>
      <c r="C92" t="s">
        <v>94</v>
      </c>
      <c r="D92">
        <v>4923</v>
      </c>
      <c r="E92">
        <v>35</v>
      </c>
      <c r="F92">
        <v>7</v>
      </c>
      <c r="G92">
        <v>3</v>
      </c>
      <c r="H92">
        <v>4</v>
      </c>
      <c r="I92">
        <v>241</v>
      </c>
      <c r="J92">
        <v>46</v>
      </c>
      <c r="K92">
        <v>66</v>
      </c>
      <c r="L92">
        <v>154</v>
      </c>
      <c r="M92" t="s">
        <v>93</v>
      </c>
      <c r="N92" t="s">
        <v>84</v>
      </c>
      <c r="O92" t="s">
        <v>96</v>
      </c>
    </row>
    <row r="93" spans="1:15">
      <c r="A93" t="s">
        <v>1544</v>
      </c>
      <c r="B93" s="1">
        <v>44501</v>
      </c>
      <c r="C93" t="s">
        <v>68</v>
      </c>
      <c r="D93">
        <v>16021</v>
      </c>
      <c r="G93">
        <v>6</v>
      </c>
      <c r="H93">
        <v>14</v>
      </c>
      <c r="K93">
        <v>14</v>
      </c>
      <c r="L93">
        <v>37</v>
      </c>
      <c r="M93" t="s">
        <v>1451</v>
      </c>
      <c r="N93" t="s">
        <v>64</v>
      </c>
      <c r="O93" t="s">
        <v>73</v>
      </c>
    </row>
    <row r="94" spans="1:15">
      <c r="A94" t="s">
        <v>1544</v>
      </c>
      <c r="B94" s="1">
        <v>44501</v>
      </c>
      <c r="C94" t="s">
        <v>80</v>
      </c>
      <c r="D94">
        <v>15300</v>
      </c>
      <c r="H94">
        <v>7</v>
      </c>
      <c r="K94">
        <v>34</v>
      </c>
      <c r="L94">
        <v>72</v>
      </c>
      <c r="M94" t="s">
        <v>1466</v>
      </c>
      <c r="N94" t="s">
        <v>76</v>
      </c>
      <c r="O94" t="s">
        <v>81</v>
      </c>
    </row>
    <row r="95" spans="1:15">
      <c r="A95" t="s">
        <v>1544</v>
      </c>
      <c r="B95" s="1">
        <v>44501</v>
      </c>
      <c r="C95" t="s">
        <v>70</v>
      </c>
      <c r="D95">
        <v>6965</v>
      </c>
      <c r="E95">
        <v>74</v>
      </c>
      <c r="F95">
        <v>14</v>
      </c>
      <c r="G95">
        <v>4</v>
      </c>
      <c r="H95">
        <v>26</v>
      </c>
      <c r="I95">
        <v>362</v>
      </c>
      <c r="J95">
        <v>46</v>
      </c>
      <c r="K95">
        <v>36</v>
      </c>
      <c r="L95">
        <v>174</v>
      </c>
      <c r="M95" t="s">
        <v>69</v>
      </c>
      <c r="N95" t="s">
        <v>64</v>
      </c>
      <c r="O95" t="s">
        <v>73</v>
      </c>
    </row>
    <row r="96" spans="1:15">
      <c r="A96" t="s">
        <v>1544</v>
      </c>
      <c r="B96" s="1">
        <v>44501</v>
      </c>
      <c r="C96" t="s">
        <v>105</v>
      </c>
      <c r="D96">
        <v>5884</v>
      </c>
      <c r="E96">
        <v>55</v>
      </c>
      <c r="F96">
        <v>9</v>
      </c>
      <c r="G96">
        <v>7</v>
      </c>
      <c r="H96">
        <v>24</v>
      </c>
      <c r="I96">
        <v>270</v>
      </c>
      <c r="J96">
        <v>53</v>
      </c>
      <c r="K96">
        <v>34</v>
      </c>
      <c r="L96">
        <v>115</v>
      </c>
      <c r="M96" t="s">
        <v>104</v>
      </c>
      <c r="N96" t="s">
        <v>99</v>
      </c>
      <c r="O96" t="s">
        <v>110</v>
      </c>
    </row>
    <row r="97" spans="1:15">
      <c r="A97" t="s">
        <v>1544</v>
      </c>
      <c r="B97" s="1">
        <v>44501</v>
      </c>
      <c r="C97" t="s">
        <v>119</v>
      </c>
      <c r="D97">
        <v>6190</v>
      </c>
      <c r="E97">
        <v>32</v>
      </c>
      <c r="F97">
        <v>10</v>
      </c>
      <c r="G97">
        <v>11</v>
      </c>
      <c r="H97">
        <v>20</v>
      </c>
      <c r="I97">
        <v>258</v>
      </c>
      <c r="J97">
        <v>56</v>
      </c>
      <c r="K97">
        <v>42</v>
      </c>
      <c r="L97">
        <v>131</v>
      </c>
      <c r="M97" t="s">
        <v>118</v>
      </c>
      <c r="N97" t="s">
        <v>113</v>
      </c>
      <c r="O97" t="s">
        <v>122</v>
      </c>
    </row>
    <row r="98" spans="1:15">
      <c r="A98" t="s">
        <v>1544</v>
      </c>
      <c r="B98" s="1">
        <v>44501</v>
      </c>
      <c r="C98" t="s">
        <v>121</v>
      </c>
      <c r="D98">
        <v>9528</v>
      </c>
      <c r="E98">
        <v>94</v>
      </c>
      <c r="F98">
        <v>12</v>
      </c>
      <c r="G98">
        <v>10</v>
      </c>
      <c r="H98">
        <v>53</v>
      </c>
      <c r="I98">
        <v>440</v>
      </c>
      <c r="J98">
        <v>68</v>
      </c>
      <c r="K98">
        <v>23</v>
      </c>
      <c r="L98">
        <v>106</v>
      </c>
      <c r="M98" t="s">
        <v>120</v>
      </c>
      <c r="N98" t="s">
        <v>113</v>
      </c>
      <c r="O98" t="s">
        <v>122</v>
      </c>
    </row>
    <row r="99" spans="1:15">
      <c r="A99" t="s">
        <v>1544</v>
      </c>
      <c r="B99" s="1">
        <v>44501</v>
      </c>
      <c r="C99" t="s">
        <v>107</v>
      </c>
      <c r="D99">
        <v>14787</v>
      </c>
      <c r="E99">
        <v>119</v>
      </c>
      <c r="F99">
        <v>26</v>
      </c>
      <c r="G99">
        <v>18</v>
      </c>
      <c r="H99">
        <v>65</v>
      </c>
      <c r="I99">
        <v>650</v>
      </c>
      <c r="J99">
        <v>152</v>
      </c>
      <c r="K99">
        <v>93</v>
      </c>
      <c r="L99">
        <v>309</v>
      </c>
      <c r="M99" t="s">
        <v>106</v>
      </c>
      <c r="N99" t="s">
        <v>99</v>
      </c>
      <c r="O99" t="s">
        <v>110</v>
      </c>
    </row>
    <row r="100" spans="1:15">
      <c r="A100" t="s">
        <v>1544</v>
      </c>
      <c r="B100" s="1">
        <v>44501</v>
      </c>
      <c r="C100" t="s">
        <v>58</v>
      </c>
      <c r="D100">
        <v>4383</v>
      </c>
      <c r="E100">
        <v>42</v>
      </c>
      <c r="F100">
        <v>7</v>
      </c>
      <c r="G100">
        <v>4</v>
      </c>
      <c r="H100">
        <v>24</v>
      </c>
      <c r="I100">
        <v>212</v>
      </c>
      <c r="J100">
        <v>29</v>
      </c>
      <c r="K100">
        <v>13</v>
      </c>
      <c r="L100">
        <v>109</v>
      </c>
      <c r="M100" t="s">
        <v>57</v>
      </c>
      <c r="N100" t="s">
        <v>46</v>
      </c>
      <c r="O100" t="s">
        <v>61</v>
      </c>
    </row>
    <row r="101" spans="1:15">
      <c r="A101" t="s">
        <v>1544</v>
      </c>
      <c r="B101" s="1">
        <v>44501</v>
      </c>
      <c r="C101" t="s">
        <v>52</v>
      </c>
      <c r="D101">
        <v>9415</v>
      </c>
      <c r="E101">
        <v>107</v>
      </c>
      <c r="F101">
        <v>18</v>
      </c>
      <c r="G101">
        <v>18</v>
      </c>
      <c r="H101">
        <v>65</v>
      </c>
      <c r="I101">
        <v>413</v>
      </c>
      <c r="J101">
        <v>40</v>
      </c>
      <c r="K101">
        <v>28</v>
      </c>
      <c r="L101">
        <v>189</v>
      </c>
      <c r="M101" t="s">
        <v>51</v>
      </c>
      <c r="N101" t="s">
        <v>46</v>
      </c>
      <c r="O101" t="s">
        <v>61</v>
      </c>
    </row>
    <row r="102" spans="1:15">
      <c r="A102" t="s">
        <v>1544</v>
      </c>
      <c r="B102" s="1">
        <v>44501</v>
      </c>
      <c r="C102" t="s">
        <v>75</v>
      </c>
      <c r="D102">
        <v>9630</v>
      </c>
      <c r="E102">
        <v>87</v>
      </c>
      <c r="F102">
        <v>21</v>
      </c>
      <c r="G102">
        <v>15</v>
      </c>
      <c r="H102">
        <v>59</v>
      </c>
      <c r="I102">
        <v>378</v>
      </c>
      <c r="J102">
        <v>25</v>
      </c>
      <c r="K102">
        <v>20</v>
      </c>
      <c r="L102">
        <v>235</v>
      </c>
      <c r="M102" t="s">
        <v>74</v>
      </c>
      <c r="N102" t="s">
        <v>76</v>
      </c>
      <c r="O102" t="s">
        <v>81</v>
      </c>
    </row>
    <row r="103" spans="1:15">
      <c r="A103" t="s">
        <v>1544</v>
      </c>
      <c r="B103" s="1">
        <v>44501</v>
      </c>
      <c r="C103" t="s">
        <v>78</v>
      </c>
      <c r="D103">
        <v>11395</v>
      </c>
      <c r="E103">
        <v>45</v>
      </c>
      <c r="F103">
        <v>10</v>
      </c>
      <c r="G103">
        <v>17</v>
      </c>
      <c r="H103">
        <v>45</v>
      </c>
      <c r="I103">
        <v>529</v>
      </c>
      <c r="J103">
        <v>150</v>
      </c>
      <c r="K103">
        <v>145</v>
      </c>
      <c r="L103">
        <v>430</v>
      </c>
      <c r="M103" t="s">
        <v>77</v>
      </c>
      <c r="N103" t="s">
        <v>76</v>
      </c>
      <c r="O103" t="s">
        <v>81</v>
      </c>
    </row>
    <row r="104" spans="1:15">
      <c r="A104" t="s">
        <v>1544</v>
      </c>
      <c r="B104" s="1">
        <v>44501</v>
      </c>
      <c r="C104" t="s">
        <v>88</v>
      </c>
      <c r="D104">
        <v>6921</v>
      </c>
      <c r="E104">
        <v>24</v>
      </c>
      <c r="F104">
        <v>4</v>
      </c>
      <c r="G104">
        <v>2</v>
      </c>
      <c r="H104">
        <v>12</v>
      </c>
      <c r="I104">
        <v>270</v>
      </c>
      <c r="J104">
        <v>31</v>
      </c>
      <c r="K104">
        <v>41</v>
      </c>
      <c r="L104">
        <v>239</v>
      </c>
      <c r="M104" t="s">
        <v>87</v>
      </c>
      <c r="N104" t="s">
        <v>84</v>
      </c>
      <c r="O104" t="s">
        <v>96</v>
      </c>
    </row>
    <row r="105" spans="1:15">
      <c r="A105" t="s">
        <v>1544</v>
      </c>
      <c r="B105" s="1">
        <v>44501</v>
      </c>
      <c r="C105" t="s">
        <v>115</v>
      </c>
      <c r="D105">
        <v>2860</v>
      </c>
      <c r="E105">
        <v>17</v>
      </c>
      <c r="F105">
        <v>7</v>
      </c>
      <c r="G105">
        <v>2</v>
      </c>
      <c r="H105">
        <v>9</v>
      </c>
      <c r="I105">
        <v>177</v>
      </c>
      <c r="J105">
        <v>51</v>
      </c>
      <c r="K105">
        <v>49</v>
      </c>
      <c r="L105">
        <v>108</v>
      </c>
      <c r="M105" t="s">
        <v>114</v>
      </c>
      <c r="N105" t="s">
        <v>113</v>
      </c>
      <c r="O105" t="s">
        <v>122</v>
      </c>
    </row>
    <row r="106" spans="1:15">
      <c r="A106" t="s">
        <v>1544</v>
      </c>
      <c r="B106" s="1">
        <v>44501</v>
      </c>
      <c r="C106" t="s">
        <v>63</v>
      </c>
      <c r="D106">
        <v>9062</v>
      </c>
      <c r="E106">
        <v>110</v>
      </c>
      <c r="F106">
        <v>23</v>
      </c>
      <c r="G106">
        <v>18</v>
      </c>
      <c r="H106">
        <v>62</v>
      </c>
      <c r="I106">
        <v>518</v>
      </c>
      <c r="J106">
        <v>55</v>
      </c>
      <c r="K106">
        <v>41</v>
      </c>
      <c r="L106">
        <v>324</v>
      </c>
      <c r="M106" t="s">
        <v>62</v>
      </c>
      <c r="N106" t="s">
        <v>64</v>
      </c>
      <c r="O106" t="s">
        <v>73</v>
      </c>
    </row>
    <row r="107" spans="1:15">
      <c r="A107" t="s">
        <v>1544</v>
      </c>
      <c r="B107" s="1">
        <v>44501</v>
      </c>
      <c r="C107" t="s">
        <v>124</v>
      </c>
      <c r="D107">
        <v>6732</v>
      </c>
      <c r="E107">
        <v>58</v>
      </c>
      <c r="F107">
        <v>7</v>
      </c>
      <c r="G107">
        <v>1</v>
      </c>
      <c r="H107">
        <v>7</v>
      </c>
      <c r="I107">
        <v>293</v>
      </c>
      <c r="J107">
        <v>43</v>
      </c>
      <c r="K107">
        <v>43</v>
      </c>
      <c r="L107">
        <v>139</v>
      </c>
      <c r="M107" t="s">
        <v>123</v>
      </c>
      <c r="N107" t="s">
        <v>125</v>
      </c>
      <c r="O107" t="s">
        <v>134</v>
      </c>
    </row>
    <row r="108" spans="1:15">
      <c r="A108" t="s">
        <v>1544</v>
      </c>
      <c r="B108" s="1">
        <v>44501</v>
      </c>
      <c r="C108" t="s">
        <v>127</v>
      </c>
      <c r="D108">
        <v>8118</v>
      </c>
      <c r="E108">
        <v>37</v>
      </c>
      <c r="F108">
        <v>6</v>
      </c>
      <c r="G108">
        <v>4</v>
      </c>
      <c r="H108">
        <v>22</v>
      </c>
      <c r="I108">
        <v>423</v>
      </c>
      <c r="J108">
        <v>80</v>
      </c>
      <c r="K108">
        <v>100</v>
      </c>
      <c r="L108">
        <v>319</v>
      </c>
      <c r="M108" t="s">
        <v>1527</v>
      </c>
      <c r="N108" t="s">
        <v>125</v>
      </c>
      <c r="O108" t="s">
        <v>134</v>
      </c>
    </row>
    <row r="109" spans="1:15">
      <c r="A109" t="s">
        <v>1544</v>
      </c>
      <c r="B109" s="1">
        <v>44501</v>
      </c>
      <c r="C109" t="s">
        <v>60</v>
      </c>
      <c r="D109">
        <v>7243</v>
      </c>
      <c r="G109">
        <v>1</v>
      </c>
      <c r="H109">
        <v>7</v>
      </c>
      <c r="K109">
        <v>2</v>
      </c>
      <c r="L109">
        <v>27</v>
      </c>
      <c r="M109" t="s">
        <v>1421</v>
      </c>
      <c r="N109" t="s">
        <v>46</v>
      </c>
      <c r="O109" t="s">
        <v>61</v>
      </c>
    </row>
    <row r="110" spans="1:15">
      <c r="A110" t="s">
        <v>1544</v>
      </c>
      <c r="B110" s="1">
        <v>44501</v>
      </c>
      <c r="C110" t="s">
        <v>45</v>
      </c>
      <c r="D110">
        <v>3883</v>
      </c>
      <c r="E110">
        <v>110</v>
      </c>
      <c r="F110">
        <v>13</v>
      </c>
      <c r="G110">
        <v>17</v>
      </c>
      <c r="H110">
        <v>99</v>
      </c>
      <c r="I110">
        <v>247</v>
      </c>
      <c r="J110">
        <v>9</v>
      </c>
      <c r="K110">
        <v>16</v>
      </c>
      <c r="L110">
        <v>193</v>
      </c>
      <c r="M110" t="s">
        <v>44</v>
      </c>
      <c r="N110" t="s">
        <v>46</v>
      </c>
      <c r="O110" t="s">
        <v>61</v>
      </c>
    </row>
    <row r="111" spans="1:15">
      <c r="A111" t="s">
        <v>1544</v>
      </c>
      <c r="B111" s="1">
        <v>44501</v>
      </c>
      <c r="C111" t="s">
        <v>109</v>
      </c>
      <c r="D111">
        <v>3535</v>
      </c>
      <c r="E111">
        <v>27</v>
      </c>
      <c r="F111">
        <v>4</v>
      </c>
      <c r="G111">
        <v>4</v>
      </c>
      <c r="H111">
        <v>20</v>
      </c>
      <c r="I111">
        <v>110</v>
      </c>
      <c r="J111">
        <v>17</v>
      </c>
      <c r="K111">
        <v>18</v>
      </c>
      <c r="L111">
        <v>62</v>
      </c>
      <c r="M111" t="s">
        <v>108</v>
      </c>
      <c r="N111" t="s">
        <v>99</v>
      </c>
      <c r="O111" t="s">
        <v>110</v>
      </c>
    </row>
    <row r="112" spans="1:15">
      <c r="A112" t="s">
        <v>1544</v>
      </c>
      <c r="B112" s="1">
        <v>44501</v>
      </c>
      <c r="C112" t="s">
        <v>83</v>
      </c>
      <c r="D112">
        <v>15128</v>
      </c>
      <c r="E112">
        <v>106</v>
      </c>
      <c r="F112">
        <v>22</v>
      </c>
      <c r="G112">
        <v>31</v>
      </c>
      <c r="H112">
        <v>96</v>
      </c>
      <c r="I112">
        <v>668</v>
      </c>
      <c r="J112">
        <v>155</v>
      </c>
      <c r="K112">
        <v>101</v>
      </c>
      <c r="L112">
        <v>229</v>
      </c>
      <c r="M112" t="s">
        <v>82</v>
      </c>
      <c r="N112" t="s">
        <v>84</v>
      </c>
      <c r="O112" t="s">
        <v>96</v>
      </c>
    </row>
    <row r="113" spans="1:15">
      <c r="A113" t="s">
        <v>1544</v>
      </c>
      <c r="B113" s="1">
        <v>44501</v>
      </c>
      <c r="C113" t="s">
        <v>117</v>
      </c>
      <c r="D113">
        <v>7740</v>
      </c>
      <c r="E113">
        <v>80</v>
      </c>
      <c r="F113">
        <v>12</v>
      </c>
      <c r="G113">
        <v>4</v>
      </c>
      <c r="H113">
        <v>25</v>
      </c>
      <c r="I113">
        <v>371</v>
      </c>
      <c r="J113">
        <v>89</v>
      </c>
      <c r="K113">
        <v>56</v>
      </c>
      <c r="L113">
        <v>169</v>
      </c>
      <c r="M113" t="s">
        <v>116</v>
      </c>
      <c r="N113" t="s">
        <v>113</v>
      </c>
      <c r="O113" t="s">
        <v>122</v>
      </c>
    </row>
    <row r="114" spans="1:15">
      <c r="A114" t="s">
        <v>1544</v>
      </c>
      <c r="B114" s="1">
        <v>44501</v>
      </c>
      <c r="C114" t="s">
        <v>101</v>
      </c>
      <c r="D114">
        <v>2031</v>
      </c>
      <c r="E114">
        <v>19</v>
      </c>
      <c r="F114">
        <v>6</v>
      </c>
      <c r="G114">
        <v>3</v>
      </c>
      <c r="H114">
        <v>8</v>
      </c>
      <c r="I114">
        <v>104</v>
      </c>
      <c r="J114">
        <v>17</v>
      </c>
      <c r="K114">
        <v>18</v>
      </c>
      <c r="L114">
        <v>70</v>
      </c>
      <c r="M114" t="s">
        <v>100</v>
      </c>
      <c r="N114" t="s">
        <v>99</v>
      </c>
      <c r="O114" t="s">
        <v>110</v>
      </c>
    </row>
    <row r="115" spans="1:15">
      <c r="A115" t="s">
        <v>1544</v>
      </c>
      <c r="B115" s="1">
        <v>44501</v>
      </c>
      <c r="C115" t="s">
        <v>90</v>
      </c>
      <c r="D115">
        <v>3352</v>
      </c>
      <c r="E115">
        <v>12</v>
      </c>
      <c r="F115">
        <v>2</v>
      </c>
      <c r="G115">
        <v>2</v>
      </c>
      <c r="H115">
        <v>4</v>
      </c>
      <c r="I115">
        <v>119</v>
      </c>
      <c r="J115">
        <v>26</v>
      </c>
      <c r="K115">
        <v>21</v>
      </c>
      <c r="L115">
        <v>75</v>
      </c>
      <c r="M115" t="s">
        <v>89</v>
      </c>
      <c r="N115" t="s">
        <v>84</v>
      </c>
      <c r="O115" t="s">
        <v>96</v>
      </c>
    </row>
    <row r="116" spans="1:15">
      <c r="A116" t="s">
        <v>1544</v>
      </c>
      <c r="B116" s="1">
        <v>44501</v>
      </c>
      <c r="C116" t="s">
        <v>103</v>
      </c>
      <c r="D116">
        <v>3774</v>
      </c>
      <c r="E116">
        <v>24</v>
      </c>
      <c r="F116">
        <v>5</v>
      </c>
      <c r="G116">
        <v>3</v>
      </c>
      <c r="H116">
        <v>17</v>
      </c>
      <c r="I116">
        <v>167</v>
      </c>
      <c r="J116">
        <v>11</v>
      </c>
      <c r="K116">
        <v>5</v>
      </c>
      <c r="L116">
        <v>68</v>
      </c>
      <c r="M116" t="s">
        <v>102</v>
      </c>
      <c r="N116" t="s">
        <v>99</v>
      </c>
      <c r="O116" t="s">
        <v>110</v>
      </c>
    </row>
    <row r="117" spans="1:15">
      <c r="A117" t="s">
        <v>1544</v>
      </c>
      <c r="B117" s="1">
        <v>44501</v>
      </c>
      <c r="C117" t="s">
        <v>95</v>
      </c>
      <c r="D117">
        <v>10000</v>
      </c>
      <c r="G117">
        <v>1</v>
      </c>
      <c r="H117">
        <v>12</v>
      </c>
      <c r="K117">
        <v>9</v>
      </c>
      <c r="L117">
        <v>54</v>
      </c>
      <c r="M117" t="s">
        <v>1477</v>
      </c>
      <c r="N117" t="s">
        <v>84</v>
      </c>
      <c r="O117" t="s">
        <v>96</v>
      </c>
    </row>
    <row r="118" spans="1:15">
      <c r="A118" t="s">
        <v>1544</v>
      </c>
      <c r="B118" s="1">
        <v>44501</v>
      </c>
      <c r="C118" t="s">
        <v>86</v>
      </c>
      <c r="D118">
        <v>10257</v>
      </c>
      <c r="E118">
        <v>32</v>
      </c>
      <c r="F118">
        <v>6</v>
      </c>
      <c r="G118">
        <v>8</v>
      </c>
      <c r="H118">
        <v>22</v>
      </c>
      <c r="I118">
        <v>349</v>
      </c>
      <c r="J118">
        <v>16</v>
      </c>
      <c r="K118">
        <v>34</v>
      </c>
      <c r="L118">
        <v>253</v>
      </c>
      <c r="M118" t="s">
        <v>85</v>
      </c>
      <c r="N118" t="s">
        <v>84</v>
      </c>
      <c r="O118" t="s">
        <v>96</v>
      </c>
    </row>
    <row r="119" spans="1:15">
      <c r="A119" t="s">
        <v>1544</v>
      </c>
      <c r="B119" s="1">
        <v>44531</v>
      </c>
      <c r="C119" t="s">
        <v>124</v>
      </c>
      <c r="D119">
        <v>6750</v>
      </c>
      <c r="E119">
        <v>60</v>
      </c>
      <c r="F119">
        <v>7</v>
      </c>
      <c r="G119">
        <v>1</v>
      </c>
      <c r="H119">
        <v>9</v>
      </c>
      <c r="I119">
        <v>294</v>
      </c>
      <c r="J119">
        <v>42</v>
      </c>
      <c r="K119">
        <v>46</v>
      </c>
      <c r="L119">
        <v>153</v>
      </c>
      <c r="M119" t="s">
        <v>123</v>
      </c>
      <c r="N119" t="s">
        <v>125</v>
      </c>
      <c r="O119" t="s">
        <v>134</v>
      </c>
    </row>
    <row r="120" spans="1:15">
      <c r="A120" t="s">
        <v>1544</v>
      </c>
      <c r="B120" s="1">
        <v>44531</v>
      </c>
      <c r="C120" t="s">
        <v>72</v>
      </c>
      <c r="D120">
        <v>7861</v>
      </c>
      <c r="E120">
        <v>66</v>
      </c>
      <c r="F120">
        <v>25</v>
      </c>
      <c r="G120">
        <v>14</v>
      </c>
      <c r="H120">
        <v>33</v>
      </c>
      <c r="I120">
        <v>428</v>
      </c>
      <c r="J120">
        <v>58</v>
      </c>
      <c r="K120">
        <v>48</v>
      </c>
      <c r="L120">
        <v>299</v>
      </c>
      <c r="M120" t="s">
        <v>71</v>
      </c>
      <c r="N120" t="s">
        <v>64</v>
      </c>
      <c r="O120" t="s">
        <v>73</v>
      </c>
    </row>
    <row r="121" spans="1:15">
      <c r="A121" t="s">
        <v>1544</v>
      </c>
      <c r="B121" s="1">
        <v>44531</v>
      </c>
      <c r="C121" t="s">
        <v>121</v>
      </c>
      <c r="D121">
        <v>9492</v>
      </c>
      <c r="E121">
        <v>93</v>
      </c>
      <c r="F121">
        <v>12</v>
      </c>
      <c r="G121">
        <v>11</v>
      </c>
      <c r="H121">
        <v>56</v>
      </c>
      <c r="I121">
        <v>433</v>
      </c>
      <c r="J121">
        <v>67</v>
      </c>
      <c r="K121">
        <v>30</v>
      </c>
      <c r="L121">
        <v>118</v>
      </c>
      <c r="M121" t="s">
        <v>120</v>
      </c>
      <c r="N121" t="s">
        <v>113</v>
      </c>
      <c r="O121" t="s">
        <v>122</v>
      </c>
    </row>
    <row r="122" spans="1:15">
      <c r="A122" t="s">
        <v>1544</v>
      </c>
      <c r="B122" s="1">
        <v>44531</v>
      </c>
      <c r="C122" t="s">
        <v>56</v>
      </c>
      <c r="D122">
        <v>6291</v>
      </c>
      <c r="E122">
        <v>78</v>
      </c>
      <c r="F122">
        <v>22</v>
      </c>
      <c r="G122">
        <v>15</v>
      </c>
      <c r="H122">
        <v>25</v>
      </c>
      <c r="I122">
        <v>368</v>
      </c>
      <c r="J122">
        <v>69</v>
      </c>
      <c r="K122">
        <v>29</v>
      </c>
      <c r="L122">
        <v>106</v>
      </c>
      <c r="M122" t="s">
        <v>55</v>
      </c>
      <c r="N122" t="s">
        <v>46</v>
      </c>
      <c r="O122" t="s">
        <v>61</v>
      </c>
    </row>
    <row r="123" spans="1:15">
      <c r="A123" t="s">
        <v>1544</v>
      </c>
      <c r="B123" s="1">
        <v>44531</v>
      </c>
      <c r="C123" t="s">
        <v>112</v>
      </c>
      <c r="D123">
        <v>15284</v>
      </c>
      <c r="E123">
        <v>88</v>
      </c>
      <c r="F123">
        <v>26</v>
      </c>
      <c r="G123">
        <v>29</v>
      </c>
      <c r="H123">
        <v>47</v>
      </c>
      <c r="I123">
        <v>777</v>
      </c>
      <c r="J123">
        <v>158</v>
      </c>
      <c r="K123">
        <v>150</v>
      </c>
      <c r="L123">
        <v>444</v>
      </c>
      <c r="M123" t="s">
        <v>111</v>
      </c>
      <c r="N123" t="s">
        <v>113</v>
      </c>
      <c r="O123" t="s">
        <v>122</v>
      </c>
    </row>
    <row r="124" spans="1:15">
      <c r="A124" t="s">
        <v>1544</v>
      </c>
      <c r="B124" s="1">
        <v>44531</v>
      </c>
      <c r="C124" t="s">
        <v>60</v>
      </c>
      <c r="D124">
        <v>7259</v>
      </c>
      <c r="E124">
        <v>0</v>
      </c>
      <c r="F124">
        <v>0</v>
      </c>
      <c r="G124">
        <v>1</v>
      </c>
      <c r="H124">
        <v>7</v>
      </c>
      <c r="I124">
        <v>0</v>
      </c>
      <c r="J124">
        <v>0</v>
      </c>
      <c r="K124">
        <v>2</v>
      </c>
      <c r="L124">
        <v>35</v>
      </c>
      <c r="M124" t="s">
        <v>1421</v>
      </c>
      <c r="N124" t="s">
        <v>46</v>
      </c>
      <c r="O124" t="s">
        <v>61</v>
      </c>
    </row>
    <row r="125" spans="1:15">
      <c r="A125" t="s">
        <v>1544</v>
      </c>
      <c r="B125" s="1">
        <v>44531</v>
      </c>
      <c r="C125" t="s">
        <v>92</v>
      </c>
      <c r="D125">
        <v>8073</v>
      </c>
      <c r="E125">
        <v>55</v>
      </c>
      <c r="F125">
        <v>17</v>
      </c>
      <c r="G125">
        <v>13</v>
      </c>
      <c r="H125">
        <v>22</v>
      </c>
      <c r="I125">
        <v>381</v>
      </c>
      <c r="J125">
        <v>77</v>
      </c>
      <c r="K125">
        <v>74</v>
      </c>
      <c r="L125">
        <v>220</v>
      </c>
      <c r="M125" t="s">
        <v>91</v>
      </c>
      <c r="N125" t="s">
        <v>84</v>
      </c>
      <c r="O125" t="s">
        <v>96</v>
      </c>
    </row>
    <row r="126" spans="1:15">
      <c r="A126" t="s">
        <v>1544</v>
      </c>
      <c r="B126" s="1">
        <v>44531</v>
      </c>
      <c r="C126" t="s">
        <v>88</v>
      </c>
      <c r="D126">
        <v>6767</v>
      </c>
      <c r="E126">
        <v>24</v>
      </c>
      <c r="F126">
        <v>4</v>
      </c>
      <c r="G126">
        <v>4</v>
      </c>
      <c r="H126">
        <v>16</v>
      </c>
      <c r="I126">
        <v>273</v>
      </c>
      <c r="J126">
        <v>30</v>
      </c>
      <c r="K126">
        <v>47</v>
      </c>
      <c r="L126">
        <v>246</v>
      </c>
      <c r="M126" t="s">
        <v>87</v>
      </c>
      <c r="N126" t="s">
        <v>84</v>
      </c>
      <c r="O126" t="s">
        <v>96</v>
      </c>
    </row>
    <row r="127" spans="1:15">
      <c r="A127" t="s">
        <v>1544</v>
      </c>
      <c r="B127" s="1">
        <v>44531</v>
      </c>
      <c r="C127" t="s">
        <v>66</v>
      </c>
      <c r="D127">
        <v>13317</v>
      </c>
      <c r="E127">
        <v>226</v>
      </c>
      <c r="F127">
        <v>42</v>
      </c>
      <c r="G127">
        <v>37</v>
      </c>
      <c r="H127">
        <v>130</v>
      </c>
      <c r="I127">
        <v>802</v>
      </c>
      <c r="J127">
        <v>95</v>
      </c>
      <c r="K127">
        <v>87</v>
      </c>
      <c r="L127">
        <v>494</v>
      </c>
      <c r="M127" t="s">
        <v>65</v>
      </c>
      <c r="N127" t="s">
        <v>64</v>
      </c>
      <c r="O127" t="s">
        <v>73</v>
      </c>
    </row>
    <row r="128" spans="1:15">
      <c r="A128" t="s">
        <v>1544</v>
      </c>
      <c r="B128" s="1">
        <v>44531</v>
      </c>
      <c r="C128" t="s">
        <v>115</v>
      </c>
      <c r="D128">
        <v>2882</v>
      </c>
      <c r="E128">
        <v>17</v>
      </c>
      <c r="F128">
        <v>7</v>
      </c>
      <c r="G128">
        <v>4</v>
      </c>
      <c r="H128">
        <v>10</v>
      </c>
      <c r="I128">
        <v>185</v>
      </c>
      <c r="J128">
        <v>52</v>
      </c>
      <c r="K128">
        <v>58</v>
      </c>
      <c r="L128">
        <v>146</v>
      </c>
      <c r="M128" t="s">
        <v>114</v>
      </c>
      <c r="N128" t="s">
        <v>113</v>
      </c>
      <c r="O128" t="s">
        <v>122</v>
      </c>
    </row>
    <row r="129" spans="1:15">
      <c r="A129" t="s">
        <v>1544</v>
      </c>
      <c r="B129" s="1">
        <v>44531</v>
      </c>
      <c r="C129" t="s">
        <v>90</v>
      </c>
      <c r="D129">
        <v>3373</v>
      </c>
      <c r="E129">
        <v>12</v>
      </c>
      <c r="F129">
        <v>2</v>
      </c>
      <c r="G129">
        <v>2</v>
      </c>
      <c r="H129">
        <v>4</v>
      </c>
      <c r="I129">
        <v>119</v>
      </c>
      <c r="J129">
        <v>27</v>
      </c>
      <c r="K129">
        <v>25</v>
      </c>
      <c r="L129">
        <v>80</v>
      </c>
      <c r="M129" t="s">
        <v>89</v>
      </c>
      <c r="N129" t="s">
        <v>84</v>
      </c>
      <c r="O129" t="s">
        <v>96</v>
      </c>
    </row>
    <row r="130" spans="1:15">
      <c r="A130" t="s">
        <v>1544</v>
      </c>
      <c r="B130" s="1">
        <v>44531</v>
      </c>
      <c r="C130" t="s">
        <v>117</v>
      </c>
      <c r="D130">
        <v>7751</v>
      </c>
      <c r="E130">
        <v>81</v>
      </c>
      <c r="F130">
        <v>12</v>
      </c>
      <c r="G130">
        <v>4</v>
      </c>
      <c r="H130">
        <v>28</v>
      </c>
      <c r="I130">
        <v>386</v>
      </c>
      <c r="J130">
        <v>92</v>
      </c>
      <c r="K130">
        <v>72</v>
      </c>
      <c r="L130">
        <v>201</v>
      </c>
      <c r="M130" t="s">
        <v>116</v>
      </c>
      <c r="N130" t="s">
        <v>113</v>
      </c>
      <c r="O130" t="s">
        <v>122</v>
      </c>
    </row>
    <row r="131" spans="1:15">
      <c r="A131" t="s">
        <v>1544</v>
      </c>
      <c r="B131" s="1">
        <v>44531</v>
      </c>
      <c r="C131" t="s">
        <v>105</v>
      </c>
      <c r="D131">
        <v>5903</v>
      </c>
      <c r="E131">
        <v>55</v>
      </c>
      <c r="F131">
        <v>9</v>
      </c>
      <c r="G131">
        <v>10</v>
      </c>
      <c r="H131">
        <v>32</v>
      </c>
      <c r="I131">
        <v>263</v>
      </c>
      <c r="J131">
        <v>54</v>
      </c>
      <c r="K131">
        <v>44</v>
      </c>
      <c r="L131">
        <v>142</v>
      </c>
      <c r="M131" t="s">
        <v>104</v>
      </c>
      <c r="N131" t="s">
        <v>99</v>
      </c>
      <c r="O131" t="s">
        <v>110</v>
      </c>
    </row>
    <row r="132" spans="1:15">
      <c r="A132" t="s">
        <v>1544</v>
      </c>
      <c r="B132" s="1">
        <v>44531</v>
      </c>
      <c r="C132" t="s">
        <v>52</v>
      </c>
      <c r="D132">
        <v>9513</v>
      </c>
      <c r="E132">
        <v>107</v>
      </c>
      <c r="F132">
        <v>18</v>
      </c>
      <c r="G132">
        <v>20</v>
      </c>
      <c r="H132">
        <v>67</v>
      </c>
      <c r="I132">
        <v>423</v>
      </c>
      <c r="J132">
        <v>41</v>
      </c>
      <c r="K132">
        <v>36</v>
      </c>
      <c r="L132">
        <v>215</v>
      </c>
      <c r="M132" t="s">
        <v>51</v>
      </c>
      <c r="N132" t="s">
        <v>46</v>
      </c>
      <c r="O132" t="s">
        <v>61</v>
      </c>
    </row>
    <row r="133" spans="1:15">
      <c r="A133" t="s">
        <v>1544</v>
      </c>
      <c r="B133" s="1">
        <v>44531</v>
      </c>
      <c r="C133" t="s">
        <v>50</v>
      </c>
      <c r="D133">
        <v>5265</v>
      </c>
      <c r="E133">
        <v>0</v>
      </c>
      <c r="F133">
        <v>0</v>
      </c>
      <c r="G133">
        <v>2</v>
      </c>
      <c r="H133">
        <v>4</v>
      </c>
      <c r="I133">
        <v>0</v>
      </c>
      <c r="J133">
        <v>0</v>
      </c>
      <c r="K133">
        <v>0</v>
      </c>
      <c r="L133">
        <v>5</v>
      </c>
      <c r="M133" t="s">
        <v>1447</v>
      </c>
      <c r="N133" t="s">
        <v>46</v>
      </c>
      <c r="O133" t="s">
        <v>61</v>
      </c>
    </row>
    <row r="134" spans="1:15">
      <c r="A134" t="s">
        <v>1544</v>
      </c>
      <c r="B134" s="1">
        <v>44531</v>
      </c>
      <c r="C134" t="s">
        <v>68</v>
      </c>
      <c r="D134">
        <v>16026</v>
      </c>
      <c r="E134">
        <v>0</v>
      </c>
      <c r="F134">
        <v>0</v>
      </c>
      <c r="G134">
        <v>6</v>
      </c>
      <c r="H134">
        <v>14</v>
      </c>
      <c r="I134">
        <v>0</v>
      </c>
      <c r="J134">
        <v>0</v>
      </c>
      <c r="K134">
        <v>16</v>
      </c>
      <c r="L134">
        <v>43</v>
      </c>
      <c r="M134" t="s">
        <v>1451</v>
      </c>
      <c r="N134" t="s">
        <v>64</v>
      </c>
      <c r="O134" t="s">
        <v>73</v>
      </c>
    </row>
    <row r="135" spans="1:15">
      <c r="A135" t="s">
        <v>1544</v>
      </c>
      <c r="B135" s="1">
        <v>44531</v>
      </c>
      <c r="C135" t="s">
        <v>54</v>
      </c>
      <c r="D135">
        <v>6913</v>
      </c>
      <c r="E135">
        <v>25</v>
      </c>
      <c r="F135">
        <v>6</v>
      </c>
      <c r="G135">
        <v>3</v>
      </c>
      <c r="H135">
        <v>4</v>
      </c>
      <c r="I135">
        <v>228</v>
      </c>
      <c r="J135">
        <v>54</v>
      </c>
      <c r="K135">
        <v>31</v>
      </c>
      <c r="L135">
        <v>78</v>
      </c>
      <c r="M135" t="s">
        <v>53</v>
      </c>
      <c r="N135" t="s">
        <v>46</v>
      </c>
      <c r="O135" t="s">
        <v>61</v>
      </c>
    </row>
    <row r="136" spans="1:15">
      <c r="A136" t="s">
        <v>1544</v>
      </c>
      <c r="B136" s="1">
        <v>44531</v>
      </c>
      <c r="C136" t="s">
        <v>98</v>
      </c>
      <c r="D136">
        <v>6435</v>
      </c>
      <c r="E136">
        <v>31</v>
      </c>
      <c r="F136">
        <v>5</v>
      </c>
      <c r="G136">
        <v>1</v>
      </c>
      <c r="H136">
        <v>7</v>
      </c>
      <c r="I136">
        <v>300</v>
      </c>
      <c r="J136">
        <v>27</v>
      </c>
      <c r="K136">
        <v>17</v>
      </c>
      <c r="L136">
        <v>140</v>
      </c>
      <c r="M136" t="s">
        <v>97</v>
      </c>
      <c r="N136" t="s">
        <v>99</v>
      </c>
      <c r="O136" t="s">
        <v>110</v>
      </c>
    </row>
    <row r="137" spans="1:15">
      <c r="A137" t="s">
        <v>1544</v>
      </c>
      <c r="B137" s="1">
        <v>44531</v>
      </c>
      <c r="C137" t="s">
        <v>109</v>
      </c>
      <c r="D137">
        <v>3531</v>
      </c>
      <c r="E137">
        <v>27</v>
      </c>
      <c r="F137">
        <v>4</v>
      </c>
      <c r="G137">
        <v>4</v>
      </c>
      <c r="H137">
        <v>20</v>
      </c>
      <c r="I137">
        <v>111</v>
      </c>
      <c r="J137">
        <v>18</v>
      </c>
      <c r="K137">
        <v>21</v>
      </c>
      <c r="L137">
        <v>76</v>
      </c>
      <c r="M137" t="s">
        <v>108</v>
      </c>
      <c r="N137" t="s">
        <v>99</v>
      </c>
      <c r="O137" t="s">
        <v>110</v>
      </c>
    </row>
    <row r="138" spans="1:15">
      <c r="A138" t="s">
        <v>1544</v>
      </c>
      <c r="B138" s="1">
        <v>44531</v>
      </c>
      <c r="C138" t="s">
        <v>75</v>
      </c>
      <c r="D138">
        <v>9624</v>
      </c>
      <c r="E138">
        <v>88</v>
      </c>
      <c r="F138">
        <v>21</v>
      </c>
      <c r="G138">
        <v>19</v>
      </c>
      <c r="H138">
        <v>66</v>
      </c>
      <c r="I138">
        <v>378</v>
      </c>
      <c r="J138">
        <v>24</v>
      </c>
      <c r="K138">
        <v>25</v>
      </c>
      <c r="L138">
        <v>288</v>
      </c>
      <c r="M138" t="s">
        <v>74</v>
      </c>
      <c r="N138" t="s">
        <v>76</v>
      </c>
      <c r="O138" t="s">
        <v>81</v>
      </c>
    </row>
    <row r="139" spans="1:15">
      <c r="A139" t="s">
        <v>1544</v>
      </c>
      <c r="B139" s="1">
        <v>44531</v>
      </c>
      <c r="C139" t="s">
        <v>70</v>
      </c>
      <c r="D139">
        <v>6916</v>
      </c>
      <c r="E139">
        <v>74</v>
      </c>
      <c r="F139">
        <v>14</v>
      </c>
      <c r="G139">
        <v>4</v>
      </c>
      <c r="H139">
        <v>28</v>
      </c>
      <c r="I139">
        <v>364</v>
      </c>
      <c r="J139">
        <v>46</v>
      </c>
      <c r="K139">
        <v>39</v>
      </c>
      <c r="L139">
        <v>184</v>
      </c>
      <c r="M139" t="s">
        <v>69</v>
      </c>
      <c r="N139" t="s">
        <v>64</v>
      </c>
      <c r="O139" t="s">
        <v>73</v>
      </c>
    </row>
    <row r="140" spans="1:15">
      <c r="A140" t="s">
        <v>1544</v>
      </c>
      <c r="B140" s="1">
        <v>44531</v>
      </c>
      <c r="C140" t="s">
        <v>78</v>
      </c>
      <c r="D140">
        <v>11364</v>
      </c>
      <c r="E140">
        <v>46</v>
      </c>
      <c r="F140">
        <v>10</v>
      </c>
      <c r="G140">
        <v>16</v>
      </c>
      <c r="H140">
        <v>44</v>
      </c>
      <c r="I140">
        <v>539</v>
      </c>
      <c r="J140">
        <v>149</v>
      </c>
      <c r="K140">
        <v>156</v>
      </c>
      <c r="L140">
        <v>449</v>
      </c>
      <c r="M140" t="s">
        <v>77</v>
      </c>
      <c r="N140" t="s">
        <v>76</v>
      </c>
      <c r="O140" t="s">
        <v>81</v>
      </c>
    </row>
    <row r="141" spans="1:15">
      <c r="A141" t="s">
        <v>1544</v>
      </c>
      <c r="B141" s="1">
        <v>44531</v>
      </c>
      <c r="C141" t="s">
        <v>63</v>
      </c>
      <c r="D141">
        <v>9086</v>
      </c>
      <c r="E141">
        <v>111</v>
      </c>
      <c r="F141">
        <v>22</v>
      </c>
      <c r="G141">
        <v>21</v>
      </c>
      <c r="H141">
        <v>69</v>
      </c>
      <c r="I141">
        <v>518</v>
      </c>
      <c r="J141">
        <v>55</v>
      </c>
      <c r="K141">
        <v>51</v>
      </c>
      <c r="L141">
        <v>378</v>
      </c>
      <c r="M141" t="s">
        <v>62</v>
      </c>
      <c r="N141" t="s">
        <v>64</v>
      </c>
      <c r="O141" t="s">
        <v>73</v>
      </c>
    </row>
    <row r="142" spans="1:15">
      <c r="A142" t="s">
        <v>1544</v>
      </c>
      <c r="B142" s="1">
        <v>44531</v>
      </c>
      <c r="C142" t="s">
        <v>83</v>
      </c>
      <c r="D142">
        <v>14979</v>
      </c>
      <c r="E142">
        <v>107</v>
      </c>
      <c r="F142">
        <v>23</v>
      </c>
      <c r="G142">
        <v>33</v>
      </c>
      <c r="H142">
        <v>99</v>
      </c>
      <c r="I142">
        <v>675</v>
      </c>
      <c r="J142">
        <v>152</v>
      </c>
      <c r="K142">
        <v>113</v>
      </c>
      <c r="L142">
        <v>292</v>
      </c>
      <c r="M142" t="s">
        <v>82</v>
      </c>
      <c r="N142" t="s">
        <v>84</v>
      </c>
      <c r="O142" t="s">
        <v>96</v>
      </c>
    </row>
    <row r="143" spans="1:15">
      <c r="A143" t="s">
        <v>1544</v>
      </c>
      <c r="B143" s="1">
        <v>44531</v>
      </c>
      <c r="C143" t="s">
        <v>107</v>
      </c>
      <c r="D143">
        <v>14845</v>
      </c>
      <c r="E143">
        <v>121</v>
      </c>
      <c r="F143">
        <v>26</v>
      </c>
      <c r="G143">
        <v>25</v>
      </c>
      <c r="H143">
        <v>75</v>
      </c>
      <c r="I143">
        <v>671</v>
      </c>
      <c r="J143">
        <v>153</v>
      </c>
      <c r="K143">
        <v>112</v>
      </c>
      <c r="L143">
        <v>358</v>
      </c>
      <c r="M143" t="s">
        <v>106</v>
      </c>
      <c r="N143" t="s">
        <v>99</v>
      </c>
      <c r="O143" t="s">
        <v>110</v>
      </c>
    </row>
    <row r="144" spans="1:15">
      <c r="A144" t="s">
        <v>1544</v>
      </c>
      <c r="B144" s="1">
        <v>44531</v>
      </c>
      <c r="C144" t="s">
        <v>80</v>
      </c>
      <c r="D144">
        <v>15264</v>
      </c>
      <c r="E144">
        <v>0</v>
      </c>
      <c r="F144">
        <v>0</v>
      </c>
      <c r="G144">
        <v>0</v>
      </c>
      <c r="H144">
        <v>7</v>
      </c>
      <c r="I144">
        <v>0</v>
      </c>
      <c r="J144">
        <v>0</v>
      </c>
      <c r="K144">
        <v>36</v>
      </c>
      <c r="L144">
        <v>83</v>
      </c>
      <c r="M144" t="s">
        <v>1466</v>
      </c>
      <c r="N144" t="s">
        <v>76</v>
      </c>
      <c r="O144" t="s">
        <v>81</v>
      </c>
    </row>
    <row r="145" spans="1:15">
      <c r="A145" t="s">
        <v>1544</v>
      </c>
      <c r="B145" s="1">
        <v>44531</v>
      </c>
      <c r="C145" t="s">
        <v>131</v>
      </c>
      <c r="D145">
        <v>6211</v>
      </c>
      <c r="E145">
        <v>30</v>
      </c>
      <c r="F145">
        <v>10</v>
      </c>
      <c r="G145">
        <v>9</v>
      </c>
      <c r="H145">
        <v>27</v>
      </c>
      <c r="I145">
        <v>267</v>
      </c>
      <c r="J145">
        <v>23</v>
      </c>
      <c r="K145">
        <v>34</v>
      </c>
      <c r="L145">
        <v>201</v>
      </c>
      <c r="M145" t="s">
        <v>130</v>
      </c>
      <c r="N145" t="s">
        <v>125</v>
      </c>
      <c r="O145" t="s">
        <v>134</v>
      </c>
    </row>
    <row r="146" spans="1:15">
      <c r="A146" t="s">
        <v>1544</v>
      </c>
      <c r="B146" s="1">
        <v>44531</v>
      </c>
      <c r="C146" t="s">
        <v>133</v>
      </c>
      <c r="D146">
        <v>16622</v>
      </c>
      <c r="E146">
        <v>110</v>
      </c>
      <c r="F146">
        <v>16</v>
      </c>
      <c r="G146">
        <v>15</v>
      </c>
      <c r="H146">
        <v>69</v>
      </c>
      <c r="I146">
        <v>643</v>
      </c>
      <c r="J146">
        <v>133</v>
      </c>
      <c r="K146">
        <v>51</v>
      </c>
      <c r="L146">
        <v>183</v>
      </c>
      <c r="M146" t="s">
        <v>132</v>
      </c>
      <c r="N146" t="s">
        <v>125</v>
      </c>
      <c r="O146" t="s">
        <v>134</v>
      </c>
    </row>
    <row r="147" spans="1:15">
      <c r="A147" t="s">
        <v>1544</v>
      </c>
      <c r="B147" s="1">
        <v>44531</v>
      </c>
      <c r="C147" t="s">
        <v>101</v>
      </c>
      <c r="D147">
        <v>2022</v>
      </c>
      <c r="E147">
        <v>19</v>
      </c>
      <c r="F147">
        <v>6</v>
      </c>
      <c r="G147">
        <v>4</v>
      </c>
      <c r="H147">
        <v>9</v>
      </c>
      <c r="I147">
        <v>103</v>
      </c>
      <c r="J147">
        <v>17</v>
      </c>
      <c r="K147">
        <v>20</v>
      </c>
      <c r="L147">
        <v>75</v>
      </c>
      <c r="M147" t="s">
        <v>100</v>
      </c>
      <c r="N147" t="s">
        <v>99</v>
      </c>
      <c r="O147" t="s">
        <v>110</v>
      </c>
    </row>
    <row r="148" spans="1:15">
      <c r="A148" t="s">
        <v>1544</v>
      </c>
      <c r="B148" s="1">
        <v>44531</v>
      </c>
      <c r="C148" t="s">
        <v>95</v>
      </c>
      <c r="D148">
        <v>9996</v>
      </c>
      <c r="E148">
        <v>0</v>
      </c>
      <c r="F148">
        <v>0</v>
      </c>
      <c r="G148">
        <v>1</v>
      </c>
      <c r="H148">
        <v>12</v>
      </c>
      <c r="I148">
        <v>0</v>
      </c>
      <c r="J148">
        <v>0</v>
      </c>
      <c r="K148">
        <v>9</v>
      </c>
      <c r="L148">
        <v>57</v>
      </c>
      <c r="M148" t="s">
        <v>1477</v>
      </c>
      <c r="N148" t="s">
        <v>84</v>
      </c>
      <c r="O148" t="s">
        <v>96</v>
      </c>
    </row>
    <row r="149" spans="1:15">
      <c r="A149" t="s">
        <v>1544</v>
      </c>
      <c r="B149" s="1">
        <v>44531</v>
      </c>
      <c r="C149" t="s">
        <v>129</v>
      </c>
      <c r="D149">
        <v>7280</v>
      </c>
      <c r="E149">
        <v>64</v>
      </c>
      <c r="F149">
        <v>12</v>
      </c>
      <c r="G149">
        <v>5</v>
      </c>
      <c r="H149">
        <v>23</v>
      </c>
      <c r="I149">
        <v>300</v>
      </c>
      <c r="J149">
        <v>95</v>
      </c>
      <c r="K149">
        <v>39</v>
      </c>
      <c r="L149">
        <v>102</v>
      </c>
      <c r="M149" t="s">
        <v>128</v>
      </c>
      <c r="N149" t="s">
        <v>125</v>
      </c>
      <c r="O149" t="s">
        <v>134</v>
      </c>
    </row>
    <row r="150" spans="1:15">
      <c r="A150" t="s">
        <v>1544</v>
      </c>
      <c r="B150" s="1">
        <v>44531</v>
      </c>
      <c r="C150" t="s">
        <v>86</v>
      </c>
      <c r="D150">
        <v>10257</v>
      </c>
      <c r="E150">
        <v>33</v>
      </c>
      <c r="F150">
        <v>6</v>
      </c>
      <c r="G150">
        <v>8</v>
      </c>
      <c r="H150">
        <v>25</v>
      </c>
      <c r="I150">
        <v>353</v>
      </c>
      <c r="J150">
        <v>17</v>
      </c>
      <c r="K150">
        <v>42</v>
      </c>
      <c r="L150">
        <v>287</v>
      </c>
      <c r="M150" t="s">
        <v>85</v>
      </c>
      <c r="N150" t="s">
        <v>84</v>
      </c>
      <c r="O150" t="s">
        <v>96</v>
      </c>
    </row>
    <row r="151" spans="1:15">
      <c r="A151" t="s">
        <v>1544</v>
      </c>
      <c r="B151" s="1">
        <v>44531</v>
      </c>
      <c r="C151" t="s">
        <v>94</v>
      </c>
      <c r="D151">
        <v>4948</v>
      </c>
      <c r="E151">
        <v>35</v>
      </c>
      <c r="F151">
        <v>7</v>
      </c>
      <c r="G151">
        <v>4</v>
      </c>
      <c r="H151">
        <v>5</v>
      </c>
      <c r="I151">
        <v>239</v>
      </c>
      <c r="J151">
        <v>45</v>
      </c>
      <c r="K151">
        <v>73</v>
      </c>
      <c r="L151">
        <v>173</v>
      </c>
      <c r="M151" t="s">
        <v>93</v>
      </c>
      <c r="N151" t="s">
        <v>84</v>
      </c>
      <c r="O151" t="s">
        <v>96</v>
      </c>
    </row>
    <row r="152" spans="1:15">
      <c r="A152" t="s">
        <v>1544</v>
      </c>
      <c r="B152" s="1">
        <v>44531</v>
      </c>
      <c r="C152" t="s">
        <v>103</v>
      </c>
      <c r="D152">
        <v>3777</v>
      </c>
      <c r="E152">
        <v>24</v>
      </c>
      <c r="F152">
        <v>5</v>
      </c>
      <c r="G152">
        <v>3</v>
      </c>
      <c r="H152">
        <v>17</v>
      </c>
      <c r="I152">
        <v>166</v>
      </c>
      <c r="J152">
        <v>11</v>
      </c>
      <c r="K152">
        <v>7</v>
      </c>
      <c r="L152">
        <v>86</v>
      </c>
      <c r="M152" t="s">
        <v>102</v>
      </c>
      <c r="N152" t="s">
        <v>99</v>
      </c>
      <c r="O152" t="s">
        <v>110</v>
      </c>
    </row>
    <row r="153" spans="1:15">
      <c r="A153" t="s">
        <v>1544</v>
      </c>
      <c r="B153" s="1">
        <v>44531</v>
      </c>
      <c r="C153" t="s">
        <v>58</v>
      </c>
      <c r="D153">
        <v>4382</v>
      </c>
      <c r="E153">
        <v>42</v>
      </c>
      <c r="F153">
        <v>7</v>
      </c>
      <c r="G153">
        <v>6</v>
      </c>
      <c r="H153">
        <v>31</v>
      </c>
      <c r="I153">
        <v>213</v>
      </c>
      <c r="J153">
        <v>28</v>
      </c>
      <c r="K153">
        <v>19</v>
      </c>
      <c r="L153">
        <v>132</v>
      </c>
      <c r="M153" t="s">
        <v>57</v>
      </c>
      <c r="N153" t="s">
        <v>46</v>
      </c>
      <c r="O153" t="s">
        <v>61</v>
      </c>
    </row>
    <row r="154" spans="1:15">
      <c r="A154" t="s">
        <v>1544</v>
      </c>
      <c r="B154" s="1">
        <v>44531</v>
      </c>
      <c r="C154" t="s">
        <v>48</v>
      </c>
      <c r="D154">
        <v>8427</v>
      </c>
      <c r="E154">
        <v>97</v>
      </c>
      <c r="F154">
        <v>21</v>
      </c>
      <c r="G154">
        <v>20</v>
      </c>
      <c r="H154">
        <v>55</v>
      </c>
      <c r="I154">
        <v>371</v>
      </c>
      <c r="J154">
        <v>93</v>
      </c>
      <c r="K154">
        <v>89</v>
      </c>
      <c r="L154">
        <v>253</v>
      </c>
      <c r="M154" t="s">
        <v>47</v>
      </c>
      <c r="N154" t="s">
        <v>46</v>
      </c>
      <c r="O154" t="s">
        <v>61</v>
      </c>
    </row>
    <row r="155" spans="1:15">
      <c r="A155" t="s">
        <v>1544</v>
      </c>
      <c r="B155" s="1">
        <v>44531</v>
      </c>
      <c r="C155" t="s">
        <v>45</v>
      </c>
      <c r="D155">
        <v>3892</v>
      </c>
      <c r="E155">
        <v>110</v>
      </c>
      <c r="F155">
        <v>13</v>
      </c>
      <c r="G155">
        <v>18</v>
      </c>
      <c r="H155">
        <v>100</v>
      </c>
      <c r="I155">
        <v>256</v>
      </c>
      <c r="J155">
        <v>9</v>
      </c>
      <c r="K155">
        <v>16</v>
      </c>
      <c r="L155">
        <v>203</v>
      </c>
      <c r="M155" t="s">
        <v>44</v>
      </c>
      <c r="N155" t="s">
        <v>46</v>
      </c>
      <c r="O155" t="s">
        <v>61</v>
      </c>
    </row>
    <row r="156" spans="1:15">
      <c r="A156" t="s">
        <v>1544</v>
      </c>
      <c r="B156" s="1">
        <v>44531</v>
      </c>
      <c r="C156" t="s">
        <v>127</v>
      </c>
      <c r="D156">
        <v>8099</v>
      </c>
      <c r="E156">
        <v>37</v>
      </c>
      <c r="F156">
        <v>6</v>
      </c>
      <c r="G156">
        <v>5</v>
      </c>
      <c r="H156">
        <v>33</v>
      </c>
      <c r="I156">
        <v>425</v>
      </c>
      <c r="J156">
        <v>80</v>
      </c>
      <c r="K156">
        <v>106</v>
      </c>
      <c r="L156">
        <v>327</v>
      </c>
      <c r="M156" t="s">
        <v>1527</v>
      </c>
      <c r="N156" t="s">
        <v>125</v>
      </c>
      <c r="O156" t="s">
        <v>134</v>
      </c>
    </row>
    <row r="157" spans="1:15">
      <c r="A157" t="s">
        <v>1544</v>
      </c>
      <c r="B157" s="1">
        <v>44531</v>
      </c>
      <c r="C157" t="s">
        <v>119</v>
      </c>
      <c r="D157">
        <v>6193</v>
      </c>
      <c r="E157">
        <v>30</v>
      </c>
      <c r="F157">
        <v>9</v>
      </c>
      <c r="G157">
        <v>11</v>
      </c>
      <c r="H157">
        <v>20</v>
      </c>
      <c r="I157">
        <v>250</v>
      </c>
      <c r="J157">
        <v>54</v>
      </c>
      <c r="K157">
        <v>43</v>
      </c>
      <c r="L157">
        <v>140</v>
      </c>
      <c r="M157" t="s">
        <v>118</v>
      </c>
      <c r="N157" t="s">
        <v>113</v>
      </c>
      <c r="O157" t="s">
        <v>122</v>
      </c>
    </row>
    <row r="158" spans="1:15">
      <c r="A158" t="s">
        <v>1544</v>
      </c>
      <c r="B158" s="1">
        <v>44562</v>
      </c>
      <c r="C158" t="s">
        <v>56</v>
      </c>
      <c r="D158">
        <v>6271</v>
      </c>
      <c r="E158">
        <v>78</v>
      </c>
      <c r="F158">
        <v>22</v>
      </c>
      <c r="G158">
        <v>16</v>
      </c>
      <c r="H158">
        <v>28</v>
      </c>
      <c r="I158">
        <v>360</v>
      </c>
      <c r="J158">
        <v>68</v>
      </c>
      <c r="K158">
        <v>35</v>
      </c>
      <c r="L158">
        <v>117</v>
      </c>
      <c r="M158" t="s">
        <v>55</v>
      </c>
      <c r="N158" t="s">
        <v>46</v>
      </c>
      <c r="O158" t="s">
        <v>61</v>
      </c>
    </row>
    <row r="159" spans="1:15">
      <c r="A159" t="s">
        <v>1544</v>
      </c>
      <c r="B159" s="1">
        <v>44562</v>
      </c>
      <c r="C159" t="s">
        <v>48</v>
      </c>
      <c r="D159">
        <v>8437</v>
      </c>
      <c r="E159">
        <v>97</v>
      </c>
      <c r="F159">
        <v>21</v>
      </c>
      <c r="G159">
        <v>21</v>
      </c>
      <c r="H159">
        <v>58</v>
      </c>
      <c r="I159">
        <v>368</v>
      </c>
      <c r="J159">
        <v>91</v>
      </c>
      <c r="K159">
        <v>97</v>
      </c>
      <c r="L159">
        <v>267</v>
      </c>
      <c r="M159" t="s">
        <v>47</v>
      </c>
      <c r="N159" t="s">
        <v>46</v>
      </c>
      <c r="O159" t="s">
        <v>61</v>
      </c>
    </row>
    <row r="160" spans="1:15">
      <c r="A160" t="s">
        <v>1544</v>
      </c>
      <c r="B160" s="1">
        <v>44562</v>
      </c>
      <c r="C160" t="s">
        <v>92</v>
      </c>
      <c r="D160">
        <v>8075</v>
      </c>
      <c r="E160">
        <v>56</v>
      </c>
      <c r="F160">
        <v>17</v>
      </c>
      <c r="G160">
        <v>14</v>
      </c>
      <c r="H160">
        <v>25</v>
      </c>
      <c r="I160">
        <v>383</v>
      </c>
      <c r="J160">
        <v>77</v>
      </c>
      <c r="K160">
        <v>91</v>
      </c>
      <c r="L160">
        <v>262</v>
      </c>
      <c r="M160" t="s">
        <v>91</v>
      </c>
      <c r="N160" t="s">
        <v>84</v>
      </c>
      <c r="O160" t="s">
        <v>96</v>
      </c>
    </row>
    <row r="161" spans="1:15">
      <c r="A161" t="s">
        <v>1544</v>
      </c>
      <c r="B161" s="1">
        <v>44562</v>
      </c>
      <c r="C161" t="s">
        <v>90</v>
      </c>
      <c r="D161">
        <v>3370</v>
      </c>
      <c r="E161">
        <v>12</v>
      </c>
      <c r="F161">
        <v>2</v>
      </c>
      <c r="G161">
        <v>3</v>
      </c>
      <c r="H161">
        <v>8</v>
      </c>
      <c r="I161">
        <v>118</v>
      </c>
      <c r="J161">
        <v>26</v>
      </c>
      <c r="K161">
        <v>28</v>
      </c>
      <c r="L161">
        <v>86</v>
      </c>
      <c r="M161" t="s">
        <v>89</v>
      </c>
      <c r="N161" t="s">
        <v>84</v>
      </c>
      <c r="O161" t="s">
        <v>96</v>
      </c>
    </row>
    <row r="162" spans="1:15">
      <c r="A162" t="s">
        <v>1544</v>
      </c>
      <c r="B162" s="1">
        <v>44562</v>
      </c>
      <c r="C162" t="s">
        <v>58</v>
      </c>
      <c r="D162">
        <v>4374</v>
      </c>
      <c r="E162">
        <v>42</v>
      </c>
      <c r="F162">
        <v>7</v>
      </c>
      <c r="G162">
        <v>7</v>
      </c>
      <c r="H162">
        <v>33</v>
      </c>
      <c r="I162">
        <v>212</v>
      </c>
      <c r="J162">
        <v>27</v>
      </c>
      <c r="K162">
        <v>22</v>
      </c>
      <c r="L162">
        <v>142</v>
      </c>
      <c r="M162" t="s">
        <v>57</v>
      </c>
      <c r="N162" t="s">
        <v>46</v>
      </c>
      <c r="O162" t="s">
        <v>61</v>
      </c>
    </row>
    <row r="163" spans="1:15">
      <c r="A163" t="s">
        <v>1544</v>
      </c>
      <c r="B163" s="1">
        <v>44562</v>
      </c>
      <c r="C163" t="s">
        <v>88</v>
      </c>
      <c r="D163">
        <v>6837</v>
      </c>
      <c r="E163">
        <v>25</v>
      </c>
      <c r="F163">
        <v>4</v>
      </c>
      <c r="G163">
        <v>4</v>
      </c>
      <c r="H163">
        <v>18</v>
      </c>
      <c r="I163">
        <v>277</v>
      </c>
      <c r="J163">
        <v>30</v>
      </c>
      <c r="K163">
        <v>49</v>
      </c>
      <c r="L163">
        <v>248</v>
      </c>
      <c r="M163" t="s">
        <v>87</v>
      </c>
      <c r="N163" t="s">
        <v>84</v>
      </c>
      <c r="O163" t="s">
        <v>96</v>
      </c>
    </row>
    <row r="164" spans="1:15">
      <c r="A164" t="s">
        <v>1544</v>
      </c>
      <c r="B164" s="1">
        <v>44562</v>
      </c>
      <c r="C164" t="s">
        <v>115</v>
      </c>
      <c r="D164">
        <v>2894</v>
      </c>
      <c r="E164">
        <v>17</v>
      </c>
      <c r="F164">
        <v>7</v>
      </c>
      <c r="G164">
        <v>4</v>
      </c>
      <c r="H164">
        <v>10</v>
      </c>
      <c r="I164">
        <v>188</v>
      </c>
      <c r="J164">
        <v>52</v>
      </c>
      <c r="K164">
        <v>65</v>
      </c>
      <c r="L164">
        <v>152</v>
      </c>
      <c r="M164" t="s">
        <v>114</v>
      </c>
      <c r="N164" t="s">
        <v>113</v>
      </c>
      <c r="O164" t="s">
        <v>122</v>
      </c>
    </row>
    <row r="165" spans="1:15">
      <c r="A165" t="s">
        <v>1544</v>
      </c>
      <c r="B165" s="1">
        <v>44562</v>
      </c>
      <c r="C165" t="s">
        <v>131</v>
      </c>
      <c r="D165">
        <v>6272</v>
      </c>
      <c r="E165">
        <v>30</v>
      </c>
      <c r="F165">
        <v>10</v>
      </c>
      <c r="G165">
        <v>9</v>
      </c>
      <c r="H165">
        <v>29</v>
      </c>
      <c r="I165">
        <v>272</v>
      </c>
      <c r="J165">
        <v>22</v>
      </c>
      <c r="K165">
        <v>42</v>
      </c>
      <c r="L165">
        <v>230</v>
      </c>
      <c r="M165" t="s">
        <v>130</v>
      </c>
      <c r="N165" t="s">
        <v>125</v>
      </c>
      <c r="O165" t="s">
        <v>134</v>
      </c>
    </row>
    <row r="166" spans="1:15">
      <c r="A166" t="s">
        <v>1544</v>
      </c>
      <c r="B166" s="1">
        <v>44562</v>
      </c>
      <c r="C166" t="s">
        <v>103</v>
      </c>
      <c r="D166">
        <v>3787</v>
      </c>
      <c r="E166">
        <v>24</v>
      </c>
      <c r="F166">
        <v>5</v>
      </c>
      <c r="G166">
        <v>3</v>
      </c>
      <c r="H166">
        <v>17</v>
      </c>
      <c r="I166">
        <v>165</v>
      </c>
      <c r="J166">
        <v>11</v>
      </c>
      <c r="K166">
        <v>9</v>
      </c>
      <c r="L166">
        <v>100</v>
      </c>
      <c r="M166" t="s">
        <v>102</v>
      </c>
      <c r="N166" t="s">
        <v>99</v>
      </c>
      <c r="O166" t="s">
        <v>110</v>
      </c>
    </row>
    <row r="167" spans="1:15">
      <c r="A167" t="s">
        <v>1544</v>
      </c>
      <c r="B167" s="1">
        <v>44562</v>
      </c>
      <c r="C167" t="s">
        <v>109</v>
      </c>
      <c r="D167">
        <v>3547</v>
      </c>
      <c r="E167">
        <v>27</v>
      </c>
      <c r="F167">
        <v>4</v>
      </c>
      <c r="G167">
        <v>4</v>
      </c>
      <c r="H167">
        <v>21</v>
      </c>
      <c r="I167">
        <v>112</v>
      </c>
      <c r="J167">
        <v>19</v>
      </c>
      <c r="K167">
        <v>24</v>
      </c>
      <c r="L167">
        <v>110</v>
      </c>
      <c r="M167" t="s">
        <v>108</v>
      </c>
      <c r="N167" t="s">
        <v>99</v>
      </c>
      <c r="O167" t="s">
        <v>110</v>
      </c>
    </row>
    <row r="168" spans="1:15">
      <c r="A168" t="s">
        <v>1544</v>
      </c>
      <c r="B168" s="1">
        <v>44562</v>
      </c>
      <c r="C168" t="s">
        <v>121</v>
      </c>
      <c r="D168">
        <v>9406</v>
      </c>
      <c r="E168">
        <v>92</v>
      </c>
      <c r="F168">
        <v>12</v>
      </c>
      <c r="G168">
        <v>11</v>
      </c>
      <c r="H168">
        <v>57</v>
      </c>
      <c r="I168">
        <v>434</v>
      </c>
      <c r="J168">
        <v>66</v>
      </c>
      <c r="K168">
        <v>36</v>
      </c>
      <c r="L168">
        <v>133</v>
      </c>
      <c r="M168" t="s">
        <v>120</v>
      </c>
      <c r="N168" t="s">
        <v>113</v>
      </c>
      <c r="O168" t="s">
        <v>122</v>
      </c>
    </row>
    <row r="169" spans="1:15">
      <c r="A169" t="s">
        <v>1544</v>
      </c>
      <c r="B169" s="1">
        <v>44562</v>
      </c>
      <c r="C169" t="s">
        <v>45</v>
      </c>
      <c r="D169">
        <v>3887</v>
      </c>
      <c r="E169">
        <v>109</v>
      </c>
      <c r="F169">
        <v>13</v>
      </c>
      <c r="G169">
        <v>20</v>
      </c>
      <c r="H169">
        <v>100</v>
      </c>
      <c r="I169">
        <v>258</v>
      </c>
      <c r="J169">
        <v>8</v>
      </c>
      <c r="K169">
        <v>19</v>
      </c>
      <c r="L169">
        <v>222</v>
      </c>
      <c r="M169" t="s">
        <v>44</v>
      </c>
      <c r="N169" t="s">
        <v>46</v>
      </c>
      <c r="O169" t="s">
        <v>61</v>
      </c>
    </row>
    <row r="170" spans="1:15">
      <c r="A170" t="s">
        <v>1544</v>
      </c>
      <c r="B170" s="1">
        <v>44562</v>
      </c>
      <c r="C170" t="s">
        <v>63</v>
      </c>
      <c r="D170">
        <v>9075</v>
      </c>
      <c r="E170">
        <v>110</v>
      </c>
      <c r="F170">
        <v>21</v>
      </c>
      <c r="G170">
        <v>23</v>
      </c>
      <c r="H170">
        <v>78</v>
      </c>
      <c r="I170">
        <v>513</v>
      </c>
      <c r="J170">
        <v>55</v>
      </c>
      <c r="K170">
        <v>57</v>
      </c>
      <c r="L170">
        <v>392</v>
      </c>
      <c r="M170" t="s">
        <v>62</v>
      </c>
      <c r="N170" t="s">
        <v>64</v>
      </c>
      <c r="O170" t="s">
        <v>73</v>
      </c>
    </row>
    <row r="171" spans="1:15">
      <c r="A171" t="s">
        <v>1544</v>
      </c>
      <c r="B171" s="1">
        <v>44562</v>
      </c>
      <c r="C171" t="s">
        <v>107</v>
      </c>
      <c r="D171">
        <v>14888</v>
      </c>
      <c r="E171">
        <v>122</v>
      </c>
      <c r="F171">
        <v>26</v>
      </c>
      <c r="G171">
        <v>29</v>
      </c>
      <c r="H171">
        <v>97</v>
      </c>
      <c r="I171">
        <v>670</v>
      </c>
      <c r="J171">
        <v>153</v>
      </c>
      <c r="K171">
        <v>131</v>
      </c>
      <c r="L171">
        <v>408</v>
      </c>
      <c r="M171" t="s">
        <v>106</v>
      </c>
      <c r="N171" t="s">
        <v>99</v>
      </c>
      <c r="O171" t="s">
        <v>110</v>
      </c>
    </row>
    <row r="172" spans="1:15">
      <c r="A172" t="s">
        <v>1544</v>
      </c>
      <c r="B172" s="1">
        <v>44562</v>
      </c>
      <c r="C172" t="s">
        <v>66</v>
      </c>
      <c r="D172">
        <v>13287</v>
      </c>
      <c r="E172">
        <v>223</v>
      </c>
      <c r="F172">
        <v>42</v>
      </c>
      <c r="G172">
        <v>42</v>
      </c>
      <c r="H172">
        <v>138</v>
      </c>
      <c r="I172">
        <v>813</v>
      </c>
      <c r="J172">
        <v>94</v>
      </c>
      <c r="K172">
        <v>95</v>
      </c>
      <c r="L172">
        <v>533</v>
      </c>
      <c r="M172" t="s">
        <v>65</v>
      </c>
      <c r="N172" t="s">
        <v>64</v>
      </c>
      <c r="O172" t="s">
        <v>73</v>
      </c>
    </row>
    <row r="173" spans="1:15">
      <c r="A173" t="s">
        <v>1544</v>
      </c>
      <c r="B173" s="1">
        <v>44562</v>
      </c>
      <c r="C173" t="s">
        <v>72</v>
      </c>
      <c r="D173">
        <v>7911</v>
      </c>
      <c r="E173">
        <v>67</v>
      </c>
      <c r="F173">
        <v>25</v>
      </c>
      <c r="G173">
        <v>19</v>
      </c>
      <c r="H173">
        <v>45</v>
      </c>
      <c r="I173">
        <v>435</v>
      </c>
      <c r="J173">
        <v>58</v>
      </c>
      <c r="K173">
        <v>58</v>
      </c>
      <c r="L173">
        <v>317</v>
      </c>
      <c r="M173" t="s">
        <v>71</v>
      </c>
      <c r="N173" t="s">
        <v>64</v>
      </c>
      <c r="O173" t="s">
        <v>73</v>
      </c>
    </row>
    <row r="174" spans="1:15">
      <c r="A174" t="s">
        <v>1544</v>
      </c>
      <c r="B174" s="1">
        <v>44562</v>
      </c>
      <c r="C174" t="s">
        <v>70</v>
      </c>
      <c r="D174">
        <v>6927</v>
      </c>
      <c r="E174">
        <v>73</v>
      </c>
      <c r="F174">
        <v>14</v>
      </c>
      <c r="G174">
        <v>5</v>
      </c>
      <c r="H174">
        <v>29</v>
      </c>
      <c r="I174">
        <v>363</v>
      </c>
      <c r="J174">
        <v>46</v>
      </c>
      <c r="K174">
        <v>49</v>
      </c>
      <c r="L174">
        <v>217</v>
      </c>
      <c r="M174" t="s">
        <v>69</v>
      </c>
      <c r="N174" t="s">
        <v>64</v>
      </c>
      <c r="O174" t="s">
        <v>73</v>
      </c>
    </row>
    <row r="175" spans="1:15">
      <c r="A175" t="s">
        <v>1544</v>
      </c>
      <c r="B175" s="1">
        <v>44562</v>
      </c>
      <c r="C175" t="s">
        <v>83</v>
      </c>
      <c r="D175">
        <v>14935</v>
      </c>
      <c r="E175">
        <v>106</v>
      </c>
      <c r="F175">
        <v>23</v>
      </c>
      <c r="G175">
        <v>34</v>
      </c>
      <c r="H175">
        <v>100</v>
      </c>
      <c r="I175">
        <v>683</v>
      </c>
      <c r="J175">
        <v>152</v>
      </c>
      <c r="K175">
        <v>145</v>
      </c>
      <c r="L175">
        <v>391</v>
      </c>
      <c r="M175" t="s">
        <v>82</v>
      </c>
      <c r="N175" t="s">
        <v>84</v>
      </c>
      <c r="O175" t="s">
        <v>96</v>
      </c>
    </row>
    <row r="176" spans="1:15">
      <c r="A176" t="s">
        <v>1544</v>
      </c>
      <c r="B176" s="1">
        <v>44562</v>
      </c>
      <c r="C176" t="s">
        <v>98</v>
      </c>
      <c r="D176">
        <v>6394</v>
      </c>
      <c r="E176">
        <v>29</v>
      </c>
      <c r="F176">
        <v>5</v>
      </c>
      <c r="G176">
        <v>1</v>
      </c>
      <c r="H176">
        <v>10</v>
      </c>
      <c r="I176">
        <v>294</v>
      </c>
      <c r="J176">
        <v>24</v>
      </c>
      <c r="K176">
        <v>20</v>
      </c>
      <c r="L176">
        <v>160</v>
      </c>
      <c r="M176" t="s">
        <v>97</v>
      </c>
      <c r="N176" t="s">
        <v>99</v>
      </c>
      <c r="O176" t="s">
        <v>110</v>
      </c>
    </row>
    <row r="177" spans="1:15">
      <c r="A177" t="s">
        <v>1544</v>
      </c>
      <c r="B177" s="1">
        <v>44562</v>
      </c>
      <c r="C177" t="s">
        <v>86</v>
      </c>
      <c r="D177">
        <v>10358</v>
      </c>
      <c r="E177">
        <v>33</v>
      </c>
      <c r="F177">
        <v>6</v>
      </c>
      <c r="G177">
        <v>8</v>
      </c>
      <c r="H177">
        <v>25</v>
      </c>
      <c r="I177">
        <v>359</v>
      </c>
      <c r="J177">
        <v>17</v>
      </c>
      <c r="K177">
        <v>47</v>
      </c>
      <c r="L177">
        <v>315</v>
      </c>
      <c r="M177" t="s">
        <v>85</v>
      </c>
      <c r="N177" t="s">
        <v>84</v>
      </c>
      <c r="O177" t="s">
        <v>96</v>
      </c>
    </row>
    <row r="178" spans="1:15">
      <c r="A178" t="s">
        <v>1544</v>
      </c>
      <c r="B178" s="1">
        <v>44562</v>
      </c>
      <c r="C178" t="s">
        <v>117</v>
      </c>
      <c r="D178">
        <v>7743</v>
      </c>
      <c r="E178">
        <v>81</v>
      </c>
      <c r="F178">
        <v>12</v>
      </c>
      <c r="G178">
        <v>6</v>
      </c>
      <c r="H178">
        <v>29</v>
      </c>
      <c r="I178">
        <v>383</v>
      </c>
      <c r="J178">
        <v>93</v>
      </c>
      <c r="K178">
        <v>86</v>
      </c>
      <c r="L178">
        <v>229</v>
      </c>
      <c r="M178" t="s">
        <v>116</v>
      </c>
      <c r="N178" t="s">
        <v>113</v>
      </c>
      <c r="O178" t="s">
        <v>122</v>
      </c>
    </row>
    <row r="179" spans="1:15">
      <c r="A179" t="s">
        <v>1544</v>
      </c>
      <c r="B179" s="1">
        <v>44562</v>
      </c>
      <c r="C179" t="s">
        <v>101</v>
      </c>
      <c r="D179">
        <v>2020</v>
      </c>
      <c r="E179">
        <v>19</v>
      </c>
      <c r="F179">
        <v>6</v>
      </c>
      <c r="G179">
        <v>5</v>
      </c>
      <c r="H179">
        <v>11</v>
      </c>
      <c r="I179">
        <v>101</v>
      </c>
      <c r="J179">
        <v>17</v>
      </c>
      <c r="K179">
        <v>22</v>
      </c>
      <c r="L179">
        <v>81</v>
      </c>
      <c r="M179" t="s">
        <v>100</v>
      </c>
      <c r="N179" t="s">
        <v>99</v>
      </c>
      <c r="O179" t="s">
        <v>110</v>
      </c>
    </row>
    <row r="180" spans="1:15">
      <c r="A180" t="s">
        <v>1544</v>
      </c>
      <c r="B180" s="1">
        <v>44562</v>
      </c>
      <c r="C180" t="s">
        <v>50</v>
      </c>
      <c r="D180">
        <v>5270</v>
      </c>
      <c r="E180">
        <v>0</v>
      </c>
      <c r="F180">
        <v>0</v>
      </c>
      <c r="G180">
        <v>2</v>
      </c>
      <c r="H180">
        <v>4</v>
      </c>
      <c r="I180">
        <v>0</v>
      </c>
      <c r="J180">
        <v>0</v>
      </c>
      <c r="L180">
        <v>6</v>
      </c>
      <c r="M180" t="s">
        <v>1447</v>
      </c>
      <c r="N180" t="s">
        <v>46</v>
      </c>
      <c r="O180" t="s">
        <v>61</v>
      </c>
    </row>
    <row r="181" spans="1:15">
      <c r="A181" t="s">
        <v>1544</v>
      </c>
      <c r="B181" s="1">
        <v>44562</v>
      </c>
      <c r="C181" t="s">
        <v>94</v>
      </c>
      <c r="D181">
        <v>4967</v>
      </c>
      <c r="E181">
        <v>35</v>
      </c>
      <c r="F181">
        <v>7</v>
      </c>
      <c r="G181">
        <v>4</v>
      </c>
      <c r="H181">
        <v>5</v>
      </c>
      <c r="I181">
        <v>243</v>
      </c>
      <c r="J181">
        <v>44</v>
      </c>
      <c r="K181">
        <v>75</v>
      </c>
      <c r="L181">
        <v>186</v>
      </c>
      <c r="M181" t="s">
        <v>93</v>
      </c>
      <c r="N181" t="s">
        <v>84</v>
      </c>
      <c r="O181" t="s">
        <v>96</v>
      </c>
    </row>
    <row r="182" spans="1:15">
      <c r="A182" t="s">
        <v>1544</v>
      </c>
      <c r="B182" s="1">
        <v>44562</v>
      </c>
      <c r="C182" t="s">
        <v>119</v>
      </c>
      <c r="D182">
        <v>6191</v>
      </c>
      <c r="E182">
        <v>30</v>
      </c>
      <c r="F182">
        <v>9</v>
      </c>
      <c r="G182">
        <v>11</v>
      </c>
      <c r="H182">
        <v>20</v>
      </c>
      <c r="I182">
        <v>253</v>
      </c>
      <c r="J182">
        <v>54</v>
      </c>
      <c r="K182">
        <v>50</v>
      </c>
      <c r="L182">
        <v>150</v>
      </c>
      <c r="M182" t="s">
        <v>118</v>
      </c>
      <c r="N182" t="s">
        <v>113</v>
      </c>
      <c r="O182" t="s">
        <v>122</v>
      </c>
    </row>
    <row r="183" spans="1:15">
      <c r="A183" t="s">
        <v>1544</v>
      </c>
      <c r="B183" s="1">
        <v>44562</v>
      </c>
      <c r="C183" t="s">
        <v>112</v>
      </c>
      <c r="D183">
        <v>15376</v>
      </c>
      <c r="E183">
        <v>87</v>
      </c>
      <c r="F183">
        <v>26</v>
      </c>
      <c r="G183">
        <v>30</v>
      </c>
      <c r="H183">
        <v>52</v>
      </c>
      <c r="I183">
        <v>781</v>
      </c>
      <c r="J183">
        <v>157</v>
      </c>
      <c r="K183">
        <v>168</v>
      </c>
      <c r="L183">
        <v>494</v>
      </c>
      <c r="M183" t="s">
        <v>111</v>
      </c>
      <c r="N183" t="s">
        <v>113</v>
      </c>
      <c r="O183" t="s">
        <v>122</v>
      </c>
    </row>
    <row r="184" spans="1:15">
      <c r="A184" t="s">
        <v>1544</v>
      </c>
      <c r="B184" s="1">
        <v>44562</v>
      </c>
      <c r="C184" t="s">
        <v>95</v>
      </c>
      <c r="D184">
        <v>9972</v>
      </c>
      <c r="E184">
        <v>0</v>
      </c>
      <c r="F184">
        <v>0</v>
      </c>
      <c r="G184">
        <v>1</v>
      </c>
      <c r="H184">
        <v>12</v>
      </c>
      <c r="I184">
        <v>0</v>
      </c>
      <c r="J184">
        <v>0</v>
      </c>
      <c r="K184">
        <v>10</v>
      </c>
      <c r="L184">
        <v>67</v>
      </c>
      <c r="M184" t="s">
        <v>1477</v>
      </c>
      <c r="N184" t="s">
        <v>84</v>
      </c>
      <c r="O184" t="s">
        <v>96</v>
      </c>
    </row>
    <row r="185" spans="1:15">
      <c r="A185" t="s">
        <v>1544</v>
      </c>
      <c r="B185" s="1">
        <v>44562</v>
      </c>
      <c r="C185" t="s">
        <v>78</v>
      </c>
      <c r="D185">
        <v>11371</v>
      </c>
      <c r="E185">
        <v>46</v>
      </c>
      <c r="F185">
        <v>10</v>
      </c>
      <c r="G185">
        <v>16</v>
      </c>
      <c r="H185">
        <v>45</v>
      </c>
      <c r="I185">
        <v>542</v>
      </c>
      <c r="J185">
        <v>151</v>
      </c>
      <c r="K185">
        <v>164</v>
      </c>
      <c r="L185">
        <v>470</v>
      </c>
      <c r="M185" t="s">
        <v>77</v>
      </c>
      <c r="N185" t="s">
        <v>76</v>
      </c>
      <c r="O185" t="s">
        <v>81</v>
      </c>
    </row>
    <row r="186" spans="1:15">
      <c r="A186" t="s">
        <v>1544</v>
      </c>
      <c r="B186" s="1">
        <v>44562</v>
      </c>
      <c r="C186" t="s">
        <v>75</v>
      </c>
      <c r="D186">
        <v>9658</v>
      </c>
      <c r="E186">
        <v>90</v>
      </c>
      <c r="F186">
        <v>21</v>
      </c>
      <c r="G186">
        <v>22</v>
      </c>
      <c r="H186">
        <v>73</v>
      </c>
      <c r="I186">
        <v>378</v>
      </c>
      <c r="J186">
        <v>26</v>
      </c>
      <c r="K186">
        <v>29</v>
      </c>
      <c r="L186">
        <v>310</v>
      </c>
      <c r="M186" t="s">
        <v>74</v>
      </c>
      <c r="N186" t="s">
        <v>76</v>
      </c>
      <c r="O186" t="s">
        <v>81</v>
      </c>
    </row>
    <row r="187" spans="1:15">
      <c r="A187" t="s">
        <v>1544</v>
      </c>
      <c r="B187" s="1">
        <v>44562</v>
      </c>
      <c r="C187" t="s">
        <v>124</v>
      </c>
      <c r="D187">
        <v>6771</v>
      </c>
      <c r="E187">
        <v>60</v>
      </c>
      <c r="F187">
        <v>7</v>
      </c>
      <c r="G187">
        <v>1</v>
      </c>
      <c r="H187">
        <v>9</v>
      </c>
      <c r="I187">
        <v>292</v>
      </c>
      <c r="J187">
        <v>42</v>
      </c>
      <c r="K187">
        <v>50</v>
      </c>
      <c r="L187">
        <v>161</v>
      </c>
      <c r="M187" t="s">
        <v>123</v>
      </c>
      <c r="N187" t="s">
        <v>125</v>
      </c>
      <c r="O187" t="s">
        <v>134</v>
      </c>
    </row>
    <row r="188" spans="1:15">
      <c r="A188" t="s">
        <v>1544</v>
      </c>
      <c r="B188" s="1">
        <v>44562</v>
      </c>
      <c r="C188" t="s">
        <v>105</v>
      </c>
      <c r="D188">
        <v>5900</v>
      </c>
      <c r="E188">
        <v>55</v>
      </c>
      <c r="F188">
        <v>9</v>
      </c>
      <c r="G188">
        <v>11</v>
      </c>
      <c r="H188">
        <v>43</v>
      </c>
      <c r="I188">
        <v>263</v>
      </c>
      <c r="J188">
        <v>55</v>
      </c>
      <c r="K188">
        <v>57</v>
      </c>
      <c r="L188">
        <v>180</v>
      </c>
      <c r="M188" t="s">
        <v>104</v>
      </c>
      <c r="N188" t="s">
        <v>99</v>
      </c>
      <c r="O188" t="s">
        <v>110</v>
      </c>
    </row>
    <row r="189" spans="1:15">
      <c r="A189" t="s">
        <v>1544</v>
      </c>
      <c r="B189" s="1">
        <v>44562</v>
      </c>
      <c r="C189" t="s">
        <v>54</v>
      </c>
      <c r="D189">
        <v>6933</v>
      </c>
      <c r="E189">
        <v>25</v>
      </c>
      <c r="F189">
        <v>6</v>
      </c>
      <c r="G189">
        <v>3</v>
      </c>
      <c r="H189">
        <v>5</v>
      </c>
      <c r="I189">
        <v>227</v>
      </c>
      <c r="J189">
        <v>54</v>
      </c>
      <c r="K189">
        <v>34</v>
      </c>
      <c r="L189">
        <v>80</v>
      </c>
      <c r="M189" t="s">
        <v>53</v>
      </c>
      <c r="N189" t="s">
        <v>46</v>
      </c>
      <c r="O189" t="s">
        <v>61</v>
      </c>
    </row>
    <row r="190" spans="1:15">
      <c r="A190" t="s">
        <v>1544</v>
      </c>
      <c r="B190" s="1">
        <v>44562</v>
      </c>
      <c r="C190" t="s">
        <v>133</v>
      </c>
      <c r="D190">
        <v>16682</v>
      </c>
      <c r="E190">
        <v>111</v>
      </c>
      <c r="F190">
        <v>15</v>
      </c>
      <c r="G190">
        <v>16</v>
      </c>
      <c r="H190">
        <v>87</v>
      </c>
      <c r="I190">
        <v>657</v>
      </c>
      <c r="J190">
        <v>130</v>
      </c>
      <c r="K190">
        <v>68</v>
      </c>
      <c r="L190">
        <v>229</v>
      </c>
      <c r="M190" t="s">
        <v>132</v>
      </c>
      <c r="N190" t="s">
        <v>125</v>
      </c>
      <c r="O190" t="s">
        <v>134</v>
      </c>
    </row>
    <row r="191" spans="1:15">
      <c r="A191" t="s">
        <v>1544</v>
      </c>
      <c r="B191" s="1">
        <v>44562</v>
      </c>
      <c r="C191" t="s">
        <v>52</v>
      </c>
      <c r="D191">
        <v>9491</v>
      </c>
      <c r="E191">
        <v>105</v>
      </c>
      <c r="F191">
        <v>18</v>
      </c>
      <c r="G191">
        <v>24</v>
      </c>
      <c r="H191">
        <v>82</v>
      </c>
      <c r="I191">
        <v>434</v>
      </c>
      <c r="J191">
        <v>41</v>
      </c>
      <c r="K191">
        <v>41</v>
      </c>
      <c r="L191">
        <v>265</v>
      </c>
      <c r="M191" t="s">
        <v>51</v>
      </c>
      <c r="N191" t="s">
        <v>46</v>
      </c>
      <c r="O191" t="s">
        <v>61</v>
      </c>
    </row>
    <row r="192" spans="1:15">
      <c r="A192" t="s">
        <v>1544</v>
      </c>
      <c r="B192" s="1">
        <v>44562</v>
      </c>
      <c r="C192" t="s">
        <v>127</v>
      </c>
      <c r="D192">
        <v>8128</v>
      </c>
      <c r="E192">
        <v>38</v>
      </c>
      <c r="F192">
        <v>6</v>
      </c>
      <c r="G192">
        <v>6</v>
      </c>
      <c r="H192">
        <v>35</v>
      </c>
      <c r="I192">
        <v>424</v>
      </c>
      <c r="J192">
        <v>80</v>
      </c>
      <c r="K192">
        <v>110</v>
      </c>
      <c r="L192">
        <v>343</v>
      </c>
      <c r="M192" t="s">
        <v>1527</v>
      </c>
      <c r="N192" t="s">
        <v>125</v>
      </c>
      <c r="O192" t="s">
        <v>134</v>
      </c>
    </row>
    <row r="193" spans="1:15">
      <c r="A193" t="s">
        <v>1544</v>
      </c>
      <c r="B193" s="1">
        <v>44562</v>
      </c>
      <c r="C193" t="s">
        <v>60</v>
      </c>
      <c r="D193">
        <v>7276</v>
      </c>
      <c r="E193">
        <v>0</v>
      </c>
      <c r="F193">
        <v>0</v>
      </c>
      <c r="G193">
        <v>1</v>
      </c>
      <c r="H193">
        <v>7</v>
      </c>
      <c r="I193">
        <v>0</v>
      </c>
      <c r="J193">
        <v>0</v>
      </c>
      <c r="K193">
        <v>2</v>
      </c>
      <c r="L193">
        <v>36</v>
      </c>
      <c r="M193" t="s">
        <v>1421</v>
      </c>
      <c r="N193" t="s">
        <v>46</v>
      </c>
      <c r="O193" t="s">
        <v>61</v>
      </c>
    </row>
    <row r="194" spans="1:15">
      <c r="A194" t="s">
        <v>1544</v>
      </c>
      <c r="B194" s="1">
        <v>44562</v>
      </c>
      <c r="C194" t="s">
        <v>129</v>
      </c>
      <c r="D194">
        <v>7233</v>
      </c>
      <c r="E194">
        <v>64</v>
      </c>
      <c r="F194">
        <v>12</v>
      </c>
      <c r="G194">
        <v>6</v>
      </c>
      <c r="H194">
        <v>24</v>
      </c>
      <c r="I194">
        <v>304</v>
      </c>
      <c r="J194">
        <v>95</v>
      </c>
      <c r="K194">
        <v>44</v>
      </c>
      <c r="L194">
        <v>107</v>
      </c>
      <c r="M194" t="s">
        <v>128</v>
      </c>
      <c r="N194" t="s">
        <v>125</v>
      </c>
      <c r="O194" t="s">
        <v>134</v>
      </c>
    </row>
    <row r="195" spans="1:15">
      <c r="A195" t="s">
        <v>1544</v>
      </c>
      <c r="B195" s="1">
        <v>44562</v>
      </c>
      <c r="C195" t="s">
        <v>80</v>
      </c>
      <c r="D195">
        <v>15221</v>
      </c>
      <c r="E195">
        <v>0</v>
      </c>
      <c r="F195">
        <v>0</v>
      </c>
      <c r="H195">
        <v>6</v>
      </c>
      <c r="I195">
        <v>0</v>
      </c>
      <c r="J195">
        <v>0</v>
      </c>
      <c r="K195">
        <v>37</v>
      </c>
      <c r="L195">
        <v>88</v>
      </c>
      <c r="M195" t="s">
        <v>1466</v>
      </c>
      <c r="N195" t="s">
        <v>76</v>
      </c>
      <c r="O195" t="s">
        <v>81</v>
      </c>
    </row>
    <row r="196" spans="1:15">
      <c r="A196" t="s">
        <v>1544</v>
      </c>
      <c r="B196" s="1">
        <v>44562</v>
      </c>
      <c r="C196" t="s">
        <v>68</v>
      </c>
      <c r="D196">
        <v>15965</v>
      </c>
      <c r="E196">
        <v>0</v>
      </c>
      <c r="F196">
        <v>0</v>
      </c>
      <c r="G196">
        <v>6</v>
      </c>
      <c r="H196">
        <v>14</v>
      </c>
      <c r="I196">
        <v>0</v>
      </c>
      <c r="J196">
        <v>0</v>
      </c>
      <c r="K196">
        <v>16</v>
      </c>
      <c r="L196">
        <v>47</v>
      </c>
      <c r="M196" t="s">
        <v>1451</v>
      </c>
      <c r="N196" t="s">
        <v>64</v>
      </c>
      <c r="O196" t="s">
        <v>73</v>
      </c>
    </row>
    <row r="197" spans="1:15">
      <c r="A197" t="s">
        <v>1544</v>
      </c>
      <c r="B197" s="1">
        <v>44593</v>
      </c>
      <c r="C197" t="s">
        <v>133</v>
      </c>
      <c r="D197">
        <v>16789</v>
      </c>
      <c r="E197">
        <v>109</v>
      </c>
      <c r="F197">
        <v>15</v>
      </c>
      <c r="G197">
        <v>17</v>
      </c>
      <c r="H197">
        <v>87</v>
      </c>
      <c r="I197">
        <v>660</v>
      </c>
      <c r="J197">
        <v>129</v>
      </c>
      <c r="K197">
        <v>75</v>
      </c>
      <c r="L197">
        <v>259</v>
      </c>
      <c r="M197" t="s">
        <v>132</v>
      </c>
      <c r="N197" t="s">
        <v>125</v>
      </c>
      <c r="O197" t="s">
        <v>134</v>
      </c>
    </row>
    <row r="198" spans="1:15">
      <c r="A198" t="s">
        <v>1544</v>
      </c>
      <c r="B198" s="1">
        <v>44593</v>
      </c>
      <c r="C198" t="s">
        <v>86</v>
      </c>
      <c r="D198">
        <v>10506</v>
      </c>
      <c r="E198">
        <v>33</v>
      </c>
      <c r="F198">
        <v>6</v>
      </c>
      <c r="G198">
        <v>8</v>
      </c>
      <c r="H198">
        <v>28</v>
      </c>
      <c r="I198">
        <v>361</v>
      </c>
      <c r="J198">
        <v>16</v>
      </c>
      <c r="K198">
        <v>51</v>
      </c>
      <c r="L198">
        <v>329</v>
      </c>
      <c r="M198" t="s">
        <v>85</v>
      </c>
      <c r="N198" t="s">
        <v>84</v>
      </c>
      <c r="O198" t="s">
        <v>96</v>
      </c>
    </row>
    <row r="199" spans="1:15">
      <c r="A199" t="s">
        <v>1544</v>
      </c>
      <c r="B199" s="1">
        <v>44593</v>
      </c>
      <c r="C199" t="s">
        <v>58</v>
      </c>
      <c r="D199">
        <v>4371</v>
      </c>
      <c r="E199">
        <v>44</v>
      </c>
      <c r="F199">
        <v>7</v>
      </c>
      <c r="G199">
        <v>7</v>
      </c>
      <c r="H199">
        <v>33</v>
      </c>
      <c r="I199">
        <v>211</v>
      </c>
      <c r="J199">
        <v>26</v>
      </c>
      <c r="K199">
        <v>22</v>
      </c>
      <c r="L199">
        <v>146</v>
      </c>
      <c r="M199" t="s">
        <v>57</v>
      </c>
      <c r="N199" t="s">
        <v>46</v>
      </c>
      <c r="O199" t="s">
        <v>61</v>
      </c>
    </row>
    <row r="200" spans="1:15">
      <c r="A200" t="s">
        <v>1544</v>
      </c>
      <c r="B200" s="1">
        <v>44593</v>
      </c>
      <c r="C200" t="s">
        <v>90</v>
      </c>
      <c r="D200">
        <v>3371</v>
      </c>
      <c r="E200">
        <v>12</v>
      </c>
      <c r="F200">
        <v>2</v>
      </c>
      <c r="G200">
        <v>3</v>
      </c>
      <c r="H200">
        <v>8</v>
      </c>
      <c r="I200">
        <v>115</v>
      </c>
      <c r="J200">
        <v>26</v>
      </c>
      <c r="K200">
        <v>28</v>
      </c>
      <c r="L200">
        <v>87</v>
      </c>
      <c r="M200" t="s">
        <v>89</v>
      </c>
      <c r="N200" t="s">
        <v>84</v>
      </c>
      <c r="O200" t="s">
        <v>96</v>
      </c>
    </row>
    <row r="201" spans="1:15">
      <c r="A201" t="s">
        <v>1544</v>
      </c>
      <c r="B201" s="1">
        <v>44593</v>
      </c>
      <c r="C201" t="s">
        <v>101</v>
      </c>
      <c r="D201">
        <v>2025</v>
      </c>
      <c r="E201">
        <v>19</v>
      </c>
      <c r="F201">
        <v>6</v>
      </c>
      <c r="G201">
        <v>5</v>
      </c>
      <c r="H201">
        <v>11</v>
      </c>
      <c r="I201">
        <v>98</v>
      </c>
      <c r="J201">
        <v>17</v>
      </c>
      <c r="K201">
        <v>23</v>
      </c>
      <c r="L201">
        <v>83</v>
      </c>
      <c r="M201" t="s">
        <v>100</v>
      </c>
      <c r="N201" t="s">
        <v>99</v>
      </c>
      <c r="O201" t="s">
        <v>110</v>
      </c>
    </row>
    <row r="202" spans="1:15">
      <c r="A202" t="s">
        <v>1544</v>
      </c>
      <c r="B202" s="1">
        <v>44593</v>
      </c>
      <c r="C202" t="s">
        <v>75</v>
      </c>
      <c r="D202">
        <v>9691</v>
      </c>
      <c r="E202">
        <v>92</v>
      </c>
      <c r="F202">
        <v>21</v>
      </c>
      <c r="G202">
        <v>25</v>
      </c>
      <c r="H202">
        <v>85</v>
      </c>
      <c r="I202">
        <v>379</v>
      </c>
      <c r="J202">
        <v>30</v>
      </c>
      <c r="K202">
        <v>34</v>
      </c>
      <c r="L202">
        <v>320</v>
      </c>
      <c r="M202" t="s">
        <v>74</v>
      </c>
      <c r="N202" t="s">
        <v>76</v>
      </c>
      <c r="O202" t="s">
        <v>81</v>
      </c>
    </row>
    <row r="203" spans="1:15">
      <c r="A203" t="s">
        <v>1544</v>
      </c>
      <c r="B203" s="1">
        <v>44593</v>
      </c>
      <c r="C203" t="s">
        <v>117</v>
      </c>
      <c r="D203">
        <v>7727</v>
      </c>
      <c r="E203">
        <v>82</v>
      </c>
      <c r="F203">
        <v>12</v>
      </c>
      <c r="G203">
        <v>6</v>
      </c>
      <c r="H203">
        <v>31</v>
      </c>
      <c r="I203">
        <v>390</v>
      </c>
      <c r="J203">
        <v>93</v>
      </c>
      <c r="K203">
        <v>95</v>
      </c>
      <c r="L203">
        <v>241</v>
      </c>
      <c r="M203" t="s">
        <v>116</v>
      </c>
      <c r="N203" t="s">
        <v>113</v>
      </c>
      <c r="O203" t="s">
        <v>122</v>
      </c>
    </row>
    <row r="204" spans="1:15">
      <c r="A204" t="s">
        <v>1544</v>
      </c>
      <c r="B204" s="1">
        <v>44593</v>
      </c>
      <c r="C204" t="s">
        <v>127</v>
      </c>
      <c r="D204">
        <v>8095</v>
      </c>
      <c r="E204">
        <v>38</v>
      </c>
      <c r="F204">
        <v>6</v>
      </c>
      <c r="G204">
        <v>8</v>
      </c>
      <c r="H204">
        <v>36</v>
      </c>
      <c r="I204">
        <v>422</v>
      </c>
      <c r="J204">
        <v>78</v>
      </c>
      <c r="K204">
        <v>119</v>
      </c>
      <c r="L204">
        <v>387</v>
      </c>
      <c r="M204" t="s">
        <v>1527</v>
      </c>
      <c r="N204" t="s">
        <v>125</v>
      </c>
      <c r="O204" t="s">
        <v>134</v>
      </c>
    </row>
    <row r="205" spans="1:15">
      <c r="A205" t="s">
        <v>1544</v>
      </c>
      <c r="B205" s="1">
        <v>44593</v>
      </c>
      <c r="C205" t="s">
        <v>109</v>
      </c>
      <c r="D205">
        <v>3542</v>
      </c>
      <c r="E205">
        <v>27</v>
      </c>
      <c r="F205">
        <v>4</v>
      </c>
      <c r="G205">
        <v>5</v>
      </c>
      <c r="H205">
        <v>22</v>
      </c>
      <c r="I205">
        <v>115</v>
      </c>
      <c r="J205">
        <v>19</v>
      </c>
      <c r="K205">
        <v>25</v>
      </c>
      <c r="L205">
        <v>114</v>
      </c>
      <c r="M205" t="s">
        <v>108</v>
      </c>
      <c r="N205" t="s">
        <v>99</v>
      </c>
      <c r="O205" t="s">
        <v>110</v>
      </c>
    </row>
    <row r="206" spans="1:15">
      <c r="A206" t="s">
        <v>1544</v>
      </c>
      <c r="B206" s="1">
        <v>44593</v>
      </c>
      <c r="C206" t="s">
        <v>52</v>
      </c>
      <c r="D206">
        <v>9507</v>
      </c>
      <c r="E206">
        <v>102</v>
      </c>
      <c r="F206">
        <v>18</v>
      </c>
      <c r="G206">
        <v>24</v>
      </c>
      <c r="H206">
        <v>82</v>
      </c>
      <c r="I206">
        <v>434</v>
      </c>
      <c r="J206">
        <v>42</v>
      </c>
      <c r="K206">
        <v>44</v>
      </c>
      <c r="L206">
        <v>278</v>
      </c>
      <c r="M206" t="s">
        <v>51</v>
      </c>
      <c r="N206" t="s">
        <v>46</v>
      </c>
      <c r="O206" t="s">
        <v>61</v>
      </c>
    </row>
    <row r="207" spans="1:15">
      <c r="A207" t="s">
        <v>1544</v>
      </c>
      <c r="B207" s="1">
        <v>44593</v>
      </c>
      <c r="C207" t="s">
        <v>103</v>
      </c>
      <c r="D207">
        <v>3822</v>
      </c>
      <c r="E207">
        <v>24</v>
      </c>
      <c r="F207">
        <v>5</v>
      </c>
      <c r="G207">
        <v>4</v>
      </c>
      <c r="H207">
        <v>19</v>
      </c>
      <c r="I207">
        <v>166</v>
      </c>
      <c r="J207">
        <v>12</v>
      </c>
      <c r="K207">
        <v>10</v>
      </c>
      <c r="L207">
        <v>114</v>
      </c>
      <c r="M207" t="s">
        <v>102</v>
      </c>
      <c r="N207" t="s">
        <v>99</v>
      </c>
      <c r="O207" t="s">
        <v>110</v>
      </c>
    </row>
    <row r="208" spans="1:15">
      <c r="A208" t="s">
        <v>1544</v>
      </c>
      <c r="B208" s="1">
        <v>44593</v>
      </c>
      <c r="C208" t="s">
        <v>78</v>
      </c>
      <c r="D208">
        <v>11266</v>
      </c>
      <c r="E208">
        <v>44</v>
      </c>
      <c r="F208">
        <v>8</v>
      </c>
      <c r="G208">
        <v>16</v>
      </c>
      <c r="H208">
        <v>45</v>
      </c>
      <c r="I208">
        <v>545</v>
      </c>
      <c r="J208">
        <v>150</v>
      </c>
      <c r="K208">
        <v>174</v>
      </c>
      <c r="L208">
        <v>489</v>
      </c>
      <c r="M208" t="s">
        <v>77</v>
      </c>
      <c r="N208" t="s">
        <v>76</v>
      </c>
      <c r="O208" t="s">
        <v>81</v>
      </c>
    </row>
    <row r="209" spans="1:15">
      <c r="A209" t="s">
        <v>1544</v>
      </c>
      <c r="B209" s="1">
        <v>44593</v>
      </c>
      <c r="C209" t="s">
        <v>88</v>
      </c>
      <c r="D209">
        <v>6864</v>
      </c>
      <c r="E209">
        <v>25</v>
      </c>
      <c r="F209">
        <v>4</v>
      </c>
      <c r="G209">
        <v>4</v>
      </c>
      <c r="H209">
        <v>18</v>
      </c>
      <c r="I209">
        <v>274</v>
      </c>
      <c r="J209">
        <v>29</v>
      </c>
      <c r="K209">
        <v>51</v>
      </c>
      <c r="L209">
        <v>250</v>
      </c>
      <c r="M209" t="s">
        <v>87</v>
      </c>
      <c r="N209" t="s">
        <v>84</v>
      </c>
      <c r="O209" t="s">
        <v>96</v>
      </c>
    </row>
    <row r="210" spans="1:15">
      <c r="A210" t="s">
        <v>1544</v>
      </c>
      <c r="B210" s="1">
        <v>44593</v>
      </c>
      <c r="C210" t="s">
        <v>50</v>
      </c>
      <c r="D210">
        <v>5257</v>
      </c>
      <c r="E210">
        <v>0</v>
      </c>
      <c r="F210">
        <v>0</v>
      </c>
      <c r="G210">
        <v>2</v>
      </c>
      <c r="H210">
        <v>4</v>
      </c>
      <c r="I210">
        <v>0</v>
      </c>
      <c r="J210">
        <v>0</v>
      </c>
      <c r="L210">
        <v>9</v>
      </c>
      <c r="M210" t="s">
        <v>1447</v>
      </c>
      <c r="N210" t="s">
        <v>46</v>
      </c>
      <c r="O210" t="s">
        <v>61</v>
      </c>
    </row>
    <row r="211" spans="1:15">
      <c r="A211" t="s">
        <v>1544</v>
      </c>
      <c r="B211" s="1">
        <v>44593</v>
      </c>
      <c r="C211" t="s">
        <v>115</v>
      </c>
      <c r="D211">
        <v>2789</v>
      </c>
      <c r="E211">
        <v>16</v>
      </c>
      <c r="F211">
        <v>6</v>
      </c>
      <c r="G211">
        <v>4</v>
      </c>
      <c r="H211">
        <v>11</v>
      </c>
      <c r="I211">
        <v>180</v>
      </c>
      <c r="J211">
        <v>49</v>
      </c>
      <c r="K211">
        <v>71</v>
      </c>
      <c r="L211">
        <v>155</v>
      </c>
      <c r="M211" t="s">
        <v>114</v>
      </c>
      <c r="N211" t="s">
        <v>113</v>
      </c>
      <c r="O211" t="s">
        <v>122</v>
      </c>
    </row>
    <row r="212" spans="1:15">
      <c r="A212" t="s">
        <v>1544</v>
      </c>
      <c r="B212" s="1">
        <v>44593</v>
      </c>
      <c r="C212" t="s">
        <v>45</v>
      </c>
      <c r="D212">
        <v>3856</v>
      </c>
      <c r="E212">
        <v>107</v>
      </c>
      <c r="F212">
        <v>12</v>
      </c>
      <c r="G212">
        <v>21</v>
      </c>
      <c r="H212">
        <v>101</v>
      </c>
      <c r="I212">
        <v>256</v>
      </c>
      <c r="J212">
        <v>9</v>
      </c>
      <c r="K212">
        <v>22</v>
      </c>
      <c r="L212">
        <v>231</v>
      </c>
      <c r="M212" t="s">
        <v>44</v>
      </c>
      <c r="N212" t="s">
        <v>46</v>
      </c>
      <c r="O212" t="s">
        <v>61</v>
      </c>
    </row>
    <row r="213" spans="1:15">
      <c r="A213" t="s">
        <v>1544</v>
      </c>
      <c r="B213" s="1">
        <v>44593</v>
      </c>
      <c r="C213" t="s">
        <v>83</v>
      </c>
      <c r="D213">
        <v>14834</v>
      </c>
      <c r="E213">
        <v>105</v>
      </c>
      <c r="F213">
        <v>23</v>
      </c>
      <c r="G213">
        <v>34</v>
      </c>
      <c r="H213">
        <v>100</v>
      </c>
      <c r="I213">
        <v>688</v>
      </c>
      <c r="J213">
        <v>152</v>
      </c>
      <c r="K213">
        <v>158</v>
      </c>
      <c r="L213">
        <v>440</v>
      </c>
      <c r="M213" t="s">
        <v>82</v>
      </c>
      <c r="N213" t="s">
        <v>84</v>
      </c>
      <c r="O213" t="s">
        <v>96</v>
      </c>
    </row>
    <row r="214" spans="1:15">
      <c r="A214" t="s">
        <v>1544</v>
      </c>
      <c r="B214" s="1">
        <v>44593</v>
      </c>
      <c r="C214" t="s">
        <v>80</v>
      </c>
      <c r="D214">
        <v>15207</v>
      </c>
      <c r="E214">
        <v>0</v>
      </c>
      <c r="F214">
        <v>0</v>
      </c>
      <c r="H214">
        <v>6</v>
      </c>
      <c r="I214">
        <v>0</v>
      </c>
      <c r="J214">
        <v>0</v>
      </c>
      <c r="K214">
        <v>45</v>
      </c>
      <c r="L214">
        <v>107</v>
      </c>
      <c r="M214" t="s">
        <v>1466</v>
      </c>
      <c r="N214" t="s">
        <v>76</v>
      </c>
      <c r="O214" t="s">
        <v>81</v>
      </c>
    </row>
    <row r="215" spans="1:15">
      <c r="A215" t="s">
        <v>1544</v>
      </c>
      <c r="B215" s="1">
        <v>44593</v>
      </c>
      <c r="C215" t="s">
        <v>92</v>
      </c>
      <c r="D215">
        <v>8096</v>
      </c>
      <c r="E215">
        <v>56</v>
      </c>
      <c r="F215">
        <v>17</v>
      </c>
      <c r="G215">
        <v>18</v>
      </c>
      <c r="H215">
        <v>38</v>
      </c>
      <c r="I215">
        <v>376</v>
      </c>
      <c r="J215">
        <v>75</v>
      </c>
      <c r="K215">
        <v>96</v>
      </c>
      <c r="L215">
        <v>279</v>
      </c>
      <c r="M215" t="s">
        <v>91</v>
      </c>
      <c r="N215" t="s">
        <v>84</v>
      </c>
      <c r="O215" t="s">
        <v>96</v>
      </c>
    </row>
    <row r="216" spans="1:15">
      <c r="A216" t="s">
        <v>1544</v>
      </c>
      <c r="B216" s="1">
        <v>44593</v>
      </c>
      <c r="C216" t="s">
        <v>72</v>
      </c>
      <c r="D216">
        <v>7956</v>
      </c>
      <c r="E216">
        <v>67</v>
      </c>
      <c r="F216">
        <v>25</v>
      </c>
      <c r="G216">
        <v>21</v>
      </c>
      <c r="H216">
        <v>46</v>
      </c>
      <c r="I216">
        <v>440</v>
      </c>
      <c r="J216">
        <v>58</v>
      </c>
      <c r="K216">
        <v>62</v>
      </c>
      <c r="L216">
        <v>325</v>
      </c>
      <c r="M216" t="s">
        <v>71</v>
      </c>
      <c r="N216" t="s">
        <v>64</v>
      </c>
      <c r="O216" t="s">
        <v>73</v>
      </c>
    </row>
    <row r="217" spans="1:15">
      <c r="A217" t="s">
        <v>1544</v>
      </c>
      <c r="B217" s="1">
        <v>44593</v>
      </c>
      <c r="C217" t="s">
        <v>48</v>
      </c>
      <c r="D217">
        <v>8450</v>
      </c>
      <c r="E217">
        <v>97</v>
      </c>
      <c r="F217">
        <v>21</v>
      </c>
      <c r="G217">
        <v>24</v>
      </c>
      <c r="H217">
        <v>66</v>
      </c>
      <c r="I217">
        <v>370</v>
      </c>
      <c r="J217">
        <v>90</v>
      </c>
      <c r="K217">
        <v>102</v>
      </c>
      <c r="L217">
        <v>279</v>
      </c>
      <c r="M217" t="s">
        <v>47</v>
      </c>
      <c r="N217" t="s">
        <v>46</v>
      </c>
      <c r="O217" t="s">
        <v>61</v>
      </c>
    </row>
    <row r="218" spans="1:15">
      <c r="A218" t="s">
        <v>1544</v>
      </c>
      <c r="B218" s="1">
        <v>44593</v>
      </c>
      <c r="C218" t="s">
        <v>94</v>
      </c>
      <c r="D218">
        <v>4998</v>
      </c>
      <c r="E218">
        <v>35</v>
      </c>
      <c r="F218">
        <v>7</v>
      </c>
      <c r="G218">
        <v>4</v>
      </c>
      <c r="H218">
        <v>6</v>
      </c>
      <c r="I218">
        <v>247</v>
      </c>
      <c r="J218">
        <v>44</v>
      </c>
      <c r="K218">
        <v>79</v>
      </c>
      <c r="L218">
        <v>198</v>
      </c>
      <c r="M218" t="s">
        <v>93</v>
      </c>
      <c r="N218" t="s">
        <v>84</v>
      </c>
      <c r="O218" t="s">
        <v>96</v>
      </c>
    </row>
    <row r="219" spans="1:15">
      <c r="A219" t="s">
        <v>1544</v>
      </c>
      <c r="B219" s="1">
        <v>44593</v>
      </c>
      <c r="C219" t="s">
        <v>124</v>
      </c>
      <c r="D219">
        <v>6788</v>
      </c>
      <c r="E219">
        <v>58</v>
      </c>
      <c r="F219">
        <v>7</v>
      </c>
      <c r="G219">
        <v>1</v>
      </c>
      <c r="H219">
        <v>10</v>
      </c>
      <c r="I219">
        <v>293</v>
      </c>
      <c r="J219">
        <v>42</v>
      </c>
      <c r="K219">
        <v>52</v>
      </c>
      <c r="L219">
        <v>170</v>
      </c>
      <c r="M219" t="s">
        <v>123</v>
      </c>
      <c r="N219" t="s">
        <v>125</v>
      </c>
      <c r="O219" t="s">
        <v>134</v>
      </c>
    </row>
    <row r="220" spans="1:15">
      <c r="A220" t="s">
        <v>1544</v>
      </c>
      <c r="B220" s="1">
        <v>44593</v>
      </c>
      <c r="C220" t="s">
        <v>98</v>
      </c>
      <c r="D220">
        <v>6384</v>
      </c>
      <c r="E220">
        <v>29</v>
      </c>
      <c r="F220">
        <v>5</v>
      </c>
      <c r="G220">
        <v>2</v>
      </c>
      <c r="H220">
        <v>13</v>
      </c>
      <c r="I220">
        <v>286</v>
      </c>
      <c r="J220">
        <v>22</v>
      </c>
      <c r="K220">
        <v>23</v>
      </c>
      <c r="L220">
        <v>175</v>
      </c>
      <c r="M220" t="s">
        <v>97</v>
      </c>
      <c r="N220" t="s">
        <v>99</v>
      </c>
      <c r="O220" t="s">
        <v>110</v>
      </c>
    </row>
    <row r="221" spans="1:15">
      <c r="A221" t="s">
        <v>1544</v>
      </c>
      <c r="B221" s="1">
        <v>44593</v>
      </c>
      <c r="C221" t="s">
        <v>68</v>
      </c>
      <c r="D221">
        <v>15937</v>
      </c>
      <c r="E221">
        <v>0</v>
      </c>
      <c r="F221">
        <v>0</v>
      </c>
      <c r="G221">
        <v>6</v>
      </c>
      <c r="H221">
        <v>14</v>
      </c>
      <c r="I221">
        <v>0</v>
      </c>
      <c r="J221">
        <v>0</v>
      </c>
      <c r="K221">
        <v>17</v>
      </c>
      <c r="L221">
        <v>54</v>
      </c>
      <c r="M221" t="s">
        <v>1451</v>
      </c>
      <c r="N221" t="s">
        <v>64</v>
      </c>
      <c r="O221" t="s">
        <v>73</v>
      </c>
    </row>
    <row r="222" spans="1:15">
      <c r="A222" t="s">
        <v>1544</v>
      </c>
      <c r="B222" s="1">
        <v>44593</v>
      </c>
      <c r="C222" t="s">
        <v>66</v>
      </c>
      <c r="D222">
        <v>13275</v>
      </c>
      <c r="E222">
        <v>224</v>
      </c>
      <c r="F222">
        <v>41</v>
      </c>
      <c r="G222">
        <v>47</v>
      </c>
      <c r="H222">
        <v>148</v>
      </c>
      <c r="I222">
        <v>811</v>
      </c>
      <c r="J222">
        <v>95</v>
      </c>
      <c r="K222">
        <v>110</v>
      </c>
      <c r="L222">
        <v>578</v>
      </c>
      <c r="M222" t="s">
        <v>65</v>
      </c>
      <c r="N222" t="s">
        <v>64</v>
      </c>
      <c r="O222" t="s">
        <v>73</v>
      </c>
    </row>
    <row r="223" spans="1:15">
      <c r="A223" t="s">
        <v>1544</v>
      </c>
      <c r="B223" s="1">
        <v>44593</v>
      </c>
      <c r="C223" t="s">
        <v>54</v>
      </c>
      <c r="D223">
        <v>6974</v>
      </c>
      <c r="E223">
        <v>26</v>
      </c>
      <c r="F223">
        <v>6</v>
      </c>
      <c r="G223">
        <v>4</v>
      </c>
      <c r="H223">
        <v>6</v>
      </c>
      <c r="I223">
        <v>228</v>
      </c>
      <c r="J223">
        <v>54</v>
      </c>
      <c r="K223">
        <v>46</v>
      </c>
      <c r="L223">
        <v>131</v>
      </c>
      <c r="M223" t="s">
        <v>53</v>
      </c>
      <c r="N223" t="s">
        <v>46</v>
      </c>
      <c r="O223" t="s">
        <v>61</v>
      </c>
    </row>
    <row r="224" spans="1:15">
      <c r="A224" t="s">
        <v>1544</v>
      </c>
      <c r="B224" s="1">
        <v>44593</v>
      </c>
      <c r="C224" t="s">
        <v>121</v>
      </c>
      <c r="D224">
        <v>9371</v>
      </c>
      <c r="E224">
        <v>92</v>
      </c>
      <c r="F224">
        <v>13</v>
      </c>
      <c r="G224">
        <v>11</v>
      </c>
      <c r="H224">
        <v>57</v>
      </c>
      <c r="I224">
        <v>431</v>
      </c>
      <c r="J224">
        <v>65</v>
      </c>
      <c r="K224">
        <v>41</v>
      </c>
      <c r="L224">
        <v>147</v>
      </c>
      <c r="M224" t="s">
        <v>120</v>
      </c>
      <c r="N224" t="s">
        <v>113</v>
      </c>
      <c r="O224" t="s">
        <v>122</v>
      </c>
    </row>
    <row r="225" spans="1:15">
      <c r="A225" t="s">
        <v>1544</v>
      </c>
      <c r="B225" s="1">
        <v>44593</v>
      </c>
      <c r="C225" t="s">
        <v>56</v>
      </c>
      <c r="D225">
        <v>6266</v>
      </c>
      <c r="E225">
        <v>76</v>
      </c>
      <c r="F225">
        <v>22</v>
      </c>
      <c r="G225">
        <v>18</v>
      </c>
      <c r="H225">
        <v>30</v>
      </c>
      <c r="I225">
        <v>362</v>
      </c>
      <c r="J225">
        <v>68</v>
      </c>
      <c r="K225">
        <v>42</v>
      </c>
      <c r="L225">
        <v>128</v>
      </c>
      <c r="M225" t="s">
        <v>55</v>
      </c>
      <c r="N225" t="s">
        <v>46</v>
      </c>
      <c r="O225" t="s">
        <v>61</v>
      </c>
    </row>
    <row r="226" spans="1:15">
      <c r="A226" t="s">
        <v>1544</v>
      </c>
      <c r="B226" s="1">
        <v>44593</v>
      </c>
      <c r="C226" t="s">
        <v>105</v>
      </c>
      <c r="D226">
        <v>5908</v>
      </c>
      <c r="E226">
        <v>53</v>
      </c>
      <c r="F226">
        <v>9</v>
      </c>
      <c r="G226">
        <v>12</v>
      </c>
      <c r="H226">
        <v>45</v>
      </c>
      <c r="I226">
        <v>265</v>
      </c>
      <c r="J226">
        <v>55</v>
      </c>
      <c r="K226">
        <v>64</v>
      </c>
      <c r="L226">
        <v>194</v>
      </c>
      <c r="M226" t="s">
        <v>104</v>
      </c>
      <c r="N226" t="s">
        <v>99</v>
      </c>
      <c r="O226" t="s">
        <v>110</v>
      </c>
    </row>
    <row r="227" spans="1:15">
      <c r="A227" t="s">
        <v>1544</v>
      </c>
      <c r="B227" s="1">
        <v>44593</v>
      </c>
      <c r="C227" t="s">
        <v>131</v>
      </c>
      <c r="D227">
        <v>6309</v>
      </c>
      <c r="E227">
        <v>30</v>
      </c>
      <c r="F227">
        <v>10</v>
      </c>
      <c r="G227">
        <v>10</v>
      </c>
      <c r="H227">
        <v>29</v>
      </c>
      <c r="I227">
        <v>272</v>
      </c>
      <c r="J227">
        <v>23</v>
      </c>
      <c r="K227">
        <v>47</v>
      </c>
      <c r="L227">
        <v>242</v>
      </c>
      <c r="M227" t="s">
        <v>130</v>
      </c>
      <c r="N227" t="s">
        <v>125</v>
      </c>
      <c r="O227" t="s">
        <v>134</v>
      </c>
    </row>
    <row r="228" spans="1:15">
      <c r="A228" t="s">
        <v>1544</v>
      </c>
      <c r="B228" s="1">
        <v>44593</v>
      </c>
      <c r="C228" t="s">
        <v>119</v>
      </c>
      <c r="D228">
        <v>6237</v>
      </c>
      <c r="E228">
        <v>30</v>
      </c>
      <c r="F228">
        <v>9</v>
      </c>
      <c r="G228">
        <v>11</v>
      </c>
      <c r="H228">
        <v>20</v>
      </c>
      <c r="I228">
        <v>259</v>
      </c>
      <c r="J228">
        <v>54</v>
      </c>
      <c r="K228">
        <v>51</v>
      </c>
      <c r="L228">
        <v>154</v>
      </c>
      <c r="M228" t="s">
        <v>118</v>
      </c>
      <c r="N228" t="s">
        <v>113</v>
      </c>
      <c r="O228" t="s">
        <v>122</v>
      </c>
    </row>
    <row r="229" spans="1:15">
      <c r="A229" t="s">
        <v>1544</v>
      </c>
      <c r="B229" s="1">
        <v>44593</v>
      </c>
      <c r="C229" t="s">
        <v>107</v>
      </c>
      <c r="D229">
        <v>14919</v>
      </c>
      <c r="E229">
        <v>119</v>
      </c>
      <c r="F229">
        <v>26</v>
      </c>
      <c r="G229">
        <v>30</v>
      </c>
      <c r="H229">
        <v>106</v>
      </c>
      <c r="I229">
        <v>673</v>
      </c>
      <c r="J229">
        <v>150</v>
      </c>
      <c r="K229">
        <v>147</v>
      </c>
      <c r="L229">
        <v>462</v>
      </c>
      <c r="M229" t="s">
        <v>106</v>
      </c>
      <c r="N229" t="s">
        <v>99</v>
      </c>
      <c r="O229" t="s">
        <v>110</v>
      </c>
    </row>
    <row r="230" spans="1:15">
      <c r="A230" t="s">
        <v>1544</v>
      </c>
      <c r="B230" s="1">
        <v>44593</v>
      </c>
      <c r="C230" t="s">
        <v>129</v>
      </c>
      <c r="D230">
        <v>7198</v>
      </c>
      <c r="E230">
        <v>63</v>
      </c>
      <c r="F230">
        <v>12</v>
      </c>
      <c r="G230">
        <v>6</v>
      </c>
      <c r="H230">
        <v>25</v>
      </c>
      <c r="I230">
        <v>300</v>
      </c>
      <c r="J230">
        <v>95</v>
      </c>
      <c r="K230">
        <v>49</v>
      </c>
      <c r="L230">
        <v>123</v>
      </c>
      <c r="M230" t="s">
        <v>128</v>
      </c>
      <c r="N230" t="s">
        <v>125</v>
      </c>
      <c r="O230" t="s">
        <v>134</v>
      </c>
    </row>
    <row r="231" spans="1:15">
      <c r="A231" t="s">
        <v>1544</v>
      </c>
      <c r="B231" s="1">
        <v>44593</v>
      </c>
      <c r="C231" t="s">
        <v>70</v>
      </c>
      <c r="D231">
        <v>6914</v>
      </c>
      <c r="E231">
        <v>73</v>
      </c>
      <c r="F231">
        <v>14</v>
      </c>
      <c r="G231">
        <v>7</v>
      </c>
      <c r="H231">
        <v>31</v>
      </c>
      <c r="I231">
        <v>363</v>
      </c>
      <c r="J231">
        <v>46</v>
      </c>
      <c r="K231">
        <v>53</v>
      </c>
      <c r="L231">
        <v>226</v>
      </c>
      <c r="M231" t="s">
        <v>69</v>
      </c>
      <c r="N231" t="s">
        <v>64</v>
      </c>
      <c r="O231" t="s">
        <v>73</v>
      </c>
    </row>
    <row r="232" spans="1:15">
      <c r="A232" t="s">
        <v>1544</v>
      </c>
      <c r="B232" s="1">
        <v>44593</v>
      </c>
      <c r="C232" t="s">
        <v>112</v>
      </c>
      <c r="D232">
        <v>15420</v>
      </c>
      <c r="E232">
        <v>88</v>
      </c>
      <c r="F232">
        <v>26</v>
      </c>
      <c r="G232">
        <v>33</v>
      </c>
      <c r="H232">
        <v>66</v>
      </c>
      <c r="I232">
        <v>795</v>
      </c>
      <c r="J232">
        <v>158</v>
      </c>
      <c r="K232">
        <v>182</v>
      </c>
      <c r="L232">
        <v>528</v>
      </c>
      <c r="M232" t="s">
        <v>111</v>
      </c>
      <c r="N232" t="s">
        <v>113</v>
      </c>
      <c r="O232" t="s">
        <v>122</v>
      </c>
    </row>
    <row r="233" spans="1:15">
      <c r="A233" t="s">
        <v>1544</v>
      </c>
      <c r="B233" s="1">
        <v>44593</v>
      </c>
      <c r="C233" t="s">
        <v>95</v>
      </c>
      <c r="D233">
        <v>9968</v>
      </c>
      <c r="E233">
        <v>0</v>
      </c>
      <c r="F233">
        <v>0</v>
      </c>
      <c r="G233">
        <v>1</v>
      </c>
      <c r="H233">
        <v>12</v>
      </c>
      <c r="I233">
        <v>0</v>
      </c>
      <c r="J233">
        <v>0</v>
      </c>
      <c r="K233">
        <v>10</v>
      </c>
      <c r="L233">
        <v>77</v>
      </c>
      <c r="M233" t="s">
        <v>1477</v>
      </c>
      <c r="N233" t="s">
        <v>84</v>
      </c>
      <c r="O233" t="s">
        <v>96</v>
      </c>
    </row>
    <row r="234" spans="1:15">
      <c r="A234" t="s">
        <v>1544</v>
      </c>
      <c r="B234" s="1">
        <v>44593</v>
      </c>
      <c r="C234" t="s">
        <v>60</v>
      </c>
      <c r="D234">
        <v>7220</v>
      </c>
      <c r="E234">
        <v>0</v>
      </c>
      <c r="F234">
        <v>0</v>
      </c>
      <c r="G234">
        <v>1</v>
      </c>
      <c r="H234">
        <v>6</v>
      </c>
      <c r="I234">
        <v>0</v>
      </c>
      <c r="J234">
        <v>0</v>
      </c>
      <c r="K234">
        <v>3</v>
      </c>
      <c r="L234">
        <v>36</v>
      </c>
      <c r="M234" t="s">
        <v>1421</v>
      </c>
      <c r="N234" t="s">
        <v>46</v>
      </c>
      <c r="O234" t="s">
        <v>61</v>
      </c>
    </row>
    <row r="235" spans="1:15">
      <c r="A235" t="s">
        <v>1544</v>
      </c>
      <c r="B235" s="1">
        <v>44593</v>
      </c>
      <c r="C235" t="s">
        <v>63</v>
      </c>
      <c r="D235">
        <v>9176</v>
      </c>
      <c r="E235">
        <v>109</v>
      </c>
      <c r="F235">
        <v>20</v>
      </c>
      <c r="G235">
        <v>24</v>
      </c>
      <c r="H235">
        <v>83</v>
      </c>
      <c r="I235">
        <v>512</v>
      </c>
      <c r="J235">
        <v>55</v>
      </c>
      <c r="K235">
        <v>61</v>
      </c>
      <c r="L235">
        <v>407</v>
      </c>
      <c r="M235" t="s">
        <v>62</v>
      </c>
      <c r="N235" t="s">
        <v>64</v>
      </c>
      <c r="O235" t="s">
        <v>73</v>
      </c>
    </row>
    <row r="236" spans="1:15">
      <c r="A236" t="s">
        <v>1544</v>
      </c>
      <c r="B236" s="1">
        <v>44621</v>
      </c>
      <c r="C236" t="s">
        <v>60</v>
      </c>
      <c r="D236">
        <v>7224</v>
      </c>
      <c r="E236">
        <v>0</v>
      </c>
      <c r="F236">
        <v>0</v>
      </c>
      <c r="G236">
        <v>1</v>
      </c>
      <c r="H236">
        <v>6</v>
      </c>
      <c r="I236">
        <v>0</v>
      </c>
      <c r="J236">
        <v>0</v>
      </c>
      <c r="K236">
        <v>3</v>
      </c>
      <c r="L236">
        <v>37</v>
      </c>
      <c r="M236" t="s">
        <v>1421</v>
      </c>
      <c r="N236" t="s">
        <v>46</v>
      </c>
      <c r="O236" t="s">
        <v>61</v>
      </c>
    </row>
    <row r="237" spans="1:15">
      <c r="A237" t="s">
        <v>1544</v>
      </c>
      <c r="B237" s="1">
        <v>44621</v>
      </c>
      <c r="C237" t="s">
        <v>109</v>
      </c>
      <c r="D237">
        <v>3535</v>
      </c>
      <c r="E237">
        <v>27</v>
      </c>
      <c r="F237">
        <v>4</v>
      </c>
      <c r="G237">
        <v>6</v>
      </c>
      <c r="H237">
        <v>22</v>
      </c>
      <c r="I237">
        <v>113</v>
      </c>
      <c r="J237">
        <v>19</v>
      </c>
      <c r="K237">
        <v>26</v>
      </c>
      <c r="L237">
        <v>118</v>
      </c>
      <c r="M237" t="s">
        <v>108</v>
      </c>
      <c r="N237" t="s">
        <v>99</v>
      </c>
      <c r="O237" t="s">
        <v>110</v>
      </c>
    </row>
    <row r="238" spans="1:15">
      <c r="A238" t="s">
        <v>1544</v>
      </c>
      <c r="B238" s="1">
        <v>44621</v>
      </c>
      <c r="C238" t="s">
        <v>90</v>
      </c>
      <c r="D238">
        <v>3368</v>
      </c>
      <c r="E238">
        <v>12</v>
      </c>
      <c r="F238">
        <v>2</v>
      </c>
      <c r="G238">
        <v>3</v>
      </c>
      <c r="H238">
        <v>8</v>
      </c>
      <c r="I238">
        <v>115</v>
      </c>
      <c r="J238">
        <v>26</v>
      </c>
      <c r="K238">
        <v>32</v>
      </c>
      <c r="L238">
        <v>90</v>
      </c>
      <c r="M238" t="s">
        <v>89</v>
      </c>
      <c r="N238" t="s">
        <v>84</v>
      </c>
      <c r="O238" t="s">
        <v>96</v>
      </c>
    </row>
    <row r="239" spans="1:15">
      <c r="A239" t="s">
        <v>1544</v>
      </c>
      <c r="B239" s="1">
        <v>44621</v>
      </c>
      <c r="C239" t="s">
        <v>56</v>
      </c>
      <c r="D239">
        <v>6246</v>
      </c>
      <c r="E239">
        <v>76</v>
      </c>
      <c r="F239">
        <v>22</v>
      </c>
      <c r="G239">
        <v>19</v>
      </c>
      <c r="H239">
        <v>33</v>
      </c>
      <c r="I239">
        <v>362</v>
      </c>
      <c r="J239">
        <v>68</v>
      </c>
      <c r="K239">
        <v>60</v>
      </c>
      <c r="L239">
        <v>164</v>
      </c>
      <c r="M239" t="s">
        <v>55</v>
      </c>
      <c r="N239" t="s">
        <v>46</v>
      </c>
      <c r="O239" t="s">
        <v>61</v>
      </c>
    </row>
    <row r="240" spans="1:15">
      <c r="A240" t="s">
        <v>1544</v>
      </c>
      <c r="B240" s="1">
        <v>44621</v>
      </c>
      <c r="C240" t="s">
        <v>117</v>
      </c>
      <c r="D240">
        <v>7737</v>
      </c>
      <c r="E240">
        <v>81</v>
      </c>
      <c r="F240">
        <v>11</v>
      </c>
      <c r="G240">
        <v>7</v>
      </c>
      <c r="H240">
        <v>33</v>
      </c>
      <c r="I240">
        <v>391</v>
      </c>
      <c r="J240">
        <v>90</v>
      </c>
      <c r="K240">
        <v>102</v>
      </c>
      <c r="L240">
        <v>266</v>
      </c>
      <c r="M240" t="s">
        <v>116</v>
      </c>
      <c r="N240" t="s">
        <v>113</v>
      </c>
      <c r="O240" t="s">
        <v>122</v>
      </c>
    </row>
    <row r="241" spans="1:15">
      <c r="A241" t="s">
        <v>1544</v>
      </c>
      <c r="B241" s="1">
        <v>44621</v>
      </c>
      <c r="C241" t="s">
        <v>115</v>
      </c>
      <c r="D241">
        <v>2788</v>
      </c>
      <c r="E241">
        <v>17</v>
      </c>
      <c r="F241">
        <v>7</v>
      </c>
      <c r="G241">
        <v>6</v>
      </c>
      <c r="H241">
        <v>13</v>
      </c>
      <c r="I241">
        <v>179</v>
      </c>
      <c r="J241">
        <v>49</v>
      </c>
      <c r="K241">
        <v>74</v>
      </c>
      <c r="L241">
        <v>159</v>
      </c>
      <c r="M241" t="s">
        <v>114</v>
      </c>
      <c r="N241" t="s">
        <v>113</v>
      </c>
      <c r="O241" t="s">
        <v>122</v>
      </c>
    </row>
    <row r="242" spans="1:15">
      <c r="A242" t="s">
        <v>1544</v>
      </c>
      <c r="B242" s="1">
        <v>44621</v>
      </c>
      <c r="C242" t="s">
        <v>63</v>
      </c>
      <c r="D242">
        <v>9168</v>
      </c>
      <c r="E242">
        <v>111</v>
      </c>
      <c r="F242">
        <v>20</v>
      </c>
      <c r="G242">
        <v>23</v>
      </c>
      <c r="H242">
        <v>84</v>
      </c>
      <c r="I242">
        <v>508</v>
      </c>
      <c r="J242">
        <v>54</v>
      </c>
      <c r="K242">
        <v>67</v>
      </c>
      <c r="L242">
        <v>420</v>
      </c>
      <c r="M242" t="s">
        <v>62</v>
      </c>
      <c r="N242" t="s">
        <v>64</v>
      </c>
      <c r="O242" t="s">
        <v>73</v>
      </c>
    </row>
    <row r="243" spans="1:15">
      <c r="A243" t="s">
        <v>1544</v>
      </c>
      <c r="B243" s="1">
        <v>44621</v>
      </c>
      <c r="C243" t="s">
        <v>50</v>
      </c>
      <c r="D243">
        <v>5227</v>
      </c>
      <c r="E243">
        <v>0</v>
      </c>
      <c r="F243">
        <v>0</v>
      </c>
      <c r="G243">
        <v>2</v>
      </c>
      <c r="H243">
        <v>4</v>
      </c>
      <c r="I243">
        <v>0</v>
      </c>
      <c r="J243">
        <v>0</v>
      </c>
      <c r="L243">
        <v>9</v>
      </c>
      <c r="M243" t="s">
        <v>1447</v>
      </c>
      <c r="N243" t="s">
        <v>46</v>
      </c>
      <c r="O243" t="s">
        <v>61</v>
      </c>
    </row>
    <row r="244" spans="1:15">
      <c r="A244" t="s">
        <v>1544</v>
      </c>
      <c r="B244" s="1">
        <v>44621</v>
      </c>
      <c r="C244" t="s">
        <v>68</v>
      </c>
      <c r="D244">
        <v>15956</v>
      </c>
      <c r="E244">
        <v>0</v>
      </c>
      <c r="F244">
        <v>0</v>
      </c>
      <c r="G244">
        <v>6</v>
      </c>
      <c r="H244">
        <v>14</v>
      </c>
      <c r="I244">
        <v>0</v>
      </c>
      <c r="J244">
        <v>0</v>
      </c>
      <c r="K244">
        <v>18</v>
      </c>
      <c r="L244">
        <v>60</v>
      </c>
      <c r="M244" t="s">
        <v>1451</v>
      </c>
      <c r="N244" t="s">
        <v>64</v>
      </c>
      <c r="O244" t="s">
        <v>73</v>
      </c>
    </row>
    <row r="245" spans="1:15">
      <c r="A245" t="s">
        <v>1544</v>
      </c>
      <c r="B245" s="1">
        <v>44621</v>
      </c>
      <c r="C245" t="s">
        <v>95</v>
      </c>
      <c r="D245">
        <v>9934</v>
      </c>
      <c r="E245">
        <v>0</v>
      </c>
      <c r="F245">
        <v>0</v>
      </c>
      <c r="G245">
        <v>1</v>
      </c>
      <c r="H245">
        <v>12</v>
      </c>
      <c r="I245">
        <v>0</v>
      </c>
      <c r="J245">
        <v>0</v>
      </c>
      <c r="K245">
        <v>10</v>
      </c>
      <c r="L245">
        <v>83</v>
      </c>
      <c r="M245" t="s">
        <v>1477</v>
      </c>
      <c r="N245" t="s">
        <v>84</v>
      </c>
      <c r="O245" t="s">
        <v>96</v>
      </c>
    </row>
    <row r="246" spans="1:15">
      <c r="A246" t="s">
        <v>1544</v>
      </c>
      <c r="B246" s="1">
        <v>44621</v>
      </c>
      <c r="C246" t="s">
        <v>80</v>
      </c>
      <c r="D246">
        <v>15111</v>
      </c>
      <c r="E246">
        <v>0</v>
      </c>
      <c r="F246">
        <v>0</v>
      </c>
      <c r="H246">
        <v>6</v>
      </c>
      <c r="I246">
        <v>0</v>
      </c>
      <c r="J246">
        <v>0</v>
      </c>
      <c r="K246">
        <v>50</v>
      </c>
      <c r="L246">
        <v>117</v>
      </c>
      <c r="M246" t="s">
        <v>1466</v>
      </c>
      <c r="N246" t="s">
        <v>76</v>
      </c>
      <c r="O246" t="s">
        <v>81</v>
      </c>
    </row>
    <row r="247" spans="1:15">
      <c r="A247" t="s">
        <v>1544</v>
      </c>
      <c r="B247" s="1">
        <v>44621</v>
      </c>
      <c r="C247" t="s">
        <v>70</v>
      </c>
      <c r="D247">
        <v>6875</v>
      </c>
      <c r="E247">
        <v>72</v>
      </c>
      <c r="F247">
        <v>14</v>
      </c>
      <c r="G247">
        <v>9</v>
      </c>
      <c r="H247">
        <v>35</v>
      </c>
      <c r="I247">
        <v>356</v>
      </c>
      <c r="J247">
        <v>45</v>
      </c>
      <c r="K247">
        <v>57</v>
      </c>
      <c r="L247">
        <v>248</v>
      </c>
      <c r="M247" t="s">
        <v>69</v>
      </c>
      <c r="N247" t="s">
        <v>64</v>
      </c>
      <c r="O247" t="s">
        <v>73</v>
      </c>
    </row>
    <row r="248" spans="1:15">
      <c r="A248" t="s">
        <v>1544</v>
      </c>
      <c r="B248" s="1">
        <v>44621</v>
      </c>
      <c r="C248" t="s">
        <v>119</v>
      </c>
      <c r="D248">
        <v>6251</v>
      </c>
      <c r="E248">
        <v>29</v>
      </c>
      <c r="F248">
        <v>9</v>
      </c>
      <c r="G248">
        <v>11</v>
      </c>
      <c r="H248">
        <v>20</v>
      </c>
      <c r="I248">
        <v>256</v>
      </c>
      <c r="J248">
        <v>54</v>
      </c>
      <c r="K248">
        <v>54</v>
      </c>
      <c r="L248">
        <v>158</v>
      </c>
      <c r="M248" t="s">
        <v>118</v>
      </c>
      <c r="N248" t="s">
        <v>113</v>
      </c>
      <c r="O248" t="s">
        <v>122</v>
      </c>
    </row>
    <row r="249" spans="1:15">
      <c r="A249" t="s">
        <v>1544</v>
      </c>
      <c r="B249" s="1">
        <v>44621</v>
      </c>
      <c r="C249" t="s">
        <v>48</v>
      </c>
      <c r="D249">
        <v>8452</v>
      </c>
      <c r="E249">
        <v>97</v>
      </c>
      <c r="F249">
        <v>20</v>
      </c>
      <c r="G249">
        <v>28</v>
      </c>
      <c r="H249">
        <v>83</v>
      </c>
      <c r="I249">
        <v>377</v>
      </c>
      <c r="J249">
        <v>90</v>
      </c>
      <c r="K249">
        <v>116</v>
      </c>
      <c r="L249">
        <v>295</v>
      </c>
      <c r="M249" t="s">
        <v>47</v>
      </c>
      <c r="N249" t="s">
        <v>46</v>
      </c>
      <c r="O249" t="s">
        <v>61</v>
      </c>
    </row>
    <row r="250" spans="1:15">
      <c r="A250" t="s">
        <v>1544</v>
      </c>
      <c r="B250" s="1">
        <v>44621</v>
      </c>
      <c r="C250" t="s">
        <v>107</v>
      </c>
      <c r="D250">
        <v>14948</v>
      </c>
      <c r="E250">
        <v>120</v>
      </c>
      <c r="F250">
        <v>27</v>
      </c>
      <c r="G250">
        <v>31</v>
      </c>
      <c r="H250">
        <v>111</v>
      </c>
      <c r="I250">
        <v>673</v>
      </c>
      <c r="J250">
        <v>148</v>
      </c>
      <c r="K250">
        <v>169</v>
      </c>
      <c r="L250">
        <v>503</v>
      </c>
      <c r="M250" t="s">
        <v>106</v>
      </c>
      <c r="N250" t="s">
        <v>99</v>
      </c>
      <c r="O250" t="s">
        <v>110</v>
      </c>
    </row>
    <row r="251" spans="1:15">
      <c r="A251" t="s">
        <v>1544</v>
      </c>
      <c r="B251" s="1">
        <v>44621</v>
      </c>
      <c r="C251" t="s">
        <v>133</v>
      </c>
      <c r="D251">
        <v>16718</v>
      </c>
      <c r="E251">
        <v>107</v>
      </c>
      <c r="F251">
        <v>14</v>
      </c>
      <c r="G251">
        <v>17</v>
      </c>
      <c r="H251">
        <v>88</v>
      </c>
      <c r="I251">
        <v>666</v>
      </c>
      <c r="J251">
        <v>127</v>
      </c>
      <c r="K251">
        <v>92</v>
      </c>
      <c r="L251">
        <v>289</v>
      </c>
      <c r="M251" t="s">
        <v>132</v>
      </c>
      <c r="N251" t="s">
        <v>125</v>
      </c>
      <c r="O251" t="s">
        <v>134</v>
      </c>
    </row>
    <row r="252" spans="1:15">
      <c r="A252" t="s">
        <v>1544</v>
      </c>
      <c r="B252" s="1">
        <v>44621</v>
      </c>
      <c r="C252" t="s">
        <v>131</v>
      </c>
      <c r="D252">
        <v>6359</v>
      </c>
      <c r="E252">
        <v>30</v>
      </c>
      <c r="F252">
        <v>10</v>
      </c>
      <c r="G252">
        <v>10</v>
      </c>
      <c r="H252">
        <v>29</v>
      </c>
      <c r="I252">
        <v>277</v>
      </c>
      <c r="J252">
        <v>23</v>
      </c>
      <c r="K252">
        <v>50</v>
      </c>
      <c r="L252">
        <v>252</v>
      </c>
      <c r="M252" t="s">
        <v>130</v>
      </c>
      <c r="N252" t="s">
        <v>125</v>
      </c>
      <c r="O252" t="s">
        <v>134</v>
      </c>
    </row>
    <row r="253" spans="1:15">
      <c r="A253" t="s">
        <v>1544</v>
      </c>
      <c r="B253" s="1">
        <v>44621</v>
      </c>
      <c r="C253" t="s">
        <v>129</v>
      </c>
      <c r="D253">
        <v>7172</v>
      </c>
      <c r="E253">
        <v>62</v>
      </c>
      <c r="F253">
        <v>13</v>
      </c>
      <c r="G253">
        <v>9</v>
      </c>
      <c r="H253">
        <v>42</v>
      </c>
      <c r="I253">
        <v>304</v>
      </c>
      <c r="J253">
        <v>93</v>
      </c>
      <c r="K253">
        <v>54</v>
      </c>
      <c r="L253">
        <v>132</v>
      </c>
      <c r="M253" t="s">
        <v>128</v>
      </c>
      <c r="N253" t="s">
        <v>125</v>
      </c>
      <c r="O253" t="s">
        <v>134</v>
      </c>
    </row>
    <row r="254" spans="1:15">
      <c r="A254" t="s">
        <v>1544</v>
      </c>
      <c r="B254" s="1">
        <v>44621</v>
      </c>
      <c r="C254" t="s">
        <v>94</v>
      </c>
      <c r="D254">
        <v>5003</v>
      </c>
      <c r="E254">
        <v>35</v>
      </c>
      <c r="F254">
        <v>7</v>
      </c>
      <c r="G254">
        <v>4</v>
      </c>
      <c r="H254">
        <v>7</v>
      </c>
      <c r="I254">
        <v>250</v>
      </c>
      <c r="J254">
        <v>44</v>
      </c>
      <c r="K254">
        <v>83</v>
      </c>
      <c r="L254">
        <v>207</v>
      </c>
      <c r="M254" t="s">
        <v>93</v>
      </c>
      <c r="N254" t="s">
        <v>84</v>
      </c>
      <c r="O254" t="s">
        <v>96</v>
      </c>
    </row>
    <row r="255" spans="1:15">
      <c r="A255" t="s">
        <v>1544</v>
      </c>
      <c r="B255" s="1">
        <v>44621</v>
      </c>
      <c r="C255" t="s">
        <v>98</v>
      </c>
      <c r="D255">
        <v>6419</v>
      </c>
      <c r="E255">
        <v>29</v>
      </c>
      <c r="F255">
        <v>5</v>
      </c>
      <c r="G255">
        <v>5</v>
      </c>
      <c r="H255">
        <v>20</v>
      </c>
      <c r="I255">
        <v>292</v>
      </c>
      <c r="J255">
        <v>22</v>
      </c>
      <c r="K255">
        <v>26</v>
      </c>
      <c r="L255">
        <v>201</v>
      </c>
      <c r="M255" t="s">
        <v>97</v>
      </c>
      <c r="N255" t="s">
        <v>99</v>
      </c>
      <c r="O255" t="s">
        <v>110</v>
      </c>
    </row>
    <row r="256" spans="1:15">
      <c r="A256" t="s">
        <v>1544</v>
      </c>
      <c r="B256" s="1">
        <v>44621</v>
      </c>
      <c r="C256" t="s">
        <v>105</v>
      </c>
      <c r="D256">
        <v>5881</v>
      </c>
      <c r="E256">
        <v>52</v>
      </c>
      <c r="F256">
        <v>9</v>
      </c>
      <c r="G256">
        <v>12</v>
      </c>
      <c r="H256">
        <v>46</v>
      </c>
      <c r="I256">
        <v>267</v>
      </c>
      <c r="J256">
        <v>53</v>
      </c>
      <c r="K256">
        <v>69</v>
      </c>
      <c r="L256">
        <v>212</v>
      </c>
      <c r="M256" t="s">
        <v>104</v>
      </c>
      <c r="N256" t="s">
        <v>99</v>
      </c>
      <c r="O256" t="s">
        <v>110</v>
      </c>
    </row>
    <row r="257" spans="1:15">
      <c r="A257" t="s">
        <v>1544</v>
      </c>
      <c r="B257" s="1">
        <v>44621</v>
      </c>
      <c r="C257" t="s">
        <v>66</v>
      </c>
      <c r="D257">
        <v>13278</v>
      </c>
      <c r="E257">
        <v>224</v>
      </c>
      <c r="F257">
        <v>41</v>
      </c>
      <c r="G257">
        <v>51</v>
      </c>
      <c r="H257">
        <v>156</v>
      </c>
      <c r="I257">
        <v>807</v>
      </c>
      <c r="J257">
        <v>94</v>
      </c>
      <c r="K257">
        <v>125</v>
      </c>
      <c r="L257">
        <v>633</v>
      </c>
      <c r="M257" t="s">
        <v>65</v>
      </c>
      <c r="N257" t="s">
        <v>64</v>
      </c>
      <c r="O257" t="s">
        <v>73</v>
      </c>
    </row>
    <row r="258" spans="1:15">
      <c r="A258" t="s">
        <v>1544</v>
      </c>
      <c r="B258" s="1">
        <v>44621</v>
      </c>
      <c r="C258" t="s">
        <v>121</v>
      </c>
      <c r="D258">
        <v>9330</v>
      </c>
      <c r="E258">
        <v>89</v>
      </c>
      <c r="F258">
        <v>11</v>
      </c>
      <c r="G258">
        <v>12</v>
      </c>
      <c r="H258">
        <v>58</v>
      </c>
      <c r="I258">
        <v>428</v>
      </c>
      <c r="J258">
        <v>65</v>
      </c>
      <c r="K258">
        <v>45</v>
      </c>
      <c r="L258">
        <v>161</v>
      </c>
      <c r="M258" t="s">
        <v>120</v>
      </c>
      <c r="N258" t="s">
        <v>113</v>
      </c>
      <c r="O258" t="s">
        <v>122</v>
      </c>
    </row>
    <row r="259" spans="1:15">
      <c r="A259" t="s">
        <v>1544</v>
      </c>
      <c r="B259" s="1">
        <v>44621</v>
      </c>
      <c r="C259" t="s">
        <v>112</v>
      </c>
      <c r="D259">
        <v>15497</v>
      </c>
      <c r="E259">
        <v>89</v>
      </c>
      <c r="F259">
        <v>26</v>
      </c>
      <c r="G259">
        <v>34</v>
      </c>
      <c r="H259">
        <v>78</v>
      </c>
      <c r="I259">
        <v>810</v>
      </c>
      <c r="J259">
        <v>159</v>
      </c>
      <c r="K259">
        <v>202</v>
      </c>
      <c r="L259">
        <v>563</v>
      </c>
      <c r="M259" t="s">
        <v>111</v>
      </c>
      <c r="N259" t="s">
        <v>113</v>
      </c>
      <c r="O259" t="s">
        <v>122</v>
      </c>
    </row>
    <row r="260" spans="1:15">
      <c r="A260" t="s">
        <v>1544</v>
      </c>
      <c r="B260" s="1">
        <v>44621</v>
      </c>
      <c r="C260" t="s">
        <v>92</v>
      </c>
      <c r="D260">
        <v>8087</v>
      </c>
      <c r="E260">
        <v>57</v>
      </c>
      <c r="F260">
        <v>17</v>
      </c>
      <c r="G260">
        <v>21</v>
      </c>
      <c r="H260">
        <v>43</v>
      </c>
      <c r="I260">
        <v>371</v>
      </c>
      <c r="J260">
        <v>75</v>
      </c>
      <c r="K260">
        <v>102</v>
      </c>
      <c r="L260">
        <v>293</v>
      </c>
      <c r="M260" t="s">
        <v>91</v>
      </c>
      <c r="N260" t="s">
        <v>84</v>
      </c>
      <c r="O260" t="s">
        <v>96</v>
      </c>
    </row>
    <row r="261" spans="1:15">
      <c r="A261" t="s">
        <v>1544</v>
      </c>
      <c r="B261" s="1">
        <v>44621</v>
      </c>
      <c r="C261" t="s">
        <v>72</v>
      </c>
      <c r="D261">
        <v>7971</v>
      </c>
      <c r="E261">
        <v>67</v>
      </c>
      <c r="F261">
        <v>25</v>
      </c>
      <c r="G261">
        <v>21</v>
      </c>
      <c r="H261">
        <v>46</v>
      </c>
      <c r="I261">
        <v>444</v>
      </c>
      <c r="J261">
        <v>57</v>
      </c>
      <c r="K261">
        <v>66</v>
      </c>
      <c r="L261">
        <v>335</v>
      </c>
      <c r="M261" t="s">
        <v>71</v>
      </c>
      <c r="N261" t="s">
        <v>64</v>
      </c>
      <c r="O261" t="s">
        <v>73</v>
      </c>
    </row>
    <row r="262" spans="1:15">
      <c r="A262" t="s">
        <v>1544</v>
      </c>
      <c r="B262" s="1">
        <v>44621</v>
      </c>
      <c r="C262" t="s">
        <v>75</v>
      </c>
      <c r="D262">
        <v>9693</v>
      </c>
      <c r="E262">
        <v>91</v>
      </c>
      <c r="F262">
        <v>20</v>
      </c>
      <c r="G262">
        <v>25</v>
      </c>
      <c r="H262">
        <v>88</v>
      </c>
      <c r="I262">
        <v>379</v>
      </c>
      <c r="J262">
        <v>29</v>
      </c>
      <c r="K262">
        <v>38</v>
      </c>
      <c r="L262">
        <v>335</v>
      </c>
      <c r="M262" t="s">
        <v>74</v>
      </c>
      <c r="N262" t="s">
        <v>76</v>
      </c>
      <c r="O262" t="s">
        <v>81</v>
      </c>
    </row>
    <row r="263" spans="1:15">
      <c r="A263" t="s">
        <v>1544</v>
      </c>
      <c r="B263" s="1">
        <v>44621</v>
      </c>
      <c r="C263" t="s">
        <v>127</v>
      </c>
      <c r="D263">
        <v>8107</v>
      </c>
      <c r="E263">
        <v>37</v>
      </c>
      <c r="F263">
        <v>6</v>
      </c>
      <c r="G263">
        <v>8</v>
      </c>
      <c r="H263">
        <v>37</v>
      </c>
      <c r="I263">
        <v>425</v>
      </c>
      <c r="J263">
        <v>77</v>
      </c>
      <c r="K263">
        <v>130</v>
      </c>
      <c r="L263">
        <v>405</v>
      </c>
      <c r="M263" t="s">
        <v>1527</v>
      </c>
      <c r="N263" t="s">
        <v>125</v>
      </c>
      <c r="O263" t="s">
        <v>134</v>
      </c>
    </row>
    <row r="264" spans="1:15">
      <c r="A264" t="s">
        <v>1544</v>
      </c>
      <c r="B264" s="1">
        <v>44621</v>
      </c>
      <c r="C264" t="s">
        <v>45</v>
      </c>
      <c r="D264">
        <v>3846</v>
      </c>
      <c r="E264">
        <v>106</v>
      </c>
      <c r="F264">
        <v>12</v>
      </c>
      <c r="G264">
        <v>23</v>
      </c>
      <c r="H264">
        <v>109</v>
      </c>
      <c r="I264">
        <v>254</v>
      </c>
      <c r="J264">
        <v>8</v>
      </c>
      <c r="K264">
        <v>22</v>
      </c>
      <c r="L264">
        <v>233</v>
      </c>
      <c r="M264" t="s">
        <v>44</v>
      </c>
      <c r="N264" t="s">
        <v>46</v>
      </c>
      <c r="O264" t="s">
        <v>61</v>
      </c>
    </row>
    <row r="265" spans="1:15">
      <c r="A265" t="s">
        <v>1544</v>
      </c>
      <c r="B265" s="1">
        <v>44621</v>
      </c>
      <c r="C265" t="s">
        <v>103</v>
      </c>
      <c r="D265">
        <v>3829</v>
      </c>
      <c r="E265">
        <v>24</v>
      </c>
      <c r="F265">
        <v>5</v>
      </c>
      <c r="G265">
        <v>5</v>
      </c>
      <c r="H265">
        <v>21</v>
      </c>
      <c r="I265">
        <v>163</v>
      </c>
      <c r="J265">
        <v>12</v>
      </c>
      <c r="K265">
        <v>12</v>
      </c>
      <c r="L265">
        <v>126</v>
      </c>
      <c r="M265" t="s">
        <v>102</v>
      </c>
      <c r="N265" t="s">
        <v>99</v>
      </c>
      <c r="O265" t="s">
        <v>110</v>
      </c>
    </row>
    <row r="266" spans="1:15">
      <c r="A266" t="s">
        <v>1544</v>
      </c>
      <c r="B266" s="1">
        <v>44621</v>
      </c>
      <c r="C266" t="s">
        <v>52</v>
      </c>
      <c r="D266">
        <v>9521</v>
      </c>
      <c r="E266">
        <v>102</v>
      </c>
      <c r="F266">
        <v>18</v>
      </c>
      <c r="G266">
        <v>24</v>
      </c>
      <c r="H266">
        <v>83</v>
      </c>
      <c r="I266">
        <v>444</v>
      </c>
      <c r="J266">
        <v>42</v>
      </c>
      <c r="K266">
        <v>51</v>
      </c>
      <c r="L266">
        <v>297</v>
      </c>
      <c r="M266" t="s">
        <v>51</v>
      </c>
      <c r="N266" t="s">
        <v>46</v>
      </c>
      <c r="O266" t="s">
        <v>61</v>
      </c>
    </row>
    <row r="267" spans="1:15">
      <c r="A267" t="s">
        <v>1544</v>
      </c>
      <c r="B267" s="1">
        <v>44621</v>
      </c>
      <c r="C267" t="s">
        <v>54</v>
      </c>
      <c r="D267">
        <v>7000</v>
      </c>
      <c r="E267">
        <v>26</v>
      </c>
      <c r="F267">
        <v>6</v>
      </c>
      <c r="G267">
        <v>4</v>
      </c>
      <c r="H267">
        <v>6</v>
      </c>
      <c r="I267">
        <v>228</v>
      </c>
      <c r="J267">
        <v>56</v>
      </c>
      <c r="K267">
        <v>53</v>
      </c>
      <c r="L267">
        <v>149</v>
      </c>
      <c r="M267" t="s">
        <v>53</v>
      </c>
      <c r="N267" t="s">
        <v>46</v>
      </c>
      <c r="O267" t="s">
        <v>61</v>
      </c>
    </row>
    <row r="268" spans="1:15">
      <c r="A268" t="s">
        <v>1544</v>
      </c>
      <c r="B268" s="1">
        <v>44621</v>
      </c>
      <c r="C268" t="s">
        <v>124</v>
      </c>
      <c r="D268">
        <v>6820</v>
      </c>
      <c r="E268">
        <v>56</v>
      </c>
      <c r="F268">
        <v>6</v>
      </c>
      <c r="G268">
        <v>1</v>
      </c>
      <c r="H268">
        <v>10</v>
      </c>
      <c r="I268">
        <v>294</v>
      </c>
      <c r="J268">
        <v>43</v>
      </c>
      <c r="K268">
        <v>54</v>
      </c>
      <c r="L268">
        <v>175</v>
      </c>
      <c r="M268" t="s">
        <v>123</v>
      </c>
      <c r="N268" t="s">
        <v>125</v>
      </c>
      <c r="O268" t="s">
        <v>134</v>
      </c>
    </row>
    <row r="269" spans="1:15">
      <c r="A269" t="s">
        <v>1544</v>
      </c>
      <c r="B269" s="1">
        <v>44621</v>
      </c>
      <c r="C269" t="s">
        <v>83</v>
      </c>
      <c r="D269">
        <v>14787</v>
      </c>
      <c r="E269">
        <v>107</v>
      </c>
      <c r="F269">
        <v>24</v>
      </c>
      <c r="G269">
        <v>37</v>
      </c>
      <c r="H269">
        <v>101</v>
      </c>
      <c r="I269">
        <v>696</v>
      </c>
      <c r="J269">
        <v>152</v>
      </c>
      <c r="K269">
        <v>170</v>
      </c>
      <c r="L269">
        <v>470</v>
      </c>
      <c r="M269" t="s">
        <v>82</v>
      </c>
      <c r="N269" t="s">
        <v>84</v>
      </c>
      <c r="O269" t="s">
        <v>96</v>
      </c>
    </row>
    <row r="270" spans="1:15">
      <c r="A270" t="s">
        <v>1544</v>
      </c>
      <c r="B270" s="1">
        <v>44621</v>
      </c>
      <c r="C270" t="s">
        <v>86</v>
      </c>
      <c r="D270">
        <v>10689</v>
      </c>
      <c r="E270">
        <v>34</v>
      </c>
      <c r="F270">
        <v>6</v>
      </c>
      <c r="G270">
        <v>8</v>
      </c>
      <c r="H270">
        <v>28</v>
      </c>
      <c r="I270">
        <v>357</v>
      </c>
      <c r="J270">
        <v>16</v>
      </c>
      <c r="K270">
        <v>54</v>
      </c>
      <c r="L270">
        <v>346</v>
      </c>
      <c r="M270" t="s">
        <v>85</v>
      </c>
      <c r="N270" t="s">
        <v>84</v>
      </c>
      <c r="O270" t="s">
        <v>96</v>
      </c>
    </row>
    <row r="271" spans="1:15">
      <c r="A271" t="s">
        <v>1544</v>
      </c>
      <c r="B271" s="1">
        <v>44621</v>
      </c>
      <c r="C271" t="s">
        <v>58</v>
      </c>
      <c r="D271">
        <v>4374</v>
      </c>
      <c r="E271">
        <v>44</v>
      </c>
      <c r="F271">
        <v>7</v>
      </c>
      <c r="G271">
        <v>9</v>
      </c>
      <c r="H271">
        <v>39</v>
      </c>
      <c r="I271">
        <v>214</v>
      </c>
      <c r="J271">
        <v>26</v>
      </c>
      <c r="K271">
        <v>24</v>
      </c>
      <c r="L271">
        <v>157</v>
      </c>
      <c r="M271" t="s">
        <v>57</v>
      </c>
      <c r="N271" t="s">
        <v>46</v>
      </c>
      <c r="O271" t="s">
        <v>61</v>
      </c>
    </row>
    <row r="272" spans="1:15">
      <c r="A272" t="s">
        <v>1544</v>
      </c>
      <c r="B272" s="1">
        <v>44621</v>
      </c>
      <c r="C272" t="s">
        <v>78</v>
      </c>
      <c r="D272">
        <v>11108</v>
      </c>
      <c r="E272">
        <v>46</v>
      </c>
      <c r="F272">
        <v>8</v>
      </c>
      <c r="G272">
        <v>17</v>
      </c>
      <c r="H272">
        <v>47</v>
      </c>
      <c r="I272">
        <v>555</v>
      </c>
      <c r="J272">
        <v>151</v>
      </c>
      <c r="K272">
        <v>185</v>
      </c>
      <c r="L272">
        <v>521</v>
      </c>
      <c r="M272" t="s">
        <v>77</v>
      </c>
      <c r="N272" t="s">
        <v>76</v>
      </c>
      <c r="O272" t="s">
        <v>81</v>
      </c>
    </row>
    <row r="273" spans="1:15">
      <c r="A273" t="s">
        <v>1544</v>
      </c>
      <c r="B273" s="1">
        <v>44621</v>
      </c>
      <c r="C273" t="s">
        <v>101</v>
      </c>
      <c r="D273">
        <v>2027</v>
      </c>
      <c r="E273">
        <v>20</v>
      </c>
      <c r="F273">
        <v>6</v>
      </c>
      <c r="G273">
        <v>7</v>
      </c>
      <c r="H273">
        <v>13</v>
      </c>
      <c r="I273">
        <v>101</v>
      </c>
      <c r="J273">
        <v>17</v>
      </c>
      <c r="K273">
        <v>25</v>
      </c>
      <c r="L273">
        <v>87</v>
      </c>
      <c r="M273" t="s">
        <v>100</v>
      </c>
      <c r="N273" t="s">
        <v>99</v>
      </c>
      <c r="O273" t="s">
        <v>110</v>
      </c>
    </row>
    <row r="274" spans="1:15">
      <c r="A274" t="s">
        <v>1544</v>
      </c>
      <c r="B274" s="1">
        <v>44621</v>
      </c>
      <c r="C274" t="s">
        <v>88</v>
      </c>
      <c r="D274">
        <v>6844</v>
      </c>
      <c r="E274">
        <v>25</v>
      </c>
      <c r="F274">
        <v>4</v>
      </c>
      <c r="G274">
        <v>4</v>
      </c>
      <c r="H274">
        <v>19</v>
      </c>
      <c r="I274">
        <v>280</v>
      </c>
      <c r="J274">
        <v>29</v>
      </c>
      <c r="K274">
        <v>53</v>
      </c>
      <c r="L274">
        <v>252</v>
      </c>
      <c r="M274" t="s">
        <v>87</v>
      </c>
      <c r="N274" t="s">
        <v>84</v>
      </c>
      <c r="O274" t="s">
        <v>96</v>
      </c>
    </row>
    <row r="275" spans="1:15">
      <c r="A275" t="s">
        <v>1544</v>
      </c>
      <c r="B275">
        <v>44652</v>
      </c>
      <c r="C275" t="s">
        <v>92</v>
      </c>
      <c r="D275">
        <v>8077</v>
      </c>
      <c r="E275">
        <v>57</v>
      </c>
      <c r="F275">
        <v>17</v>
      </c>
      <c r="G275">
        <v>24</v>
      </c>
      <c r="H275">
        <v>47</v>
      </c>
      <c r="I275">
        <v>368</v>
      </c>
      <c r="J275">
        <v>75</v>
      </c>
      <c r="K275">
        <v>105</v>
      </c>
      <c r="L275">
        <v>303</v>
      </c>
      <c r="M275" t="s">
        <v>91</v>
      </c>
      <c r="N275" t="s">
        <v>84</v>
      </c>
      <c r="O275" t="s">
        <v>96</v>
      </c>
    </row>
    <row r="276" spans="1:15">
      <c r="A276" t="s">
        <v>1544</v>
      </c>
      <c r="B276">
        <v>44652</v>
      </c>
      <c r="C276" t="s">
        <v>121</v>
      </c>
      <c r="D276">
        <v>9214</v>
      </c>
      <c r="E276">
        <v>88</v>
      </c>
      <c r="F276">
        <v>11</v>
      </c>
      <c r="G276">
        <v>12</v>
      </c>
      <c r="H276">
        <v>60</v>
      </c>
      <c r="I276">
        <v>424</v>
      </c>
      <c r="J276">
        <v>64</v>
      </c>
      <c r="K276">
        <v>51</v>
      </c>
      <c r="L276">
        <v>174</v>
      </c>
      <c r="M276" t="s">
        <v>120</v>
      </c>
      <c r="N276" t="s">
        <v>113</v>
      </c>
      <c r="O276" t="s">
        <v>122</v>
      </c>
    </row>
    <row r="277" spans="1:15">
      <c r="A277" t="s">
        <v>1544</v>
      </c>
      <c r="B277">
        <v>44652</v>
      </c>
      <c r="C277" t="s">
        <v>107</v>
      </c>
      <c r="D277">
        <v>14976</v>
      </c>
      <c r="E277">
        <v>123</v>
      </c>
      <c r="F277">
        <v>27</v>
      </c>
      <c r="G277">
        <v>33</v>
      </c>
      <c r="H277">
        <v>115</v>
      </c>
      <c r="I277">
        <v>675</v>
      </c>
      <c r="J277">
        <v>147</v>
      </c>
      <c r="K277">
        <v>193</v>
      </c>
      <c r="L277">
        <v>552</v>
      </c>
      <c r="M277" t="s">
        <v>106</v>
      </c>
      <c r="N277" t="s">
        <v>99</v>
      </c>
      <c r="O277" t="s">
        <v>110</v>
      </c>
    </row>
    <row r="278" spans="1:15">
      <c r="A278" t="s">
        <v>1544</v>
      </c>
      <c r="B278">
        <v>44652</v>
      </c>
      <c r="C278" t="s">
        <v>48</v>
      </c>
      <c r="D278">
        <v>8471</v>
      </c>
      <c r="E278">
        <v>96</v>
      </c>
      <c r="F278">
        <v>20</v>
      </c>
      <c r="G278">
        <v>29</v>
      </c>
      <c r="H278">
        <v>84</v>
      </c>
      <c r="I278">
        <v>378</v>
      </c>
      <c r="J278">
        <v>88</v>
      </c>
      <c r="K278">
        <v>123</v>
      </c>
      <c r="L278">
        <v>310</v>
      </c>
      <c r="M278" t="s">
        <v>47</v>
      </c>
      <c r="N278" t="s">
        <v>46</v>
      </c>
      <c r="O278" t="s">
        <v>61</v>
      </c>
    </row>
    <row r="279" spans="1:15">
      <c r="A279" t="s">
        <v>1544</v>
      </c>
      <c r="B279">
        <v>44652</v>
      </c>
      <c r="C279" t="s">
        <v>66</v>
      </c>
      <c r="D279">
        <v>13283</v>
      </c>
      <c r="E279">
        <v>223</v>
      </c>
      <c r="F279">
        <v>40</v>
      </c>
      <c r="G279">
        <v>57</v>
      </c>
      <c r="H279">
        <v>192</v>
      </c>
      <c r="I279">
        <v>811</v>
      </c>
      <c r="J279">
        <v>93</v>
      </c>
      <c r="K279">
        <v>143</v>
      </c>
      <c r="L279">
        <v>682</v>
      </c>
      <c r="M279" t="s">
        <v>65</v>
      </c>
      <c r="N279" t="s">
        <v>64</v>
      </c>
      <c r="O279" t="s">
        <v>73</v>
      </c>
    </row>
    <row r="280" spans="1:15">
      <c r="A280" t="s">
        <v>1544</v>
      </c>
      <c r="B280">
        <v>44652</v>
      </c>
      <c r="C280" t="s">
        <v>98</v>
      </c>
      <c r="D280">
        <v>6444</v>
      </c>
      <c r="E280">
        <v>28</v>
      </c>
      <c r="F280">
        <v>5</v>
      </c>
      <c r="G280">
        <v>6</v>
      </c>
      <c r="H280">
        <v>24</v>
      </c>
      <c r="I280">
        <v>287</v>
      </c>
      <c r="J280">
        <v>22</v>
      </c>
      <c r="K280">
        <v>27</v>
      </c>
      <c r="L280">
        <v>238</v>
      </c>
      <c r="M280" t="s">
        <v>97</v>
      </c>
      <c r="N280" t="s">
        <v>99</v>
      </c>
      <c r="O280" t="s">
        <v>110</v>
      </c>
    </row>
    <row r="281" spans="1:15">
      <c r="A281" t="s">
        <v>1544</v>
      </c>
      <c r="B281">
        <v>44652</v>
      </c>
      <c r="C281" t="s">
        <v>72</v>
      </c>
      <c r="D281">
        <v>7996</v>
      </c>
      <c r="E281">
        <v>68</v>
      </c>
      <c r="F281">
        <v>25</v>
      </c>
      <c r="G281">
        <v>21</v>
      </c>
      <c r="H281">
        <v>46</v>
      </c>
      <c r="I281">
        <v>444</v>
      </c>
      <c r="J281">
        <v>56</v>
      </c>
      <c r="K281">
        <v>73</v>
      </c>
      <c r="L281">
        <v>342</v>
      </c>
      <c r="M281" t="s">
        <v>71</v>
      </c>
      <c r="N281" t="s">
        <v>64</v>
      </c>
      <c r="O281" t="s">
        <v>73</v>
      </c>
    </row>
    <row r="282" spans="1:15">
      <c r="A282" t="s">
        <v>1544</v>
      </c>
      <c r="B282">
        <v>44652</v>
      </c>
      <c r="C282" t="s">
        <v>54</v>
      </c>
      <c r="D282">
        <v>7013</v>
      </c>
      <c r="E282">
        <v>26</v>
      </c>
      <c r="F282">
        <v>6</v>
      </c>
      <c r="G282">
        <v>4</v>
      </c>
      <c r="H282">
        <v>6</v>
      </c>
      <c r="I282">
        <v>236</v>
      </c>
      <c r="J282">
        <v>56</v>
      </c>
      <c r="K282">
        <v>58</v>
      </c>
      <c r="L282">
        <v>160</v>
      </c>
      <c r="M282" t="s">
        <v>53</v>
      </c>
      <c r="N282" t="s">
        <v>46</v>
      </c>
      <c r="O282" t="s">
        <v>61</v>
      </c>
    </row>
    <row r="283" spans="1:15">
      <c r="A283" t="s">
        <v>1544</v>
      </c>
      <c r="B283">
        <v>44652</v>
      </c>
      <c r="C283" t="s">
        <v>105</v>
      </c>
      <c r="D283">
        <v>5880</v>
      </c>
      <c r="E283">
        <v>50</v>
      </c>
      <c r="F283">
        <v>8</v>
      </c>
      <c r="G283">
        <v>13</v>
      </c>
      <c r="H283">
        <v>46</v>
      </c>
      <c r="I283">
        <v>260</v>
      </c>
      <c r="J283">
        <v>52</v>
      </c>
      <c r="K283">
        <v>71</v>
      </c>
      <c r="L283">
        <v>219</v>
      </c>
      <c r="M283" t="s">
        <v>104</v>
      </c>
      <c r="N283" t="s">
        <v>99</v>
      </c>
      <c r="O283" t="s">
        <v>110</v>
      </c>
    </row>
    <row r="284" spans="1:15">
      <c r="A284" t="s">
        <v>1544</v>
      </c>
      <c r="B284">
        <v>44652</v>
      </c>
      <c r="C284" t="s">
        <v>131</v>
      </c>
      <c r="D284">
        <v>6371</v>
      </c>
      <c r="E284">
        <v>32</v>
      </c>
      <c r="F284">
        <v>9</v>
      </c>
      <c r="G284">
        <v>11</v>
      </c>
      <c r="H284">
        <v>30</v>
      </c>
      <c r="I284">
        <v>283</v>
      </c>
      <c r="J284">
        <v>24</v>
      </c>
      <c r="K284">
        <v>55</v>
      </c>
      <c r="L284">
        <v>262</v>
      </c>
      <c r="M284" t="s">
        <v>130</v>
      </c>
      <c r="N284" t="s">
        <v>125</v>
      </c>
      <c r="O284" t="s">
        <v>134</v>
      </c>
    </row>
    <row r="285" spans="1:15">
      <c r="A285" t="s">
        <v>1544</v>
      </c>
      <c r="B285">
        <v>44652</v>
      </c>
      <c r="C285" t="s">
        <v>90</v>
      </c>
      <c r="D285">
        <v>3392</v>
      </c>
      <c r="E285">
        <v>14</v>
      </c>
      <c r="F285">
        <v>2</v>
      </c>
      <c r="G285">
        <v>4</v>
      </c>
      <c r="H285">
        <v>9</v>
      </c>
      <c r="I285">
        <v>113</v>
      </c>
      <c r="J285">
        <v>26</v>
      </c>
      <c r="K285">
        <v>33</v>
      </c>
      <c r="L285">
        <v>91</v>
      </c>
      <c r="M285" t="s">
        <v>89</v>
      </c>
      <c r="N285" t="s">
        <v>84</v>
      </c>
      <c r="O285" t="s">
        <v>96</v>
      </c>
    </row>
    <row r="286" spans="1:15">
      <c r="A286" t="s">
        <v>1544</v>
      </c>
      <c r="B286">
        <v>44652</v>
      </c>
      <c r="C286" t="s">
        <v>115</v>
      </c>
      <c r="D286">
        <v>2782</v>
      </c>
      <c r="E286">
        <v>17</v>
      </c>
      <c r="F286">
        <v>7</v>
      </c>
      <c r="G286">
        <v>7</v>
      </c>
      <c r="H286">
        <v>13</v>
      </c>
      <c r="I286">
        <v>176</v>
      </c>
      <c r="J286">
        <v>49</v>
      </c>
      <c r="K286">
        <v>76</v>
      </c>
      <c r="L286">
        <v>165</v>
      </c>
      <c r="M286" t="s">
        <v>114</v>
      </c>
      <c r="N286" t="s">
        <v>113</v>
      </c>
      <c r="O286" t="s">
        <v>122</v>
      </c>
    </row>
    <row r="287" spans="1:15">
      <c r="A287" t="s">
        <v>1544</v>
      </c>
      <c r="B287">
        <v>44652</v>
      </c>
      <c r="C287" t="s">
        <v>63</v>
      </c>
      <c r="D287">
        <v>9172</v>
      </c>
      <c r="E287">
        <v>113</v>
      </c>
      <c r="F287">
        <v>21</v>
      </c>
      <c r="G287">
        <v>26</v>
      </c>
      <c r="H287">
        <v>86</v>
      </c>
      <c r="I287">
        <v>508</v>
      </c>
      <c r="J287">
        <v>54</v>
      </c>
      <c r="K287">
        <v>70</v>
      </c>
      <c r="L287">
        <v>434</v>
      </c>
      <c r="M287" t="s">
        <v>62</v>
      </c>
      <c r="N287" t="s">
        <v>64</v>
      </c>
      <c r="O287" t="s">
        <v>73</v>
      </c>
    </row>
    <row r="288" spans="1:15">
      <c r="A288" t="s">
        <v>1544</v>
      </c>
      <c r="B288">
        <v>44652</v>
      </c>
      <c r="C288" t="s">
        <v>56</v>
      </c>
      <c r="D288">
        <v>6230</v>
      </c>
      <c r="E288">
        <v>77</v>
      </c>
      <c r="F288">
        <v>22</v>
      </c>
      <c r="G288">
        <v>22</v>
      </c>
      <c r="H288">
        <v>38</v>
      </c>
      <c r="I288">
        <v>355</v>
      </c>
      <c r="J288">
        <v>69</v>
      </c>
      <c r="K288">
        <v>81</v>
      </c>
      <c r="L288">
        <v>211</v>
      </c>
      <c r="M288" t="s">
        <v>55</v>
      </c>
      <c r="N288" t="s">
        <v>46</v>
      </c>
      <c r="O288" t="s">
        <v>61</v>
      </c>
    </row>
    <row r="289" spans="1:15">
      <c r="A289" t="s">
        <v>1544</v>
      </c>
      <c r="B289">
        <v>44652</v>
      </c>
      <c r="C289" t="s">
        <v>109</v>
      </c>
      <c r="D289">
        <v>3507</v>
      </c>
      <c r="E289">
        <v>27</v>
      </c>
      <c r="F289">
        <v>4</v>
      </c>
      <c r="G289">
        <v>6</v>
      </c>
      <c r="H289">
        <v>22</v>
      </c>
      <c r="I289">
        <v>113</v>
      </c>
      <c r="J289">
        <v>19</v>
      </c>
      <c r="K289">
        <v>29</v>
      </c>
      <c r="L289">
        <v>125</v>
      </c>
      <c r="M289" t="s">
        <v>108</v>
      </c>
      <c r="N289" t="s">
        <v>99</v>
      </c>
      <c r="O289" t="s">
        <v>110</v>
      </c>
    </row>
    <row r="290" spans="1:15">
      <c r="A290" t="s">
        <v>1544</v>
      </c>
      <c r="B290">
        <v>44652</v>
      </c>
      <c r="C290" t="s">
        <v>88</v>
      </c>
      <c r="D290">
        <v>6873</v>
      </c>
      <c r="E290">
        <v>25</v>
      </c>
      <c r="F290">
        <v>4</v>
      </c>
      <c r="G290">
        <v>5</v>
      </c>
      <c r="H290">
        <v>19</v>
      </c>
      <c r="I290">
        <v>278</v>
      </c>
      <c r="J290">
        <v>30</v>
      </c>
      <c r="K290">
        <v>57</v>
      </c>
      <c r="L290">
        <v>253</v>
      </c>
      <c r="M290" t="s">
        <v>87</v>
      </c>
      <c r="N290" t="s">
        <v>84</v>
      </c>
      <c r="O290" t="s">
        <v>96</v>
      </c>
    </row>
    <row r="291" spans="1:15">
      <c r="A291" t="s">
        <v>1544</v>
      </c>
      <c r="B291">
        <v>44652</v>
      </c>
      <c r="C291" t="s">
        <v>58</v>
      </c>
      <c r="D291">
        <v>4395</v>
      </c>
      <c r="E291">
        <v>44</v>
      </c>
      <c r="F291">
        <v>7</v>
      </c>
      <c r="G291">
        <v>9</v>
      </c>
      <c r="H291">
        <v>39</v>
      </c>
      <c r="I291">
        <v>211</v>
      </c>
      <c r="J291">
        <v>24</v>
      </c>
      <c r="K291">
        <v>25</v>
      </c>
      <c r="L291">
        <v>169</v>
      </c>
      <c r="M291" t="s">
        <v>57</v>
      </c>
      <c r="N291" t="s">
        <v>46</v>
      </c>
      <c r="O291" t="s">
        <v>61</v>
      </c>
    </row>
    <row r="292" spans="1:15">
      <c r="A292" t="s">
        <v>1544</v>
      </c>
      <c r="B292">
        <v>44652</v>
      </c>
      <c r="C292" t="s">
        <v>103</v>
      </c>
      <c r="D292">
        <v>3853</v>
      </c>
      <c r="E292">
        <v>24</v>
      </c>
      <c r="F292">
        <v>5</v>
      </c>
      <c r="G292">
        <v>5</v>
      </c>
      <c r="H292">
        <v>21</v>
      </c>
      <c r="I292">
        <v>164</v>
      </c>
      <c r="J292">
        <v>11</v>
      </c>
      <c r="K292">
        <v>15</v>
      </c>
      <c r="L292">
        <v>130</v>
      </c>
      <c r="M292" t="s">
        <v>102</v>
      </c>
      <c r="N292" t="s">
        <v>99</v>
      </c>
      <c r="O292" t="s">
        <v>110</v>
      </c>
    </row>
    <row r="293" spans="1:15">
      <c r="A293" t="s">
        <v>1544</v>
      </c>
      <c r="B293">
        <v>44652</v>
      </c>
      <c r="C293" t="s">
        <v>45</v>
      </c>
      <c r="D293">
        <v>3901</v>
      </c>
      <c r="E293">
        <v>105</v>
      </c>
      <c r="F293">
        <v>12</v>
      </c>
      <c r="G293">
        <v>23</v>
      </c>
      <c r="H293">
        <v>109</v>
      </c>
      <c r="I293">
        <v>256</v>
      </c>
      <c r="J293">
        <v>8</v>
      </c>
      <c r="K293">
        <v>22</v>
      </c>
      <c r="L293">
        <v>235</v>
      </c>
      <c r="M293" t="s">
        <v>44</v>
      </c>
      <c r="N293" t="s">
        <v>46</v>
      </c>
      <c r="O293" t="s">
        <v>61</v>
      </c>
    </row>
    <row r="294" spans="1:15">
      <c r="A294" t="s">
        <v>1544</v>
      </c>
      <c r="B294">
        <v>44652</v>
      </c>
      <c r="C294" t="s">
        <v>112</v>
      </c>
      <c r="D294">
        <v>15518</v>
      </c>
      <c r="E294">
        <v>88</v>
      </c>
      <c r="F294">
        <v>25</v>
      </c>
      <c r="G294">
        <v>34</v>
      </c>
      <c r="H294">
        <v>79</v>
      </c>
      <c r="I294">
        <v>819</v>
      </c>
      <c r="J294">
        <v>159</v>
      </c>
      <c r="K294">
        <v>223</v>
      </c>
      <c r="L294">
        <v>613</v>
      </c>
      <c r="M294" t="s">
        <v>111</v>
      </c>
      <c r="N294" t="s">
        <v>113</v>
      </c>
      <c r="O294" t="s">
        <v>122</v>
      </c>
    </row>
    <row r="295" spans="1:15">
      <c r="A295" t="s">
        <v>1544</v>
      </c>
      <c r="B295">
        <v>44652</v>
      </c>
      <c r="C295" t="s">
        <v>52</v>
      </c>
      <c r="D295">
        <v>9502</v>
      </c>
      <c r="E295">
        <v>104</v>
      </c>
      <c r="F295">
        <v>18</v>
      </c>
      <c r="G295">
        <v>24</v>
      </c>
      <c r="H295">
        <v>84</v>
      </c>
      <c r="I295">
        <v>443</v>
      </c>
      <c r="J295">
        <v>42</v>
      </c>
      <c r="K295">
        <v>54</v>
      </c>
      <c r="L295">
        <v>303</v>
      </c>
      <c r="M295" t="s">
        <v>51</v>
      </c>
      <c r="N295" t="s">
        <v>46</v>
      </c>
      <c r="O295" t="s">
        <v>61</v>
      </c>
    </row>
    <row r="296" spans="1:15">
      <c r="A296" t="s">
        <v>1544</v>
      </c>
      <c r="B296">
        <v>44652</v>
      </c>
      <c r="C296" t="s">
        <v>117</v>
      </c>
      <c r="D296">
        <v>7727</v>
      </c>
      <c r="E296">
        <v>83</v>
      </c>
      <c r="F296">
        <v>11</v>
      </c>
      <c r="G296">
        <v>7</v>
      </c>
      <c r="H296">
        <v>39</v>
      </c>
      <c r="I296">
        <v>424</v>
      </c>
      <c r="J296">
        <v>94</v>
      </c>
      <c r="K296">
        <v>126</v>
      </c>
      <c r="L296">
        <v>312</v>
      </c>
      <c r="M296" t="s">
        <v>116</v>
      </c>
      <c r="N296" t="s">
        <v>113</v>
      </c>
      <c r="O296" t="s">
        <v>122</v>
      </c>
    </row>
    <row r="297" spans="1:15">
      <c r="A297" t="s">
        <v>1544</v>
      </c>
      <c r="B297">
        <v>44652</v>
      </c>
      <c r="C297" t="s">
        <v>75</v>
      </c>
      <c r="D297">
        <v>9696</v>
      </c>
      <c r="E297">
        <v>93</v>
      </c>
      <c r="F297">
        <v>20</v>
      </c>
      <c r="G297">
        <v>26</v>
      </c>
      <c r="H297">
        <v>89</v>
      </c>
      <c r="I297">
        <v>365</v>
      </c>
      <c r="J297">
        <v>28</v>
      </c>
      <c r="K297">
        <v>42</v>
      </c>
      <c r="L297">
        <v>344</v>
      </c>
      <c r="M297" t="s">
        <v>74</v>
      </c>
      <c r="N297" t="s">
        <v>76</v>
      </c>
      <c r="O297" t="s">
        <v>81</v>
      </c>
    </row>
    <row r="298" spans="1:15">
      <c r="A298" t="s">
        <v>1544</v>
      </c>
      <c r="B298">
        <v>44652</v>
      </c>
      <c r="C298" t="s">
        <v>124</v>
      </c>
      <c r="D298">
        <v>6812</v>
      </c>
      <c r="E298">
        <v>55</v>
      </c>
      <c r="F298">
        <v>5</v>
      </c>
      <c r="G298">
        <v>1</v>
      </c>
      <c r="H298">
        <v>10</v>
      </c>
      <c r="I298">
        <v>288</v>
      </c>
      <c r="J298">
        <v>42</v>
      </c>
      <c r="K298">
        <v>59</v>
      </c>
      <c r="L298">
        <v>183</v>
      </c>
      <c r="M298" t="s">
        <v>123</v>
      </c>
      <c r="N298" t="s">
        <v>125</v>
      </c>
      <c r="O298" t="s">
        <v>134</v>
      </c>
    </row>
    <row r="299" spans="1:15">
      <c r="A299" t="s">
        <v>1544</v>
      </c>
      <c r="B299">
        <v>44652</v>
      </c>
      <c r="C299" t="s">
        <v>68</v>
      </c>
      <c r="D299">
        <v>15968</v>
      </c>
      <c r="E299">
        <v>0</v>
      </c>
      <c r="F299">
        <v>0</v>
      </c>
      <c r="G299">
        <v>6</v>
      </c>
      <c r="H299">
        <v>14</v>
      </c>
      <c r="I299">
        <v>0</v>
      </c>
      <c r="J299">
        <v>0</v>
      </c>
      <c r="K299">
        <v>19</v>
      </c>
      <c r="L299">
        <v>68</v>
      </c>
      <c r="M299" t="s">
        <v>1451</v>
      </c>
      <c r="N299" t="s">
        <v>64</v>
      </c>
      <c r="O299" t="s">
        <v>73</v>
      </c>
    </row>
    <row r="300" spans="1:15">
      <c r="A300" t="s">
        <v>1544</v>
      </c>
      <c r="B300">
        <v>44652</v>
      </c>
      <c r="C300" t="s">
        <v>60</v>
      </c>
      <c r="D300">
        <v>7225</v>
      </c>
      <c r="E300">
        <v>0</v>
      </c>
      <c r="F300">
        <v>0</v>
      </c>
      <c r="G300">
        <v>1</v>
      </c>
      <c r="H300">
        <v>6</v>
      </c>
      <c r="I300">
        <v>0</v>
      </c>
      <c r="J300">
        <v>0</v>
      </c>
      <c r="K300">
        <v>3</v>
      </c>
      <c r="L300">
        <v>42</v>
      </c>
      <c r="M300" t="s">
        <v>1421</v>
      </c>
      <c r="N300" t="s">
        <v>46</v>
      </c>
      <c r="O300" t="s">
        <v>61</v>
      </c>
    </row>
    <row r="301" spans="1:15">
      <c r="A301" t="s">
        <v>1544</v>
      </c>
      <c r="B301">
        <v>44652</v>
      </c>
      <c r="C301" t="s">
        <v>50</v>
      </c>
      <c r="D301">
        <v>5205</v>
      </c>
      <c r="E301">
        <v>0</v>
      </c>
      <c r="F301">
        <v>0</v>
      </c>
      <c r="G301">
        <v>2</v>
      </c>
      <c r="H301">
        <v>4</v>
      </c>
      <c r="I301">
        <v>0</v>
      </c>
      <c r="J301">
        <v>0</v>
      </c>
      <c r="L301">
        <v>22</v>
      </c>
      <c r="M301" t="s">
        <v>1447</v>
      </c>
      <c r="N301" t="s">
        <v>46</v>
      </c>
      <c r="O301" t="s">
        <v>61</v>
      </c>
    </row>
    <row r="302" spans="1:15">
      <c r="A302" t="s">
        <v>1544</v>
      </c>
      <c r="B302">
        <v>44652</v>
      </c>
      <c r="C302" t="s">
        <v>80</v>
      </c>
      <c r="D302">
        <v>15101</v>
      </c>
      <c r="E302">
        <v>0</v>
      </c>
      <c r="F302">
        <v>0</v>
      </c>
      <c r="H302">
        <v>6</v>
      </c>
      <c r="I302">
        <v>0</v>
      </c>
      <c r="J302">
        <v>0</v>
      </c>
      <c r="K302">
        <v>52</v>
      </c>
      <c r="L302">
        <v>138</v>
      </c>
      <c r="M302" t="s">
        <v>1466</v>
      </c>
      <c r="N302" t="s">
        <v>76</v>
      </c>
      <c r="O302" t="s">
        <v>81</v>
      </c>
    </row>
    <row r="303" spans="1:15">
      <c r="A303" t="s">
        <v>1544</v>
      </c>
      <c r="B303">
        <v>44652</v>
      </c>
      <c r="C303" t="s">
        <v>95</v>
      </c>
      <c r="D303">
        <v>9967</v>
      </c>
      <c r="E303">
        <v>0</v>
      </c>
      <c r="F303">
        <v>0</v>
      </c>
      <c r="G303">
        <v>1</v>
      </c>
      <c r="H303">
        <v>11</v>
      </c>
      <c r="I303">
        <v>0</v>
      </c>
      <c r="J303">
        <v>0</v>
      </c>
      <c r="K303">
        <v>11</v>
      </c>
      <c r="L303">
        <v>90</v>
      </c>
      <c r="M303" t="s">
        <v>1477</v>
      </c>
      <c r="N303" t="s">
        <v>84</v>
      </c>
      <c r="O303" t="s">
        <v>96</v>
      </c>
    </row>
    <row r="304" spans="1:15">
      <c r="A304" t="s">
        <v>1544</v>
      </c>
      <c r="B304">
        <v>44652</v>
      </c>
      <c r="C304" t="s">
        <v>127</v>
      </c>
      <c r="D304">
        <v>8160</v>
      </c>
      <c r="E304">
        <v>38</v>
      </c>
      <c r="F304">
        <v>6</v>
      </c>
      <c r="G304">
        <v>9</v>
      </c>
      <c r="H304">
        <v>37</v>
      </c>
      <c r="I304">
        <v>430</v>
      </c>
      <c r="J304">
        <v>76</v>
      </c>
      <c r="K304">
        <v>136</v>
      </c>
      <c r="L304">
        <v>413</v>
      </c>
      <c r="M304" t="s">
        <v>1527</v>
      </c>
      <c r="N304" t="s">
        <v>125</v>
      </c>
      <c r="O304" t="s">
        <v>134</v>
      </c>
    </row>
    <row r="305" spans="1:15">
      <c r="A305" t="s">
        <v>1544</v>
      </c>
      <c r="B305">
        <v>44652</v>
      </c>
      <c r="C305" t="s">
        <v>70</v>
      </c>
      <c r="D305">
        <v>6869</v>
      </c>
      <c r="E305">
        <v>74</v>
      </c>
      <c r="F305">
        <v>13</v>
      </c>
      <c r="G305">
        <v>10</v>
      </c>
      <c r="H305">
        <v>36</v>
      </c>
      <c r="I305">
        <v>363</v>
      </c>
      <c r="J305">
        <v>45</v>
      </c>
      <c r="K305">
        <v>59</v>
      </c>
      <c r="L305">
        <v>266</v>
      </c>
      <c r="M305" t="s">
        <v>69</v>
      </c>
      <c r="N305" t="s">
        <v>64</v>
      </c>
      <c r="O305" t="s">
        <v>73</v>
      </c>
    </row>
    <row r="306" spans="1:15">
      <c r="A306" t="s">
        <v>1544</v>
      </c>
      <c r="B306">
        <v>44652</v>
      </c>
      <c r="C306" t="s">
        <v>129</v>
      </c>
      <c r="D306">
        <v>7155</v>
      </c>
      <c r="E306">
        <v>61</v>
      </c>
      <c r="F306">
        <v>13</v>
      </c>
      <c r="G306">
        <v>10</v>
      </c>
      <c r="H306">
        <v>44</v>
      </c>
      <c r="I306">
        <v>305</v>
      </c>
      <c r="J306">
        <v>91</v>
      </c>
      <c r="K306">
        <v>60</v>
      </c>
      <c r="L306">
        <v>147</v>
      </c>
      <c r="M306" t="s">
        <v>128</v>
      </c>
      <c r="N306" t="s">
        <v>125</v>
      </c>
      <c r="O306" t="s">
        <v>134</v>
      </c>
    </row>
    <row r="307" spans="1:15">
      <c r="A307" t="s">
        <v>1544</v>
      </c>
      <c r="B307">
        <v>44652</v>
      </c>
      <c r="C307" t="s">
        <v>94</v>
      </c>
      <c r="D307">
        <v>5027</v>
      </c>
      <c r="E307">
        <v>36</v>
      </c>
      <c r="F307">
        <v>7</v>
      </c>
      <c r="G307">
        <v>5</v>
      </c>
      <c r="H307">
        <v>8</v>
      </c>
      <c r="I307">
        <v>255</v>
      </c>
      <c r="J307">
        <v>44</v>
      </c>
      <c r="K307">
        <v>87</v>
      </c>
      <c r="L307">
        <v>222</v>
      </c>
      <c r="M307" t="s">
        <v>93</v>
      </c>
      <c r="N307" t="s">
        <v>84</v>
      </c>
      <c r="O307" t="s">
        <v>96</v>
      </c>
    </row>
    <row r="308" spans="1:15">
      <c r="A308" t="s">
        <v>1544</v>
      </c>
      <c r="B308">
        <v>44652</v>
      </c>
      <c r="C308" t="s">
        <v>119</v>
      </c>
      <c r="D308">
        <v>6237</v>
      </c>
      <c r="E308">
        <v>30</v>
      </c>
      <c r="F308">
        <v>10</v>
      </c>
      <c r="G308">
        <v>11</v>
      </c>
      <c r="H308">
        <v>20</v>
      </c>
      <c r="I308">
        <v>254</v>
      </c>
      <c r="J308">
        <v>54</v>
      </c>
      <c r="K308">
        <v>55</v>
      </c>
      <c r="L308">
        <v>164</v>
      </c>
      <c r="M308" t="s">
        <v>118</v>
      </c>
      <c r="N308" t="s">
        <v>113</v>
      </c>
      <c r="O308" t="s">
        <v>122</v>
      </c>
    </row>
    <row r="309" spans="1:15">
      <c r="A309" t="s">
        <v>1544</v>
      </c>
      <c r="B309">
        <v>44652</v>
      </c>
      <c r="C309" t="s">
        <v>133</v>
      </c>
      <c r="D309">
        <v>16560</v>
      </c>
      <c r="E309">
        <v>107</v>
      </c>
      <c r="F309">
        <v>14</v>
      </c>
      <c r="G309">
        <v>18</v>
      </c>
      <c r="H309">
        <v>88</v>
      </c>
      <c r="I309">
        <v>667</v>
      </c>
      <c r="J309">
        <v>125</v>
      </c>
      <c r="K309">
        <v>102</v>
      </c>
      <c r="L309">
        <v>308</v>
      </c>
      <c r="M309" t="s">
        <v>132</v>
      </c>
      <c r="N309" t="s">
        <v>125</v>
      </c>
      <c r="O309" t="s">
        <v>134</v>
      </c>
    </row>
    <row r="310" spans="1:15">
      <c r="A310" t="s">
        <v>1544</v>
      </c>
      <c r="B310">
        <v>44652</v>
      </c>
      <c r="C310" t="s">
        <v>78</v>
      </c>
      <c r="D310">
        <v>11103</v>
      </c>
      <c r="E310">
        <v>46</v>
      </c>
      <c r="F310">
        <v>8</v>
      </c>
      <c r="G310">
        <v>18</v>
      </c>
      <c r="H310">
        <v>48</v>
      </c>
      <c r="I310">
        <v>563</v>
      </c>
      <c r="J310">
        <v>150</v>
      </c>
      <c r="K310">
        <v>193</v>
      </c>
      <c r="L310">
        <v>534</v>
      </c>
      <c r="M310" t="s">
        <v>77</v>
      </c>
      <c r="N310" t="s">
        <v>76</v>
      </c>
      <c r="O310" t="s">
        <v>81</v>
      </c>
    </row>
    <row r="311" spans="1:15">
      <c r="A311" t="s">
        <v>1544</v>
      </c>
      <c r="B311">
        <v>44652</v>
      </c>
      <c r="C311" t="s">
        <v>83</v>
      </c>
      <c r="D311">
        <v>14732</v>
      </c>
      <c r="E311">
        <v>105</v>
      </c>
      <c r="F311">
        <v>23</v>
      </c>
      <c r="G311">
        <v>37</v>
      </c>
      <c r="H311">
        <v>102</v>
      </c>
      <c r="I311">
        <v>693</v>
      </c>
      <c r="J311">
        <v>149</v>
      </c>
      <c r="K311">
        <v>184</v>
      </c>
      <c r="L311">
        <v>498</v>
      </c>
      <c r="M311" t="s">
        <v>82</v>
      </c>
      <c r="N311" t="s">
        <v>84</v>
      </c>
      <c r="O311" t="s">
        <v>96</v>
      </c>
    </row>
    <row r="312" spans="1:15">
      <c r="A312" t="s">
        <v>1544</v>
      </c>
      <c r="B312">
        <v>44652</v>
      </c>
      <c r="C312" t="s">
        <v>101</v>
      </c>
      <c r="D312">
        <v>2025</v>
      </c>
      <c r="E312">
        <v>20</v>
      </c>
      <c r="F312">
        <v>6</v>
      </c>
      <c r="G312">
        <v>8</v>
      </c>
      <c r="H312">
        <v>19</v>
      </c>
      <c r="I312">
        <v>102</v>
      </c>
      <c r="J312">
        <v>17</v>
      </c>
      <c r="K312">
        <v>29</v>
      </c>
      <c r="L312">
        <v>91</v>
      </c>
      <c r="M312" t="s">
        <v>100</v>
      </c>
      <c r="N312" t="s">
        <v>99</v>
      </c>
      <c r="O312" t="s">
        <v>110</v>
      </c>
    </row>
    <row r="313" spans="1:15">
      <c r="A313" t="s">
        <v>1544</v>
      </c>
      <c r="B313">
        <v>44652</v>
      </c>
      <c r="C313" t="s">
        <v>86</v>
      </c>
      <c r="D313">
        <v>10801</v>
      </c>
      <c r="E313">
        <v>35</v>
      </c>
      <c r="F313">
        <v>6</v>
      </c>
      <c r="G313">
        <v>8</v>
      </c>
      <c r="H313">
        <v>28</v>
      </c>
      <c r="I313">
        <v>357</v>
      </c>
      <c r="J313">
        <v>17</v>
      </c>
      <c r="K313">
        <v>60</v>
      </c>
      <c r="L313">
        <v>350</v>
      </c>
      <c r="M313" t="s">
        <v>85</v>
      </c>
      <c r="N313" t="s">
        <v>84</v>
      </c>
      <c r="O313" t="s">
        <v>96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2:L16"/>
  <sheetViews>
    <sheetView workbookViewId="0">
      <selection activeCell="E16" sqref="E16"/>
    </sheetView>
  </sheetViews>
  <sheetFormatPr defaultRowHeight="15"/>
  <cols>
    <col min="1" max="2" width="10.7109375" bestFit="1" customWidth="1"/>
    <col min="5" max="5" width="10.7109375" bestFit="1" customWidth="1"/>
    <col min="11" max="11" width="9.7109375" bestFit="1" customWidth="1"/>
    <col min="12" max="12" width="11" bestFit="1" customWidth="1"/>
  </cols>
  <sheetData>
    <row r="2" spans="1:12">
      <c r="A2" s="2" t="s">
        <v>1545</v>
      </c>
      <c r="B2" s="1">
        <v>44287</v>
      </c>
    </row>
    <row r="3" spans="1:12">
      <c r="A3" s="2" t="s">
        <v>1546</v>
      </c>
      <c r="B3" s="1">
        <v>44317</v>
      </c>
    </row>
    <row r="4" spans="1:12">
      <c r="A4" s="102" t="s">
        <v>1547</v>
      </c>
      <c r="B4" s="1">
        <v>44348</v>
      </c>
      <c r="D4" t="str">
        <f>VLOOKUP($D$6,$A$2:$B$14,1,0)</f>
        <v>01/04/2022</v>
      </c>
      <c r="K4" t="s">
        <v>1548</v>
      </c>
      <c r="L4" t="s">
        <v>1549</v>
      </c>
    </row>
    <row r="5" spans="1:12">
      <c r="A5" s="102" t="s">
        <v>1550</v>
      </c>
      <c r="B5" s="1">
        <v>44378</v>
      </c>
      <c r="K5" t="str">
        <f>INDEX(Practice!$A$2:$A$40,MATCH(Summary!$B$6,Practice!$B$2:$B$40,0))</f>
        <v>F86018</v>
      </c>
    </row>
    <row r="6" spans="1:12">
      <c r="A6" s="2" t="s">
        <v>1551</v>
      </c>
      <c r="B6" s="1">
        <v>44409</v>
      </c>
      <c r="D6" t="s">
        <v>1552</v>
      </c>
    </row>
    <row r="7" spans="1:12">
      <c r="A7" s="2" t="s">
        <v>1553</v>
      </c>
      <c r="B7" s="1">
        <v>44440</v>
      </c>
    </row>
    <row r="8" spans="1:12">
      <c r="A8" s="102" t="s">
        <v>1554</v>
      </c>
      <c r="B8" s="1">
        <v>44470</v>
      </c>
    </row>
    <row r="9" spans="1:12">
      <c r="A9" s="2" t="s">
        <v>1555</v>
      </c>
      <c r="B9" s="1">
        <v>44501</v>
      </c>
    </row>
    <row r="10" spans="1:12">
      <c r="A10" s="102" t="s">
        <v>1556</v>
      </c>
      <c r="B10" s="1">
        <v>44531</v>
      </c>
    </row>
    <row r="11" spans="1:12">
      <c r="A11" s="2" t="s">
        <v>1557</v>
      </c>
      <c r="B11" s="1">
        <v>44562</v>
      </c>
    </row>
    <row r="12" spans="1:12">
      <c r="A12" s="102" t="s">
        <v>1558</v>
      </c>
      <c r="B12" s="1">
        <v>44593</v>
      </c>
    </row>
    <row r="13" spans="1:12">
      <c r="A13" s="2" t="s">
        <v>1559</v>
      </c>
      <c r="B13" s="1">
        <v>44621</v>
      </c>
    </row>
    <row r="14" spans="1:12">
      <c r="A14" s="102" t="s">
        <v>1552</v>
      </c>
      <c r="B14" s="1">
        <v>44652</v>
      </c>
    </row>
    <row r="15" spans="1:12">
      <c r="E15" t="s">
        <v>1560</v>
      </c>
    </row>
    <row r="16" spans="1:12">
      <c r="E16" s="1">
        <v>44287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:Z45"/>
  <sheetViews>
    <sheetView topLeftCell="A25" workbookViewId="0">
      <selection activeCell="K33" sqref="K33"/>
    </sheetView>
  </sheetViews>
  <sheetFormatPr defaultRowHeight="15"/>
  <sheetData>
    <row r="1" spans="1:26">
      <c r="B1" t="s">
        <v>1561</v>
      </c>
      <c r="P1" t="s">
        <v>1562</v>
      </c>
    </row>
    <row r="4" spans="1:26">
      <c r="A4" t="s">
        <v>1563</v>
      </c>
      <c r="B4" s="22">
        <f>Summary!$G$6</f>
        <v>4.5454545454545456E-2</v>
      </c>
      <c r="O4" t="s">
        <v>1564</v>
      </c>
      <c r="P4" s="22">
        <f>Summary!$K$6</f>
        <v>0.11</v>
      </c>
    </row>
    <row r="5" spans="1:26">
      <c r="A5" t="s">
        <v>1565</v>
      </c>
      <c r="B5" s="22">
        <v>0.1</v>
      </c>
      <c r="C5" s="22">
        <v>0.1</v>
      </c>
      <c r="D5" s="22">
        <v>0.1</v>
      </c>
      <c r="E5" s="22">
        <v>0.1</v>
      </c>
      <c r="F5" s="22">
        <v>0.04</v>
      </c>
      <c r="G5" s="22">
        <v>0.06</v>
      </c>
      <c r="H5" s="22">
        <v>0.1</v>
      </c>
      <c r="I5" s="22">
        <v>0.1</v>
      </c>
      <c r="J5" s="22">
        <v>0.1</v>
      </c>
      <c r="K5" s="22">
        <v>0.1</v>
      </c>
      <c r="L5" s="22">
        <v>0.1</v>
      </c>
      <c r="M5" s="22"/>
      <c r="O5" t="s">
        <v>1565</v>
      </c>
      <c r="P5" s="22">
        <v>0.1</v>
      </c>
      <c r="Q5" s="22">
        <v>0.1</v>
      </c>
      <c r="R5" s="22">
        <v>0.1</v>
      </c>
      <c r="S5" s="22">
        <v>0.1</v>
      </c>
      <c r="T5" s="22">
        <v>0.04</v>
      </c>
      <c r="U5" s="22">
        <v>0.06</v>
      </c>
      <c r="V5" s="22">
        <v>0.1</v>
      </c>
      <c r="W5" s="22">
        <v>0.1</v>
      </c>
      <c r="X5" s="22">
        <v>0.1</v>
      </c>
      <c r="Y5" s="22">
        <v>0.1</v>
      </c>
      <c r="Z5" s="22">
        <v>0.1</v>
      </c>
    </row>
    <row r="6" spans="1:26">
      <c r="A6" t="s">
        <v>1566</v>
      </c>
      <c r="B6" s="22">
        <f>(B4-(C6/2))</f>
        <v>3.0454545454545456E-2</v>
      </c>
      <c r="C6" s="22">
        <v>0.03</v>
      </c>
      <c r="D6" s="22">
        <f>1-SUM(B6:C6)</f>
        <v>0.93954545454545457</v>
      </c>
      <c r="O6" t="s">
        <v>1566</v>
      </c>
      <c r="P6" s="22">
        <f>P4-(Q6/2)</f>
        <v>9.5000000000000001E-2</v>
      </c>
      <c r="Q6" s="22">
        <v>0.03</v>
      </c>
      <c r="R6" s="22">
        <f>1-SUM(P6:Q6)</f>
        <v>0.875</v>
      </c>
    </row>
    <row r="21" spans="1:26">
      <c r="A21" t="s">
        <v>1567</v>
      </c>
      <c r="B21" t="s">
        <v>1568</v>
      </c>
    </row>
    <row r="23" spans="1:26">
      <c r="A23" t="s">
        <v>1563</v>
      </c>
      <c r="B23" s="22">
        <f>Summary!$G$8</f>
        <v>0.96551724137931039</v>
      </c>
      <c r="O23" t="s">
        <v>1564</v>
      </c>
      <c r="P23" s="22">
        <f>Summary!K8</f>
        <v>1.1648590021691974</v>
      </c>
    </row>
    <row r="24" spans="1:26">
      <c r="A24" t="s">
        <v>1565</v>
      </c>
      <c r="B24" s="22">
        <v>0.1</v>
      </c>
      <c r="C24" s="22">
        <v>0.1</v>
      </c>
      <c r="D24" s="22">
        <v>0.1</v>
      </c>
      <c r="E24" s="22">
        <v>0.1</v>
      </c>
      <c r="F24" s="22">
        <v>0.04</v>
      </c>
      <c r="G24" s="22">
        <v>0.06</v>
      </c>
      <c r="H24" s="22">
        <v>0.1</v>
      </c>
      <c r="I24" s="22">
        <v>0.1</v>
      </c>
      <c r="J24" s="22">
        <v>0.1</v>
      </c>
      <c r="K24" s="22">
        <v>0.1</v>
      </c>
      <c r="L24" s="22">
        <v>0.1</v>
      </c>
      <c r="O24" t="s">
        <v>1565</v>
      </c>
      <c r="P24" s="22">
        <v>0.1</v>
      </c>
      <c r="Q24" s="22">
        <v>0.1</v>
      </c>
      <c r="R24" s="22">
        <v>0.1</v>
      </c>
      <c r="S24" s="22">
        <v>0.1</v>
      </c>
      <c r="T24" s="22">
        <v>0.04</v>
      </c>
      <c r="U24" s="22">
        <v>0.06</v>
      </c>
      <c r="V24" s="22">
        <v>0.1</v>
      </c>
      <c r="W24" s="22">
        <v>0.1</v>
      </c>
      <c r="X24" s="22">
        <v>0.1</v>
      </c>
      <c r="Y24" s="22">
        <v>0.1</v>
      </c>
      <c r="Z24" s="22">
        <v>0.1</v>
      </c>
    </row>
    <row r="25" spans="1:26">
      <c r="A25" t="s">
        <v>1566</v>
      </c>
      <c r="B25" s="22">
        <f>(B23-(C25/2))</f>
        <v>0.95051724137931037</v>
      </c>
      <c r="C25" s="22">
        <v>0.03</v>
      </c>
      <c r="D25" s="22">
        <f>1-SUM(B25:C25)</f>
        <v>1.94827586206896E-2</v>
      </c>
      <c r="O25" t="s">
        <v>1566</v>
      </c>
      <c r="P25" s="22">
        <f>P23-(Q25/2)</f>
        <v>1.1498590021691975</v>
      </c>
      <c r="Q25" s="22">
        <v>0.03</v>
      </c>
      <c r="R25" s="22">
        <f>1-SUM(P25:Q25)</f>
        <v>-0.17985900216919748</v>
      </c>
    </row>
    <row r="39" spans="1:26" ht="18.75">
      <c r="W39" s="25" t="s">
        <v>1569</v>
      </c>
    </row>
    <row r="41" spans="1:26">
      <c r="A41" t="s">
        <v>18</v>
      </c>
    </row>
    <row r="43" spans="1:26">
      <c r="A43" t="s">
        <v>1563</v>
      </c>
      <c r="B43" s="22">
        <f>Summary!$G$10</f>
        <v>0.86137071651090347</v>
      </c>
      <c r="O43" t="s">
        <v>1564</v>
      </c>
      <c r="P43" s="22">
        <f>Summary!$K$10</f>
        <v>1.0084596404652801</v>
      </c>
    </row>
    <row r="44" spans="1:26">
      <c r="A44" t="s">
        <v>1565</v>
      </c>
      <c r="B44" s="22">
        <v>0.1</v>
      </c>
      <c r="C44" s="22">
        <v>0.1</v>
      </c>
      <c r="D44" s="22">
        <v>0.1</v>
      </c>
      <c r="E44" s="22">
        <v>0.1</v>
      </c>
      <c r="F44" s="22">
        <v>0.04</v>
      </c>
      <c r="G44" s="22">
        <v>0.06</v>
      </c>
      <c r="H44" s="22">
        <v>0.1</v>
      </c>
      <c r="I44" s="22">
        <v>0.1</v>
      </c>
      <c r="J44" s="22">
        <v>0.1</v>
      </c>
      <c r="K44" s="22">
        <v>0.1</v>
      </c>
      <c r="L44" s="22">
        <v>0.1</v>
      </c>
      <c r="O44" t="s">
        <v>1565</v>
      </c>
      <c r="P44" s="22">
        <v>0.1</v>
      </c>
      <c r="Q44" s="22">
        <v>0.1</v>
      </c>
      <c r="R44" s="22">
        <v>0.1</v>
      </c>
      <c r="S44" s="22">
        <v>0.1</v>
      </c>
      <c r="T44" s="22">
        <v>0.04</v>
      </c>
      <c r="U44" s="22">
        <v>0.06</v>
      </c>
      <c r="V44" s="22">
        <v>0.1</v>
      </c>
      <c r="W44" s="22">
        <v>0.1</v>
      </c>
      <c r="X44" s="22">
        <v>0.1</v>
      </c>
      <c r="Y44" s="22">
        <v>0.1</v>
      </c>
      <c r="Z44" s="22">
        <v>0.1</v>
      </c>
    </row>
    <row r="45" spans="1:26">
      <c r="A45" t="s">
        <v>1566</v>
      </c>
      <c r="B45" s="22">
        <f>B43-(C45/2)</f>
        <v>0.84637071651090345</v>
      </c>
      <c r="C45" s="22">
        <v>0.03</v>
      </c>
      <c r="D45" s="22">
        <f>1-SUM(B45:C45)</f>
        <v>0.12362928348909652</v>
      </c>
      <c r="O45" t="s">
        <v>1566</v>
      </c>
      <c r="P45" s="22">
        <f>P43 - (Q45/2)</f>
        <v>0.99345964046528012</v>
      </c>
      <c r="Q45" s="22">
        <v>0.03</v>
      </c>
      <c r="R45" s="22">
        <f>1-SUM(P45:Q45)</f>
        <v>-2.3459640465280041E-2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B0D7345-23F1-4368-9C1D-B92480B15483}"/>
</file>

<file path=customXml/itemProps2.xml><?xml version="1.0" encoding="utf-8"?>
<ds:datastoreItem xmlns:ds="http://schemas.openxmlformats.org/officeDocument/2006/customXml" ds:itemID="{563239ED-5C3C-4375-91B8-F6466563215C}"/>
</file>

<file path=customXml/itemProps3.xml><?xml version="1.0" encoding="utf-8"?>
<ds:datastoreItem xmlns:ds="http://schemas.openxmlformats.org/officeDocument/2006/customXml" ds:itemID="{3A3B97EC-9EC5-4541-BA2C-A085F0607D25}"/>
</file>

<file path=customXml/itemProps4.xml><?xml version="1.0" encoding="utf-8"?>
<ds:datastoreItem xmlns:ds="http://schemas.openxmlformats.org/officeDocument/2006/customXml" ds:itemID="{83C6522F-9292-4AB2-84EE-CE035339E0FA}"/>
</file>

<file path=customXml/itemProps5.xml><?xml version="1.0" encoding="utf-8"?>
<ds:datastoreItem xmlns:ds="http://schemas.openxmlformats.org/officeDocument/2006/customXml" ds:itemID="{CC36C0A2-879F-4CF0-A51D-DA281510FD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hmy512</dc:creator>
  <cp:keywords/>
  <dc:description/>
  <cp:lastModifiedBy>Charlotte Yeo</cp:lastModifiedBy>
  <cp:revision/>
  <dcterms:created xsi:type="dcterms:W3CDTF">2019-11-19T17:28:30Z</dcterms:created>
  <dcterms:modified xsi:type="dcterms:W3CDTF">2022-04-19T10:10:25Z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